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Ex1.xml" ContentType="application/vnd.ms-office.chartex+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teamsite.maerskgroup.com/teams/InditexControlTower/Shared Documents/Forwarding -  SPAIN (FW ES)/4. KPI/FACTURACION/"/>
    </mc:Choice>
  </mc:AlternateContent>
  <xr:revisionPtr revIDLastSave="389567" documentId="13_ncr:1_{8390F4E7-6D32-4665-8C47-CFC14214429F}" xr6:coauthVersionLast="47" xr6:coauthVersionMax="47" xr10:uidLastSave="{30C4B426-E623-41F5-80A7-1F1CAC2098A2}"/>
  <bookViews>
    <workbookView xWindow="-120" yWindow="-120" windowWidth="29040" windowHeight="15720" xr2:uid="{00000000-000D-0000-FFFF-FFFF00000000}"/>
  </bookViews>
  <sheets>
    <sheet name="RAW DATA" sheetId="1" r:id="rId1"/>
    <sheet name="PIVOTS" sheetId="2" r:id="rId2"/>
    <sheet name="MAIN" sheetId="8" r:id="rId3"/>
    <sheet name="QUINCENAL" sheetId="3" r:id="rId4"/>
    <sheet name="MENSUAL" sheetId="5" r:id="rId5"/>
    <sheet name="TEMPE CN BAF" sheetId="6" r:id="rId6"/>
    <sheet name="TEMPE CN CAF" sheetId="14" r:id="rId7"/>
    <sheet name="QC CHARGE" sheetId="15" r:id="rId8"/>
    <sheet name="ICB - under construction" sheetId="11" r:id="rId9"/>
    <sheet name="Sheet1" sheetId="10" r:id="rId10"/>
  </sheets>
  <definedNames>
    <definedName name="_xlnm._FilterDatabase" localSheetId="1" hidden="1">PIVOTS!#REF!</definedName>
    <definedName name="_xlnm._FilterDatabase" localSheetId="0" hidden="1">'RAW DATA'!$A$1:$U$3762</definedName>
    <definedName name="_xlchart.v1.0" hidden="1">'TEMPE CN BAF'!$H$12:$H$74</definedName>
    <definedName name="_xlchart.v1.1" hidden="1">'TEMPE CN BAF'!$J$12:$J$74</definedName>
    <definedName name="_xlcn.WorksheetConnection_KPISFACTURACIÓN.xlsb.xlsmTable1" hidden="1">'RAW DATA'!$A$1:$U$3763</definedName>
    <definedName name="_xlcn.WorksheetConnection_KPISFACTURACIÓN.xlsb.xlsmTable5" hidden="1">'RAW DATA'!$A$1:$P$3763</definedName>
    <definedName name="_xleta.DATE" hidden="1" xlm="1">#NAME?</definedName>
    <definedName name="_xleta.IF" hidden="1" xlm="1">#NAME?</definedName>
    <definedName name="_xleta.N" hidden="1" xlm="1">#NAME?</definedName>
    <definedName name="_xleta.SUM" hidden="1" xlm="1">#NAME?</definedName>
    <definedName name="Q">QUINCENAL[]</definedName>
    <definedName name="Slicer_Comments">#N/A</definedName>
    <definedName name="Slicer_Issue_Date__Month">#N/A</definedName>
    <definedName name="Slicer_Month_ICB">#N/A</definedName>
  </definedNames>
  <calcPr calcId="191028"/>
  <pivotCaches>
    <pivotCache cacheId="117" r:id="rId11"/>
    <pivotCache cacheId="120" r:id="rId12"/>
    <pivotCache cacheId="123" r:id="rId13"/>
    <pivotCache cacheId="127" r:id="rId14"/>
    <pivotCache cacheId="136" r:id="rId15"/>
  </pivotCaches>
  <extLst>
    <ext xmlns:x14="http://schemas.microsoft.com/office/spreadsheetml/2009/9/main" uri="{876F7934-8845-4945-9796-88D515C7AA90}">
      <x14:pivotCaches>
        <pivotCache cacheId="126"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5" name="Table5" connection="WorksheetConnection_KPIS FACTURACIÓN.xlsb.xlsm!Table5"/>
          <x15:modelTable id="Table1" name="Table1" connection="WorksheetConnection_KPIS FACTURACIÓN.xlsb.xlsm!Table1"/>
        </x15:modelTables>
        <x15:extLst>
          <ext xmlns:x16="http://schemas.microsoft.com/office/spreadsheetml/2014/11/main" uri="{9835A34E-60A6-4A7C-AAB8-D5F71C897F49}">
            <x16:modelTimeGroupings>
              <x16:modelTimeGrouping tableName="Table5" columnName="Issue Date" columnId="Issue Date">
                <x16:calculatedTimeColumn columnName="Issue Date (Month Index)" columnId="Issue Date (Month Index)" contentType="monthsindex" isSelected="1"/>
                <x16:calculatedTimeColumn columnName="Issue Date (Month)" columnId="Issue Date (Month)" contentType="months" isSelected="1"/>
              </x16:modelTimeGrouping>
              <x16:modelTimeGrouping tableName="Table1" columnName="Issue Date" columnId="Issue Date">
                <x16:calculatedTimeColumn columnName="Issue Date (Month Index)" columnId="Issue Date (Month Index)" contentType="monthsindex" isSelected="1"/>
                <x16:calculatedTimeColumn columnName="Issue Date (Month)" columnId="Issue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 i="1" l="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O24" i="1"/>
  <c r="O25" i="1"/>
  <c r="O26" i="1"/>
  <c r="O27" i="1"/>
  <c r="O28" i="1"/>
  <c r="O29" i="1"/>
  <c r="O30" i="1"/>
  <c r="O31" i="1"/>
  <c r="O32"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O2739" i="1" l="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F74" i="6"/>
  <c r="G74" i="6"/>
  <c r="J74" i="6"/>
  <c r="K74" i="6"/>
  <c r="F73" i="6"/>
  <c r="G73" i="6"/>
  <c r="J73" i="6"/>
  <c r="K73" i="6"/>
  <c r="F72" i="6"/>
  <c r="G72" i="6"/>
  <c r="J72" i="6"/>
  <c r="K72" i="6"/>
  <c r="F71" i="6"/>
  <c r="G71" i="6"/>
  <c r="J71" i="6"/>
  <c r="K71" i="6"/>
  <c r="F70" i="6"/>
  <c r="G70" i="6"/>
  <c r="J70" i="6"/>
  <c r="K70" i="6"/>
  <c r="F69" i="6"/>
  <c r="G69" i="6"/>
  <c r="J69" i="6"/>
  <c r="K69" i="6"/>
  <c r="F68" i="6"/>
  <c r="G68" i="6"/>
  <c r="J68" i="6"/>
  <c r="K68" i="6"/>
  <c r="F67" i="6"/>
  <c r="G67" i="6"/>
  <c r="J67" i="6"/>
  <c r="K67" i="6"/>
  <c r="F66" i="6"/>
  <c r="G66" i="6"/>
  <c r="J66" i="6"/>
  <c r="K66" i="6"/>
  <c r="F65" i="6"/>
  <c r="G65" i="6"/>
  <c r="J65" i="6"/>
  <c r="K65" i="6"/>
  <c r="F64" i="6"/>
  <c r="G64" i="6"/>
  <c r="J64" i="6"/>
  <c r="K64" i="6"/>
  <c r="G23" i="5" l="1"/>
  <c r="H23" i="5"/>
  <c r="F22" i="15"/>
  <c r="G22" i="15"/>
  <c r="G36" i="3"/>
  <c r="H36" i="3"/>
  <c r="K36" i="3"/>
  <c r="G17" i="14"/>
  <c r="H17" i="14"/>
  <c r="G35" i="3"/>
  <c r="H35" i="3"/>
  <c r="K35" i="3"/>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G16" i="14"/>
  <c r="H16" i="14"/>
  <c r="F21" i="15"/>
  <c r="G21" i="15"/>
  <c r="G22" i="5"/>
  <c r="H22" i="5"/>
  <c r="G34" i="3"/>
  <c r="H34" i="3"/>
  <c r="K34" i="3"/>
  <c r="G15" i="14"/>
  <c r="H15" i="14"/>
  <c r="F63" i="6"/>
  <c r="G63" i="6"/>
  <c r="J63" i="6"/>
  <c r="K63" i="6"/>
  <c r="F62" i="6"/>
  <c r="G62" i="6"/>
  <c r="J62" i="6"/>
  <c r="K62" i="6"/>
  <c r="F61" i="6"/>
  <c r="G61" i="6"/>
  <c r="J61" i="6"/>
  <c r="K61" i="6"/>
  <c r="F60" i="6"/>
  <c r="G60" i="6"/>
  <c r="J60" i="6"/>
  <c r="K60" i="6"/>
  <c r="F59" i="6"/>
  <c r="G59" i="6"/>
  <c r="J59" i="6"/>
  <c r="K59" i="6"/>
  <c r="F58" i="6"/>
  <c r="G58" i="6"/>
  <c r="J58" i="6"/>
  <c r="K58" i="6"/>
  <c r="F57" i="6"/>
  <c r="G57" i="6"/>
  <c r="J57" i="6"/>
  <c r="K57" i="6"/>
  <c r="F56" i="6"/>
  <c r="G56" i="6"/>
  <c r="J56" i="6"/>
  <c r="K56" i="6"/>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G21" i="5"/>
  <c r="H21" i="5"/>
  <c r="G14" i="14"/>
  <c r="H14" i="14"/>
  <c r="G33" i="3"/>
  <c r="H33" i="3"/>
  <c r="K33" i="3"/>
  <c r="O2" i="1"/>
  <c r="O534" i="1" l="1"/>
  <c r="O525" i="1"/>
  <c r="O522"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H17" i="11"/>
  <c r="Q522" i="1"/>
  <c r="R522" i="1"/>
  <c r="O523" i="1"/>
  <c r="Q523" i="1"/>
  <c r="R523" i="1"/>
  <c r="Q524" i="1"/>
  <c r="R524" i="1"/>
  <c r="Q525" i="1"/>
  <c r="R525" i="1"/>
  <c r="O526" i="1"/>
  <c r="Q526" i="1"/>
  <c r="R526" i="1"/>
  <c r="Q527" i="1"/>
  <c r="R527" i="1"/>
  <c r="O528" i="1"/>
  <c r="Q528" i="1"/>
  <c r="R528" i="1"/>
  <c r="O529" i="1"/>
  <c r="Q529" i="1"/>
  <c r="R529" i="1"/>
  <c r="O530" i="1"/>
  <c r="Q530" i="1"/>
  <c r="R530" i="1"/>
  <c r="O531" i="1"/>
  <c r="Q531" i="1"/>
  <c r="R531" i="1"/>
  <c r="O532" i="1"/>
  <c r="Q532" i="1"/>
  <c r="R532" i="1"/>
  <c r="O533" i="1"/>
  <c r="Q533" i="1"/>
  <c r="R533" i="1"/>
  <c r="Q534" i="1"/>
  <c r="R534" i="1"/>
  <c r="O535" i="1"/>
  <c r="Q535" i="1"/>
  <c r="R535" i="1"/>
  <c r="O536" i="1"/>
  <c r="Q536" i="1"/>
  <c r="R536" i="1"/>
  <c r="O537" i="1"/>
  <c r="Q537" i="1"/>
  <c r="R537" i="1"/>
  <c r="O540" i="1"/>
  <c r="Q540" i="1"/>
  <c r="R540" i="1"/>
  <c r="O541" i="1"/>
  <c r="Q541" i="1"/>
  <c r="R541" i="1"/>
  <c r="O542" i="1"/>
  <c r="Q542" i="1"/>
  <c r="R542" i="1"/>
  <c r="O543" i="1"/>
  <c r="Q543" i="1"/>
  <c r="R543" i="1"/>
  <c r="O544" i="1"/>
  <c r="Q544" i="1"/>
  <c r="R544" i="1"/>
  <c r="O545" i="1"/>
  <c r="Q545" i="1"/>
  <c r="R545" i="1"/>
  <c r="O546" i="1"/>
  <c r="Q546" i="1"/>
  <c r="R546" i="1"/>
  <c r="O547" i="1"/>
  <c r="Q547" i="1"/>
  <c r="R547" i="1"/>
  <c r="O548" i="1"/>
  <c r="Q548" i="1"/>
  <c r="R548" i="1"/>
  <c r="O549" i="1"/>
  <c r="Q549" i="1"/>
  <c r="R549" i="1"/>
  <c r="O538" i="1"/>
  <c r="Q538" i="1"/>
  <c r="R538" i="1"/>
  <c r="O731" i="1"/>
  <c r="Q17" i="11"/>
  <c r="Q13" i="11"/>
  <c r="Q9" i="11"/>
  <c r="Q5" i="11"/>
  <c r="H13" i="11"/>
  <c r="H9" i="11"/>
  <c r="H5" i="11"/>
  <c r="G13" i="14"/>
  <c r="H13" i="14"/>
  <c r="F20" i="15"/>
  <c r="G20" i="15"/>
  <c r="G32" i="3"/>
  <c r="H32" i="3"/>
  <c r="K32" i="3"/>
  <c r="F55" i="6"/>
  <c r="G55" i="6"/>
  <c r="J55" i="6"/>
  <c r="K55" i="6"/>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1705" i="1"/>
  <c r="O1706"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1705" i="1"/>
  <c r="Q1706"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1705" i="1"/>
  <c r="R1706"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O527" i="1" l="1"/>
  <c r="O524" i="1"/>
  <c r="F54" i="6"/>
  <c r="G54" i="6"/>
  <c r="J54" i="6"/>
  <c r="K54" i="6"/>
  <c r="H12" i="14"/>
  <c r="H13" i="3"/>
  <c r="H14" i="3"/>
  <c r="H15" i="3"/>
  <c r="H16" i="3"/>
  <c r="H17" i="3"/>
  <c r="H18" i="3"/>
  <c r="H19" i="3"/>
  <c r="H20" i="3"/>
  <c r="H21" i="3"/>
  <c r="H22" i="3"/>
  <c r="H23" i="3"/>
  <c r="H24" i="3"/>
  <c r="H25" i="3"/>
  <c r="H26" i="3"/>
  <c r="H27" i="3"/>
  <c r="H28" i="3"/>
  <c r="H29" i="3"/>
  <c r="H30" i="3"/>
  <c r="H31" i="3"/>
  <c r="G13" i="3"/>
  <c r="G12" i="14"/>
  <c r="F53" i="6"/>
  <c r="G53" i="6"/>
  <c r="J53" i="6"/>
  <c r="K53" i="6"/>
  <c r="F52" i="6"/>
  <c r="G52" i="6"/>
  <c r="J52" i="6"/>
  <c r="K52" i="6"/>
  <c r="F51" i="6"/>
  <c r="G51" i="6"/>
  <c r="J51" i="6"/>
  <c r="K51" i="6"/>
  <c r="F50" i="6"/>
  <c r="G50" i="6"/>
  <c r="J50" i="6"/>
  <c r="K50" i="6"/>
  <c r="F49" i="6"/>
  <c r="G49" i="6"/>
  <c r="J49" i="6"/>
  <c r="K49" i="6"/>
  <c r="F48" i="6"/>
  <c r="G48" i="6"/>
  <c r="J48" i="6"/>
  <c r="K48" i="6"/>
  <c r="F47" i="6"/>
  <c r="G47" i="6"/>
  <c r="J47" i="6"/>
  <c r="K47" i="6"/>
  <c r="G19" i="15"/>
  <c r="F19" i="15"/>
  <c r="G18" i="15"/>
  <c r="F18" i="15"/>
  <c r="G17" i="15"/>
  <c r="F17" i="15"/>
  <c r="G16" i="15"/>
  <c r="F16" i="15"/>
  <c r="G15" i="15"/>
  <c r="F15" i="15"/>
  <c r="G14" i="15"/>
  <c r="F14" i="15"/>
  <c r="G13" i="15"/>
  <c r="F13" i="15"/>
  <c r="G12" i="15"/>
  <c r="F12" i="15"/>
  <c r="G11" i="15"/>
  <c r="F11" i="15"/>
  <c r="G31" i="3"/>
  <c r="K31" i="3"/>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1902"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1902"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1902"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G20" i="5"/>
  <c r="H20" i="5"/>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3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13" i="1"/>
  <c r="R1714" i="1"/>
  <c r="R1715" i="1"/>
  <c r="R1430" i="1"/>
  <c r="R1707" i="1"/>
  <c r="R1431" i="1"/>
  <c r="R1710" i="1"/>
  <c r="R1704" i="1"/>
  <c r="R1708" i="1"/>
  <c r="R1701" i="1"/>
  <c r="R1711" i="1"/>
  <c r="R1709" i="1"/>
  <c r="R1712" i="1"/>
  <c r="R1702" i="1"/>
  <c r="R1703"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D12" i="10"/>
  <c r="E13" i="10"/>
  <c r="O1738" i="1" l="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G30" i="3" l="1"/>
  <c r="K30" i="3"/>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13" i="1"/>
  <c r="O1714" i="1"/>
  <c r="O1715" i="1"/>
  <c r="O1430" i="1"/>
  <c r="O1707" i="1"/>
  <c r="O1431" i="1"/>
  <c r="O1710" i="1"/>
  <c r="O1704" i="1"/>
  <c r="O1708" i="1"/>
  <c r="O1701" i="1"/>
  <c r="O1711" i="1"/>
  <c r="O1709" i="1"/>
  <c r="O1712" i="1"/>
  <c r="O1702" i="1"/>
  <c r="O1703" i="1"/>
  <c r="O1716" i="1"/>
  <c r="O1717" i="1"/>
  <c r="O1718" i="1"/>
  <c r="O1719" i="1"/>
  <c r="O1720" i="1"/>
  <c r="O1721" i="1"/>
  <c r="O1722" i="1"/>
  <c r="O1723" i="1"/>
  <c r="O1724" i="1"/>
  <c r="O1725" i="1"/>
  <c r="O1726" i="1"/>
  <c r="O1727" i="1"/>
  <c r="O1728" i="1"/>
  <c r="O1729" i="1"/>
  <c r="O1730" i="1"/>
  <c r="O1731" i="1"/>
  <c r="O1732" i="1"/>
  <c r="O1733" i="1"/>
  <c r="O1734" i="1"/>
  <c r="O1735" i="1"/>
  <c r="O1736" i="1"/>
  <c r="O173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13" i="1"/>
  <c r="Q1714" i="1"/>
  <c r="Q1715" i="1"/>
  <c r="Q1430" i="1"/>
  <c r="Q1707" i="1"/>
  <c r="Q1431" i="1"/>
  <c r="Q1710" i="1"/>
  <c r="Q1704" i="1"/>
  <c r="Q1708" i="1"/>
  <c r="Q1701" i="1"/>
  <c r="Q1711" i="1"/>
  <c r="Q1709" i="1"/>
  <c r="Q1712" i="1"/>
  <c r="Q1702" i="1"/>
  <c r="Q1703" i="1"/>
  <c r="Q1716" i="1"/>
  <c r="Q1717" i="1"/>
  <c r="Q1718" i="1"/>
  <c r="Q1719" i="1"/>
  <c r="Q1720" i="1"/>
  <c r="Q1721" i="1"/>
  <c r="Q1722" i="1"/>
  <c r="Q1723" i="1"/>
  <c r="Q1724" i="1"/>
  <c r="Q1725" i="1"/>
  <c r="Q1726" i="1"/>
  <c r="Q1727" i="1"/>
  <c r="Q1728" i="1"/>
  <c r="Q1729" i="1"/>
  <c r="Q1730" i="1"/>
  <c r="Q1731" i="1"/>
  <c r="Q1732" i="1"/>
  <c r="Q1733" i="1"/>
  <c r="Q1734" i="1"/>
  <c r="Q1735" i="1"/>
  <c r="Q1736" i="1"/>
  <c r="Q1737" i="1"/>
  <c r="F46" i="6" l="1"/>
  <c r="G46" i="6"/>
  <c r="J46" i="6"/>
  <c r="K46" i="6"/>
  <c r="G29" i="3" l="1"/>
  <c r="K29" i="3"/>
  <c r="F45" i="6" l="1"/>
  <c r="G45" i="6"/>
  <c r="J45" i="6"/>
  <c r="K45" i="6"/>
  <c r="G19" i="5"/>
  <c r="H19" i="5"/>
  <c r="G28" i="3"/>
  <c r="K28" i="3"/>
  <c r="F44" i="6" l="1"/>
  <c r="G44" i="6"/>
  <c r="J44" i="6"/>
  <c r="K44" i="6"/>
  <c r="O570" i="1"/>
  <c r="O1323" i="1"/>
  <c r="O1324" i="1"/>
  <c r="O1325" i="1"/>
  <c r="O1326" i="1"/>
  <c r="O1327" i="1"/>
  <c r="O1328" i="1"/>
  <c r="O1329" i="1"/>
  <c r="O1330" i="1"/>
  <c r="O1331" i="1"/>
  <c r="O1332" i="1"/>
  <c r="O1333" i="1"/>
  <c r="O1334" i="1"/>
  <c r="O1335" i="1"/>
  <c r="O1336" i="1"/>
  <c r="O1438" i="1"/>
  <c r="O1439" i="1"/>
  <c r="O1442" i="1"/>
  <c r="O1443" i="1"/>
  <c r="O1444" i="1"/>
  <c r="O1445" i="1"/>
  <c r="K43" i="6"/>
  <c r="J43" i="6"/>
  <c r="G43" i="6"/>
  <c r="F43" i="6"/>
  <c r="S2" i="1" l="1"/>
  <c r="E12" i="10"/>
  <c r="G13" i="10"/>
  <c r="D13" i="10"/>
  <c r="H13" i="10"/>
  <c r="O1347" i="1" l="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2" i="1"/>
  <c r="O1433" i="1"/>
  <c r="O1434" i="1"/>
  <c r="O1435" i="1"/>
  <c r="O1436" i="1"/>
  <c r="O1437" i="1"/>
  <c r="O1440" i="1"/>
  <c r="O1441" i="1"/>
  <c r="O1446" i="1"/>
  <c r="O1447" i="1"/>
  <c r="O1448" i="1"/>
  <c r="O1449" i="1"/>
  <c r="O1450" i="1"/>
  <c r="O1451" i="1"/>
  <c r="O1452" i="1"/>
  <c r="O1453" i="1"/>
  <c r="O1454" i="1"/>
  <c r="O1455" i="1"/>
  <c r="O1456" i="1"/>
  <c r="O1457" i="1"/>
  <c r="O1458" i="1"/>
  <c r="O1459" i="1"/>
  <c r="O1460" i="1"/>
  <c r="O1461" i="1"/>
  <c r="O1462" i="1"/>
  <c r="O1463" i="1"/>
  <c r="O1464" i="1"/>
  <c r="O1465" i="1"/>
  <c r="O1466" i="1"/>
  <c r="O1467"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37" i="1"/>
  <c r="O1338" i="1"/>
  <c r="O1339" i="1"/>
  <c r="O1340" i="1"/>
  <c r="O1341" i="1"/>
  <c r="O1342" i="1"/>
  <c r="O1343" i="1"/>
  <c r="O1344" i="1"/>
  <c r="O1345" i="1"/>
  <c r="O134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C7" i="10"/>
  <c r="G11" i="10"/>
  <c r="G12" i="10"/>
  <c r="H11" i="10"/>
  <c r="D11" i="10"/>
  <c r="F11" i="10"/>
  <c r="C11" i="10"/>
  <c r="H12" i="10"/>
  <c r="E11" i="10"/>
  <c r="O1149" i="1" l="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O3" i="1" l="1"/>
  <c r="O4" i="1"/>
  <c r="O5" i="1"/>
  <c r="O6" i="1"/>
  <c r="O7" i="1"/>
  <c r="O8" i="1"/>
  <c r="O9" i="1"/>
  <c r="O10" i="1"/>
  <c r="O11" i="1"/>
  <c r="O12" i="1"/>
  <c r="O13" i="1"/>
  <c r="O14" i="1"/>
  <c r="O15" i="1"/>
  <c r="O16" i="1"/>
  <c r="O17" i="1"/>
  <c r="O18" i="1"/>
  <c r="O19" i="1"/>
  <c r="O20" i="1"/>
  <c r="O21" i="1"/>
  <c r="O22" i="1"/>
  <c r="O23"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39" i="1"/>
  <c r="O550" i="1"/>
  <c r="O551" i="1"/>
  <c r="O552" i="1"/>
  <c r="O553" i="1"/>
  <c r="O554" i="1"/>
  <c r="O555" i="1"/>
  <c r="O556" i="1"/>
  <c r="O557" i="1"/>
  <c r="O558" i="1"/>
  <c r="O559" i="1"/>
  <c r="O560" i="1"/>
  <c r="O561" i="1"/>
  <c r="O562" i="1"/>
  <c r="O563" i="1"/>
  <c r="O564" i="1"/>
  <c r="O565" i="1"/>
  <c r="O566" i="1"/>
  <c r="O567" i="1"/>
  <c r="O568" i="1"/>
  <c r="O569"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P2"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T2" i="1"/>
  <c r="K26" i="3"/>
  <c r="G26" i="3"/>
  <c r="K27" i="3"/>
  <c r="G27" i="3"/>
  <c r="F42" i="6"/>
  <c r="G42" i="6"/>
  <c r="J42" i="6"/>
  <c r="K42" i="6"/>
  <c r="F41" i="6"/>
  <c r="G41" i="6"/>
  <c r="J41" i="6"/>
  <c r="K41" i="6"/>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F40" i="6"/>
  <c r="G40" i="6"/>
  <c r="J40" i="6"/>
  <c r="K40" i="6"/>
  <c r="H12" i="5"/>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490" i="1" l="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3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G18" i="5" l="1"/>
  <c r="H18" i="5"/>
  <c r="F39" i="6"/>
  <c r="G39" i="6"/>
  <c r="J39" i="6"/>
  <c r="K39" i="6"/>
  <c r="Q465" i="1" l="1"/>
  <c r="Q466" i="1"/>
  <c r="Q467" i="1"/>
  <c r="Q468" i="1"/>
  <c r="Q469" i="1"/>
  <c r="Q470" i="1"/>
  <c r="Q471" i="1"/>
  <c r="Q472" i="1"/>
  <c r="Q473" i="1"/>
  <c r="Q474" i="1"/>
  <c r="Q475" i="1"/>
  <c r="Q476" i="1"/>
  <c r="Q477" i="1"/>
  <c r="Q478" i="1"/>
  <c r="Q479" i="1"/>
  <c r="Q480" i="1"/>
  <c r="Q481" i="1"/>
  <c r="Q482" i="1"/>
  <c r="Q483" i="1"/>
  <c r="Q484" i="1"/>
  <c r="Q485" i="1"/>
  <c r="Q486" i="1"/>
  <c r="Q487" i="1"/>
  <c r="Q488" i="1"/>
  <c r="Q489"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13" i="1" l="1"/>
  <c r="Q414" i="1"/>
  <c r="Q415" i="1"/>
  <c r="Q416" i="1"/>
  <c r="Q417" i="1"/>
  <c r="Q418" i="1"/>
  <c r="Q419" i="1"/>
  <c r="Q420" i="1"/>
  <c r="Q421" i="1"/>
  <c r="Q422" i="1"/>
  <c r="Q423" i="1"/>
  <c r="Q424" i="1"/>
  <c r="Q425" i="1"/>
  <c r="Q426" i="1"/>
  <c r="Q402" i="1"/>
  <c r="Q403" i="1"/>
  <c r="Q404" i="1"/>
  <c r="Q405" i="1"/>
  <c r="Q406" i="1"/>
  <c r="Q407" i="1"/>
  <c r="Q408" i="1"/>
  <c r="Q409" i="1"/>
  <c r="Q410" i="1"/>
  <c r="Q411" i="1"/>
  <c r="Q412" i="1"/>
  <c r="Q391" i="1"/>
  <c r="Q392" i="1"/>
  <c r="Q393" i="1"/>
  <c r="Q394" i="1"/>
  <c r="Q395" i="1"/>
  <c r="Q396" i="1"/>
  <c r="Q397" i="1"/>
  <c r="Q398" i="1"/>
  <c r="Q399" i="1"/>
  <c r="Q400" i="1"/>
  <c r="Q401" i="1"/>
  <c r="Q368" i="1"/>
  <c r="Q369" i="1"/>
  <c r="Q370" i="1"/>
  <c r="Q371" i="1"/>
  <c r="Q372" i="1"/>
  <c r="Q373" i="1"/>
  <c r="Q374" i="1"/>
  <c r="Q375" i="1"/>
  <c r="Q376" i="1"/>
  <c r="Q377" i="1"/>
  <c r="Q378" i="1"/>
  <c r="Q379" i="1"/>
  <c r="Q380" i="1"/>
  <c r="Q381" i="1"/>
  <c r="Q382" i="1"/>
  <c r="Q383" i="1"/>
  <c r="Q384" i="1"/>
  <c r="Q385" i="1"/>
  <c r="Q386" i="1"/>
  <c r="Q387" i="1"/>
  <c r="Q388" i="1"/>
  <c r="Q389" i="1"/>
  <c r="Q390" i="1"/>
  <c r="K38" i="6" l="1"/>
  <c r="G38" i="6"/>
  <c r="F38" i="6"/>
  <c r="F12" i="6"/>
  <c r="F13" i="6"/>
  <c r="F14" i="6"/>
  <c r="F15" i="6"/>
  <c r="F16" i="6"/>
  <c r="F17" i="6"/>
  <c r="F18" i="6"/>
  <c r="F19" i="6"/>
  <c r="F20" i="6"/>
  <c r="F21" i="6"/>
  <c r="F22" i="6"/>
  <c r="F23" i="6"/>
  <c r="F24" i="6"/>
  <c r="F25" i="6"/>
  <c r="F26" i="6"/>
  <c r="F27" i="6"/>
  <c r="F28" i="6"/>
  <c r="F29" i="6"/>
  <c r="F30" i="6"/>
  <c r="F31" i="6"/>
  <c r="F32" i="6"/>
  <c r="F33" i="6"/>
  <c r="F34" i="6"/>
  <c r="F35" i="6"/>
  <c r="F36" i="6"/>
  <c r="F37" i="6"/>
  <c r="J38" i="6"/>
  <c r="Q347" i="1"/>
  <c r="Q348" i="1"/>
  <c r="Q349" i="1"/>
  <c r="Q350" i="1"/>
  <c r="Q351" i="1"/>
  <c r="Q352" i="1"/>
  <c r="Q353" i="1"/>
  <c r="Q354" i="1"/>
  <c r="Q355" i="1"/>
  <c r="Q356" i="1"/>
  <c r="Q357" i="1"/>
  <c r="Q358" i="1"/>
  <c r="Q359" i="1"/>
  <c r="Q360" i="1"/>
  <c r="Q361" i="1"/>
  <c r="Q362" i="1"/>
  <c r="Q363" i="1"/>
  <c r="Q364" i="1"/>
  <c r="Q365" i="1"/>
  <c r="Q366" i="1"/>
  <c r="Q367" i="1"/>
  <c r="Q2" i="1" l="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11" i="1"/>
  <c r="Q312" i="1"/>
  <c r="Q313" i="1"/>
  <c r="Q314" i="1"/>
  <c r="Q315" i="1"/>
  <c r="Q316" i="1"/>
  <c r="Q317" i="1"/>
  <c r="Q318" i="1"/>
  <c r="Q319" i="1"/>
  <c r="Q320" i="1"/>
  <c r="Q321" i="1"/>
  <c r="Q310" i="1" l="1"/>
  <c r="Q298" i="1"/>
  <c r="Q299" i="1"/>
  <c r="Q300" i="1"/>
  <c r="Q301" i="1"/>
  <c r="Q302" i="1"/>
  <c r="Q303" i="1"/>
  <c r="Q304" i="1"/>
  <c r="Q305" i="1"/>
  <c r="Q306" i="1"/>
  <c r="Q307" i="1"/>
  <c r="Q308" i="1"/>
  <c r="Q309" i="1"/>
  <c r="K25" i="3"/>
  <c r="G25" i="3"/>
  <c r="G37" i="6"/>
  <c r="J37" i="6"/>
  <c r="K37" i="6"/>
  <c r="G17" i="5" l="1"/>
  <c r="H17" i="5"/>
  <c r="G36" i="6"/>
  <c r="J36" i="6"/>
  <c r="K36" i="6"/>
  <c r="G35" i="6"/>
  <c r="J35" i="6"/>
  <c r="K35" i="6"/>
  <c r="G34" i="6"/>
  <c r="J34" i="6"/>
  <c r="K34" i="6"/>
  <c r="G24" i="3"/>
  <c r="K24" i="3"/>
  <c r="G33" i="6"/>
  <c r="J33" i="6"/>
  <c r="K33" i="6"/>
  <c r="K23" i="3"/>
  <c r="G23" i="3"/>
  <c r="G32" i="6" l="1"/>
  <c r="J32" i="6"/>
  <c r="K32" i="6"/>
  <c r="G31" i="6"/>
  <c r="J31" i="6"/>
  <c r="K31" i="6"/>
  <c r="G30" i="6"/>
  <c r="J30" i="6"/>
  <c r="K30" i="6"/>
  <c r="G29" i="6"/>
  <c r="J29" i="6"/>
  <c r="K29" i="6"/>
  <c r="G28" i="6"/>
  <c r="J28" i="6"/>
  <c r="K28" i="6"/>
  <c r="G16" i="5"/>
  <c r="H16" i="5"/>
  <c r="G22" i="3"/>
  <c r="K22" i="3"/>
  <c r="G21" i="3"/>
  <c r="K21" i="3"/>
  <c r="Q288" i="1"/>
  <c r="Q289" i="1"/>
  <c r="Q290" i="1"/>
  <c r="Q291" i="1"/>
  <c r="Q292" i="1"/>
  <c r="Q293" i="1"/>
  <c r="Q294" i="1"/>
  <c r="Q295" i="1"/>
  <c r="Q296" i="1"/>
  <c r="Q297" i="1"/>
  <c r="Q286" i="1" l="1"/>
  <c r="Q287" i="1"/>
  <c r="G27" i="6"/>
  <c r="J27" i="6"/>
  <c r="K27" i="6"/>
  <c r="G26" i="6"/>
  <c r="J26" i="6"/>
  <c r="K26" i="6"/>
  <c r="G15" i="5" l="1"/>
  <c r="H15" i="5"/>
  <c r="Q274" i="1"/>
  <c r="Q275" i="1"/>
  <c r="Q276" i="1"/>
  <c r="Q277" i="1"/>
  <c r="Q278" i="1"/>
  <c r="Q279" i="1"/>
  <c r="Q280" i="1"/>
  <c r="Q281" i="1"/>
  <c r="Q282" i="1"/>
  <c r="Q283" i="1"/>
  <c r="Q284" i="1"/>
  <c r="Q285" i="1"/>
  <c r="Q3" i="1" l="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K13" i="3" l="1"/>
  <c r="L12" i="3" s="1"/>
  <c r="K14" i="3"/>
  <c r="K15" i="3"/>
  <c r="P12" i="3" s="1"/>
  <c r="K16" i="3"/>
  <c r="K17" i="3"/>
  <c r="K18" i="3"/>
  <c r="K19" i="3"/>
  <c r="K20" i="3"/>
  <c r="G14" i="6"/>
  <c r="J14" i="6"/>
  <c r="K14" i="6"/>
  <c r="G15" i="6"/>
  <c r="G16" i="6"/>
  <c r="G17" i="6"/>
  <c r="G18" i="6"/>
  <c r="G19" i="6"/>
  <c r="G20" i="6"/>
  <c r="G21" i="6"/>
  <c r="G22" i="6"/>
  <c r="G23" i="6"/>
  <c r="G24" i="6"/>
  <c r="G25" i="6"/>
  <c r="J15" i="6"/>
  <c r="J16" i="6"/>
  <c r="J17" i="6"/>
  <c r="J18" i="6"/>
  <c r="J19" i="6"/>
  <c r="J20" i="6"/>
  <c r="J21" i="6"/>
  <c r="J22" i="6"/>
  <c r="J23" i="6"/>
  <c r="J24" i="6"/>
  <c r="J25" i="6"/>
  <c r="K15" i="6"/>
  <c r="K16" i="6"/>
  <c r="K17" i="6"/>
  <c r="K18" i="6"/>
  <c r="K19" i="6"/>
  <c r="K20" i="6"/>
  <c r="K21" i="6"/>
  <c r="K22" i="6"/>
  <c r="K23" i="6"/>
  <c r="K24" i="6"/>
  <c r="K25" i="6"/>
  <c r="K12" i="6" l="1"/>
  <c r="J12" i="6"/>
  <c r="G20" i="3"/>
  <c r="G12" i="6" l="1"/>
  <c r="G13" i="6"/>
  <c r="J13" i="6"/>
  <c r="K13" i="6"/>
  <c r="G12" i="5"/>
  <c r="G13" i="5"/>
  <c r="H13" i="5"/>
  <c r="G14" i="5"/>
  <c r="H14" i="5"/>
  <c r="G14" i="3"/>
  <c r="G15" i="3"/>
  <c r="G16" i="3"/>
  <c r="G17" i="3"/>
  <c r="G18" i="3"/>
  <c r="G1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221C3E-FA50-4624-91AD-5FC0CAE5551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4120364-0987-41DF-B30B-7263473F28DA}" name="WorksheetConnection_KPIS FACTURACIÓN.xlsb.xlsm!Table1" type="102" refreshedVersion="8" minRefreshableVersion="5">
    <extLst>
      <ext xmlns:x15="http://schemas.microsoft.com/office/spreadsheetml/2010/11/main" uri="{DE250136-89BD-433C-8126-D09CA5730AF9}">
        <x15:connection id="Table1" autoDelete="1">
          <x15:rangePr sourceName="_xlcn.WorksheetConnection_KPISFACTURACIÓN.xlsb.xlsmTable1"/>
        </x15:connection>
      </ext>
    </extLst>
  </connection>
  <connection id="3" xr16:uid="{54E43924-0EC7-43DF-BDB0-E89D7974634A}" name="WorksheetConnection_KPIS FACTURACIÓN.xlsb.xlsm!Table5" type="102" refreshedVersion="8" minRefreshableVersion="5">
    <extLst>
      <ext xmlns:x15="http://schemas.microsoft.com/office/spreadsheetml/2010/11/main" uri="{DE250136-89BD-433C-8126-D09CA5730AF9}">
        <x15:connection id="Table5" autoDelete="1">
          <x15:rangePr sourceName="_xlcn.WorksheetConnection_KPISFACTURACIÓN.xlsb.xlsmTable5"/>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hisWorkbookDataModel"/>
    <s v="{[Table1].[Comments].[All]}"/>
    <s v="{[Table1].[Vendor].&amp;[35],[Table1].[Vendor].&amp;[40],[Table1].[Vendor].&amp;[71],[Table1].[Vendor].&amp;[193],[Table1].[Vendor].&amp;[375],[Table1].[Vendor].&amp;[381],[Table1].[Vendor].&amp;[515],[Table1].[Vendor].&amp;[1451],[Table1].[Vendor].&amp;[1571],[Table1].[Vendor].&amp;[1589],[Table1].[Vendor].&amp;[1591],[Table1].[Vendor].&amp;[1592],[Table1].[Vendor].&amp;[10171],[Table1].[Vendor].&amp;[1048704],[Table1].[Vendor].&amp;[1310625],[Table1].[Vendor].&amp;[4500626],[Table1].[Vendor].&amp;[21531947]}"/>
    <s v="{[Table1].[Invoice].[All]}"/>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<sst xmlns="http://schemas.openxmlformats.org/spreadsheetml/2006/main" count="11644" uniqueCount="386">
  <si>
    <t>Vendor</t>
  </si>
  <si>
    <t>Vendor Invoice</t>
  </si>
  <si>
    <t>Receipt Date</t>
  </si>
  <si>
    <t>MBL</t>
  </si>
  <si>
    <t>Amount</t>
  </si>
  <si>
    <t>Currency</t>
  </si>
  <si>
    <t>Invoice</t>
  </si>
  <si>
    <t>Issue Date</t>
  </si>
  <si>
    <t>Comments</t>
  </si>
  <si>
    <t>Comments 2</t>
  </si>
  <si>
    <t>ETD</t>
  </si>
  <si>
    <t>ETA</t>
  </si>
  <si>
    <t>Month</t>
  </si>
  <si>
    <t>ICB</t>
  </si>
  <si>
    <t>USD</t>
  </si>
  <si>
    <t>Quincenal</t>
  </si>
  <si>
    <t>1Q ABR</t>
  </si>
  <si>
    <t>MEDUHF585630</t>
  </si>
  <si>
    <t>1Q ENE</t>
  </si>
  <si>
    <t>MSCUMEDUHF585630</t>
  </si>
  <si>
    <t>2Q ENE</t>
  </si>
  <si>
    <t>2Q MAR</t>
  </si>
  <si>
    <t>A46356195</t>
  </si>
  <si>
    <t>MEDUHF606097</t>
  </si>
  <si>
    <t>MEDUHF785032</t>
  </si>
  <si>
    <t>MEDUHF911042</t>
  </si>
  <si>
    <t>5481430691 </t>
  </si>
  <si>
    <t>MMBCNFA25/1359</t>
  </si>
  <si>
    <t>BORUBLT014AXBA19</t>
  </si>
  <si>
    <t>EUR</t>
  </si>
  <si>
    <t>MEDUKT575843</t>
  </si>
  <si>
    <t>MMBCNFA25/1535</t>
  </si>
  <si>
    <t>BORUBRA974AXBA28</t>
  </si>
  <si>
    <t>1Q FEB</t>
  </si>
  <si>
    <t>2Q ABR</t>
  </si>
  <si>
    <t>A48599856</t>
  </si>
  <si>
    <t>MEDUKT771939</t>
  </si>
  <si>
    <t>A48077350</t>
  </si>
  <si>
    <t>MEDUKT884492</t>
  </si>
  <si>
    <t>B48077350</t>
  </si>
  <si>
    <t>2Q FEB</t>
  </si>
  <si>
    <t>MMBCNFA25/2464</t>
  </si>
  <si>
    <t>BORUWLT016AXBA41</t>
  </si>
  <si>
    <t>MMBCNFA25/2465</t>
  </si>
  <si>
    <t>BORUWLT016AXBA40</t>
  </si>
  <si>
    <t>MMBCNFA25/2466</t>
  </si>
  <si>
    <t>BORUBLT016AXBA22</t>
  </si>
  <si>
    <t>MEDUYD394068</t>
  </si>
  <si>
    <t>MMBCNFA25/2941</t>
  </si>
  <si>
    <t>BORUBRA976AXBA22</t>
  </si>
  <si>
    <t>MMBCNFA25/2940</t>
  </si>
  <si>
    <t>BORUBRA976AXBA23</t>
  </si>
  <si>
    <t>MMBCNFA25/2942</t>
  </si>
  <si>
    <t>BORUBRA976AXBA21</t>
  </si>
  <si>
    <t>COSU6407490480</t>
    <phoneticPr fontId="2" type="noConversion"/>
  </si>
  <si>
    <t>MMBCNFA25/3503</t>
  </si>
  <si>
    <t>BORUBRU474AXBA40</t>
  </si>
  <si>
    <t>MMBCNFA25/3504</t>
  </si>
  <si>
    <t>BORUBRU474AXBA39</t>
  </si>
  <si>
    <t>MMBCNFA25/3505</t>
  </si>
  <si>
    <t>BORUBRU474AXBA34</t>
  </si>
  <si>
    <t>MMBCNFA25/3506</t>
  </si>
  <si>
    <t>A48250109</t>
  </si>
  <si>
    <t>B48250109</t>
  </si>
  <si>
    <t>1Q MAR</t>
  </si>
  <si>
    <t>COSU6408321780</t>
  </si>
  <si>
    <t>MMBCNFA25/4454</t>
  </si>
  <si>
    <t>BORUBRA978AXBA35</t>
  </si>
  <si>
    <t>MMBCNFA25/4455</t>
  </si>
  <si>
    <t>BORUBRA978AXBA26</t>
  </si>
  <si>
    <t>MMBCNFA25/4881</t>
  </si>
  <si>
    <t>BORUWRU476AXBA29</t>
  </si>
  <si>
    <t>MMBCNFA25/4882</t>
  </si>
  <si>
    <t>BORUWRU476AXBA28</t>
  </si>
  <si>
    <t>MMBCNFA25/4883</t>
  </si>
  <si>
    <t>BORUWRU476AXBA22</t>
  </si>
  <si>
    <t>MMBCNFA25/4884</t>
  </si>
  <si>
    <t>BORUWRU476AXBA21</t>
  </si>
  <si>
    <t>MMBCNFA25/4885</t>
  </si>
  <si>
    <t>BORUWRU476AXBA20</t>
  </si>
  <si>
    <t>5481531089 </t>
  </si>
  <si>
    <t>5481544018 </t>
  </si>
  <si>
    <t>Mensual</t>
  </si>
  <si>
    <t>N/A</t>
  </si>
  <si>
    <t>VNLV01059</t>
  </si>
  <si>
    <t>VNLV01061</t>
  </si>
  <si>
    <t>VNZ000006</t>
  </si>
  <si>
    <t>TEMPE CN</t>
  </si>
  <si>
    <t>248417388 </t>
  </si>
  <si>
    <t>251706106 </t>
  </si>
  <si>
    <t>251221247 </t>
  </si>
  <si>
    <t>252153519 </t>
  </si>
  <si>
    <t>QC</t>
  </si>
  <si>
    <t>VNZ000009</t>
  </si>
  <si>
    <t>VNZ000013</t>
  </si>
  <si>
    <t>UNHCR</t>
  </si>
  <si>
    <t>Project Cargo</t>
  </si>
  <si>
    <t xml:space="preserve">Alarmas </t>
  </si>
  <si>
    <t>VNZ000018</t>
  </si>
  <si>
    <t>VNZ000022</t>
  </si>
  <si>
    <t>VNZ000026</t>
  </si>
  <si>
    <t>252153521 </t>
  </si>
  <si>
    <t>252599371 </t>
  </si>
  <si>
    <t>VNZ000030</t>
  </si>
  <si>
    <t>252983666 </t>
  </si>
  <si>
    <t>VNZ000031</t>
  </si>
  <si>
    <t>VNZ000035</t>
  </si>
  <si>
    <t>VNZ000036</t>
  </si>
  <si>
    <t>253155672 </t>
  </si>
  <si>
    <t>253503677 </t>
  </si>
  <si>
    <t>VNZ000038</t>
  </si>
  <si>
    <t>VNZ000042</t>
  </si>
  <si>
    <t>VNZ000041</t>
  </si>
  <si>
    <t>VNZ000044</t>
  </si>
  <si>
    <t>VNZ000047</t>
  </si>
  <si>
    <t>VNZ000048</t>
  </si>
  <si>
    <t>COSU6416201720</t>
  </si>
  <si>
    <t>COSU6415652380</t>
  </si>
  <si>
    <t>VNZ000053</t>
  </si>
  <si>
    <t>All</t>
  </si>
  <si>
    <t>Distinct Count of Invoice</t>
  </si>
  <si>
    <t>(Multiple Items)</t>
  </si>
  <si>
    <t>Row Labels</t>
  </si>
  <si>
    <t>Grand Total</t>
  </si>
  <si>
    <t>Distinct Count of Vendor Invoice</t>
  </si>
  <si>
    <t>*KPI: emisión hasta 5 días depués de la finalización de la quincena</t>
  </si>
  <si>
    <t>Comment2</t>
  </si>
  <si>
    <t>Start Date</t>
  </si>
  <si>
    <t>End Date</t>
  </si>
  <si>
    <t>Days</t>
  </si>
  <si>
    <t>KPI*</t>
  </si>
  <si>
    <t>Containers</t>
  </si>
  <si>
    <t>Column1</t>
  </si>
  <si>
    <t>Mngt Fee</t>
  </si>
  <si>
    <t>1Q MAY</t>
  </si>
  <si>
    <t>2Q MAY</t>
  </si>
  <si>
    <t>1Q JUN</t>
  </si>
  <si>
    <t>2Q JUN</t>
  </si>
  <si>
    <t>Star Date</t>
  </si>
  <si>
    <t>KPI</t>
  </si>
  <si>
    <t>ENERO</t>
  </si>
  <si>
    <t>FEBRERO</t>
  </si>
  <si>
    <t>MARZO</t>
  </si>
  <si>
    <t>ABRIL</t>
  </si>
  <si>
    <t>MAYO</t>
  </si>
  <si>
    <t>JUNIO</t>
  </si>
  <si>
    <t>KPI: emisión hasta 5 días depués de la finalización del mes</t>
  </si>
  <si>
    <t>BL</t>
  </si>
  <si>
    <t>KPI (origin)</t>
  </si>
  <si>
    <t>Days2</t>
  </si>
  <si>
    <t>KPI (destination)</t>
  </si>
  <si>
    <t>Nr of Invoices</t>
  </si>
  <si>
    <t>Comments2</t>
  </si>
  <si>
    <t>QC ENERO</t>
  </si>
  <si>
    <t>QC FEBRERO</t>
  </si>
  <si>
    <t>QC MARZO</t>
  </si>
  <si>
    <t>QC ABRIL</t>
  </si>
  <si>
    <t>QC MAYO</t>
  </si>
  <si>
    <t>QC JUNIO</t>
  </si>
  <si>
    <t>2Q JUL</t>
  </si>
  <si>
    <t>Country</t>
  </si>
  <si>
    <t>Invoice Date</t>
  </si>
  <si>
    <t>Informed Date</t>
  </si>
  <si>
    <t>ICB Receipt Date</t>
  </si>
  <si>
    <t>A50514333</t>
  </si>
  <si>
    <t>HLCUSHA2502BLXO0</t>
  </si>
  <si>
    <t>MEDUYZ791888</t>
  </si>
  <si>
    <t>250163587I</t>
  </si>
  <si>
    <t>HLCUSZX2503BYMT6</t>
  </si>
  <si>
    <t>HLCUSZX2503BYMU7</t>
  </si>
  <si>
    <t>HLCUSHA250550252</t>
  </si>
  <si>
    <t>HLCUSHA250536943</t>
  </si>
  <si>
    <t>HLCUSZX2504CVDR6VLC</t>
  </si>
  <si>
    <t>COSU6415135550 </t>
  </si>
  <si>
    <t>HLCUNG12505UVEO8AA</t>
  </si>
  <si>
    <t>HLCUNG12505UVEO8</t>
  </si>
  <si>
    <t>NO</t>
  </si>
  <si>
    <t>CHINA</t>
  </si>
  <si>
    <t>VIETNAM</t>
  </si>
  <si>
    <t>CHARGES PREINFORMED</t>
  </si>
  <si>
    <t>VNZ000055</t>
  </si>
  <si>
    <t>VNZ000057</t>
  </si>
  <si>
    <t>QC JULIO</t>
  </si>
  <si>
    <t>1Q JUL</t>
  </si>
  <si>
    <t>252163732 </t>
  </si>
  <si>
    <t>HLCUSHA250618922</t>
  </si>
  <si>
    <t>HLCUNG12505UYOC4</t>
  </si>
  <si>
    <t>HLCUSHA2505CMXW1</t>
  </si>
  <si>
    <t>HLCUSHA2506CEKE5</t>
  </si>
  <si>
    <t>HLCUSHA2506CILW5</t>
  </si>
  <si>
    <t>MMBCNFA25/12290</t>
  </si>
  <si>
    <t>BORUBLT030AXBA22</t>
  </si>
  <si>
    <t>HLCUSHA2506BPVR5</t>
  </si>
  <si>
    <t>MMBCNFA25/13151</t>
  </si>
  <si>
    <t>BORUBRU488AXBA25</t>
  </si>
  <si>
    <t>MMBCNFA25/12761</t>
  </si>
  <si>
    <t>BORUBJN148AXBA18</t>
  </si>
  <si>
    <t>MMBCNFA25/13550</t>
  </si>
  <si>
    <t>BORUBLT032AXBA21</t>
  </si>
  <si>
    <t>MMBCNFA25/13551</t>
  </si>
  <si>
    <t>BORUBLT032AXBA20</t>
  </si>
  <si>
    <t>HLCUSHA2507AYJP0</t>
  </si>
  <si>
    <t>HLCUSHA250763516</t>
  </si>
  <si>
    <t>A46760710</t>
  </si>
  <si>
    <t>MEDUKT598431</t>
  </si>
  <si>
    <t>FCR000313396</t>
  </si>
  <si>
    <t>JULIO</t>
  </si>
  <si>
    <t>HLCUSHA2506BPVT7</t>
  </si>
  <si>
    <t>246455345 </t>
  </si>
  <si>
    <t>VNZ000043</t>
  </si>
  <si>
    <t>Número total de facturas emitidas</t>
  </si>
  <si>
    <t>Número total de facturas emitidas por mes</t>
  </si>
  <si>
    <t>Número de facturas recibidas</t>
  </si>
  <si>
    <t>Facturas por tipo de vendor</t>
  </si>
  <si>
    <t>1Q AGO</t>
  </si>
  <si>
    <t>Receipt ICB vs ICB ISSUE DATE</t>
  </si>
  <si>
    <t>INFORMED VS ICB ISSUE DATE</t>
  </si>
  <si>
    <t>2Q AGO</t>
  </si>
  <si>
    <t>HLCUSHA250786718</t>
  </si>
  <si>
    <t>HLCUSHA2507BZYN6</t>
  </si>
  <si>
    <t>MMBCNFA25/15105</t>
  </si>
  <si>
    <t>BORUBJN152AXBA31</t>
  </si>
  <si>
    <t>HLCUSHA2507BZYR0</t>
  </si>
  <si>
    <t>ETD vs ICB ISSUE DATE</t>
  </si>
  <si>
    <t>YES</t>
  </si>
  <si>
    <t>Count of Vendor Invoice</t>
  </si>
  <si>
    <t>Month ICB</t>
  </si>
  <si>
    <t>ICB PER COUNTRY</t>
  </si>
  <si>
    <t>VOLUMES PER MONTH/COUNTRY</t>
  </si>
  <si>
    <t>ETD+5 DAYS ISSUANCE</t>
  </si>
  <si>
    <t xml:space="preserve">ICB RECEIVED = ICB ISSUANCE DATE </t>
  </si>
  <si>
    <t>Total ICBs Received</t>
  </si>
  <si>
    <t>POLAND</t>
  </si>
  <si>
    <t>QC AGOSTO</t>
  </si>
  <si>
    <t>AGOSTO</t>
  </si>
  <si>
    <t>1Q SEP</t>
  </si>
  <si>
    <t>HLCUSZX2508CPXE7</t>
  </si>
  <si>
    <t>HLCUSHA2507CBOB0</t>
  </si>
  <si>
    <t>HLCUNG12508SRXB8</t>
  </si>
  <si>
    <t>HLCUSHA250999423</t>
    <phoneticPr fontId="3" type="noConversion"/>
  </si>
  <si>
    <t>VNZ000074</t>
  </si>
  <si>
    <t>VNZ000073</t>
  </si>
  <si>
    <t>VNZ000075</t>
  </si>
  <si>
    <t>2Q SEP</t>
  </si>
  <si>
    <t>HLCUSHA2509AXVD8</t>
  </si>
  <si>
    <t>HLCUSHA2509BIIH6</t>
  </si>
  <si>
    <t>MMBCNFA25/13942</t>
  </si>
  <si>
    <t>BORUBJN150AXBA10</t>
  </si>
  <si>
    <t>VNZ000084</t>
  </si>
  <si>
    <t>VNZ000033</t>
  </si>
  <si>
    <t>VNZ000078</t>
  </si>
  <si>
    <t>SEPTIEMBRE</t>
  </si>
  <si>
    <t>QC SEPTIEMBRE</t>
  </si>
  <si>
    <t>1Q OCT</t>
  </si>
  <si>
    <t>255131377 </t>
  </si>
  <si>
    <t>259918634A</t>
  </si>
  <si>
    <t>MMBCNFA25/17962</t>
  </si>
  <si>
    <t>BORUBJN156AXBA18</t>
  </si>
  <si>
    <t>HLCUNG12508SUVM6</t>
  </si>
  <si>
    <t>HLCUNG12509SBKA6</t>
  </si>
  <si>
    <t>MMBCNFA25/18796</t>
  </si>
  <si>
    <t>BORUBLT038AXBA13</t>
  </si>
  <si>
    <t>VNZ000090</t>
  </si>
  <si>
    <t>VNZ000068</t>
  </si>
  <si>
    <t>1/10/205</t>
  </si>
  <si>
    <t>TEMPE CN BAF</t>
  </si>
  <si>
    <t>255286801 </t>
  </si>
  <si>
    <t>255216328 </t>
  </si>
  <si>
    <t>2Q OCT</t>
  </si>
  <si>
    <t>QC OCTUBRE</t>
  </si>
  <si>
    <t>KPI: emisión hasta 5 días depués de la finalización de la quincena</t>
  </si>
  <si>
    <t>KPI 1: % of ICB issued within 5 days after ETD</t>
  </si>
  <si>
    <t>YTD 2025</t>
  </si>
  <si>
    <t>China</t>
  </si>
  <si>
    <t>Vietnam</t>
  </si>
  <si>
    <t>Volume</t>
  </si>
  <si>
    <t>KPI 2: % of ICB whose ICB issuance date matches the ICB receival date at destination</t>
  </si>
  <si>
    <t>KPI 3: % of ICB whose charges were preinformed</t>
  </si>
  <si>
    <t>HLCUSHA2510BITC2</t>
  </si>
  <si>
    <t>HLCUSHA2510BIUG1</t>
  </si>
  <si>
    <t>HLCUNG12509SCMI3</t>
  </si>
  <si>
    <t>VNZ000094</t>
  </si>
  <si>
    <t>VNZ000093</t>
  </si>
  <si>
    <t>HLCUNG12508TVIK3</t>
  </si>
  <si>
    <t>HLCUNG12508TVIJ2</t>
  </si>
  <si>
    <t>1Q NOV</t>
  </si>
  <si>
    <t>OCTUBRE</t>
  </si>
  <si>
    <t>2Q NOV</t>
  </si>
  <si>
    <t>HLCUSHA251118708</t>
  </si>
  <si>
    <t>HLCUSHA251126753</t>
  </si>
  <si>
    <t>HLCUNG12509SFEE9</t>
  </si>
  <si>
    <t>HLCUNG12509SFED8</t>
  </si>
  <si>
    <t>MMBCNFA25/21055</t>
  </si>
  <si>
    <t>BORUWJD042AXBA21</t>
  </si>
  <si>
    <t>MMBCNFA25/21058</t>
  </si>
  <si>
    <t>BORUWJD042AXBA25</t>
  </si>
  <si>
    <t>MMBCNFA25/21056</t>
  </si>
  <si>
    <t>BORUWJD042AXBA24</t>
  </si>
  <si>
    <t>MMBCNFA25/21418</t>
  </si>
  <si>
    <t>BORUBRA002AXBA06</t>
  </si>
  <si>
    <t>MMBCNFA25/21417</t>
  </si>
  <si>
    <t>BORUBRA002AXBA08</t>
  </si>
  <si>
    <t>MMBCNFA25/21416</t>
  </si>
  <si>
    <t>BORUBRA002AXBA07</t>
  </si>
  <si>
    <t>VNZ000059</t>
  </si>
  <si>
    <t>VNZ000058</t>
  </si>
  <si>
    <t>VNZ000070</t>
  </si>
  <si>
    <t>VNZ000072</t>
  </si>
  <si>
    <t>VNZ000071</t>
  </si>
  <si>
    <t>VNZ000080</t>
  </si>
  <si>
    <t>VNZ000081</t>
  </si>
  <si>
    <t>VNZ000092</t>
  </si>
  <si>
    <t>VNZ000096</t>
  </si>
  <si>
    <t>Tempe VN-LAX</t>
  </si>
  <si>
    <t>CARTON PALLET</t>
  </si>
  <si>
    <t>247968245 </t>
  </si>
  <si>
    <t>248604937 </t>
  </si>
  <si>
    <t>248028999 </t>
  </si>
  <si>
    <t>Z02-00225</t>
  </si>
  <si>
    <t>236375071 </t>
  </si>
  <si>
    <t>Z02-00239</t>
  </si>
  <si>
    <t>Z02-00240</t>
  </si>
  <si>
    <t>COSU6415134440</t>
  </si>
  <si>
    <t>VNZ000039 </t>
  </si>
  <si>
    <t>254563214 </t>
  </si>
  <si>
    <t/>
  </si>
  <si>
    <t>KPI 2: % ICB issuance date matches the ICB receival date at destination</t>
  </si>
  <si>
    <t>KPI 3: % of ICB'scharges were preinformed</t>
  </si>
  <si>
    <t>issuance date vs ICB receival</t>
  </si>
  <si>
    <t>NOVIEMBRE</t>
  </si>
  <si>
    <t>QC NOVIEMBRE</t>
  </si>
  <si>
    <t>1Q DEC</t>
  </si>
  <si>
    <t>MMBCNFA25/21772</t>
  </si>
  <si>
    <t>MMBCNFA25/21780</t>
  </si>
  <si>
    <t>BORUBJN162AXBA10</t>
  </si>
  <si>
    <t>MMBCNFA25/21779</t>
  </si>
  <si>
    <t>BORUBJN162AXBA16</t>
  </si>
  <si>
    <t>MMBCNFA25/21781</t>
  </si>
  <si>
    <t>BORUBJN162AXBA09</t>
  </si>
  <si>
    <t>MMBCNFA25/21798</t>
  </si>
  <si>
    <t>MMBCNFA25/21799</t>
  </si>
  <si>
    <t>MMBCNFA25/21879</t>
  </si>
  <si>
    <t>MMBCNFA25/22169</t>
  </si>
  <si>
    <t>BORUWJD044AXBA21</t>
  </si>
  <si>
    <t>HLCUSHA251222381</t>
  </si>
  <si>
    <t>HLCUSHA251221389</t>
  </si>
  <si>
    <t>261192022 </t>
  </si>
  <si>
    <t>261754066 </t>
  </si>
  <si>
    <t>Cargo Inspection</t>
  </si>
  <si>
    <t>A55521846</t>
  </si>
  <si>
    <t>2Q DEC</t>
  </si>
  <si>
    <t>QC DICIEMBRE</t>
  </si>
  <si>
    <t>DICIEMBRE</t>
  </si>
  <si>
    <t>MMBCNFA25/22572</t>
  </si>
  <si>
    <t>BORUBRA004AXBA19</t>
  </si>
  <si>
    <t>MMBCNFA25/22573</t>
  </si>
  <si>
    <t>BORUWRA004AXBA18</t>
  </si>
  <si>
    <t>VNZ000098</t>
  </si>
  <si>
    <t>VNZ000099</t>
  </si>
  <si>
    <t>VNZ000101</t>
  </si>
  <si>
    <t>VNZ000103</t>
  </si>
  <si>
    <t>MISC</t>
  </si>
  <si>
    <t>Jan</t>
  </si>
  <si>
    <t>Feb</t>
  </si>
  <si>
    <t>Mar</t>
  </si>
  <si>
    <t>Apr</t>
  </si>
  <si>
    <t>May</t>
  </si>
  <si>
    <t>Jun</t>
  </si>
  <si>
    <t>Jul</t>
  </si>
  <si>
    <t>Aug</t>
  </si>
  <si>
    <t>Sep</t>
  </si>
  <si>
    <t>Oct</t>
  </si>
  <si>
    <t>Nov</t>
  </si>
  <si>
    <t>Dec</t>
  </si>
  <si>
    <t>Not received</t>
  </si>
  <si>
    <t>-</t>
  </si>
  <si>
    <t>TEMPE CN - CAF</t>
  </si>
  <si>
    <t>TEMPE VN</t>
  </si>
  <si>
    <t>5481511630 </t>
  </si>
  <si>
    <t>5481531005 </t>
  </si>
  <si>
    <t>5481544022 </t>
  </si>
  <si>
    <t>5481553925 </t>
  </si>
  <si>
    <t>5481574381 </t>
  </si>
  <si>
    <t>VNZ000028</t>
  </si>
  <si>
    <t>VNZ000104</t>
  </si>
  <si>
    <t>12/05/2025 - 24/06/2025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</si>
</sst>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4" formatCode="dd/mm"/>
    <numFmt numFmtId="165" formatCode="0.0%"/>
  </numFmts>
  <fonts count="20" x14ac:knownFonts="1">
    <font>
      <sz val="11"/>
      <color theme="1"/>
      <name val="Calibri"/>
      <family val="2"/>
      <scheme val="minor"/>
    </font>
    <font>
      <sz val="11"/>
      <color theme="1"/>
      <name val="Maersk Headline"/>
    </font>
    <font>
      <b/>
      <sz val="11"/>
      <color theme="0"/>
      <name val="Maersk Headline"/>
    </font>
    <font>
      <b/>
      <sz val="12"/>
      <color theme="4" tint="-0.249977111117893"/>
      <name val="Maersk Headline"/>
    </font>
    <font>
      <sz val="11"/>
      <color rgb="FF006100"/>
      <name val="Calibri"/>
      <family val="2"/>
      <scheme val="minor"/>
    </font>
    <font>
      <sz val="11"/>
      <color rgb="FF000000"/>
      <name val="Maersk Headline"/>
    </font>
    <font>
      <b/>
      <sz val="11"/>
      <color rgb="FF000000"/>
      <name val="Maersk Headline"/>
    </font>
    <font>
      <b/>
      <sz val="11"/>
      <color theme="1"/>
      <name val="Calibri"/>
      <family val="2"/>
      <scheme val="minor"/>
    </font>
    <font>
      <sz val="11"/>
      <color theme="1"/>
      <name val="Calibri"/>
      <family val="2"/>
      <scheme val="minor"/>
    </font>
    <font>
      <sz val="11"/>
      <color theme="4" tint="0.79998168889431442"/>
      <name val="Calibri"/>
      <family val="2"/>
      <scheme val="minor"/>
    </font>
    <font>
      <sz val="8"/>
      <name val="Calibri"/>
      <family val="2"/>
      <scheme val="minor"/>
    </font>
    <font>
      <sz val="18"/>
      <color theme="1"/>
      <name val="Maersk Headline"/>
    </font>
    <font>
      <b/>
      <sz val="18"/>
      <color theme="0"/>
      <name val="Maersk Headline"/>
    </font>
    <font>
      <b/>
      <sz val="24"/>
      <color theme="0"/>
      <name val="Maersk Headline"/>
    </font>
    <font>
      <sz val="11"/>
      <color rgb="FFFF0000"/>
      <name val="Calibri"/>
      <family val="2"/>
      <scheme val="minor"/>
    </font>
    <font>
      <u/>
      <sz val="11"/>
      <color theme="1"/>
      <name val="Calibri"/>
      <family val="2"/>
      <scheme val="minor"/>
    </font>
    <font>
      <b/>
      <u/>
      <sz val="11"/>
      <color theme="1"/>
      <name val="Calibri"/>
      <family val="2"/>
      <scheme val="minor"/>
    </font>
    <font>
      <b/>
      <sz val="11"/>
      <color rgb="FFFF0000"/>
      <name val="Calibri"/>
      <family val="2"/>
      <scheme val="minor"/>
    </font>
    <font>
      <sz val="11"/>
      <color theme="5"/>
      <name val="Calibri"/>
      <family val="2"/>
      <scheme val="minor"/>
    </font>
    <font>
      <sz val="11"/>
      <color rgb="FF9C5700"/>
      <name val="Calibri"/>
      <family val="2"/>
      <scheme val="minor"/>
    </font>
  </fonts>
  <fills count="2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C6EFCE"/>
      </patternFill>
    </fill>
    <fill>
      <patternFill patternType="solid">
        <fgColor rgb="FFFFC00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9"/>
        <bgColor indexed="64"/>
      </patternFill>
    </fill>
    <fill>
      <patternFill patternType="solid">
        <fgColor rgb="FF0080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EB9C"/>
      </patternFill>
    </fill>
    <fill>
      <patternFill patternType="solid">
        <fgColor rgb="FFFFFFFF"/>
        <bgColor indexed="64"/>
      </patternFill>
    </fill>
    <fill>
      <patternFill patternType="solid">
        <fgColor rgb="FFD9F1FF"/>
        <bgColor indexed="64"/>
      </patternFill>
    </fill>
  </fills>
  <borders count="29">
    <border>
      <left/>
      <right/>
      <top/>
      <bottom/>
      <diagonal/>
    </border>
    <border>
      <left/>
      <right/>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theme="9"/>
      </left>
      <right style="medium">
        <color theme="9"/>
      </right>
      <top style="medium">
        <color theme="9"/>
      </top>
      <bottom style="medium">
        <color theme="9"/>
      </bottom>
      <diagonal/>
    </border>
    <border>
      <left/>
      <right/>
      <top style="medium">
        <color theme="9"/>
      </top>
      <bottom/>
      <diagonal/>
    </border>
    <border>
      <left style="medium">
        <color theme="9"/>
      </left>
      <right style="medium">
        <color theme="9"/>
      </right>
      <top/>
      <bottom/>
      <diagonal/>
    </border>
    <border>
      <left/>
      <right style="medium">
        <color theme="9" tint="-0.499984740745262"/>
      </right>
      <top/>
      <bottom/>
      <diagonal/>
    </border>
    <border>
      <left style="medium">
        <color theme="9" tint="-0.499984740745262"/>
      </left>
      <right/>
      <top style="medium">
        <color theme="9" tint="-0.499984740745262"/>
      </top>
      <bottom style="medium">
        <color theme="9"/>
      </bottom>
      <diagonal/>
    </border>
    <border>
      <left/>
      <right/>
      <top style="medium">
        <color theme="9" tint="-0.499984740745262"/>
      </top>
      <bottom style="medium">
        <color theme="9"/>
      </bottom>
      <diagonal/>
    </border>
    <border>
      <left/>
      <right/>
      <top/>
      <bottom style="medium">
        <color theme="9" tint="-0.499984740745262"/>
      </bottom>
      <diagonal/>
    </border>
    <border>
      <left/>
      <right style="medium">
        <color theme="9" tint="-0.499984740745262"/>
      </right>
      <top style="medium">
        <color theme="9" tint="-0.499984740745262"/>
      </top>
      <bottom style="medium">
        <color theme="9"/>
      </bottom>
      <diagonal/>
    </border>
    <border>
      <left style="medium">
        <color theme="9" tint="0.59999389629810485"/>
      </left>
      <right/>
      <top style="medium">
        <color theme="9"/>
      </top>
      <bottom style="medium">
        <color theme="9" tint="0.59999389629810485"/>
      </bottom>
      <diagonal/>
    </border>
    <border>
      <left style="medium">
        <color theme="9" tint="0.59999389629810485"/>
      </left>
      <right style="medium">
        <color theme="9" tint="0.59999389629810485"/>
      </right>
      <top style="medium">
        <color theme="9"/>
      </top>
      <bottom style="medium">
        <color theme="9" tint="0.59999389629810485"/>
      </bottom>
      <diagonal/>
    </border>
    <border>
      <left style="medium">
        <color theme="9" tint="0.59999389629810485"/>
      </left>
      <right/>
      <top style="medium">
        <color theme="9" tint="0.59999389629810485"/>
      </top>
      <bottom/>
      <diagonal/>
    </border>
    <border>
      <left style="medium">
        <color theme="9" tint="0.59999389629810485"/>
      </left>
      <right style="medium">
        <color theme="9" tint="0.59999389629810485"/>
      </right>
      <top style="medium">
        <color theme="9" tint="0.59999389629810485"/>
      </top>
      <bottom/>
      <diagonal/>
    </border>
    <border>
      <left style="thin">
        <color rgb="FF92D050"/>
      </left>
      <right style="thin">
        <color rgb="FF92D050"/>
      </right>
      <top style="thin">
        <color rgb="FF92D050"/>
      </top>
      <bottom style="thin">
        <color rgb="FF92D050"/>
      </bottom>
      <diagonal/>
    </border>
    <border>
      <left/>
      <right style="medium">
        <color theme="9" tint="0.59999389629810485"/>
      </right>
      <top style="medium">
        <color theme="9"/>
      </top>
      <bottom style="medium">
        <color theme="9" tint="0.59999389629810485"/>
      </bottom>
      <diagonal/>
    </border>
    <border>
      <left/>
      <right style="medium">
        <color theme="9" tint="0.59999389629810485"/>
      </right>
      <top style="medium">
        <color theme="9" tint="0.59999389629810485"/>
      </top>
      <bottom style="thin">
        <color rgb="FF92D050"/>
      </bottom>
      <diagonal/>
    </border>
    <border>
      <left/>
      <right style="medium">
        <color theme="9"/>
      </right>
      <top style="medium">
        <color theme="9"/>
      </top>
      <bottom style="medium">
        <color theme="9"/>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auto="1"/>
      </left>
      <right/>
      <top style="thin">
        <color auto="1"/>
      </top>
      <bottom/>
      <diagonal/>
    </border>
    <border>
      <left/>
      <right/>
      <top style="thin">
        <color auto="1"/>
      </top>
      <bottom/>
      <diagonal/>
    </border>
    <border>
      <left style="thin">
        <color auto="1"/>
      </left>
      <right/>
      <top/>
      <bottom/>
      <diagonal/>
    </border>
  </borders>
  <cellStyleXfs count="5">
    <xf numFmtId="0" fontId="0" fillId="0" borderId="0"/>
    <xf numFmtId="0" fontId="4" fillId="4" borderId="0" applyNumberFormat="0" applyBorder="0" applyAlignment="0" applyProtection="0"/>
    <xf numFmtId="44" fontId="8" fillId="0" borderId="0" applyFont="0" applyFill="0" applyBorder="0" applyAlignment="0" applyProtection="0"/>
    <xf numFmtId="9" fontId="8" fillId="0" borderId="0" applyFont="0" applyFill="0" applyBorder="0" applyAlignment="0" applyProtection="0"/>
    <xf numFmtId="0" fontId="19" fillId="17" borderId="0" applyNumberFormat="0" applyBorder="0" applyAlignment="0" applyProtection="0"/>
  </cellStyleXfs>
  <cellXfs count="110">
    <xf numFmtId="0" fontId="0" fillId="0" borderId="0" xfId="0"/>
    <xf numFmtId="0" fontId="1" fillId="2" borderId="0" xfId="0" applyFont="1" applyFill="1" applyAlignment="1">
      <alignment horizontal="center" vertical="center"/>
    </xf>
    <xf numFmtId="0" fontId="1" fillId="0" borderId="0" xfId="0" applyFont="1" applyAlignment="1">
      <alignment horizontal="center" vertical="center"/>
    </xf>
    <xf numFmtId="14" fontId="1" fillId="0" borderId="0" xfId="0" applyNumberFormat="1" applyFont="1" applyAlignment="1">
      <alignment horizontal="center" vertical="center"/>
    </xf>
    <xf numFmtId="0" fontId="0" fillId="3" borderId="0" xfId="0" applyFill="1"/>
    <xf numFmtId="1" fontId="1" fillId="0" borderId="0" xfId="0" applyNumberFormat="1" applyFont="1" applyAlignment="1">
      <alignment horizontal="center" vertical="center"/>
    </xf>
    <xf numFmtId="0" fontId="2" fillId="2" borderId="1" xfId="0" applyFont="1" applyFill="1" applyBorder="1" applyAlignment="1">
      <alignment horizontal="center" vertical="center"/>
    </xf>
    <xf numFmtId="164" fontId="1" fillId="0" borderId="0" xfId="0" applyNumberFormat="1" applyFont="1" applyAlignment="1">
      <alignment horizontal="center" vertical="center"/>
    </xf>
    <xf numFmtId="0" fontId="0" fillId="0" borderId="0" xfId="0" pivotButton="1"/>
    <xf numFmtId="0" fontId="0" fillId="0" borderId="0" xfId="0" applyAlignment="1">
      <alignment horizontal="left"/>
    </xf>
    <xf numFmtId="0" fontId="3" fillId="3" borderId="0" xfId="0" applyFont="1" applyFill="1"/>
    <xf numFmtId="0" fontId="1" fillId="3" borderId="0" xfId="0" applyFont="1" applyFill="1" applyAlignment="1">
      <alignment horizontal="center" vertical="center"/>
    </xf>
    <xf numFmtId="2" fontId="1" fillId="0" borderId="0" xfId="0" applyNumberFormat="1" applyFont="1" applyAlignment="1">
      <alignment horizontal="center" vertical="center"/>
    </xf>
    <xf numFmtId="0" fontId="1" fillId="2" borderId="2" xfId="0" applyFont="1" applyFill="1" applyBorder="1" applyAlignment="1">
      <alignment horizontal="center" vertical="center"/>
    </xf>
    <xf numFmtId="0" fontId="9" fillId="3" borderId="0" xfId="0" applyFont="1" applyFill="1"/>
    <xf numFmtId="14" fontId="1" fillId="3" borderId="0" xfId="0" applyNumberFormat="1" applyFont="1" applyFill="1" applyAlignment="1">
      <alignment horizontal="center" vertical="center"/>
    </xf>
    <xf numFmtId="1" fontId="1" fillId="3" borderId="0" xfId="0" applyNumberFormat="1" applyFont="1" applyFill="1" applyAlignment="1">
      <alignment horizontal="center" vertical="center"/>
    </xf>
    <xf numFmtId="0" fontId="0" fillId="0" borderId="0" xfId="0" applyAlignment="1">
      <alignment horizontal="center"/>
    </xf>
    <xf numFmtId="165" fontId="0" fillId="0" borderId="0" xfId="0" applyNumberFormat="1"/>
    <xf numFmtId="0" fontId="11" fillId="8" borderId="0" xfId="0" applyFont="1" applyFill="1" applyAlignment="1">
      <alignment horizontal="center"/>
    </xf>
    <xf numFmtId="0" fontId="11" fillId="8" borderId="3" xfId="0" applyFont="1" applyFill="1" applyBorder="1" applyAlignment="1">
      <alignment horizontal="center"/>
    </xf>
    <xf numFmtId="0" fontId="11" fillId="8" borderId="5" xfId="0" applyFont="1" applyFill="1" applyBorder="1" applyAlignment="1">
      <alignment horizontal="center"/>
    </xf>
    <xf numFmtId="0" fontId="12" fillId="11" borderId="0" xfId="0" applyFont="1" applyFill="1"/>
    <xf numFmtId="0" fontId="13" fillId="12" borderId="0" xfId="0" applyFont="1" applyFill="1"/>
    <xf numFmtId="0" fontId="13" fillId="12" borderId="0" xfId="0" applyFont="1" applyFill="1" applyAlignment="1">
      <alignment horizontal="center" vertical="center"/>
    </xf>
    <xf numFmtId="165" fontId="11" fillId="9" borderId="12" xfId="3" applyNumberFormat="1" applyFont="1" applyFill="1" applyBorder="1" applyAlignment="1">
      <alignment horizontal="center" vertical="center"/>
    </xf>
    <xf numFmtId="165" fontId="11" fillId="9" borderId="4" xfId="3" applyNumberFormat="1" applyFont="1" applyFill="1" applyBorder="1" applyAlignment="1">
      <alignment horizontal="center" vertical="center"/>
    </xf>
    <xf numFmtId="165" fontId="11" fillId="9" borderId="11" xfId="3" applyNumberFormat="1" applyFont="1" applyFill="1" applyBorder="1" applyAlignment="1">
      <alignment horizontal="center" vertical="center"/>
    </xf>
    <xf numFmtId="165" fontId="11" fillId="9" borderId="14" xfId="0" applyNumberFormat="1" applyFont="1" applyFill="1" applyBorder="1" applyAlignment="1">
      <alignment horizontal="center" vertical="center"/>
    </xf>
    <xf numFmtId="165" fontId="11" fillId="9" borderId="14" xfId="3" applyNumberFormat="1" applyFont="1" applyFill="1" applyBorder="1" applyAlignment="1">
      <alignment horizontal="center" vertical="center"/>
    </xf>
    <xf numFmtId="165" fontId="11" fillId="9" borderId="13" xfId="0" applyNumberFormat="1" applyFont="1" applyFill="1" applyBorder="1" applyAlignment="1">
      <alignment horizontal="center" vertical="center"/>
    </xf>
    <xf numFmtId="165" fontId="11" fillId="9" borderId="15" xfId="3" applyNumberFormat="1" applyFont="1" applyFill="1" applyBorder="1" applyAlignment="1">
      <alignment horizontal="center" vertical="center"/>
    </xf>
    <xf numFmtId="165" fontId="11" fillId="9" borderId="15" xfId="0" applyNumberFormat="1" applyFont="1" applyFill="1" applyBorder="1" applyAlignment="1">
      <alignment horizontal="center" vertical="center"/>
    </xf>
    <xf numFmtId="165" fontId="11" fillId="9" borderId="16" xfId="3" applyNumberFormat="1" applyFont="1" applyFill="1" applyBorder="1" applyAlignment="1">
      <alignment horizontal="center" vertical="center"/>
    </xf>
    <xf numFmtId="165" fontId="11" fillId="9" borderId="17" xfId="3" applyNumberFormat="1" applyFont="1" applyFill="1" applyBorder="1" applyAlignment="1">
      <alignment horizontal="center" vertical="center"/>
    </xf>
    <xf numFmtId="0" fontId="12" fillId="10" borderId="0" xfId="0" applyFont="1" applyFill="1"/>
    <xf numFmtId="0" fontId="11" fillId="8" borderId="18" xfId="0" applyFont="1" applyFill="1" applyBorder="1" applyAlignment="1">
      <alignment horizontal="center"/>
    </xf>
    <xf numFmtId="0" fontId="0" fillId="13" borderId="0" xfId="0" applyFill="1"/>
    <xf numFmtId="0" fontId="1" fillId="13" borderId="0" xfId="0" applyFont="1" applyFill="1"/>
    <xf numFmtId="0" fontId="1" fillId="13" borderId="9" xfId="0" applyFont="1" applyFill="1" applyBorder="1"/>
    <xf numFmtId="0" fontId="0" fillId="13" borderId="6" xfId="0" applyFill="1" applyBorder="1"/>
    <xf numFmtId="0" fontId="2" fillId="2" borderId="19" xfId="0" applyFont="1" applyFill="1" applyBorder="1" applyAlignment="1">
      <alignment horizontal="center" vertical="center"/>
    </xf>
    <xf numFmtId="0" fontId="1" fillId="0" borderId="0" xfId="0" applyFont="1" applyAlignment="1">
      <alignment horizontal="center"/>
    </xf>
    <xf numFmtId="14" fontId="1" fillId="0" borderId="0" xfId="0" applyNumberFormat="1" applyFont="1" applyAlignment="1">
      <alignment horizontal="center"/>
    </xf>
    <xf numFmtId="17" fontId="0" fillId="0" borderId="0" xfId="0" applyNumberFormat="1"/>
    <xf numFmtId="0" fontId="0" fillId="0" borderId="20" xfId="0" applyBorder="1" applyAlignment="1">
      <alignment horizontal="center" vertical="center"/>
    </xf>
    <xf numFmtId="0" fontId="15" fillId="0" borderId="0" xfId="0" applyFont="1"/>
    <xf numFmtId="165" fontId="15" fillId="0" borderId="0" xfId="0" applyNumberFormat="1" applyFont="1"/>
    <xf numFmtId="0" fontId="16" fillId="0" borderId="0" xfId="0" applyFont="1"/>
    <xf numFmtId="17" fontId="0" fillId="15" borderId="20" xfId="0" applyNumberFormat="1" applyFill="1" applyBorder="1" applyAlignment="1">
      <alignment horizontal="center" vertical="center"/>
    </xf>
    <xf numFmtId="17" fontId="7" fillId="15" borderId="20" xfId="0" applyNumberFormat="1" applyFont="1" applyFill="1" applyBorder="1" applyAlignment="1">
      <alignment horizontal="center" vertical="center"/>
    </xf>
    <xf numFmtId="9" fontId="0" fillId="0" borderId="20" xfId="0" applyNumberFormat="1" applyBorder="1" applyAlignment="1">
      <alignment horizontal="center" vertical="center"/>
    </xf>
    <xf numFmtId="9" fontId="14" fillId="0" borderId="20" xfId="0" applyNumberFormat="1" applyFont="1" applyBorder="1" applyAlignment="1">
      <alignment horizontal="center" vertical="center"/>
    </xf>
    <xf numFmtId="9" fontId="18" fillId="0" borderId="20" xfId="0" applyNumberFormat="1" applyFont="1" applyBorder="1" applyAlignment="1">
      <alignment horizontal="center" vertical="center"/>
    </xf>
    <xf numFmtId="0" fontId="7" fillId="15" borderId="22" xfId="0" applyFont="1" applyFill="1" applyBorder="1" applyAlignment="1">
      <alignment horizontal="center" vertical="center"/>
    </xf>
    <xf numFmtId="0" fontId="0" fillId="0" borderId="22" xfId="0" applyBorder="1" applyAlignment="1">
      <alignment horizontal="center" vertical="center"/>
    </xf>
    <xf numFmtId="17" fontId="7" fillId="15" borderId="23" xfId="0" applyNumberFormat="1" applyFont="1" applyFill="1" applyBorder="1" applyAlignment="1">
      <alignment horizontal="center" vertical="center"/>
    </xf>
    <xf numFmtId="0" fontId="0" fillId="0" borderId="23" xfId="0" applyBorder="1" applyAlignment="1">
      <alignment horizontal="center" vertical="center"/>
    </xf>
    <xf numFmtId="0" fontId="7" fillId="15" borderId="24" xfId="0" applyFont="1" applyFill="1" applyBorder="1" applyAlignment="1">
      <alignment horizontal="center" vertical="center"/>
    </xf>
    <xf numFmtId="0" fontId="0" fillId="0" borderId="25" xfId="0" applyBorder="1" applyAlignment="1">
      <alignment horizontal="center" vertical="center"/>
    </xf>
    <xf numFmtId="9" fontId="14" fillId="0" borderId="23" xfId="0" applyNumberFormat="1" applyFont="1" applyBorder="1" applyAlignment="1">
      <alignment horizontal="center" vertical="center"/>
    </xf>
    <xf numFmtId="0" fontId="0" fillId="15" borderId="22" xfId="0" applyFill="1" applyBorder="1" applyAlignment="1">
      <alignment horizontal="center" vertical="center"/>
    </xf>
    <xf numFmtId="17" fontId="0" fillId="15" borderId="23" xfId="0" applyNumberFormat="1" applyFill="1" applyBorder="1" applyAlignment="1">
      <alignment horizontal="center" vertical="center"/>
    </xf>
    <xf numFmtId="0" fontId="0" fillId="15" borderId="24" xfId="0" applyFill="1" applyBorder="1" applyAlignment="1">
      <alignment horizontal="center" vertical="center"/>
    </xf>
    <xf numFmtId="9" fontId="7" fillId="0" borderId="25" xfId="0" applyNumberFormat="1" applyFont="1" applyBorder="1" applyAlignment="1">
      <alignment horizontal="center" vertical="center"/>
    </xf>
    <xf numFmtId="9" fontId="17" fillId="16" borderId="25" xfId="0" applyNumberFormat="1" applyFont="1" applyFill="1" applyBorder="1" applyAlignment="1">
      <alignment horizontal="center" vertical="center"/>
    </xf>
    <xf numFmtId="0" fontId="7" fillId="14" borderId="21" xfId="0" applyFont="1" applyFill="1" applyBorder="1"/>
    <xf numFmtId="0" fontId="1" fillId="3" borderId="0" xfId="0" applyFont="1" applyFill="1" applyAlignment="1">
      <alignment horizontal="center"/>
    </xf>
    <xf numFmtId="14" fontId="1" fillId="3" borderId="0" xfId="0" applyNumberFormat="1" applyFont="1" applyFill="1" applyAlignment="1">
      <alignment horizontal="center"/>
    </xf>
    <xf numFmtId="10" fontId="0" fillId="0" borderId="0" xfId="0" applyNumberFormat="1"/>
    <xf numFmtId="0" fontId="0" fillId="0" borderId="0" xfId="0" applyAlignment="1">
      <alignment horizontal="left" indent="1"/>
    </xf>
    <xf numFmtId="165" fontId="0" fillId="0" borderId="0" xfId="0" applyNumberFormat="1" applyAlignment="1">
      <alignment horizontal="left"/>
    </xf>
    <xf numFmtId="165" fontId="0" fillId="0" borderId="0" xfId="0" applyNumberFormat="1" applyAlignment="1">
      <alignment horizontal="left" indent="1"/>
    </xf>
    <xf numFmtId="1" fontId="5" fillId="18" borderId="26" xfId="0" applyNumberFormat="1" applyFont="1" applyFill="1" applyBorder="1" applyAlignment="1">
      <alignment horizontal="center" vertical="center"/>
    </xf>
    <xf numFmtId="0" fontId="5" fillId="18" borderId="26" xfId="0" applyFont="1" applyFill="1" applyBorder="1" applyAlignment="1">
      <alignment horizontal="center" vertical="center"/>
    </xf>
    <xf numFmtId="2" fontId="5" fillId="18" borderId="26" xfId="0" applyNumberFormat="1" applyFont="1" applyFill="1" applyBorder="1" applyAlignment="1">
      <alignment horizontal="center" vertical="center"/>
    </xf>
    <xf numFmtId="14" fontId="5" fillId="18" borderId="26" xfId="0" applyNumberFormat="1" applyFont="1" applyFill="1" applyBorder="1" applyAlignment="1">
      <alignment horizontal="center" vertical="center"/>
    </xf>
    <xf numFmtId="0" fontId="5" fillId="18" borderId="27" xfId="0" applyFont="1" applyFill="1" applyBorder="1" applyAlignment="1">
      <alignment horizontal="center" vertical="center"/>
    </xf>
    <xf numFmtId="0" fontId="6" fillId="18" borderId="0" xfId="0" applyFont="1" applyFill="1" applyAlignment="1">
      <alignment horizontal="center" vertical="center"/>
    </xf>
    <xf numFmtId="0" fontId="6" fillId="18" borderId="28" xfId="0" applyFont="1" applyFill="1" applyBorder="1" applyAlignment="1">
      <alignment horizontal="center" vertical="center"/>
    </xf>
    <xf numFmtId="14" fontId="6" fillId="18" borderId="28" xfId="0" applyNumberFormat="1" applyFont="1" applyFill="1" applyBorder="1" applyAlignment="1">
      <alignment horizontal="center" vertical="center"/>
    </xf>
    <xf numFmtId="2" fontId="6" fillId="18" borderId="28" xfId="0" applyNumberFormat="1" applyFont="1" applyFill="1" applyBorder="1" applyAlignment="1">
      <alignment horizontal="center" vertical="center"/>
    </xf>
    <xf numFmtId="2" fontId="5" fillId="18" borderId="26" xfId="2" applyNumberFormat="1" applyFont="1" applyFill="1" applyBorder="1" applyAlignment="1">
      <alignment horizontal="center" vertical="center"/>
    </xf>
    <xf numFmtId="1" fontId="5" fillId="18" borderId="26" xfId="1" applyNumberFormat="1" applyFont="1" applyFill="1" applyBorder="1" applyAlignment="1">
      <alignment horizontal="center" vertical="center"/>
    </xf>
    <xf numFmtId="14" fontId="5" fillId="18" borderId="26" xfId="1" applyNumberFormat="1" applyFont="1" applyFill="1" applyBorder="1" applyAlignment="1">
      <alignment horizontal="center" vertical="center"/>
    </xf>
    <xf numFmtId="0" fontId="5" fillId="18" borderId="26" xfId="1" applyFont="1" applyFill="1" applyBorder="1" applyAlignment="1">
      <alignment horizontal="center" vertical="center"/>
    </xf>
    <xf numFmtId="14" fontId="5" fillId="18" borderId="27" xfId="0" applyNumberFormat="1" applyFont="1" applyFill="1" applyBorder="1" applyAlignment="1">
      <alignment horizontal="center" vertical="center"/>
    </xf>
    <xf numFmtId="1" fontId="5" fillId="18" borderId="27" xfId="0" applyNumberFormat="1" applyFont="1" applyFill="1" applyBorder="1" applyAlignment="1">
      <alignment horizontal="center" vertical="center"/>
    </xf>
    <xf numFmtId="0" fontId="5" fillId="18" borderId="26" xfId="4" applyFont="1" applyFill="1" applyBorder="1" applyAlignment="1">
      <alignment horizontal="center" vertical="center"/>
    </xf>
    <xf numFmtId="0" fontId="5" fillId="19" borderId="27" xfId="0" applyFont="1" applyFill="1" applyBorder="1" applyAlignment="1">
      <alignment horizontal="center" vertical="center"/>
    </xf>
    <xf numFmtId="0" fontId="5" fillId="19" borderId="26" xfId="0" applyFont="1" applyFill="1" applyBorder="1" applyAlignment="1">
      <alignment horizontal="center" vertical="center"/>
    </xf>
    <xf numFmtId="14" fontId="5" fillId="19" borderId="26" xfId="0" applyNumberFormat="1" applyFont="1" applyFill="1" applyBorder="1" applyAlignment="1">
      <alignment horizontal="center" vertical="center"/>
    </xf>
    <xf numFmtId="2" fontId="5" fillId="19" borderId="26" xfId="2" applyNumberFormat="1" applyFont="1" applyFill="1" applyBorder="1" applyAlignment="1">
      <alignment horizontal="center" vertical="center"/>
    </xf>
    <xf numFmtId="1" fontId="5" fillId="19" borderId="26" xfId="1" applyNumberFormat="1" applyFont="1" applyFill="1" applyBorder="1" applyAlignment="1">
      <alignment horizontal="center" vertical="center"/>
    </xf>
    <xf numFmtId="14" fontId="5" fillId="19" borderId="26" xfId="1" applyNumberFormat="1" applyFont="1" applyFill="1" applyBorder="1" applyAlignment="1">
      <alignment horizontal="center" vertical="center"/>
    </xf>
    <xf numFmtId="1" fontId="5" fillId="19" borderId="26" xfId="0" applyNumberFormat="1" applyFont="1" applyFill="1" applyBorder="1" applyAlignment="1">
      <alignment horizontal="center" vertical="center"/>
    </xf>
    <xf numFmtId="2" fontId="5" fillId="19" borderId="26" xfId="0" applyNumberFormat="1" applyFont="1" applyFill="1" applyBorder="1" applyAlignment="1">
      <alignment horizontal="center" vertical="center"/>
    </xf>
    <xf numFmtId="0" fontId="5" fillId="19" borderId="26" xfId="1" applyFont="1" applyFill="1" applyBorder="1" applyAlignment="1">
      <alignment horizontal="center" vertical="center"/>
    </xf>
    <xf numFmtId="14" fontId="5" fillId="19" borderId="27" xfId="0" applyNumberFormat="1" applyFont="1" applyFill="1" applyBorder="1" applyAlignment="1">
      <alignment horizontal="center" vertical="center"/>
    </xf>
    <xf numFmtId="1" fontId="5" fillId="19" borderId="27" xfId="0" applyNumberFormat="1" applyFont="1" applyFill="1" applyBorder="1" applyAlignment="1">
      <alignment horizontal="center" vertical="center"/>
    </xf>
    <xf numFmtId="0" fontId="5" fillId="19" borderId="26" xfId="4" applyFont="1" applyFill="1" applyBorder="1" applyAlignment="1">
      <alignment horizontal="center" vertical="center"/>
    </xf>
    <xf numFmtId="0" fontId="5" fillId="19" borderId="26" xfId="2" applyNumberFormat="1" applyFont="1" applyFill="1" applyBorder="1" applyAlignment="1">
      <alignment horizontal="center" vertical="center"/>
    </xf>
    <xf numFmtId="0" fontId="5" fillId="18" borderId="26" xfId="2" applyNumberFormat="1" applyFont="1" applyFill="1" applyBorder="1" applyAlignment="1">
      <alignment horizontal="center" vertical="center"/>
    </xf>
    <xf numFmtId="0" fontId="7" fillId="6" borderId="0" xfId="0" applyFont="1" applyFill="1" applyAlignment="1">
      <alignment horizontal="center"/>
    </xf>
    <xf numFmtId="0" fontId="0" fillId="5" borderId="0" xfId="0" applyFill="1" applyAlignment="1">
      <alignment horizontal="center"/>
    </xf>
    <xf numFmtId="0" fontId="11" fillId="7" borderId="7" xfId="0" applyFont="1" applyFill="1" applyBorder="1" applyAlignment="1">
      <alignment horizontal="center"/>
    </xf>
    <xf numFmtId="0" fontId="11" fillId="7" borderId="8" xfId="0" applyFont="1" applyFill="1" applyBorder="1" applyAlignment="1">
      <alignment horizontal="center"/>
    </xf>
    <xf numFmtId="0" fontId="11" fillId="7" borderId="10" xfId="0" applyFont="1" applyFill="1" applyBorder="1" applyAlignment="1">
      <alignment horizontal="center"/>
    </xf>
    <xf numFmtId="0" fontId="0" fillId="0" borderId="0" xfId="0" applyNumberFormat="1"/>
    <xf numFmtId="0" fontId="7" fillId="0" borderId="0" xfId="0" applyNumberFormat="1" applyFont="1"/>
  </cellXfs>
  <cellStyles count="5">
    <cellStyle name="Currency" xfId="2" builtinId="4"/>
    <cellStyle name="Good" xfId="1" builtinId="26"/>
    <cellStyle name="Neutral" xfId="4" builtinId="28"/>
    <cellStyle name="Normal" xfId="0" builtinId="0"/>
    <cellStyle name="Percent" xfId="3" builtinId="5"/>
  </cellStyles>
  <dxfs count="167">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font>
        <b/>
      </font>
    </dxf>
    <dxf>
      <font>
        <b val="0"/>
        <i val="0"/>
        <strike val="0"/>
        <condense val="0"/>
        <extend val="0"/>
        <outline val="0"/>
        <shadow val="0"/>
        <u val="none"/>
        <vertAlign val="baseline"/>
        <sz val="11"/>
        <color rgb="FF000000"/>
        <name val="Maersk Headline"/>
        <scheme val="none"/>
      </font>
      <numFmt numFmtId="1" formatCode="0"/>
      <fill>
        <patternFill patternType="solid">
          <fgColor indexed="64"/>
          <bgColor rgb="FFFFFFFF"/>
        </patternFill>
      </fill>
      <alignment horizontal="center" vertical="center" textRotation="0" wrapText="0" indent="0" justifyLastLine="0" shrinkToFit="0" readingOrder="0"/>
      <border diagonalUp="0" diagonalDown="0">
        <left style="thin">
          <color auto="1"/>
        </left>
        <right/>
        <top style="thin">
          <color auto="1"/>
        </top>
        <bottom/>
      </border>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fill>
        <patternFill patternType="solid">
          <fgColor indexed="64"/>
          <bgColor theme="4"/>
        </patternFill>
      </fill>
      <alignment horizontal="center" vertical="center" textRotation="0" wrapText="0" indent="0" justifyLastLine="0" shrinkToFit="0" readingOrder="0"/>
    </dxf>
    <dxf>
      <font>
        <strike val="0"/>
        <outline val="0"/>
        <shadow val="0"/>
        <u val="none"/>
        <vertAlign val="baseline"/>
        <sz val="11"/>
        <color theme="1"/>
        <name val="Maersk Headline"/>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Maersk Headline"/>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Maersk Headline"/>
        <scheme val="none"/>
      </font>
      <numFmt numFmtId="19" formatCode="dd/mm/yyyy"/>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Maersk Headline"/>
        <scheme val="none"/>
      </font>
      <numFmt numFmtId="19" formatCode="dd/mm/yyyy"/>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Maersk Headline"/>
        <scheme val="none"/>
      </font>
      <numFmt numFmtId="19" formatCode="dd/mm/yyyy"/>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Maersk Headline"/>
        <scheme val="none"/>
      </font>
      <numFmt numFmtId="19" formatCode="dd/mm/yyyy"/>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Maersk Headline"/>
        <scheme val="none"/>
      </font>
      <fill>
        <patternFill patternType="solid">
          <fgColor indexed="64"/>
          <bgColor theme="4" tint="0.79998168889431442"/>
        </patternFill>
      </fill>
      <alignment horizontal="center" vertical="bottom" textRotation="0" wrapText="0" indent="0" justifyLastLine="0" shrinkToFit="0" readingOrder="0"/>
    </dxf>
    <dxf>
      <font>
        <strike val="0"/>
        <outline val="0"/>
        <shadow val="0"/>
        <u val="none"/>
        <vertAlign val="baseline"/>
        <sz val="11"/>
        <color theme="1"/>
        <name val="Maersk Headline"/>
        <scheme val="none"/>
      </font>
      <fill>
        <patternFill patternType="solid">
          <fgColor indexed="64"/>
          <bgColor theme="4" tint="0.79998168889431442"/>
        </patternFill>
      </fill>
      <alignment horizontal="center"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Maersk Headline"/>
        <scheme val="none"/>
      </font>
      <fill>
        <patternFill patternType="solid">
          <fgColor indexed="6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Maersk Headl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fill>
        <patternFill patternType="solid">
          <fgColor indexed="6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Maersk Headline"/>
        <scheme val="none"/>
      </font>
      <fill>
        <patternFill patternType="solid">
          <fgColor indexed="6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Maersk Headline"/>
        <scheme val="none"/>
      </font>
      <fill>
        <patternFill patternType="solid">
          <fgColor indexed="64"/>
          <bgColor theme="4"/>
        </patternFill>
      </fill>
      <alignment horizontal="center" vertical="center" textRotation="0" wrapText="0" indent="0" justifyLastLine="0" shrinkToFit="0" readingOrder="0"/>
    </dxf>
    <dxf>
      <font>
        <b/>
      </font>
    </dxf>
    <dxf>
      <font>
        <b val="0"/>
        <i val="0"/>
        <strike val="0"/>
        <condense val="0"/>
        <extend val="0"/>
        <outline val="0"/>
        <shadow val="0"/>
        <u val="none"/>
        <vertAlign val="baseline"/>
        <sz val="11"/>
        <color rgb="FF000000"/>
        <name val="Maersk Headline"/>
        <scheme val="none"/>
      </font>
      <numFmt numFmtId="2" formatCode="0.00"/>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rgb="FF000000"/>
        <name val="Maersk Headline"/>
        <scheme val="none"/>
      </font>
      <numFmt numFmtId="2" formatCode="0.00"/>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rgb="FF000000"/>
        <name val="Maersk Headline"/>
        <scheme val="none"/>
      </font>
      <numFmt numFmtId="2" formatCode="0.00"/>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rgb="FF000000"/>
        <name val="Maersk Headline"/>
        <scheme val="none"/>
      </font>
      <numFmt numFmtId="1" formatCode="0"/>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rgb="FF000000"/>
        <name val="Maersk Headline"/>
        <scheme val="none"/>
      </font>
      <numFmt numFmtId="1" formatCode="0"/>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rgb="FF000000"/>
        <name val="Maersk Headline"/>
        <scheme val="none"/>
      </font>
      <numFmt numFmtId="1" formatCode="0"/>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numFmt numFmtId="19" formatCode="dd/mm/yyyy"/>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numFmt numFmtId="19" formatCode="dd/mm/yyyy"/>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numFmt numFmtId="19" formatCode="dd/mm/yyyy"/>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numFmt numFmtId="19" formatCode="dd/mm/yyyy"/>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rgb="FF006100"/>
        <name val="Maersk Headline"/>
        <scheme val="none"/>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auto="1"/>
        </top>
        <bottom/>
      </border>
    </dxf>
    <dxf>
      <font>
        <b val="0"/>
        <i val="0"/>
        <strike val="0"/>
        <condense val="0"/>
        <extend val="0"/>
        <outline val="0"/>
        <shadow val="0"/>
        <u val="none"/>
        <vertAlign val="baseline"/>
        <sz val="11"/>
        <color theme="1"/>
        <name val="Maersk Headline"/>
        <scheme val="none"/>
      </font>
      <numFmt numFmtId="0" formatCode="General"/>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numFmt numFmtId="2" formatCode="0.00"/>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Maersk Headline"/>
        <scheme val="none"/>
      </font>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numFmt numFmtId="19" formatCode="dd/mm/yyyy"/>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numFmt numFmtId="19" formatCode="dd/mm/yyyy"/>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numFmt numFmtId="19" formatCode="dd/mm/yyyy"/>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top style="thin">
          <color auto="1"/>
        </top>
        <bottom/>
      </border>
    </dxf>
    <dxf>
      <font>
        <b val="0"/>
        <i val="0"/>
        <strike val="0"/>
        <condense val="0"/>
        <extend val="0"/>
        <outline val="0"/>
        <shadow val="0"/>
        <u val="none"/>
        <vertAlign val="baseline"/>
        <sz val="11"/>
        <color theme="1"/>
        <name val="Maersk Headline"/>
        <scheme val="none"/>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auto="1"/>
        </top>
        <bottom/>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0000"/>
        <name val="Maersk Headline"/>
        <scheme val="none"/>
      </font>
      <fill>
        <patternFill patternType="solid">
          <fgColor indexed="64"/>
          <bgColor rgb="FFFFFFFF"/>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Maersk Headline"/>
        <scheme val="none"/>
      </font>
      <fill>
        <patternFill patternType="solid">
          <fgColor indexed="64"/>
          <bgColor rgb="FFFFFFFF"/>
        </patternFill>
      </fill>
      <alignment horizontal="center" vertical="center" textRotation="0" wrapText="0" indent="0" justifyLastLine="0" shrinkToFit="0" readingOrder="0"/>
      <border diagonalUp="0" diagonalDown="0" outline="0">
        <left style="thin">
          <color auto="1"/>
        </left>
        <right style="thin">
          <color auto="1"/>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microsoft.com/office/2007/relationships/slicerCache" Target="slicerCaches/slicerCache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1.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theme" Target="theme/theme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[KPIS FACTURACIÓN 2025.xlsb.xlsm]PIVOTS!MonthlyInv</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PIVOTS!$H$4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PIVOTS!$G$5:$G$18</c:f>
              <c:strCache>
                <c:ptCount val="13"/>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PIVOTS!$H$5:$H$18</c:f>
              <c:numCache>
                <c:formatCode>General</c:formatCode>
                <c:ptCount val="13"/>
                <c:pt idx="0">
                  <c:v>1</c:v>
                </c:pt>
                <c:pt idx="1">
                  <c:v>71</c:v>
                </c:pt>
                <c:pt idx="2">
                  <c:v>97</c:v>
                </c:pt>
                <c:pt idx="3">
                  <c:v>49</c:v>
                </c:pt>
                <c:pt idx="4">
                  <c:v>85</c:v>
                </c:pt>
                <c:pt idx="5">
                  <c:v>101</c:v>
                </c:pt>
                <c:pt idx="6">
                  <c:v>104</c:v>
                </c:pt>
                <c:pt idx="7">
                  <c:v>124</c:v>
                </c:pt>
                <c:pt idx="8">
                  <c:v>96</c:v>
                </c:pt>
                <c:pt idx="9">
                  <c:v>64</c:v>
                </c:pt>
                <c:pt idx="10">
                  <c:v>136</c:v>
                </c:pt>
                <c:pt idx="11">
                  <c:v>85</c:v>
                </c:pt>
                <c:pt idx="12">
                  <c:v>96</c:v>
                </c:pt>
              </c:numCache>
            </c:numRef>
          </c:val>
          <c:extLst>
            <c:ext xmlns:c16="http://schemas.microsoft.com/office/drawing/2014/chart" uri="{C3380CC4-5D6E-409C-BE32-E72D297353CC}">
              <c16:uniqueId val="{00000000-7307-464F-A3AF-61D119052510}"/>
            </c:ext>
          </c:extLst>
        </c:ser>
        <c:dLbls>
          <c:dLblPos val="outEnd"/>
          <c:showLegendKey val="0"/>
          <c:showVal val="1"/>
          <c:showCatName val="0"/>
          <c:showSerName val="0"/>
          <c:showPercent val="0"/>
          <c:showBubbleSize val="0"/>
        </c:dLbls>
        <c:gapWidth val="219"/>
        <c:overlap val="-27"/>
        <c:axId val="1828734416"/>
        <c:axId val="1828732976"/>
      </c:barChart>
      <c:catAx>
        <c:axId val="182873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732976"/>
        <c:crosses val="autoZero"/>
        <c:auto val="1"/>
        <c:lblAlgn val="ctr"/>
        <c:lblOffset val="100"/>
        <c:noMultiLvlLbl val="0"/>
      </c:catAx>
      <c:valAx>
        <c:axId val="182873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734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7276802386644781E-2"/>
          <c:y val="3.93715738786658E-2"/>
          <c:w val="0.90272319761335518"/>
          <c:h val="0.83169504700950425"/>
        </c:manualLayout>
      </c:layout>
      <c:lineChart>
        <c:grouping val="standard"/>
        <c:varyColors val="0"/>
        <c:ser>
          <c:idx val="0"/>
          <c:order val="0"/>
          <c:tx>
            <c:strRef>
              <c:f>QUINCENAL!$G$12</c:f>
              <c:strCache>
                <c:ptCount val="1"/>
                <c:pt idx="0">
                  <c:v>Days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QUINCENAL!$D$13:$D$38</c:f>
              <c:strCache>
                <c:ptCount val="24"/>
                <c:pt idx="0">
                  <c:v>1Q ENE</c:v>
                </c:pt>
                <c:pt idx="1">
                  <c:v>2Q ENE</c:v>
                </c:pt>
                <c:pt idx="2">
                  <c:v>1Q FEB</c:v>
                </c:pt>
                <c:pt idx="3">
                  <c:v>2Q FEB</c:v>
                </c:pt>
                <c:pt idx="4">
                  <c:v>1Q MAR</c:v>
                </c:pt>
                <c:pt idx="5">
                  <c:v>2Q MAR</c:v>
                </c:pt>
                <c:pt idx="6">
                  <c:v>1Q ABR</c:v>
                </c:pt>
                <c:pt idx="7">
                  <c:v>2Q ABR</c:v>
                </c:pt>
                <c:pt idx="8">
                  <c:v>1Q MAY</c:v>
                </c:pt>
                <c:pt idx="9">
                  <c:v>2Q MAY</c:v>
                </c:pt>
                <c:pt idx="10">
                  <c:v>1Q JUN</c:v>
                </c:pt>
                <c:pt idx="11">
                  <c:v>2Q JUN</c:v>
                </c:pt>
                <c:pt idx="12">
                  <c:v>1Q JUL</c:v>
                </c:pt>
                <c:pt idx="13">
                  <c:v>2Q JUL</c:v>
                </c:pt>
                <c:pt idx="14">
                  <c:v>1Q AGO</c:v>
                </c:pt>
                <c:pt idx="15">
                  <c:v>2Q AGO</c:v>
                </c:pt>
                <c:pt idx="16">
                  <c:v>1Q SEP</c:v>
                </c:pt>
                <c:pt idx="17">
                  <c:v>2Q SEP</c:v>
                </c:pt>
                <c:pt idx="18">
                  <c:v>1Q OCT</c:v>
                </c:pt>
                <c:pt idx="19">
                  <c:v>2Q OCT</c:v>
                </c:pt>
                <c:pt idx="20">
                  <c:v>1Q NOV</c:v>
                </c:pt>
                <c:pt idx="21">
                  <c:v>2Q NOV</c:v>
                </c:pt>
                <c:pt idx="22">
                  <c:v>1Q DEC</c:v>
                </c:pt>
                <c:pt idx="23">
                  <c:v>2Q DEC</c:v>
                </c:pt>
              </c:strCache>
            </c:strRef>
          </c:cat>
          <c:val>
            <c:numRef>
              <c:f>QUINCENAL!$G$13:$G$38</c:f>
              <c:numCache>
                <c:formatCode>General</c:formatCode>
                <c:ptCount val="26"/>
                <c:pt idx="0">
                  <c:v>40</c:v>
                </c:pt>
                <c:pt idx="1">
                  <c:v>41</c:v>
                </c:pt>
                <c:pt idx="2">
                  <c:v>19</c:v>
                </c:pt>
                <c:pt idx="3">
                  <c:v>15</c:v>
                </c:pt>
                <c:pt idx="4">
                  <c:v>10</c:v>
                </c:pt>
                <c:pt idx="5">
                  <c:v>9</c:v>
                </c:pt>
                <c:pt idx="6">
                  <c:v>7</c:v>
                </c:pt>
                <c:pt idx="7">
                  <c:v>7</c:v>
                </c:pt>
                <c:pt idx="8">
                  <c:v>26</c:v>
                </c:pt>
                <c:pt idx="9">
                  <c:v>2</c:v>
                </c:pt>
                <c:pt idx="10">
                  <c:v>9</c:v>
                </c:pt>
                <c:pt idx="11">
                  <c:v>1</c:v>
                </c:pt>
                <c:pt idx="12">
                  <c:v>7</c:v>
                </c:pt>
                <c:pt idx="13">
                  <c:v>22</c:v>
                </c:pt>
                <c:pt idx="14">
                  <c:v>4</c:v>
                </c:pt>
                <c:pt idx="15">
                  <c:v>4</c:v>
                </c:pt>
                <c:pt idx="16">
                  <c:v>3</c:v>
                </c:pt>
                <c:pt idx="17">
                  <c:v>3</c:v>
                </c:pt>
                <c:pt idx="18">
                  <c:v>20</c:v>
                </c:pt>
                <c:pt idx="19">
                  <c:v>5</c:v>
                </c:pt>
                <c:pt idx="20">
                  <c:v>3</c:v>
                </c:pt>
                <c:pt idx="21">
                  <c:v>9</c:v>
                </c:pt>
                <c:pt idx="22">
                  <c:v>4</c:v>
                </c:pt>
                <c:pt idx="23">
                  <c:v>9</c:v>
                </c:pt>
              </c:numCache>
            </c:numRef>
          </c:val>
          <c:smooth val="0"/>
          <c:extLst>
            <c:ext xmlns:c16="http://schemas.microsoft.com/office/drawing/2014/chart" uri="{C3380CC4-5D6E-409C-BE32-E72D297353CC}">
              <c16:uniqueId val="{00000001-9906-4006-80ED-B9A703E82187}"/>
            </c:ext>
          </c:extLst>
        </c:ser>
        <c:ser>
          <c:idx val="1"/>
          <c:order val="1"/>
          <c:tx>
            <c:strRef>
              <c:f>QUINCENAL!$C$13:$C$19</c:f>
              <c:strCache>
                <c:ptCount val="7"/>
                <c:pt idx="0">
                  <c:v>24/02/2025</c:v>
                </c:pt>
                <c:pt idx="1">
                  <c:v>13/03/2025</c:v>
                </c:pt>
                <c:pt idx="2">
                  <c:v>06/03/2025</c:v>
                </c:pt>
                <c:pt idx="3">
                  <c:v>15/03/2025</c:v>
                </c:pt>
                <c:pt idx="4">
                  <c:v>25/03/2025</c:v>
                </c:pt>
                <c:pt idx="5">
                  <c:v>09/04/2025</c:v>
                </c:pt>
                <c:pt idx="6">
                  <c:v>22/04/2025</c:v>
                </c:pt>
              </c:strCache>
            </c:strRef>
          </c:tx>
          <c:spPr>
            <a:ln w="28575" cap="rnd">
              <a:solidFill>
                <a:schemeClr val="accent2"/>
              </a:solidFill>
              <a:round/>
            </a:ln>
            <a:effectLst/>
          </c:spPr>
          <c:marker>
            <c:symbol val="none"/>
          </c:marker>
          <c:val>
            <c:numLit>
              <c:formatCode>General</c:formatCode>
              <c:ptCount val="1"/>
              <c:pt idx="0">
                <c:v>1</c:v>
              </c:pt>
            </c:numLit>
          </c:val>
          <c:smooth val="0"/>
          <c:extLst>
            <c:ext xmlns:c16="http://schemas.microsoft.com/office/drawing/2014/chart" uri="{C3380CC4-5D6E-409C-BE32-E72D297353CC}">
              <c16:uniqueId val="{00000002-9906-4006-80ED-B9A703E82187}"/>
            </c:ext>
          </c:extLst>
        </c:ser>
        <c:dLbls>
          <c:showLegendKey val="0"/>
          <c:showVal val="0"/>
          <c:showCatName val="0"/>
          <c:showSerName val="0"/>
          <c:showPercent val="0"/>
          <c:showBubbleSize val="0"/>
        </c:dLbls>
        <c:smooth val="0"/>
        <c:axId val="1043294351"/>
        <c:axId val="1043294831"/>
      </c:lineChart>
      <c:catAx>
        <c:axId val="1043294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294831"/>
        <c:crosses val="autoZero"/>
        <c:auto val="1"/>
        <c:lblAlgn val="ctr"/>
        <c:lblOffset val="100"/>
        <c:noMultiLvlLbl val="0"/>
      </c:catAx>
      <c:valAx>
        <c:axId val="10432948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2943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MENSUAL!$G$11</c:f>
              <c:strCache>
                <c:ptCount val="1"/>
                <c:pt idx="0">
                  <c:v>Days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MENSUAL!$D$12:$D$23</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MENSUAL!$G$12:$G$23</c:f>
              <c:numCache>
                <c:formatCode>General</c:formatCode>
                <c:ptCount val="12"/>
                <c:pt idx="0">
                  <c:v>39</c:v>
                </c:pt>
                <c:pt idx="1">
                  <c:v>17</c:v>
                </c:pt>
                <c:pt idx="2">
                  <c:v>9</c:v>
                </c:pt>
                <c:pt idx="3">
                  <c:v>9</c:v>
                </c:pt>
                <c:pt idx="4">
                  <c:v>4</c:v>
                </c:pt>
                <c:pt idx="5">
                  <c:v>14</c:v>
                </c:pt>
                <c:pt idx="6">
                  <c:v>7</c:v>
                </c:pt>
                <c:pt idx="7">
                  <c:v>4</c:v>
                </c:pt>
                <c:pt idx="8">
                  <c:v>6</c:v>
                </c:pt>
                <c:pt idx="9">
                  <c:v>20</c:v>
                </c:pt>
                <c:pt idx="10">
                  <c:v>10</c:v>
                </c:pt>
                <c:pt idx="11">
                  <c:v>12</c:v>
                </c:pt>
              </c:numCache>
            </c:numRef>
          </c:val>
          <c:smooth val="0"/>
          <c:extLst>
            <c:ext xmlns:c16="http://schemas.microsoft.com/office/drawing/2014/chart" uri="{C3380CC4-5D6E-409C-BE32-E72D297353CC}">
              <c16:uniqueId val="{00000001-0BCE-4BD5-BB68-18F3B218EAEA}"/>
            </c:ext>
          </c:extLst>
        </c:ser>
        <c:dLbls>
          <c:dLblPos val="t"/>
          <c:showLegendKey val="0"/>
          <c:showVal val="1"/>
          <c:showCatName val="0"/>
          <c:showSerName val="0"/>
          <c:showPercent val="0"/>
          <c:showBubbleSize val="0"/>
        </c:dLbls>
        <c:smooth val="0"/>
        <c:axId val="1243863823"/>
        <c:axId val="1243862383"/>
      </c:lineChart>
      <c:catAx>
        <c:axId val="1243863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3862383"/>
        <c:crosses val="autoZero"/>
        <c:auto val="1"/>
        <c:lblAlgn val="ctr"/>
        <c:lblOffset val="100"/>
        <c:noMultiLvlLbl val="0"/>
      </c:catAx>
      <c:valAx>
        <c:axId val="1243862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3863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8028148257715"/>
          <c:y val="3.5914702581369251E-2"/>
          <c:w val="0.8401194807262099"/>
          <c:h val="0.84647242327032357"/>
        </c:manualLayout>
      </c:layout>
      <c:lineChart>
        <c:grouping val="standard"/>
        <c:varyColors val="0"/>
        <c:ser>
          <c:idx val="0"/>
          <c:order val="0"/>
          <c:tx>
            <c:strRef>
              <c:f>'TEMPE CN CAF'!$G$11</c:f>
              <c:strCache>
                <c:ptCount val="1"/>
                <c:pt idx="0">
                  <c:v>Days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'TEMPE CN CAF'!$D$12:$D$18</c:f>
              <c:strCache>
                <c:ptCount val="6"/>
                <c:pt idx="0">
                  <c:v>1Q OCT</c:v>
                </c:pt>
                <c:pt idx="1">
                  <c:v>2Q OCT</c:v>
                </c:pt>
                <c:pt idx="2">
                  <c:v>1Q NOV</c:v>
                </c:pt>
                <c:pt idx="3">
                  <c:v>2Q NOV</c:v>
                </c:pt>
                <c:pt idx="4">
                  <c:v>1Q DEC</c:v>
                </c:pt>
                <c:pt idx="5">
                  <c:v>2Q DEC</c:v>
                </c:pt>
              </c:strCache>
            </c:strRef>
          </c:cat>
          <c:val>
            <c:numRef>
              <c:f>'TEMPE CN CAF'!$G$12:$G$18</c:f>
              <c:numCache>
                <c:formatCode>General</c:formatCode>
                <c:ptCount val="7"/>
                <c:pt idx="0">
                  <c:v>15</c:v>
                </c:pt>
                <c:pt idx="1">
                  <c:v>10</c:v>
                </c:pt>
                <c:pt idx="2">
                  <c:v>13</c:v>
                </c:pt>
                <c:pt idx="3">
                  <c:v>4</c:v>
                </c:pt>
                <c:pt idx="4">
                  <c:v>3</c:v>
                </c:pt>
                <c:pt idx="5">
                  <c:v>9</c:v>
                </c:pt>
              </c:numCache>
            </c:numRef>
          </c:val>
          <c:smooth val="0"/>
          <c:extLst>
            <c:ext xmlns:c16="http://schemas.microsoft.com/office/drawing/2014/chart" uri="{C3380CC4-5D6E-409C-BE32-E72D297353CC}">
              <c16:uniqueId val="{00000000-4BF1-430D-BD3B-1A9C21F7B660}"/>
            </c:ext>
          </c:extLst>
        </c:ser>
        <c:dLbls>
          <c:showLegendKey val="0"/>
          <c:showVal val="1"/>
          <c:showCatName val="0"/>
          <c:showSerName val="0"/>
          <c:showPercent val="0"/>
          <c:showBubbleSize val="0"/>
        </c:dLbls>
        <c:smooth val="0"/>
        <c:axId val="2000112144"/>
        <c:axId val="2000125104"/>
      </c:lineChart>
      <c:catAx>
        <c:axId val="200011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900" b="0" i="0" u="none" strike="noStrike" baseline="0">
                <a:solidFill>
                  <a:schemeClr val="tx1">
                    <a:lumMod val="65000"/>
                    <a:lumOff val="35000"/>
                  </a:schemeClr>
                </a:solidFill>
                <a:latin typeface="+mn-lt"/>
                <a:ea typeface="+mn-ea"/>
                <a:cs typeface="+mn-cs"/>
              </a:defRPr>
            </a:pPr>
            <a:endParaRPr lang="en-US"/>
          </a:p>
        </c:txPr>
        <c:crossAx val="2000125104"/>
        <c:crosses val="autoZero"/>
        <c:auto val="1"/>
        <c:lblAlgn val="ctr"/>
        <c:lblOffset val="100"/>
        <c:noMultiLvlLbl val="0"/>
      </c:catAx>
      <c:valAx>
        <c:axId val="2000125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2000112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003058058596509E-2"/>
          <c:y val="4.3060939958059957E-2"/>
          <c:w val="0.89016512032526962"/>
          <c:h val="0.8203531228088442"/>
        </c:manualLayout>
      </c:layout>
      <c:lineChart>
        <c:grouping val="standard"/>
        <c:varyColors val="0"/>
        <c:ser>
          <c:idx val="0"/>
          <c:order val="0"/>
          <c:tx>
            <c:strRef>
              <c:f>'QC CHARGE'!$F$10</c:f>
              <c:strCache>
                <c:ptCount val="1"/>
                <c:pt idx="0">
                  <c:v>Days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'QC CHARGE'!$C$11:$C$22</c:f>
              <c:strCache>
                <c:ptCount val="12"/>
                <c:pt idx="0">
                  <c:v>QC ENERO</c:v>
                </c:pt>
                <c:pt idx="1">
                  <c:v>QC FEBRERO</c:v>
                </c:pt>
                <c:pt idx="2">
                  <c:v>QC MARZO</c:v>
                </c:pt>
                <c:pt idx="3">
                  <c:v>QC ABRIL</c:v>
                </c:pt>
                <c:pt idx="4">
                  <c:v>QC MAYO</c:v>
                </c:pt>
                <c:pt idx="5">
                  <c:v>QC JUNIO</c:v>
                </c:pt>
                <c:pt idx="6">
                  <c:v>QC JULIO</c:v>
                </c:pt>
                <c:pt idx="7">
                  <c:v>QC AGOSTO</c:v>
                </c:pt>
                <c:pt idx="8">
                  <c:v>QC SEPTIEMBRE</c:v>
                </c:pt>
                <c:pt idx="9">
                  <c:v>QC OCTUBRE</c:v>
                </c:pt>
                <c:pt idx="10">
                  <c:v>QC NOVIEMBRE</c:v>
                </c:pt>
                <c:pt idx="11">
                  <c:v>QC DICIEMBRE</c:v>
                </c:pt>
              </c:strCache>
            </c:strRef>
          </c:cat>
          <c:val>
            <c:numRef>
              <c:f>'QC CHARGE'!$F$11:$F$22</c:f>
              <c:numCache>
                <c:formatCode>0</c:formatCode>
                <c:ptCount val="12"/>
                <c:pt idx="0">
                  <c:v>27</c:v>
                </c:pt>
                <c:pt idx="1">
                  <c:v>17</c:v>
                </c:pt>
                <c:pt idx="2">
                  <c:v>8</c:v>
                </c:pt>
                <c:pt idx="3">
                  <c:v>9</c:v>
                </c:pt>
                <c:pt idx="4">
                  <c:v>2</c:v>
                </c:pt>
                <c:pt idx="5">
                  <c:v>1</c:v>
                </c:pt>
                <c:pt idx="6">
                  <c:v>1</c:v>
                </c:pt>
                <c:pt idx="7">
                  <c:v>2</c:v>
                </c:pt>
                <c:pt idx="8">
                  <c:v>6</c:v>
                </c:pt>
                <c:pt idx="9">
                  <c:v>10</c:v>
                </c:pt>
                <c:pt idx="10">
                  <c:v>10</c:v>
                </c:pt>
                <c:pt idx="11">
                  <c:v>9</c:v>
                </c:pt>
              </c:numCache>
            </c:numRef>
          </c:val>
          <c:smooth val="0"/>
          <c:extLst>
            <c:ext xmlns:c16="http://schemas.microsoft.com/office/drawing/2014/chart" uri="{C3380CC4-5D6E-409C-BE32-E72D297353CC}">
              <c16:uniqueId val="{00000001-2DE2-45A0-8111-675B118CBE57}"/>
            </c:ext>
          </c:extLst>
        </c:ser>
        <c:dLbls>
          <c:dLblPos val="t"/>
          <c:showLegendKey val="0"/>
          <c:showVal val="1"/>
          <c:showCatName val="0"/>
          <c:showSerName val="0"/>
          <c:showPercent val="0"/>
          <c:showBubbleSize val="0"/>
        </c:dLbls>
        <c:smooth val="0"/>
        <c:axId val="7580287"/>
        <c:axId val="1224904399"/>
      </c:lineChart>
      <c:catAx>
        <c:axId val="7580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904399"/>
        <c:crosses val="autoZero"/>
        <c:auto val="1"/>
        <c:lblAlgn val="ctr"/>
        <c:lblOffset val="100"/>
        <c:noMultiLvlLbl val="0"/>
      </c:catAx>
      <c:valAx>
        <c:axId val="12249043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0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F9A46AAF-C841-467D-9A80-8C11258397BB}">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subtotals/>
          </cx:layoutPr>
        </cx:series>
      </cx:plotAreaRegion>
      <cx:axis id="0">
        <cx:catScaling gapWidth="0.5"/>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legend pos="t" align="ctr" overlay="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TEMPE CN CAF'!A1"/><Relationship Id="rId3" Type="http://schemas.openxmlformats.org/officeDocument/2006/relationships/image" Target="../media/image5.png"/><Relationship Id="rId7" Type="http://schemas.openxmlformats.org/officeDocument/2006/relationships/chart" Target="../charts/chart1.xml"/><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hyperlink" Target="#'TEMPE CN BAF'!A1"/><Relationship Id="rId5" Type="http://schemas.openxmlformats.org/officeDocument/2006/relationships/hyperlink" Target="#MENSUAL!A1"/><Relationship Id="rId4" Type="http://schemas.openxmlformats.org/officeDocument/2006/relationships/hyperlink" Target="#QUINCENAL!A1"/><Relationship Id="rId9" Type="http://schemas.openxmlformats.org/officeDocument/2006/relationships/hyperlink" Target="#'QC CHARGE'!A1"/></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5" Type="http://schemas.openxmlformats.org/officeDocument/2006/relationships/hyperlink" Target="#MAIN!A1"/><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hyperlink" Target="#MAIN!A1"/><Relationship Id="rId2" Type="http://schemas.openxmlformats.org/officeDocument/2006/relationships/image" Target="../media/image4.svg"/><Relationship Id="rId1" Type="http://schemas.openxmlformats.org/officeDocument/2006/relationships/image" Target="../media/image3.png"/><Relationship Id="rId5" Type="http://schemas.openxmlformats.org/officeDocument/2006/relationships/image" Target="../media/image5.png"/><Relationship Id="rId4"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microsoft.com/office/2014/relationships/chartEx" Target="../charts/chartEx1.xml"/><Relationship Id="rId5" Type="http://schemas.openxmlformats.org/officeDocument/2006/relationships/image" Target="../media/image5.png"/><Relationship Id="rId4" Type="http://schemas.openxmlformats.org/officeDocument/2006/relationships/hyperlink" Target="#MAIN!A1"/></Relationships>
</file>

<file path=xl/drawings/_rels/drawing6.xml.rels><?xml version="1.0" encoding="UTF-8" standalone="yes"?>
<Relationships xmlns="http://schemas.openxmlformats.org/package/2006/relationships"><Relationship Id="rId3" Type="http://schemas.openxmlformats.org/officeDocument/2006/relationships/hyperlink" Target="#MAIN!A1"/><Relationship Id="rId2" Type="http://schemas.openxmlformats.org/officeDocument/2006/relationships/image" Target="../media/image4.svg"/><Relationship Id="rId1" Type="http://schemas.openxmlformats.org/officeDocument/2006/relationships/image" Target="../media/image3.png"/><Relationship Id="rId5" Type="http://schemas.openxmlformats.org/officeDocument/2006/relationships/chart" Target="../charts/chart4.xml"/><Relationship Id="rId4"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chart" Target="../charts/chart5.xml"/><Relationship Id="rId5" Type="http://schemas.openxmlformats.org/officeDocument/2006/relationships/image" Target="../media/image5.png"/><Relationship Id="rId4" Type="http://schemas.openxmlformats.org/officeDocument/2006/relationships/hyperlink" Target="#MAIN!A1"/></Relationships>
</file>

<file path=xl/drawings/drawing1.xml><?xml version="1.0" encoding="utf-8"?>
<xdr:wsDr xmlns:xdr="http://schemas.openxmlformats.org/drawingml/2006/spreadsheetDrawing" xmlns:a="http://schemas.openxmlformats.org/drawingml/2006/main">
  <xdr:twoCellAnchor editAs="oneCell">
    <xdr:from>
      <xdr:col>21</xdr:col>
      <xdr:colOff>549727</xdr:colOff>
      <xdr:row>0</xdr:row>
      <xdr:rowOff>149679</xdr:rowOff>
    </xdr:from>
    <xdr:to>
      <xdr:col>23</xdr:col>
      <xdr:colOff>257627</xdr:colOff>
      <xdr:row>5</xdr:row>
      <xdr:rowOff>21772</xdr:rowOff>
    </xdr:to>
    <xdr:pic macro="[0]!FormatAndCleanData">
      <xdr:nvPicPr>
        <xdr:cNvPr id="5" name="Graphic 4" descr="Anemone and clownfish with solid fill">
          <a:extLst>
            <a:ext uri="{FF2B5EF4-FFF2-40B4-BE49-F238E27FC236}">
              <a16:creationId xmlns:a16="http://schemas.microsoft.com/office/drawing/2014/main" id="{837227C9-E8C0-AE8C-7FCF-3686A14B96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0186084" y="149679"/>
          <a:ext cx="905328" cy="8926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419100</xdr:colOff>
      <xdr:row>23</xdr:row>
      <xdr:rowOff>180975</xdr:rowOff>
    </xdr:from>
    <xdr:to>
      <xdr:col>9</xdr:col>
      <xdr:colOff>419100</xdr:colOff>
      <xdr:row>30</xdr:row>
      <xdr:rowOff>133350</xdr:rowOff>
    </xdr:to>
    <xdr:sp macro="" textlink="">
      <xdr:nvSpPr>
        <xdr:cNvPr id="19" name="Rectangle: Rounded Corners 18">
          <a:extLst>
            <a:ext uri="{FF2B5EF4-FFF2-40B4-BE49-F238E27FC236}">
              <a16:creationId xmlns:a16="http://schemas.microsoft.com/office/drawing/2014/main" id="{B33EFF63-B8B3-415A-8FC5-73C9243AEEAC}"/>
            </a:ext>
          </a:extLst>
        </xdr:cNvPr>
        <xdr:cNvSpPr/>
      </xdr:nvSpPr>
      <xdr:spPr>
        <a:xfrm>
          <a:off x="5553075" y="4562475"/>
          <a:ext cx="2257425" cy="128587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800" b="1">
              <a:solidFill>
                <a:schemeClr val="accent1">
                  <a:lumMod val="75000"/>
                </a:schemeClr>
              </a:solidFill>
              <a:latin typeface="Maersk Headline" panose="00000500000000000000" pitchFamily="2" charset="0"/>
              <a:ea typeface="+mn-ea"/>
              <a:cs typeface="+mn-cs"/>
            </a:rPr>
            <a:t>TOTAL</a:t>
          </a:r>
          <a:r>
            <a:rPr lang="en-GB" sz="1800" b="1" baseline="0">
              <a:solidFill>
                <a:schemeClr val="accent1">
                  <a:lumMod val="75000"/>
                </a:schemeClr>
              </a:solidFill>
              <a:latin typeface="Maersk Headline" panose="00000500000000000000" pitchFamily="2" charset="0"/>
              <a:ea typeface="+mn-ea"/>
              <a:cs typeface="+mn-cs"/>
            </a:rPr>
            <a:t> INV ISSUED:</a:t>
          </a:r>
          <a:endParaRPr lang="en-GB" sz="1800" b="1">
            <a:solidFill>
              <a:schemeClr val="accent1">
                <a:lumMod val="75000"/>
              </a:schemeClr>
            </a:solidFill>
            <a:latin typeface="Maersk Headline" panose="00000500000000000000" pitchFamily="2" charset="0"/>
            <a:ea typeface="+mn-ea"/>
            <a:cs typeface="+mn-cs"/>
          </a:endParaRPr>
        </a:p>
      </xdr:txBody>
    </xdr:sp>
    <xdr:clientData/>
  </xdr:twoCellAnchor>
  <xdr:twoCellAnchor>
    <xdr:from>
      <xdr:col>10</xdr:col>
      <xdr:colOff>781050</xdr:colOff>
      <xdr:row>18</xdr:row>
      <xdr:rowOff>19050</xdr:rowOff>
    </xdr:from>
    <xdr:to>
      <xdr:col>14</xdr:col>
      <xdr:colOff>76200</xdr:colOff>
      <xdr:row>22</xdr:row>
      <xdr:rowOff>123825</xdr:rowOff>
    </xdr:to>
    <xdr:sp macro="" textlink="">
      <xdr:nvSpPr>
        <xdr:cNvPr id="10" name="Rectangle: Rounded Corners 9">
          <a:extLst>
            <a:ext uri="{FF2B5EF4-FFF2-40B4-BE49-F238E27FC236}">
              <a16:creationId xmlns:a16="http://schemas.microsoft.com/office/drawing/2014/main" id="{08123916-B050-4DAF-BF79-4DA0EB1E20D3}"/>
            </a:ext>
          </a:extLst>
        </xdr:cNvPr>
        <xdr:cNvSpPr/>
      </xdr:nvSpPr>
      <xdr:spPr>
        <a:xfrm>
          <a:off x="9353550" y="3448050"/>
          <a:ext cx="2619375" cy="86677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GB" sz="1100"/>
        </a:p>
      </xdr:txBody>
    </xdr:sp>
    <xdr:clientData/>
  </xdr:twoCellAnchor>
  <xdr:twoCellAnchor>
    <xdr:from>
      <xdr:col>10</xdr:col>
      <xdr:colOff>781050</xdr:colOff>
      <xdr:row>12</xdr:row>
      <xdr:rowOff>85725</xdr:rowOff>
    </xdr:from>
    <xdr:to>
      <xdr:col>14</xdr:col>
      <xdr:colOff>76200</xdr:colOff>
      <xdr:row>17</xdr:row>
      <xdr:rowOff>0</xdr:rowOff>
    </xdr:to>
    <xdr:sp macro="" textlink="">
      <xdr:nvSpPr>
        <xdr:cNvPr id="9" name="Rectangle: Rounded Corners 8">
          <a:extLst>
            <a:ext uri="{FF2B5EF4-FFF2-40B4-BE49-F238E27FC236}">
              <a16:creationId xmlns:a16="http://schemas.microsoft.com/office/drawing/2014/main" id="{6157E199-2149-4F76-B469-5F7AF91C0B7A}"/>
            </a:ext>
          </a:extLst>
        </xdr:cNvPr>
        <xdr:cNvSpPr/>
      </xdr:nvSpPr>
      <xdr:spPr>
        <a:xfrm>
          <a:off x="9353550" y="2371725"/>
          <a:ext cx="2609850" cy="86677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GB" sz="1100"/>
        </a:p>
      </xdr:txBody>
    </xdr:sp>
    <xdr:clientData/>
  </xdr:twoCellAnchor>
  <xdr:twoCellAnchor>
    <xdr:from>
      <xdr:col>10</xdr:col>
      <xdr:colOff>752475</xdr:colOff>
      <xdr:row>6</xdr:row>
      <xdr:rowOff>161925</xdr:rowOff>
    </xdr:from>
    <xdr:to>
      <xdr:col>14</xdr:col>
      <xdr:colOff>47625</xdr:colOff>
      <xdr:row>11</xdr:row>
      <xdr:rowOff>76200</xdr:rowOff>
    </xdr:to>
    <xdr:sp macro="" textlink="">
      <xdr:nvSpPr>
        <xdr:cNvPr id="8" name="Rectangle: Rounded Corners 7">
          <a:extLst>
            <a:ext uri="{FF2B5EF4-FFF2-40B4-BE49-F238E27FC236}">
              <a16:creationId xmlns:a16="http://schemas.microsoft.com/office/drawing/2014/main" id="{02B63F73-E1D0-5443-0223-96BB8639B84C}"/>
            </a:ext>
          </a:extLst>
        </xdr:cNvPr>
        <xdr:cNvSpPr/>
      </xdr:nvSpPr>
      <xdr:spPr>
        <a:xfrm>
          <a:off x="9324975" y="1304925"/>
          <a:ext cx="2609850" cy="86677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GB" sz="1100"/>
        </a:p>
      </xdr:txBody>
    </xdr:sp>
    <xdr:clientData/>
  </xdr:twoCellAnchor>
  <xdr:twoCellAnchor editAs="oneCell">
    <xdr:from>
      <xdr:col>0</xdr:col>
      <xdr:colOff>247650</xdr:colOff>
      <xdr:row>1</xdr:row>
      <xdr:rowOff>47625</xdr:rowOff>
    </xdr:from>
    <xdr:to>
      <xdr:col>2</xdr:col>
      <xdr:colOff>630238</xdr:colOff>
      <xdr:row>3</xdr:row>
      <xdr:rowOff>74318</xdr:rowOff>
    </xdr:to>
    <xdr:pic>
      <xdr:nvPicPr>
        <xdr:cNvPr id="2" name="Graphic 4">
          <a:extLst>
            <a:ext uri="{FF2B5EF4-FFF2-40B4-BE49-F238E27FC236}">
              <a16:creationId xmlns:a16="http://schemas.microsoft.com/office/drawing/2014/main" id="{32F15E7C-FE0E-413F-813B-43AEDAAF45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7650" y="238125"/>
          <a:ext cx="1946275" cy="404517"/>
        </a:xfrm>
        <a:prstGeom prst="rect">
          <a:avLst/>
        </a:prstGeom>
      </xdr:spPr>
    </xdr:pic>
    <xdr:clientData/>
  </xdr:twoCellAnchor>
  <xdr:twoCellAnchor editAs="oneCell">
    <xdr:from>
      <xdr:col>2</xdr:col>
      <xdr:colOff>781050</xdr:colOff>
      <xdr:row>0</xdr:row>
      <xdr:rowOff>142875</xdr:rowOff>
    </xdr:from>
    <xdr:to>
      <xdr:col>5</xdr:col>
      <xdr:colOff>78847</xdr:colOff>
      <xdr:row>3</xdr:row>
      <xdr:rowOff>96839</xdr:rowOff>
    </xdr:to>
    <xdr:pic>
      <xdr:nvPicPr>
        <xdr:cNvPr id="3" name="Picture 2">
          <a:extLst>
            <a:ext uri="{FF2B5EF4-FFF2-40B4-BE49-F238E27FC236}">
              <a16:creationId xmlns:a16="http://schemas.microsoft.com/office/drawing/2014/main" id="{8F5249CE-D4FA-4683-A026-DEC94AE3794C}"/>
            </a:ext>
          </a:extLst>
        </xdr:cNvPr>
        <xdr:cNvPicPr>
          <a:picLocks noChangeAspect="1"/>
        </xdr:cNvPicPr>
      </xdr:nvPicPr>
      <xdr:blipFill rotWithShape="1">
        <a:blip xmlns:r="http://schemas.openxmlformats.org/officeDocument/2006/relationships" r:embed="rId3"/>
        <a:srcRect l="1" t="36239" r="1323" b="39310"/>
        <a:stretch/>
      </xdr:blipFill>
      <xdr:spPr>
        <a:xfrm>
          <a:off x="2343150" y="142875"/>
          <a:ext cx="2169583" cy="530225"/>
        </a:xfrm>
        <a:prstGeom prst="rect">
          <a:avLst/>
        </a:prstGeom>
      </xdr:spPr>
    </xdr:pic>
    <xdr:clientData/>
  </xdr:twoCellAnchor>
  <xdr:twoCellAnchor>
    <xdr:from>
      <xdr:col>0</xdr:col>
      <xdr:colOff>133350</xdr:colOff>
      <xdr:row>3</xdr:row>
      <xdr:rowOff>114300</xdr:rowOff>
    </xdr:from>
    <xdr:to>
      <xdr:col>5</xdr:col>
      <xdr:colOff>495300</xdr:colOff>
      <xdr:row>6</xdr:row>
      <xdr:rowOff>58208</xdr:rowOff>
    </xdr:to>
    <xdr:sp macro="" textlink="">
      <xdr:nvSpPr>
        <xdr:cNvPr id="4" name="TextBox 3">
          <a:extLst>
            <a:ext uri="{FF2B5EF4-FFF2-40B4-BE49-F238E27FC236}">
              <a16:creationId xmlns:a16="http://schemas.microsoft.com/office/drawing/2014/main" id="{14737BC5-72B0-44B8-B272-3CCFA0BF4FAC}"/>
            </a:ext>
          </a:extLst>
        </xdr:cNvPr>
        <xdr:cNvSpPr txBox="1"/>
      </xdr:nvSpPr>
      <xdr:spPr>
        <a:xfrm>
          <a:off x="133350" y="685800"/>
          <a:ext cx="4791075" cy="515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70C0"/>
              </a:solidFill>
            </a:rPr>
            <a:t>KPIs</a:t>
          </a:r>
          <a:r>
            <a:rPr lang="en-US" sz="2800" b="1" baseline="0">
              <a:solidFill>
                <a:srgbClr val="0070C0"/>
              </a:solidFill>
            </a:rPr>
            <a:t> Facturación</a:t>
          </a:r>
          <a:endParaRPr lang="en-US" sz="2800" b="1">
            <a:solidFill>
              <a:srgbClr val="0070C0"/>
            </a:solidFill>
          </a:endParaRPr>
        </a:p>
      </xdr:txBody>
    </xdr:sp>
    <xdr:clientData/>
  </xdr:twoCellAnchor>
  <xdr:oneCellAnchor>
    <xdr:from>
      <xdr:col>10</xdr:col>
      <xdr:colOff>1195388</xdr:colOff>
      <xdr:row>7</xdr:row>
      <xdr:rowOff>133350</xdr:rowOff>
    </xdr:from>
    <xdr:ext cx="1800225" cy="507831"/>
    <xdr:sp macro="" textlink="">
      <xdr:nvSpPr>
        <xdr:cNvPr id="5" name="TextBox 4">
          <a:hlinkClick xmlns:r="http://schemas.openxmlformats.org/officeDocument/2006/relationships" r:id="rId4"/>
          <a:extLst>
            <a:ext uri="{FF2B5EF4-FFF2-40B4-BE49-F238E27FC236}">
              <a16:creationId xmlns:a16="http://schemas.microsoft.com/office/drawing/2014/main" id="{5FFEE242-124B-4523-8A5D-265D04531FC5}"/>
            </a:ext>
          </a:extLst>
        </xdr:cNvPr>
        <xdr:cNvSpPr txBox="1"/>
      </xdr:nvSpPr>
      <xdr:spPr>
        <a:xfrm>
          <a:off x="9767888" y="1466850"/>
          <a:ext cx="1800225" cy="507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GB" sz="2400" b="1">
              <a:solidFill>
                <a:schemeClr val="accent1">
                  <a:lumMod val="75000"/>
                </a:schemeClr>
              </a:solidFill>
              <a:latin typeface="Maersk Headline" panose="00000500000000000000" pitchFamily="2" charset="0"/>
            </a:rPr>
            <a:t>QUINCENAL</a:t>
          </a:r>
        </a:p>
      </xdr:txBody>
    </xdr:sp>
    <xdr:clientData/>
  </xdr:oneCellAnchor>
  <xdr:oneCellAnchor>
    <xdr:from>
      <xdr:col>10</xdr:col>
      <xdr:colOff>1185863</xdr:colOff>
      <xdr:row>13</xdr:row>
      <xdr:rowOff>57150</xdr:rowOff>
    </xdr:from>
    <xdr:ext cx="1800225" cy="507831"/>
    <xdr:sp macro="" textlink="">
      <xdr:nvSpPr>
        <xdr:cNvPr id="6" name="TextBox 5">
          <a:hlinkClick xmlns:r="http://schemas.openxmlformats.org/officeDocument/2006/relationships" r:id="rId5"/>
          <a:extLst>
            <a:ext uri="{FF2B5EF4-FFF2-40B4-BE49-F238E27FC236}">
              <a16:creationId xmlns:a16="http://schemas.microsoft.com/office/drawing/2014/main" id="{03C0CB7F-145C-48D8-87A7-B3162D2CC586}"/>
            </a:ext>
          </a:extLst>
        </xdr:cNvPr>
        <xdr:cNvSpPr txBox="1"/>
      </xdr:nvSpPr>
      <xdr:spPr>
        <a:xfrm>
          <a:off x="9758363" y="2533650"/>
          <a:ext cx="1800225" cy="507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GB" sz="2400" b="1">
              <a:solidFill>
                <a:schemeClr val="accent1">
                  <a:lumMod val="75000"/>
                </a:schemeClr>
              </a:solidFill>
              <a:latin typeface="Maersk Headline" panose="00000500000000000000" pitchFamily="2" charset="0"/>
            </a:rPr>
            <a:t>MENSUAL</a:t>
          </a:r>
        </a:p>
      </xdr:txBody>
    </xdr:sp>
    <xdr:clientData/>
  </xdr:oneCellAnchor>
  <xdr:oneCellAnchor>
    <xdr:from>
      <xdr:col>10</xdr:col>
      <xdr:colOff>947738</xdr:colOff>
      <xdr:row>18</xdr:row>
      <xdr:rowOff>171450</xdr:rowOff>
    </xdr:from>
    <xdr:ext cx="2262187" cy="507831"/>
    <xdr:sp macro="" textlink="">
      <xdr:nvSpPr>
        <xdr:cNvPr id="7" name="TextBox 6">
          <a:hlinkClick xmlns:r="http://schemas.openxmlformats.org/officeDocument/2006/relationships" r:id="rId6"/>
          <a:extLst>
            <a:ext uri="{FF2B5EF4-FFF2-40B4-BE49-F238E27FC236}">
              <a16:creationId xmlns:a16="http://schemas.microsoft.com/office/drawing/2014/main" id="{F87E6C01-2C2A-4E17-AE17-E2ECE10A5D95}"/>
            </a:ext>
          </a:extLst>
        </xdr:cNvPr>
        <xdr:cNvSpPr txBox="1"/>
      </xdr:nvSpPr>
      <xdr:spPr>
        <a:xfrm>
          <a:off x="9520238" y="3600450"/>
          <a:ext cx="2262187" cy="507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GB" sz="2400" b="1">
              <a:solidFill>
                <a:schemeClr val="accent1">
                  <a:lumMod val="75000"/>
                </a:schemeClr>
              </a:solidFill>
              <a:latin typeface="Maersk Headline" panose="00000500000000000000" pitchFamily="2" charset="0"/>
            </a:rPr>
            <a:t>TEMPE</a:t>
          </a:r>
          <a:r>
            <a:rPr lang="en-GB" sz="2400" b="1" baseline="0">
              <a:solidFill>
                <a:schemeClr val="accent1">
                  <a:lumMod val="75000"/>
                </a:schemeClr>
              </a:solidFill>
              <a:latin typeface="Maersk Headline" panose="00000500000000000000" pitchFamily="2" charset="0"/>
            </a:rPr>
            <a:t> CN BAF</a:t>
          </a:r>
          <a:endParaRPr lang="en-GB" sz="2400" b="1">
            <a:solidFill>
              <a:schemeClr val="accent1">
                <a:lumMod val="75000"/>
              </a:schemeClr>
            </a:solidFill>
            <a:latin typeface="Maersk Headline" panose="00000500000000000000" pitchFamily="2" charset="0"/>
          </a:endParaRPr>
        </a:p>
      </xdr:txBody>
    </xdr:sp>
    <xdr:clientData/>
  </xdr:oneCellAnchor>
  <xdr:twoCellAnchor>
    <xdr:from>
      <xdr:col>3</xdr:col>
      <xdr:colOff>504825</xdr:colOff>
      <xdr:row>23</xdr:row>
      <xdr:rowOff>171450</xdr:rowOff>
    </xdr:from>
    <xdr:to>
      <xdr:col>6</xdr:col>
      <xdr:colOff>247650</xdr:colOff>
      <xdr:row>30</xdr:row>
      <xdr:rowOff>123825</xdr:rowOff>
    </xdr:to>
    <xdr:sp macro="" textlink="">
      <xdr:nvSpPr>
        <xdr:cNvPr id="16" name="Rectangle: Rounded Corners 15">
          <a:extLst>
            <a:ext uri="{FF2B5EF4-FFF2-40B4-BE49-F238E27FC236}">
              <a16:creationId xmlns:a16="http://schemas.microsoft.com/office/drawing/2014/main" id="{EE727790-3146-4B43-A2D7-83360E761E5F}"/>
            </a:ext>
          </a:extLst>
        </xdr:cNvPr>
        <xdr:cNvSpPr/>
      </xdr:nvSpPr>
      <xdr:spPr>
        <a:xfrm>
          <a:off x="3124200" y="4552950"/>
          <a:ext cx="2257425" cy="128587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600" b="1">
              <a:solidFill>
                <a:schemeClr val="accent1">
                  <a:lumMod val="75000"/>
                </a:schemeClr>
              </a:solidFill>
              <a:latin typeface="Maersk Headline" panose="00000500000000000000" pitchFamily="2" charset="0"/>
              <a:ea typeface="+mn-ea"/>
              <a:cs typeface="+mn-cs"/>
            </a:rPr>
            <a:t>TOTAL</a:t>
          </a:r>
          <a:r>
            <a:rPr lang="en-GB" sz="1600" b="1" baseline="0">
              <a:solidFill>
                <a:schemeClr val="accent1">
                  <a:lumMod val="75000"/>
                </a:schemeClr>
              </a:solidFill>
              <a:latin typeface="Maersk Headline" panose="00000500000000000000" pitchFamily="2" charset="0"/>
              <a:ea typeface="+mn-ea"/>
              <a:cs typeface="+mn-cs"/>
            </a:rPr>
            <a:t> INV RECEIVED:</a:t>
          </a:r>
          <a:endParaRPr lang="en-GB" sz="1600" b="1">
            <a:solidFill>
              <a:schemeClr val="accent1">
                <a:lumMod val="75000"/>
              </a:schemeClr>
            </a:solidFill>
            <a:latin typeface="Maersk Headline" panose="00000500000000000000" pitchFamily="2" charset="0"/>
            <a:ea typeface="+mn-ea"/>
            <a:cs typeface="+mn-cs"/>
          </a:endParaRPr>
        </a:p>
      </xdr:txBody>
    </xdr:sp>
    <xdr:clientData/>
  </xdr:twoCellAnchor>
  <xdr:oneCellAnchor>
    <xdr:from>
      <xdr:col>7</xdr:col>
      <xdr:colOff>87437</xdr:colOff>
      <xdr:row>25</xdr:row>
      <xdr:rowOff>117474</xdr:rowOff>
    </xdr:from>
    <xdr:ext cx="1666875" cy="752477"/>
    <xdr:sp macro="" textlink="PIVOTS!B13">
      <xdr:nvSpPr>
        <xdr:cNvPr id="17" name="TextBox 16">
          <a:extLst>
            <a:ext uri="{FF2B5EF4-FFF2-40B4-BE49-F238E27FC236}">
              <a16:creationId xmlns:a16="http://schemas.microsoft.com/office/drawing/2014/main" id="{0C037709-4E6A-4D98-BF33-2E4802AC0D85}"/>
            </a:ext>
          </a:extLst>
        </xdr:cNvPr>
        <xdr:cNvSpPr txBox="1"/>
      </xdr:nvSpPr>
      <xdr:spPr>
        <a:xfrm>
          <a:off x="6045142" y="4811285"/>
          <a:ext cx="1666875" cy="752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58A1706-18A6-4A6C-B9BB-1942FD9C572F}" type="TxLink">
            <a:rPr lang="en-US" sz="4400" b="1" i="0" u="none" strike="noStrike"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aersk Headline" panose="00000500000000000000" pitchFamily="2" charset="0"/>
              <a:ea typeface="Calibri"/>
              <a:cs typeface="Calibri"/>
            </a:rPr>
            <a:pPr algn="ctr"/>
            <a:t>1108</a:t>
          </a:fld>
          <a:endParaRPr lang="en-US" sz="4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aersk Headline" panose="00000500000000000000" pitchFamily="2" charset="0"/>
            <a:ea typeface="BatangChe" panose="02030609000101010101" pitchFamily="49" charset="-127"/>
          </a:endParaRPr>
        </a:p>
      </xdr:txBody>
    </xdr:sp>
    <xdr:clientData/>
  </xdr:oneCellAnchor>
  <xdr:oneCellAnchor>
    <xdr:from>
      <xdr:col>3</xdr:col>
      <xdr:colOff>832646</xdr:colOff>
      <xdr:row>25</xdr:row>
      <xdr:rowOff>117474</xdr:rowOff>
    </xdr:from>
    <xdr:ext cx="1666875" cy="752477"/>
    <xdr:sp macro="" textlink="PIVOTS!B28">
      <xdr:nvSpPr>
        <xdr:cNvPr id="20" name="TextBox 19">
          <a:extLst>
            <a:ext uri="{FF2B5EF4-FFF2-40B4-BE49-F238E27FC236}">
              <a16:creationId xmlns:a16="http://schemas.microsoft.com/office/drawing/2014/main" id="{6EC9A8B4-9F2B-47F4-9F1A-47DF03A69FDE}"/>
            </a:ext>
          </a:extLst>
        </xdr:cNvPr>
        <xdr:cNvSpPr txBox="1"/>
      </xdr:nvSpPr>
      <xdr:spPr>
        <a:xfrm>
          <a:off x="3539029" y="4811285"/>
          <a:ext cx="1666875" cy="752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DCA653B-7B15-46B2-BB86-85BFEEBAAD23}" type="TxLink">
            <a:rPr lang="en-US" sz="4400" b="1" i="0" u="none" strike="noStrike"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aersk Headline" panose="00000500000000000000" pitchFamily="2" charset="0"/>
              <a:ea typeface="Calibri"/>
              <a:cs typeface="Calibri"/>
            </a:rPr>
            <a:pPr algn="ctr"/>
            <a:t>3576</a:t>
          </a:fld>
          <a:endParaRPr lang="en-US" sz="4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aersk Headline" panose="00000500000000000000" pitchFamily="2" charset="0"/>
            <a:ea typeface="BatangChe" panose="02030609000101010101" pitchFamily="49" charset="-127"/>
          </a:endParaRPr>
        </a:p>
      </xdr:txBody>
    </xdr:sp>
    <xdr:clientData/>
  </xdr:oneCellAnchor>
  <xdr:twoCellAnchor editAs="oneCell">
    <xdr:from>
      <xdr:col>0</xdr:col>
      <xdr:colOff>295275</xdr:colOff>
      <xdr:row>6</xdr:row>
      <xdr:rowOff>142875</xdr:rowOff>
    </xdr:from>
    <xdr:to>
      <xdr:col>2</xdr:col>
      <xdr:colOff>568327</xdr:colOff>
      <xdr:row>20</xdr:row>
      <xdr:rowOff>0</xdr:rowOff>
    </xdr:to>
    <mc:AlternateContent xmlns:mc="http://schemas.openxmlformats.org/markup-compatibility/2006" xmlns:a14="http://schemas.microsoft.com/office/drawing/2010/main">
      <mc:Choice Requires="a14">
        <xdr:graphicFrame macro="">
          <xdr:nvGraphicFramePr>
            <xdr:cNvPr id="14" name="Issue Date (Month)">
              <a:extLst>
                <a:ext uri="{FF2B5EF4-FFF2-40B4-BE49-F238E27FC236}">
                  <a16:creationId xmlns:a16="http://schemas.microsoft.com/office/drawing/2014/main" id="{D8103A8A-F104-4A40-A2BD-894AA4DE4908}"/>
                </a:ext>
              </a:extLst>
            </xdr:cNvPr>
            <xdr:cNvGraphicFramePr/>
          </xdr:nvGraphicFramePr>
          <xdr:xfrm>
            <a:off x="0" y="0"/>
            <a:ext cx="0" cy="0"/>
          </xdr:xfrm>
          <a:graphic>
            <a:graphicData uri="http://schemas.microsoft.com/office/drawing/2010/slicer">
              <sle:slicer xmlns:sle="http://schemas.microsoft.com/office/drawing/2010/slicer" name="Issue Date (Month)"/>
            </a:graphicData>
          </a:graphic>
        </xdr:graphicFrame>
      </mc:Choice>
      <mc:Fallback xmlns="">
        <xdr:sp macro="" textlink="">
          <xdr:nvSpPr>
            <xdr:cNvPr id="0" name=""/>
            <xdr:cNvSpPr>
              <a:spLocks noTextEdit="1"/>
            </xdr:cNvSpPr>
          </xdr:nvSpPr>
          <xdr:spPr>
            <a:xfrm>
              <a:off x="295275" y="12858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296863</xdr:colOff>
      <xdr:row>20</xdr:row>
      <xdr:rowOff>126146</xdr:rowOff>
    </xdr:from>
    <xdr:to>
      <xdr:col>2</xdr:col>
      <xdr:colOff>568327</xdr:colOff>
      <xdr:row>33</xdr:row>
      <xdr:rowOff>169435</xdr:rowOff>
    </xdr:to>
    <mc:AlternateContent xmlns:mc="http://schemas.openxmlformats.org/markup-compatibility/2006" xmlns:a14="http://schemas.microsoft.com/office/drawing/2010/main">
      <mc:Choice Requires="a14">
        <xdr:graphicFrame macro="">
          <xdr:nvGraphicFramePr>
            <xdr:cNvPr id="15" name="Comments">
              <a:extLst>
                <a:ext uri="{FF2B5EF4-FFF2-40B4-BE49-F238E27FC236}">
                  <a16:creationId xmlns:a16="http://schemas.microsoft.com/office/drawing/2014/main" id="{E66F378C-4A87-4188-9132-3ADD0B70FEF1}"/>
                </a:ext>
              </a:extLst>
            </xdr:cNvPr>
            <xdr:cNvGraphicFramePr/>
          </xdr:nvGraphicFramePr>
          <xdr:xfrm>
            <a:off x="0" y="0"/>
            <a:ext cx="0" cy="0"/>
          </xdr:xfrm>
          <a:graphic>
            <a:graphicData uri="http://schemas.microsoft.com/office/drawing/2010/slicer">
              <sle:slicer xmlns:sle="http://schemas.microsoft.com/office/drawing/2010/slicer" name="Comments"/>
            </a:graphicData>
          </a:graphic>
        </xdr:graphicFrame>
      </mc:Choice>
      <mc:Fallback xmlns="">
        <xdr:sp macro="" textlink="">
          <xdr:nvSpPr>
            <xdr:cNvPr id="0" name=""/>
            <xdr:cNvSpPr>
              <a:spLocks noTextEdit="1"/>
            </xdr:cNvSpPr>
          </xdr:nvSpPr>
          <xdr:spPr>
            <a:xfrm>
              <a:off x="298451" y="3882782"/>
              <a:ext cx="1872640" cy="248248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638175</xdr:colOff>
      <xdr:row>5</xdr:row>
      <xdr:rowOff>142875</xdr:rowOff>
    </xdr:from>
    <xdr:to>
      <xdr:col>9</xdr:col>
      <xdr:colOff>1162050</xdr:colOff>
      <xdr:row>22</xdr:row>
      <xdr:rowOff>81915</xdr:rowOff>
    </xdr:to>
    <xdr:graphicFrame macro="">
      <xdr:nvGraphicFramePr>
        <xdr:cNvPr id="18" name="Chart 17">
          <a:extLst>
            <a:ext uri="{FF2B5EF4-FFF2-40B4-BE49-F238E27FC236}">
              <a16:creationId xmlns:a16="http://schemas.microsoft.com/office/drawing/2014/main" id="{2EE40FDE-083B-4CBB-8BF2-C83C698720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0</xdr:colOff>
      <xdr:row>7</xdr:row>
      <xdr:rowOff>0</xdr:rowOff>
    </xdr:from>
    <xdr:to>
      <xdr:col>19</xdr:col>
      <xdr:colOff>180975</xdr:colOff>
      <xdr:row>11</xdr:row>
      <xdr:rowOff>104775</xdr:rowOff>
    </xdr:to>
    <xdr:sp macro="" textlink="">
      <xdr:nvSpPr>
        <xdr:cNvPr id="11" name="Rectangle: Rounded Corners 10">
          <a:extLst>
            <a:ext uri="{FF2B5EF4-FFF2-40B4-BE49-F238E27FC236}">
              <a16:creationId xmlns:a16="http://schemas.microsoft.com/office/drawing/2014/main" id="{5F9F83E3-A96A-4633-B3A7-2D63AB849702}"/>
            </a:ext>
          </a:extLst>
        </xdr:cNvPr>
        <xdr:cNvSpPr/>
      </xdr:nvSpPr>
      <xdr:spPr>
        <a:xfrm>
          <a:off x="12506325" y="1333500"/>
          <a:ext cx="2619375" cy="86677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247650</xdr:colOff>
      <xdr:row>7</xdr:row>
      <xdr:rowOff>142874</xdr:rowOff>
    </xdr:from>
    <xdr:to>
      <xdr:col>19</xdr:col>
      <xdr:colOff>95250</xdr:colOff>
      <xdr:row>10</xdr:row>
      <xdr:rowOff>57149</xdr:rowOff>
    </xdr:to>
    <xdr:sp macro="" textlink="">
      <xdr:nvSpPr>
        <xdr:cNvPr id="13" name="TextBox 12">
          <a:hlinkClick xmlns:r="http://schemas.openxmlformats.org/officeDocument/2006/relationships" r:id="rId8"/>
          <a:extLst>
            <a:ext uri="{FF2B5EF4-FFF2-40B4-BE49-F238E27FC236}">
              <a16:creationId xmlns:a16="http://schemas.microsoft.com/office/drawing/2014/main" id="{38A26B3F-3A3C-1E49-7651-C54BCA737E69}"/>
            </a:ext>
          </a:extLst>
        </xdr:cNvPr>
        <xdr:cNvSpPr txBox="1"/>
      </xdr:nvSpPr>
      <xdr:spPr>
        <a:xfrm>
          <a:off x="12753975" y="1476374"/>
          <a:ext cx="2286000" cy="485775"/>
        </a:xfrm>
        <a:prstGeom prst="rect">
          <a:avLst/>
        </a:prstGeom>
        <a:ln>
          <a:noFill/>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2400" b="1">
              <a:solidFill>
                <a:schemeClr val="accent1">
                  <a:lumMod val="75000"/>
                </a:schemeClr>
              </a:solidFill>
              <a:latin typeface="Maersk Headline" panose="00000500000000000000" pitchFamily="2" charset="0"/>
            </a:rPr>
            <a:t>TEMPE CN CAF</a:t>
          </a:r>
        </a:p>
      </xdr:txBody>
    </xdr:sp>
    <xdr:clientData/>
  </xdr:twoCellAnchor>
  <xdr:twoCellAnchor>
    <xdr:from>
      <xdr:col>14</xdr:col>
      <xdr:colOff>600075</xdr:colOff>
      <xdr:row>12</xdr:row>
      <xdr:rowOff>133350</xdr:rowOff>
    </xdr:from>
    <xdr:to>
      <xdr:col>19</xdr:col>
      <xdr:colOff>171450</xdr:colOff>
      <xdr:row>17</xdr:row>
      <xdr:rowOff>47625</xdr:rowOff>
    </xdr:to>
    <xdr:sp macro="" textlink="">
      <xdr:nvSpPr>
        <xdr:cNvPr id="21" name="Rectangle: Rounded Corners 20">
          <a:extLst>
            <a:ext uri="{FF2B5EF4-FFF2-40B4-BE49-F238E27FC236}">
              <a16:creationId xmlns:a16="http://schemas.microsoft.com/office/drawing/2014/main" id="{3F81D764-E9FD-494C-AFFC-DD5582035368}"/>
            </a:ext>
          </a:extLst>
        </xdr:cNvPr>
        <xdr:cNvSpPr/>
      </xdr:nvSpPr>
      <xdr:spPr>
        <a:xfrm>
          <a:off x="12496800" y="2419350"/>
          <a:ext cx="2619375" cy="86677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457200</xdr:colOff>
      <xdr:row>13</xdr:row>
      <xdr:rowOff>95250</xdr:rowOff>
    </xdr:from>
    <xdr:to>
      <xdr:col>18</xdr:col>
      <xdr:colOff>352425</xdr:colOff>
      <xdr:row>16</xdr:row>
      <xdr:rowOff>57150</xdr:rowOff>
    </xdr:to>
    <xdr:sp macro="" textlink="">
      <xdr:nvSpPr>
        <xdr:cNvPr id="22" name="TextBox 21">
          <a:hlinkClick xmlns:r="http://schemas.openxmlformats.org/officeDocument/2006/relationships" r:id="rId9"/>
          <a:extLst>
            <a:ext uri="{FF2B5EF4-FFF2-40B4-BE49-F238E27FC236}">
              <a16:creationId xmlns:a16="http://schemas.microsoft.com/office/drawing/2014/main" id="{F6BDCBAD-9F13-0A89-DBD0-1348FF3CCE1F}"/>
            </a:ext>
          </a:extLst>
        </xdr:cNvPr>
        <xdr:cNvSpPr txBox="1"/>
      </xdr:nvSpPr>
      <xdr:spPr>
        <a:xfrm>
          <a:off x="12963525" y="2571750"/>
          <a:ext cx="1724025" cy="533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a:solidFill>
                <a:schemeClr val="accent1">
                  <a:lumMod val="75000"/>
                </a:schemeClr>
              </a:solidFill>
              <a:latin typeface="Maersk Headline" panose="00000500000000000000" pitchFamily="2" charset="0"/>
            </a:rPr>
            <a:t>QC CHARGE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400050</xdr:colOff>
      <xdr:row>12</xdr:row>
      <xdr:rowOff>85725</xdr:rowOff>
    </xdr:from>
    <xdr:to>
      <xdr:col>13</xdr:col>
      <xdr:colOff>561975</xdr:colOff>
      <xdr:row>18</xdr:row>
      <xdr:rowOff>114300</xdr:rowOff>
    </xdr:to>
    <xdr:sp macro="" textlink="">
      <xdr:nvSpPr>
        <xdr:cNvPr id="5" name="Rectangle: Rounded Corners 4">
          <a:extLst>
            <a:ext uri="{FF2B5EF4-FFF2-40B4-BE49-F238E27FC236}">
              <a16:creationId xmlns:a16="http://schemas.microsoft.com/office/drawing/2014/main" id="{97617D6B-0B60-48EB-AF94-C536D914BB07}"/>
            </a:ext>
          </a:extLst>
        </xdr:cNvPr>
        <xdr:cNvSpPr/>
      </xdr:nvSpPr>
      <xdr:spPr>
        <a:xfrm>
          <a:off x="10934700" y="2438400"/>
          <a:ext cx="2257425" cy="128587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600" b="1" baseline="0">
              <a:solidFill>
                <a:schemeClr val="accent1">
                  <a:lumMod val="75000"/>
                </a:schemeClr>
              </a:solidFill>
              <a:latin typeface="Maersk Headline" panose="00000500000000000000" pitchFamily="2" charset="0"/>
              <a:ea typeface="+mn-ea"/>
              <a:cs typeface="+mn-cs"/>
            </a:rPr>
            <a:t>Total Mngt Fee:</a:t>
          </a:r>
          <a:endParaRPr lang="en-GB" sz="1600" b="1">
            <a:solidFill>
              <a:schemeClr val="accent1">
                <a:lumMod val="75000"/>
              </a:schemeClr>
            </a:solidFill>
            <a:latin typeface="Maersk Headline" panose="00000500000000000000" pitchFamily="2" charset="0"/>
            <a:ea typeface="+mn-ea"/>
            <a:cs typeface="+mn-cs"/>
          </a:endParaRPr>
        </a:p>
      </xdr:txBody>
    </xdr:sp>
    <xdr:clientData/>
  </xdr:twoCellAnchor>
  <xdr:twoCellAnchor editAs="oneCell">
    <xdr:from>
      <xdr:col>0</xdr:col>
      <xdr:colOff>247650</xdr:colOff>
      <xdr:row>3</xdr:row>
      <xdr:rowOff>0</xdr:rowOff>
    </xdr:from>
    <xdr:to>
      <xdr:col>2</xdr:col>
      <xdr:colOff>630238</xdr:colOff>
      <xdr:row>5</xdr:row>
      <xdr:rowOff>21930</xdr:rowOff>
    </xdr:to>
    <xdr:pic>
      <xdr:nvPicPr>
        <xdr:cNvPr id="2" name="Graphic 4">
          <a:extLst>
            <a:ext uri="{FF2B5EF4-FFF2-40B4-BE49-F238E27FC236}">
              <a16:creationId xmlns:a16="http://schemas.microsoft.com/office/drawing/2014/main" id="{32A93C9C-D88A-45C2-BEA5-02956A2BEF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7650" y="571500"/>
          <a:ext cx="1946275" cy="404517"/>
        </a:xfrm>
        <a:prstGeom prst="rect">
          <a:avLst/>
        </a:prstGeom>
      </xdr:spPr>
    </xdr:pic>
    <xdr:clientData/>
  </xdr:twoCellAnchor>
  <xdr:twoCellAnchor editAs="oneCell">
    <xdr:from>
      <xdr:col>2</xdr:col>
      <xdr:colOff>733425</xdr:colOff>
      <xdr:row>2</xdr:row>
      <xdr:rowOff>104775</xdr:rowOff>
    </xdr:from>
    <xdr:to>
      <xdr:col>5</xdr:col>
      <xdr:colOff>35983</xdr:colOff>
      <xdr:row>5</xdr:row>
      <xdr:rowOff>73025</xdr:rowOff>
    </xdr:to>
    <xdr:pic>
      <xdr:nvPicPr>
        <xdr:cNvPr id="3" name="Picture 2">
          <a:extLst>
            <a:ext uri="{FF2B5EF4-FFF2-40B4-BE49-F238E27FC236}">
              <a16:creationId xmlns:a16="http://schemas.microsoft.com/office/drawing/2014/main" id="{8286FA71-659C-4871-8784-8BD7207CF92A}"/>
            </a:ext>
          </a:extLst>
        </xdr:cNvPr>
        <xdr:cNvPicPr>
          <a:picLocks noChangeAspect="1"/>
        </xdr:cNvPicPr>
      </xdr:nvPicPr>
      <xdr:blipFill rotWithShape="1">
        <a:blip xmlns:r="http://schemas.openxmlformats.org/officeDocument/2006/relationships" r:embed="rId3"/>
        <a:srcRect l="1" t="36239" r="1323" b="39310"/>
        <a:stretch/>
      </xdr:blipFill>
      <xdr:spPr>
        <a:xfrm>
          <a:off x="2295525" y="485775"/>
          <a:ext cx="2169583" cy="530225"/>
        </a:xfrm>
        <a:prstGeom prst="rect">
          <a:avLst/>
        </a:prstGeom>
      </xdr:spPr>
    </xdr:pic>
    <xdr:clientData/>
  </xdr:twoCellAnchor>
  <xdr:twoCellAnchor>
    <xdr:from>
      <xdr:col>0</xdr:col>
      <xdr:colOff>114300</xdr:colOff>
      <xdr:row>5</xdr:row>
      <xdr:rowOff>85725</xdr:rowOff>
    </xdr:from>
    <xdr:to>
      <xdr:col>4</xdr:col>
      <xdr:colOff>781050</xdr:colOff>
      <xdr:row>7</xdr:row>
      <xdr:rowOff>161925</xdr:rowOff>
    </xdr:to>
    <xdr:sp macro="" textlink="">
      <xdr:nvSpPr>
        <xdr:cNvPr id="4" name="TextBox 3">
          <a:extLst>
            <a:ext uri="{FF2B5EF4-FFF2-40B4-BE49-F238E27FC236}">
              <a16:creationId xmlns:a16="http://schemas.microsoft.com/office/drawing/2014/main" id="{514E2875-6C19-4D08-B86F-586229764248}"/>
            </a:ext>
          </a:extLst>
        </xdr:cNvPr>
        <xdr:cNvSpPr txBox="1"/>
      </xdr:nvSpPr>
      <xdr:spPr>
        <a:xfrm>
          <a:off x="114300" y="1038225"/>
          <a:ext cx="42957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70C0"/>
              </a:solidFill>
            </a:rPr>
            <a:t>KPIs</a:t>
          </a:r>
          <a:r>
            <a:rPr lang="en-US" sz="2800" b="1" baseline="0">
              <a:solidFill>
                <a:srgbClr val="0070C0"/>
              </a:solidFill>
            </a:rPr>
            <a:t> Facturación: Quincenal</a:t>
          </a:r>
          <a:endParaRPr lang="en-US" sz="2800" b="1">
            <a:solidFill>
              <a:srgbClr val="0070C0"/>
            </a:solidFill>
          </a:endParaRPr>
        </a:p>
      </xdr:txBody>
    </xdr:sp>
    <xdr:clientData/>
  </xdr:twoCellAnchor>
  <xdr:twoCellAnchor>
    <xdr:from>
      <xdr:col>15</xdr:col>
      <xdr:colOff>123825</xdr:colOff>
      <xdr:row>14</xdr:row>
      <xdr:rowOff>45662</xdr:rowOff>
    </xdr:from>
    <xdr:to>
      <xdr:col>22</xdr:col>
      <xdr:colOff>431555</xdr:colOff>
      <xdr:row>27</xdr:row>
      <xdr:rowOff>65433</xdr:rowOff>
    </xdr:to>
    <xdr:graphicFrame macro="">
      <xdr:nvGraphicFramePr>
        <xdr:cNvPr id="51" name="Chart 13">
          <a:extLst>
            <a:ext uri="{FF2B5EF4-FFF2-40B4-BE49-F238E27FC236}">
              <a16:creationId xmlns:a16="http://schemas.microsoft.com/office/drawing/2014/main" id="{2F866ABE-D739-446D-B0CB-96287980BC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142875</xdr:colOff>
      <xdr:row>0</xdr:row>
      <xdr:rowOff>152400</xdr:rowOff>
    </xdr:from>
    <xdr:to>
      <xdr:col>0</xdr:col>
      <xdr:colOff>514350</xdr:colOff>
      <xdr:row>2</xdr:row>
      <xdr:rowOff>9525</xdr:rowOff>
    </xdr:to>
    <xdr:sp macro="" textlink="">
      <xdr:nvSpPr>
        <xdr:cNvPr id="15" name="Arrow: Right 14">
          <a:hlinkClick xmlns:r="http://schemas.openxmlformats.org/officeDocument/2006/relationships" r:id="rId5"/>
          <a:extLst>
            <a:ext uri="{FF2B5EF4-FFF2-40B4-BE49-F238E27FC236}">
              <a16:creationId xmlns:a16="http://schemas.microsoft.com/office/drawing/2014/main" id="{C2FBF8F8-E837-05E6-F773-EFD9434E0F19}"/>
            </a:ext>
          </a:extLst>
        </xdr:cNvPr>
        <xdr:cNvSpPr/>
      </xdr:nvSpPr>
      <xdr:spPr>
        <a:xfrm flipH="1">
          <a:off x="142875" y="152400"/>
          <a:ext cx="371475" cy="238125"/>
        </a:xfrm>
        <a:prstGeom prst="rightArrow">
          <a:avLst>
            <a:gd name="adj1" fmla="val 50000"/>
            <a:gd name="adj2" fmla="val 78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800100</xdr:colOff>
      <xdr:row>14</xdr:row>
      <xdr:rowOff>85725</xdr:rowOff>
    </xdr:from>
    <xdr:to>
      <xdr:col>13</xdr:col>
      <xdr:colOff>228600</xdr:colOff>
      <xdr:row>18</xdr:row>
      <xdr:rowOff>9525</xdr:rowOff>
    </xdr:to>
    <xdr:sp macro="" textlink="$L$12">
      <xdr:nvSpPr>
        <xdr:cNvPr id="6" name="TextBox 6">
          <a:extLst>
            <a:ext uri="{FF2B5EF4-FFF2-40B4-BE49-F238E27FC236}">
              <a16:creationId xmlns:a16="http://schemas.microsoft.com/office/drawing/2014/main" id="{ECC992DE-FD9B-4D31-93C7-8A18256D9636}"/>
            </a:ext>
          </a:extLst>
        </xdr:cNvPr>
        <xdr:cNvSpPr txBox="1"/>
      </xdr:nvSpPr>
      <xdr:spPr>
        <a:xfrm>
          <a:off x="9744075" y="2857500"/>
          <a:ext cx="15240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69CB61-C245-4AED-8F31-B86C66938570}" type="TxLink">
            <a:rPr lang="en-US" sz="3200" b="1" i="0" u="none" strike="noStrike"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a typeface="Calibri"/>
              <a:cs typeface="Calibri"/>
            </a:rPr>
            <a:pPr/>
            <a:t>815080</a:t>
          </a:fld>
          <a:endParaRPr lang="en-US" sz="32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247650</xdr:colOff>
      <xdr:row>3</xdr:row>
      <xdr:rowOff>0</xdr:rowOff>
    </xdr:from>
    <xdr:to>
      <xdr:col>2</xdr:col>
      <xdr:colOff>631825</xdr:colOff>
      <xdr:row>5</xdr:row>
      <xdr:rowOff>23517</xdr:rowOff>
    </xdr:to>
    <xdr:pic>
      <xdr:nvPicPr>
        <xdr:cNvPr id="10" name="Graphic 4">
          <a:extLst>
            <a:ext uri="{FF2B5EF4-FFF2-40B4-BE49-F238E27FC236}">
              <a16:creationId xmlns:a16="http://schemas.microsoft.com/office/drawing/2014/main" id="{7AED8DB1-4125-4BCE-83C8-68B157490C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7650" y="571500"/>
          <a:ext cx="1946275" cy="404517"/>
        </a:xfrm>
        <a:prstGeom prst="rect">
          <a:avLst/>
        </a:prstGeom>
      </xdr:spPr>
    </xdr:pic>
    <xdr:clientData/>
  </xdr:twoCellAnchor>
  <xdr:twoCellAnchor>
    <xdr:from>
      <xdr:col>0</xdr:col>
      <xdr:colOff>114300</xdr:colOff>
      <xdr:row>5</xdr:row>
      <xdr:rowOff>85725</xdr:rowOff>
    </xdr:from>
    <xdr:to>
      <xdr:col>4</xdr:col>
      <xdr:colOff>781050</xdr:colOff>
      <xdr:row>7</xdr:row>
      <xdr:rowOff>161925</xdr:rowOff>
    </xdr:to>
    <xdr:sp macro="" textlink="">
      <xdr:nvSpPr>
        <xdr:cNvPr id="12" name="TextBox 11">
          <a:extLst>
            <a:ext uri="{FF2B5EF4-FFF2-40B4-BE49-F238E27FC236}">
              <a16:creationId xmlns:a16="http://schemas.microsoft.com/office/drawing/2014/main" id="{C637FE9A-8337-421A-ACAB-807BE7307F89}"/>
            </a:ext>
          </a:extLst>
        </xdr:cNvPr>
        <xdr:cNvSpPr txBox="1"/>
      </xdr:nvSpPr>
      <xdr:spPr>
        <a:xfrm>
          <a:off x="114300" y="1038225"/>
          <a:ext cx="42957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70C0"/>
              </a:solidFill>
            </a:rPr>
            <a:t>KPIs</a:t>
          </a:r>
          <a:r>
            <a:rPr lang="en-US" sz="2800" b="1" baseline="0">
              <a:solidFill>
                <a:srgbClr val="0070C0"/>
              </a:solidFill>
            </a:rPr>
            <a:t> Facturación: Mensual</a:t>
          </a:r>
          <a:endParaRPr lang="en-US" sz="2800" b="1">
            <a:solidFill>
              <a:srgbClr val="0070C0"/>
            </a:solidFill>
          </a:endParaRPr>
        </a:p>
      </xdr:txBody>
    </xdr:sp>
    <xdr:clientData/>
  </xdr:twoCellAnchor>
  <xdr:twoCellAnchor>
    <xdr:from>
      <xdr:col>0</xdr:col>
      <xdr:colOff>142875</xdr:colOff>
      <xdr:row>0</xdr:row>
      <xdr:rowOff>152400</xdr:rowOff>
    </xdr:from>
    <xdr:to>
      <xdr:col>0</xdr:col>
      <xdr:colOff>514350</xdr:colOff>
      <xdr:row>2</xdr:row>
      <xdr:rowOff>9525</xdr:rowOff>
    </xdr:to>
    <xdr:sp macro="" textlink="">
      <xdr:nvSpPr>
        <xdr:cNvPr id="14" name="Arrow: Right 13">
          <a:hlinkClick xmlns:r="http://schemas.openxmlformats.org/officeDocument/2006/relationships" r:id="rId3"/>
          <a:extLst>
            <a:ext uri="{FF2B5EF4-FFF2-40B4-BE49-F238E27FC236}">
              <a16:creationId xmlns:a16="http://schemas.microsoft.com/office/drawing/2014/main" id="{01ED11A6-674C-4035-8B90-ED466994E238}"/>
            </a:ext>
          </a:extLst>
        </xdr:cNvPr>
        <xdr:cNvSpPr/>
      </xdr:nvSpPr>
      <xdr:spPr>
        <a:xfrm flipH="1">
          <a:off x="142875" y="152400"/>
          <a:ext cx="371475" cy="238125"/>
        </a:xfrm>
        <a:prstGeom prst="rightArrow">
          <a:avLst>
            <a:gd name="adj1" fmla="val 50000"/>
            <a:gd name="adj2" fmla="val 78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1000125</xdr:colOff>
      <xdr:row>8</xdr:row>
      <xdr:rowOff>114300</xdr:rowOff>
    </xdr:from>
    <xdr:to>
      <xdr:col>16</xdr:col>
      <xdr:colOff>452804</xdr:colOff>
      <xdr:row>21</xdr:row>
      <xdr:rowOff>123092</xdr:rowOff>
    </xdr:to>
    <xdr:graphicFrame macro="">
      <xdr:nvGraphicFramePr>
        <xdr:cNvPr id="15" name="Chart 14">
          <a:extLst>
            <a:ext uri="{FF2B5EF4-FFF2-40B4-BE49-F238E27FC236}">
              <a16:creationId xmlns:a16="http://schemas.microsoft.com/office/drawing/2014/main" id="{98E6D201-B1D7-4A54-AC7A-EB02076567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733425</xdr:colOff>
      <xdr:row>2</xdr:row>
      <xdr:rowOff>104775</xdr:rowOff>
    </xdr:from>
    <xdr:to>
      <xdr:col>5</xdr:col>
      <xdr:colOff>35983</xdr:colOff>
      <xdr:row>5</xdr:row>
      <xdr:rowOff>73025</xdr:rowOff>
    </xdr:to>
    <xdr:pic>
      <xdr:nvPicPr>
        <xdr:cNvPr id="4" name="Picture 3">
          <a:extLst>
            <a:ext uri="{FF2B5EF4-FFF2-40B4-BE49-F238E27FC236}">
              <a16:creationId xmlns:a16="http://schemas.microsoft.com/office/drawing/2014/main" id="{27D4DDA7-EABB-47F8-B56B-AB576CB1584F}"/>
            </a:ext>
          </a:extLst>
        </xdr:cNvPr>
        <xdr:cNvPicPr>
          <a:picLocks noChangeAspect="1"/>
        </xdr:cNvPicPr>
      </xdr:nvPicPr>
      <xdr:blipFill rotWithShape="1">
        <a:blip xmlns:r="http://schemas.openxmlformats.org/officeDocument/2006/relationships" r:embed="rId5"/>
        <a:srcRect l="1" t="36239" r="1323" b="39310"/>
        <a:stretch/>
      </xdr:blipFill>
      <xdr:spPr>
        <a:xfrm>
          <a:off x="2305050" y="485775"/>
          <a:ext cx="2169583" cy="5397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114300</xdr:colOff>
      <xdr:row>5</xdr:row>
      <xdr:rowOff>85725</xdr:rowOff>
    </xdr:from>
    <xdr:to>
      <xdr:col>5</xdr:col>
      <xdr:colOff>600075</xdr:colOff>
      <xdr:row>7</xdr:row>
      <xdr:rowOff>161925</xdr:rowOff>
    </xdr:to>
    <xdr:sp macro="" textlink="">
      <xdr:nvSpPr>
        <xdr:cNvPr id="7" name="TextBox 6">
          <a:extLst>
            <a:ext uri="{FF2B5EF4-FFF2-40B4-BE49-F238E27FC236}">
              <a16:creationId xmlns:a16="http://schemas.microsoft.com/office/drawing/2014/main" id="{8CB2C283-CF13-4C86-9C27-F4007CBA8FF1}"/>
            </a:ext>
          </a:extLst>
        </xdr:cNvPr>
        <xdr:cNvSpPr txBox="1"/>
      </xdr:nvSpPr>
      <xdr:spPr>
        <a:xfrm>
          <a:off x="114300" y="1038225"/>
          <a:ext cx="49149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800" b="1">
            <a:solidFill>
              <a:srgbClr val="0070C0"/>
            </a:solidFill>
          </a:endParaRPr>
        </a:p>
      </xdr:txBody>
    </xdr:sp>
    <xdr:clientData/>
  </xdr:twoCellAnchor>
  <xdr:twoCellAnchor>
    <xdr:from>
      <xdr:col>13</xdr:col>
      <xdr:colOff>29517</xdr:colOff>
      <xdr:row>16</xdr:row>
      <xdr:rowOff>138080</xdr:rowOff>
    </xdr:from>
    <xdr:to>
      <xdr:col>23</xdr:col>
      <xdr:colOff>484414</xdr:colOff>
      <xdr:row>37</xdr:row>
      <xdr:rowOff>156446</xdr:rowOff>
    </xdr:to>
    <mc:AlternateContent xmlns:mc="http://schemas.openxmlformats.org/markup-compatibility/2006">
      <mc:Choice xmlns:cx1="http://schemas.microsoft.com/office/drawing/2015/9/8/chartex" Requires="cx1">
        <xdr:graphicFrame macro="">
          <xdr:nvGraphicFramePr>
            <xdr:cNvPr id="70" name="Chart 1">
              <a:extLst>
                <a:ext uri="{FF2B5EF4-FFF2-40B4-BE49-F238E27FC236}">
                  <a16:creationId xmlns:a16="http://schemas.microsoft.com/office/drawing/2014/main" id="{70AD45B1-224D-4912-8008-ABC8F83F4FB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287942" y="3300380"/>
              <a:ext cx="8989297" cy="441891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247650</xdr:colOff>
      <xdr:row>3</xdr:row>
      <xdr:rowOff>0</xdr:rowOff>
    </xdr:from>
    <xdr:to>
      <xdr:col>2</xdr:col>
      <xdr:colOff>736600</xdr:colOff>
      <xdr:row>5</xdr:row>
      <xdr:rowOff>23517</xdr:rowOff>
    </xdr:to>
    <xdr:pic>
      <xdr:nvPicPr>
        <xdr:cNvPr id="11" name="Graphic 4">
          <a:extLst>
            <a:ext uri="{FF2B5EF4-FFF2-40B4-BE49-F238E27FC236}">
              <a16:creationId xmlns:a16="http://schemas.microsoft.com/office/drawing/2014/main" id="{4CFDC41F-9826-4867-9B95-BD28C219BFA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7650" y="571500"/>
          <a:ext cx="1955800" cy="404517"/>
        </a:xfrm>
        <a:prstGeom prst="rect">
          <a:avLst/>
        </a:prstGeom>
      </xdr:spPr>
    </xdr:pic>
    <xdr:clientData/>
  </xdr:twoCellAnchor>
  <xdr:twoCellAnchor>
    <xdr:from>
      <xdr:col>0</xdr:col>
      <xdr:colOff>114299</xdr:colOff>
      <xdr:row>5</xdr:row>
      <xdr:rowOff>85725</xdr:rowOff>
    </xdr:from>
    <xdr:to>
      <xdr:col>7</xdr:col>
      <xdr:colOff>9525</xdr:colOff>
      <xdr:row>7</xdr:row>
      <xdr:rowOff>161925</xdr:rowOff>
    </xdr:to>
    <xdr:sp macro="" textlink="">
      <xdr:nvSpPr>
        <xdr:cNvPr id="12" name="TextBox 11">
          <a:extLst>
            <a:ext uri="{FF2B5EF4-FFF2-40B4-BE49-F238E27FC236}">
              <a16:creationId xmlns:a16="http://schemas.microsoft.com/office/drawing/2014/main" id="{4294B4F9-53EC-41A1-8F1D-9033403510B3}"/>
            </a:ext>
          </a:extLst>
        </xdr:cNvPr>
        <xdr:cNvSpPr txBox="1"/>
      </xdr:nvSpPr>
      <xdr:spPr>
        <a:xfrm>
          <a:off x="114299" y="1038225"/>
          <a:ext cx="5153026"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70C0"/>
              </a:solidFill>
            </a:rPr>
            <a:t>KPIs</a:t>
          </a:r>
          <a:r>
            <a:rPr lang="en-US" sz="2800" b="1" baseline="0">
              <a:solidFill>
                <a:srgbClr val="0070C0"/>
              </a:solidFill>
            </a:rPr>
            <a:t> Facturación: Tempe CN BAF</a:t>
          </a:r>
          <a:endParaRPr lang="en-US" sz="2800" b="1">
            <a:solidFill>
              <a:srgbClr val="0070C0"/>
            </a:solidFill>
          </a:endParaRPr>
        </a:p>
      </xdr:txBody>
    </xdr:sp>
    <xdr:clientData/>
  </xdr:twoCellAnchor>
  <xdr:twoCellAnchor>
    <xdr:from>
      <xdr:col>0</xdr:col>
      <xdr:colOff>142875</xdr:colOff>
      <xdr:row>0</xdr:row>
      <xdr:rowOff>152400</xdr:rowOff>
    </xdr:from>
    <xdr:to>
      <xdr:col>0</xdr:col>
      <xdr:colOff>514350</xdr:colOff>
      <xdr:row>2</xdr:row>
      <xdr:rowOff>9525</xdr:rowOff>
    </xdr:to>
    <xdr:sp macro="" textlink="">
      <xdr:nvSpPr>
        <xdr:cNvPr id="13" name="Arrow: Right 12">
          <a:hlinkClick xmlns:r="http://schemas.openxmlformats.org/officeDocument/2006/relationships" r:id="rId4"/>
          <a:extLst>
            <a:ext uri="{FF2B5EF4-FFF2-40B4-BE49-F238E27FC236}">
              <a16:creationId xmlns:a16="http://schemas.microsoft.com/office/drawing/2014/main" id="{9CDF8256-8222-4846-BA39-B0CEBE155F72}"/>
            </a:ext>
          </a:extLst>
        </xdr:cNvPr>
        <xdr:cNvSpPr/>
      </xdr:nvSpPr>
      <xdr:spPr>
        <a:xfrm flipH="1">
          <a:off x="142875" y="152400"/>
          <a:ext cx="371475" cy="238125"/>
        </a:xfrm>
        <a:prstGeom prst="rightArrow">
          <a:avLst>
            <a:gd name="adj1" fmla="val 50000"/>
            <a:gd name="adj2" fmla="val 78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xdr:col>
      <xdr:colOff>838200</xdr:colOff>
      <xdr:row>2</xdr:row>
      <xdr:rowOff>104775</xdr:rowOff>
    </xdr:from>
    <xdr:to>
      <xdr:col>5</xdr:col>
      <xdr:colOff>245533</xdr:colOff>
      <xdr:row>5</xdr:row>
      <xdr:rowOff>73025</xdr:rowOff>
    </xdr:to>
    <xdr:pic>
      <xdr:nvPicPr>
        <xdr:cNvPr id="14" name="Picture 13">
          <a:extLst>
            <a:ext uri="{FF2B5EF4-FFF2-40B4-BE49-F238E27FC236}">
              <a16:creationId xmlns:a16="http://schemas.microsoft.com/office/drawing/2014/main" id="{B610ACBC-B474-418D-895A-06D84F16705F}"/>
            </a:ext>
          </a:extLst>
        </xdr:cNvPr>
        <xdr:cNvPicPr>
          <a:picLocks noChangeAspect="1"/>
        </xdr:cNvPicPr>
      </xdr:nvPicPr>
      <xdr:blipFill rotWithShape="1">
        <a:blip xmlns:r="http://schemas.openxmlformats.org/officeDocument/2006/relationships" r:embed="rId5"/>
        <a:srcRect l="1" t="36239" r="1323" b="39310"/>
        <a:stretch/>
      </xdr:blipFill>
      <xdr:spPr>
        <a:xfrm>
          <a:off x="2305050" y="485775"/>
          <a:ext cx="2169583" cy="53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114300</xdr:colOff>
      <xdr:row>5</xdr:row>
      <xdr:rowOff>85725</xdr:rowOff>
    </xdr:from>
    <xdr:to>
      <xdr:col>7</xdr:col>
      <xdr:colOff>419100</xdr:colOff>
      <xdr:row>7</xdr:row>
      <xdr:rowOff>161925</xdr:rowOff>
    </xdr:to>
    <xdr:sp macro="" textlink="">
      <xdr:nvSpPr>
        <xdr:cNvPr id="2" name="TextBox 1">
          <a:extLst>
            <a:ext uri="{FF2B5EF4-FFF2-40B4-BE49-F238E27FC236}">
              <a16:creationId xmlns:a16="http://schemas.microsoft.com/office/drawing/2014/main" id="{BCE2D64B-FE40-4E00-8E10-4DDC28316A86}"/>
            </a:ext>
          </a:extLst>
        </xdr:cNvPr>
        <xdr:cNvSpPr txBox="1"/>
      </xdr:nvSpPr>
      <xdr:spPr>
        <a:xfrm>
          <a:off x="114300" y="1038225"/>
          <a:ext cx="45720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a:noFill/>
              </a:ln>
              <a:solidFill>
                <a:srgbClr val="0070C0"/>
              </a:solidFill>
              <a:effectLst/>
              <a:uLnTx/>
              <a:uFillTx/>
              <a:latin typeface="+mn-lt"/>
              <a:ea typeface="+mn-ea"/>
              <a:cs typeface="+mn-cs"/>
            </a:rPr>
            <a:t>KPIs Facturación: Tempe CAF</a:t>
          </a:r>
        </a:p>
        <a:p>
          <a:endParaRPr lang="en-US" sz="2800" b="1">
            <a:solidFill>
              <a:srgbClr val="0070C0"/>
            </a:solidFill>
          </a:endParaRPr>
        </a:p>
      </xdr:txBody>
    </xdr:sp>
    <xdr:clientData/>
  </xdr:twoCellAnchor>
  <xdr:twoCellAnchor editAs="oneCell">
    <xdr:from>
      <xdr:col>0</xdr:col>
      <xdr:colOff>247650</xdr:colOff>
      <xdr:row>3</xdr:row>
      <xdr:rowOff>0</xdr:rowOff>
    </xdr:from>
    <xdr:to>
      <xdr:col>2</xdr:col>
      <xdr:colOff>641350</xdr:colOff>
      <xdr:row>5</xdr:row>
      <xdr:rowOff>23517</xdr:rowOff>
    </xdr:to>
    <xdr:pic>
      <xdr:nvPicPr>
        <xdr:cNvPr id="3" name="Graphic 4">
          <a:extLst>
            <a:ext uri="{FF2B5EF4-FFF2-40B4-BE49-F238E27FC236}">
              <a16:creationId xmlns:a16="http://schemas.microsoft.com/office/drawing/2014/main" id="{6481CCA3-B57A-4321-BF6A-AC543D22A6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7650" y="571500"/>
          <a:ext cx="1955800" cy="404517"/>
        </a:xfrm>
        <a:prstGeom prst="rect">
          <a:avLst/>
        </a:prstGeom>
      </xdr:spPr>
    </xdr:pic>
    <xdr:clientData/>
  </xdr:twoCellAnchor>
  <xdr:twoCellAnchor>
    <xdr:from>
      <xdr:col>0</xdr:col>
      <xdr:colOff>142875</xdr:colOff>
      <xdr:row>0</xdr:row>
      <xdr:rowOff>152400</xdr:rowOff>
    </xdr:from>
    <xdr:to>
      <xdr:col>0</xdr:col>
      <xdr:colOff>514350</xdr:colOff>
      <xdr:row>2</xdr:row>
      <xdr:rowOff>9525</xdr:rowOff>
    </xdr:to>
    <xdr:sp macro="" textlink="">
      <xdr:nvSpPr>
        <xdr:cNvPr id="4" name="Arrow: Right 3">
          <a:hlinkClick xmlns:r="http://schemas.openxmlformats.org/officeDocument/2006/relationships" r:id="rId3"/>
          <a:extLst>
            <a:ext uri="{FF2B5EF4-FFF2-40B4-BE49-F238E27FC236}">
              <a16:creationId xmlns:a16="http://schemas.microsoft.com/office/drawing/2014/main" id="{0FAA9A9C-9F58-4207-BE2D-24ACCBBDDB7B}"/>
            </a:ext>
          </a:extLst>
        </xdr:cNvPr>
        <xdr:cNvSpPr/>
      </xdr:nvSpPr>
      <xdr:spPr>
        <a:xfrm flipH="1">
          <a:off x="142875" y="152400"/>
          <a:ext cx="371475" cy="238125"/>
        </a:xfrm>
        <a:prstGeom prst="rightArrow">
          <a:avLst>
            <a:gd name="adj1" fmla="val 50000"/>
            <a:gd name="adj2" fmla="val 78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xdr:col>
      <xdr:colOff>742950</xdr:colOff>
      <xdr:row>2</xdr:row>
      <xdr:rowOff>104775</xdr:rowOff>
    </xdr:from>
    <xdr:to>
      <xdr:col>4</xdr:col>
      <xdr:colOff>778933</xdr:colOff>
      <xdr:row>5</xdr:row>
      <xdr:rowOff>73025</xdr:rowOff>
    </xdr:to>
    <xdr:pic>
      <xdr:nvPicPr>
        <xdr:cNvPr id="5" name="Picture 4">
          <a:extLst>
            <a:ext uri="{FF2B5EF4-FFF2-40B4-BE49-F238E27FC236}">
              <a16:creationId xmlns:a16="http://schemas.microsoft.com/office/drawing/2014/main" id="{FA525A21-9B1E-48E1-B859-983DB4E06E98}"/>
            </a:ext>
          </a:extLst>
        </xdr:cNvPr>
        <xdr:cNvPicPr>
          <a:picLocks noChangeAspect="1"/>
        </xdr:cNvPicPr>
      </xdr:nvPicPr>
      <xdr:blipFill rotWithShape="1">
        <a:blip xmlns:r="http://schemas.openxmlformats.org/officeDocument/2006/relationships" r:embed="rId4"/>
        <a:srcRect l="1" t="36239" r="1323" b="39310"/>
        <a:stretch/>
      </xdr:blipFill>
      <xdr:spPr>
        <a:xfrm>
          <a:off x="2305050" y="485775"/>
          <a:ext cx="2169583" cy="539750"/>
        </a:xfrm>
        <a:prstGeom prst="rect">
          <a:avLst/>
        </a:prstGeom>
      </xdr:spPr>
    </xdr:pic>
    <xdr:clientData/>
  </xdr:twoCellAnchor>
  <xdr:twoCellAnchor>
    <xdr:from>
      <xdr:col>9</xdr:col>
      <xdr:colOff>371475</xdr:colOff>
      <xdr:row>6</xdr:row>
      <xdr:rowOff>133350</xdr:rowOff>
    </xdr:from>
    <xdr:to>
      <xdr:col>16</xdr:col>
      <xdr:colOff>590550</xdr:colOff>
      <xdr:row>22</xdr:row>
      <xdr:rowOff>85725</xdr:rowOff>
    </xdr:to>
    <xdr:graphicFrame macro="">
      <xdr:nvGraphicFramePr>
        <xdr:cNvPr id="6" name="Chart 1">
          <a:extLst>
            <a:ext uri="{FF2B5EF4-FFF2-40B4-BE49-F238E27FC236}">
              <a16:creationId xmlns:a16="http://schemas.microsoft.com/office/drawing/2014/main" id="{03566526-1679-4290-B1C1-23BCF60B1C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47625</xdr:colOff>
      <xdr:row>6</xdr:row>
      <xdr:rowOff>295275</xdr:rowOff>
    </xdr:from>
    <xdr:to>
      <xdr:col>15</xdr:col>
      <xdr:colOff>433440</xdr:colOff>
      <xdr:row>22</xdr:row>
      <xdr:rowOff>25435</xdr:rowOff>
    </xdr:to>
    <xdr:graphicFrame macro="">
      <xdr:nvGraphicFramePr>
        <xdr:cNvPr id="5" name="Chart 4">
          <a:extLst>
            <a:ext uri="{FF2B5EF4-FFF2-40B4-BE49-F238E27FC236}">
              <a16:creationId xmlns:a16="http://schemas.microsoft.com/office/drawing/2014/main" id="{BC3BD493-19A2-4A50-A0C3-E9A3FB9EC1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xdr:colOff>
      <xdr:row>5</xdr:row>
      <xdr:rowOff>85725</xdr:rowOff>
    </xdr:from>
    <xdr:to>
      <xdr:col>5</xdr:col>
      <xdr:colOff>600075</xdr:colOff>
      <xdr:row>7</xdr:row>
      <xdr:rowOff>161925</xdr:rowOff>
    </xdr:to>
    <xdr:sp macro="" textlink="">
      <xdr:nvSpPr>
        <xdr:cNvPr id="7" name="TextBox 6">
          <a:extLst>
            <a:ext uri="{FF2B5EF4-FFF2-40B4-BE49-F238E27FC236}">
              <a16:creationId xmlns:a16="http://schemas.microsoft.com/office/drawing/2014/main" id="{F607019E-F81C-4891-B6BE-D85845B9AADB}"/>
            </a:ext>
          </a:extLst>
        </xdr:cNvPr>
        <xdr:cNvSpPr txBox="1"/>
      </xdr:nvSpPr>
      <xdr:spPr>
        <a:xfrm>
          <a:off x="114300" y="1038225"/>
          <a:ext cx="43338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a:noFill/>
              </a:ln>
              <a:solidFill>
                <a:srgbClr val="0070C0"/>
              </a:solidFill>
              <a:effectLst/>
              <a:uLnTx/>
              <a:uFillTx/>
              <a:latin typeface="+mn-lt"/>
              <a:ea typeface="+mn-ea"/>
              <a:cs typeface="+mn-cs"/>
            </a:rPr>
            <a:t>KPIs Facturación: QC Charge</a:t>
          </a:r>
        </a:p>
        <a:p>
          <a:endParaRPr lang="en-US" sz="2800" b="1">
            <a:solidFill>
              <a:srgbClr val="0070C0"/>
            </a:solidFill>
          </a:endParaRPr>
        </a:p>
      </xdr:txBody>
    </xdr:sp>
    <xdr:clientData/>
  </xdr:twoCellAnchor>
  <xdr:twoCellAnchor editAs="oneCell">
    <xdr:from>
      <xdr:col>0</xdr:col>
      <xdr:colOff>247650</xdr:colOff>
      <xdr:row>3</xdr:row>
      <xdr:rowOff>0</xdr:rowOff>
    </xdr:from>
    <xdr:to>
      <xdr:col>2</xdr:col>
      <xdr:colOff>165100</xdr:colOff>
      <xdr:row>5</xdr:row>
      <xdr:rowOff>23517</xdr:rowOff>
    </xdr:to>
    <xdr:pic>
      <xdr:nvPicPr>
        <xdr:cNvPr id="8" name="Graphic 4">
          <a:extLst>
            <a:ext uri="{FF2B5EF4-FFF2-40B4-BE49-F238E27FC236}">
              <a16:creationId xmlns:a16="http://schemas.microsoft.com/office/drawing/2014/main" id="{637BEA19-D9B5-4790-BDAE-EF22804E3FB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7650" y="571500"/>
          <a:ext cx="1955800" cy="404517"/>
        </a:xfrm>
        <a:prstGeom prst="rect">
          <a:avLst/>
        </a:prstGeom>
      </xdr:spPr>
    </xdr:pic>
    <xdr:clientData/>
  </xdr:twoCellAnchor>
  <xdr:twoCellAnchor>
    <xdr:from>
      <xdr:col>0</xdr:col>
      <xdr:colOff>142875</xdr:colOff>
      <xdr:row>0</xdr:row>
      <xdr:rowOff>152400</xdr:rowOff>
    </xdr:from>
    <xdr:to>
      <xdr:col>0</xdr:col>
      <xdr:colOff>514350</xdr:colOff>
      <xdr:row>2</xdr:row>
      <xdr:rowOff>9525</xdr:rowOff>
    </xdr:to>
    <xdr:sp macro="" textlink="">
      <xdr:nvSpPr>
        <xdr:cNvPr id="9" name="Arrow: Right 8">
          <a:hlinkClick xmlns:r="http://schemas.openxmlformats.org/officeDocument/2006/relationships" r:id="rId4"/>
          <a:extLst>
            <a:ext uri="{FF2B5EF4-FFF2-40B4-BE49-F238E27FC236}">
              <a16:creationId xmlns:a16="http://schemas.microsoft.com/office/drawing/2014/main" id="{9E741B85-5A5F-4F01-8921-F0B94FE4311E}"/>
            </a:ext>
          </a:extLst>
        </xdr:cNvPr>
        <xdr:cNvSpPr/>
      </xdr:nvSpPr>
      <xdr:spPr>
        <a:xfrm flipH="1">
          <a:off x="142875" y="152400"/>
          <a:ext cx="371475" cy="238125"/>
        </a:xfrm>
        <a:prstGeom prst="rightArrow">
          <a:avLst>
            <a:gd name="adj1" fmla="val 50000"/>
            <a:gd name="adj2" fmla="val 78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xdr:col>
      <xdr:colOff>266700</xdr:colOff>
      <xdr:row>2</xdr:row>
      <xdr:rowOff>104775</xdr:rowOff>
    </xdr:from>
    <xdr:to>
      <xdr:col>4</xdr:col>
      <xdr:colOff>226483</xdr:colOff>
      <xdr:row>5</xdr:row>
      <xdr:rowOff>73025</xdr:rowOff>
    </xdr:to>
    <xdr:pic>
      <xdr:nvPicPr>
        <xdr:cNvPr id="10" name="Picture 9">
          <a:extLst>
            <a:ext uri="{FF2B5EF4-FFF2-40B4-BE49-F238E27FC236}">
              <a16:creationId xmlns:a16="http://schemas.microsoft.com/office/drawing/2014/main" id="{5C1E549C-5DA6-4E5C-B259-8E7F7AA99ABF}"/>
            </a:ext>
          </a:extLst>
        </xdr:cNvPr>
        <xdr:cNvPicPr>
          <a:picLocks noChangeAspect="1"/>
        </xdr:cNvPicPr>
      </xdr:nvPicPr>
      <xdr:blipFill rotWithShape="1">
        <a:blip xmlns:r="http://schemas.openxmlformats.org/officeDocument/2006/relationships" r:embed="rId5"/>
        <a:srcRect l="1" t="36239" r="1323" b="39310"/>
        <a:stretch/>
      </xdr:blipFill>
      <xdr:spPr>
        <a:xfrm>
          <a:off x="2305050" y="485775"/>
          <a:ext cx="2169583" cy="53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16</xdr:row>
      <xdr:rowOff>0</xdr:rowOff>
    </xdr:from>
    <xdr:to>
      <xdr:col>1</xdr:col>
      <xdr:colOff>1825625</xdr:colOff>
      <xdr:row>29</xdr:row>
      <xdr:rowOff>53975</xdr:rowOff>
    </xdr:to>
    <mc:AlternateContent xmlns:mc="http://schemas.openxmlformats.org/markup-compatibility/2006" xmlns:a14="http://schemas.microsoft.com/office/drawing/2010/main">
      <mc:Choice Requires="a14">
        <xdr:graphicFrame macro="">
          <xdr:nvGraphicFramePr>
            <xdr:cNvPr id="2" name="Month ICB">
              <a:extLst>
                <a:ext uri="{FF2B5EF4-FFF2-40B4-BE49-F238E27FC236}">
                  <a16:creationId xmlns:a16="http://schemas.microsoft.com/office/drawing/2014/main" id="{73EF8DFD-F6C5-433E-8507-206B71FA89AE}"/>
                </a:ext>
              </a:extLst>
            </xdr:cNvPr>
            <xdr:cNvGraphicFramePr/>
          </xdr:nvGraphicFramePr>
          <xdr:xfrm>
            <a:off x="0" y="0"/>
            <a:ext cx="0" cy="0"/>
          </xdr:xfrm>
          <a:graphic>
            <a:graphicData uri="http://schemas.microsoft.com/office/drawing/2010/slicer">
              <sle:slicer xmlns:sle="http://schemas.microsoft.com/office/drawing/2010/slicer" name="Month ICB"/>
            </a:graphicData>
          </a:graphic>
        </xdr:graphicFrame>
      </mc:Choice>
      <mc:Fallback xmlns="">
        <xdr:sp macro="" textlink="">
          <xdr:nvSpPr>
            <xdr:cNvPr id="0" name=""/>
            <xdr:cNvSpPr>
              <a:spLocks noTextEdit="1"/>
            </xdr:cNvSpPr>
          </xdr:nvSpPr>
          <xdr:spPr>
            <a:xfrm>
              <a:off x="609600" y="4076700"/>
              <a:ext cx="1825625" cy="25304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Caballero Alameda" refreshedDate="46091.547109259256" backgroundQuery="1" createdVersion="8" refreshedVersion="8" minRefreshableVersion="3" recordCount="0" supportSubquery="1" supportAdvancedDrill="1" xr:uid="{DEDE3BDC-223F-4123-A1C0-9623E5BBD5E8}">
  <cacheSource type="external" connectionId="1"/>
  <cacheFields count="2">
    <cacheField name="[Measures].[Distinct Count of Invoice 2]" caption="Distinct Count of Invoice 2" numFmtId="0" hierarchy="44" level="32767"/>
    <cacheField name="[Table1].[Invoice].[Invoice]" caption="Invoice" numFmtId="0" hierarchy="8" level="1">
      <sharedItems containsSemiMixedTypes="0" containsNonDate="0" containsString="0"/>
    </cacheField>
  </cacheFields>
  <cacheHierarchies count="47">
    <cacheHierarchy uniqueName="[Table1].[Vendor]" caption="Vendor" attribute="1" defaultMemberUniqueName="[Table1].[Vendor].[All]" allUniqueName="[Table1].[Vendor].[All]" dimensionUniqueName="[Table1]" displayFolder="" count="0" memberValueDatatype="130" unbalanced="0"/>
    <cacheHierarchy uniqueName="[Table1].[Vendor Invoice]" caption="Vendor Invoice" attribute="1" defaultMemberUniqueName="[Table1].[Vendor Invoice].[All]" allUniqueName="[Table1].[Vendor Invoice].[All]" dimensionUniqueName="[Table1]" displayFolder="" count="0" memberValueDatatype="130" unbalanced="0"/>
    <cacheHierarchy uniqueName="[Table1].[Informed Date]" caption="Informed Date" attribute="1" defaultMemberUniqueName="[Table1].[Informed Date].[All]" allUniqueName="[Table1].[Informed Date].[All]" dimensionUniqueName="[Table1]" displayFolder="" count="0" memberValueDatatype="130" unbalanced="0"/>
    <cacheHierarchy uniqueName="[Table1].[Invoice Date]" caption="Invoice Date" attribute="1" defaultMemberUniqueName="[Table1].[Invoice Date].[All]" allUniqueName="[Table1].[Invoice Date].[All]" dimensionUniqueName="[Table1]" displayFolder="" count="0" memberValueDatatype="130" unbalanced="0"/>
    <cacheHierarchy uniqueName="[Table1].[ICB Receipt Date]" caption="ICB Receipt Date" attribute="1" defaultMemberUniqueName="[Table1].[ICB Receipt Date].[All]" allUniqueName="[Table1].[ICB Receipt Date].[All]" dimensionUniqueName="[Table1]" displayFolder="" count="0" memberValueDatatype="130" unbalanced="0"/>
    <cacheHierarchy uniqueName="[Table1].[MBL]" caption="MBL" attribute="1" defaultMemberUniqueName="[Table1].[MBL].[All]" allUniqueName="[Table1].[MBL].[All]" dimensionUniqueName="[Table1]" displayFolder="" count="0" memberValueDatatype="130" unbalanced="0"/>
    <cacheHierarchy uniqueName="[Table1].[Amount]" caption="Amount" attribute="1" defaultMemberUniqueName="[Table1].[Amount].[All]" allUniqueName="[Table1].[Amount].[All]" dimensionUniqueName="[Table1]" displayFolder="" count="0" memberValueDatatype="5" unbalanced="0"/>
    <cacheHierarchy uniqueName="[Table1].[Currency]" caption="Currency" attribute="1" defaultMemberUniqueName="[Table1].[Currency].[All]" allUniqueName="[Table1].[Currency].[All]" dimensionUniqueName="[Table1]" displayFolder="" count="0" memberValueDatatype="130" unbalanced="0"/>
    <cacheHierarchy uniqueName="[Table1].[Invoice]" caption="Invoice" attribute="1" defaultMemberUniqueName="[Table1].[Invoice].[All]" allUniqueName="[Table1].[Invoice].[All]" dimensionUniqueName="[Table1]" displayFolder="" count="2" memberValueDatatype="5" unbalanced="0">
      <fieldsUsage count="2">
        <fieldUsage x="-1"/>
        <fieldUsage x="1"/>
      </fieldsUsage>
    </cacheHierarchy>
    <cacheHierarchy uniqueName="[Table1].[Issue Date]" caption="Issue Date" attribute="1" time="1" defaultMemberUniqueName="[Table1].[Issue Date].[All]" allUniqueName="[Table1].[Issue Date].[All]" dimensionUniqueName="[Table1]" displayFolder="" count="0" memberValueDatatype="7" unbalanced="0"/>
    <cacheHierarchy uniqueName="[Table1].[Comments]" caption="Comments" attribute="1" defaultMemberUniqueName="[Table1].[Comments].[All]" allUniqueName="[Table1].[Comments].[All]" dimensionUniqueName="[Table1]" displayFolder="" count="0" memberValueDatatype="130" unbalanced="0"/>
    <cacheHierarchy uniqueName="[Table1].[Comments 2]" caption="Comments 2" attribute="1" defaultMemberUniqueName="[Table1].[Comments 2].[All]" allUniqueName="[Table1].[Comments 2].[All]" dimensionUniqueName="[Table1]" displayFolder="" count="0" memberValueDatatype="130" unbalanced="0"/>
    <cacheHierarchy uniqueName="[Table1].[ETD]" caption="ETD" attribute="1" time="1" defaultMemberUniqueName="[Table1].[ETD].[All]" allUniqueName="[Table1].[ETD].[All]" dimensionUniqueName="[Table1]" displayFolder="" count="0" memberValueDatatype="7" unbalanced="0"/>
    <cacheHierarchy uniqueName="[Table1].[ETA]" caption="ETA" attribute="1" time="1" defaultMemberUniqueName="[Table1].[ETA].[All]" allUniqueName="[Table1].[ETA].[All]" dimensionUniqueName="[Table1]" displayFolder="" count="0" memberValueDatatype="7" unbalanced="0"/>
    <cacheHierarchy uniqueName="[Table1].[Month ICB]" caption="Month ICB" attribute="1" defaultMemberUniqueName="[Table1].[Month ICB].[All]" allUniqueName="[Table1].[Month ICB].[All]" dimensionUniqueName="[Table1]" displayFolder="" count="0" memberValueDatatype="130" unbalanced="0"/>
    <cacheHierarchy uniqueName="[Table1].[Month]" caption="Month" attribute="1" defaultMemberUniqueName="[Table1].[Month].[All]" allUniqueName="[Table1].[Month].[All]" dimensionUniqueName="[Table1]" displayFolder="" count="0" memberValueDatatype="20" unbalanced="0"/>
    <cacheHierarchy uniqueName="[Table1].[ICB]" caption="ICB" attribute="1" defaultMemberUniqueName="[Table1].[ICB].[All]" allUniqueName="[Table1].[ICB].[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INFORMED VS ICB ISSUE DATE]" caption="INFORMED VS ICB ISSUE DATE" attribute="1" defaultMemberUniqueName="[Table1].[INFORMED VS ICB ISSUE DATE].[All]" allUniqueName="[Table1].[INFORMED VS ICB ISSUE DATE].[All]" dimensionUniqueName="[Table1]" displayFolder="" count="0" memberValueDatatype="130" unbalanced="0"/>
    <cacheHierarchy uniqueName="[Table1].[Receipt ICB vs ICB ISSUE DATE]" caption="Receipt ICB vs ICB ISSUE DATE" attribute="1" defaultMemberUniqueName="[Table1].[Receipt ICB vs ICB ISSUE DATE].[All]" allUniqueName="[Table1].[Receipt ICB vs ICB ISSUE DATE].[All]" dimensionUniqueName="[Table1]" displayFolder="" count="0" memberValueDatatype="130" unbalanced="0"/>
    <cacheHierarchy uniqueName="[Table1].[Issue Date (Month)]" caption="Issue Date (Month)" attribute="1" defaultMemberUniqueName="[Table1].[Issue Date (Month)].[All]" allUniqueName="[Table1].[Issue Date (Month)].[All]" dimensionUniqueName="[Table1]" displayFolder="" count="0" memberValueDatatype="130" unbalanced="0"/>
    <cacheHierarchy uniqueName="[Table1].[ETD vs ICB ISSUE DATE]" caption="ETD vs ICB ISSUE DATE" attribute="1" defaultMemberUniqueName="[Table1].[ETD vs ICB ISSUE DATE].[All]" allUniqueName="[Table1].[ETD vs ICB ISSUE DATE].[All]" dimensionUniqueName="[Table1]" displayFolder="" count="0" memberValueDatatype="130" unbalanced="0"/>
    <cacheHierarchy uniqueName="[Table5].[Vendor]" caption="Vendor" attribute="1" defaultMemberUniqueName="[Table5].[Vendor].[All]" allUniqueName="[Table5].[Vendor].[All]" dimensionUniqueName="[Table5]" displayFolder="" count="0" memberValueDatatype="130" unbalanced="0"/>
    <cacheHierarchy uniqueName="[Table5].[Vendor Invoice]" caption="Vendor Invoice" attribute="1" defaultMemberUniqueName="[Table5].[Vendor Invoice].[All]" allUniqueName="[Table5].[Vendor Invoice].[All]" dimensionUniqueName="[Table5]" displayFolder="" count="0" memberValueDatatype="130" unbalanced="0"/>
    <cacheHierarchy uniqueName="[Table5].[Informed Date]" caption="Informed Date" attribute="1" defaultMemberUniqueName="[Table5].[Informed Date].[All]" allUniqueName="[Table5].[Informed Date].[All]" dimensionUniqueName="[Table5]" displayFolder="" count="0" memberValueDatatype="130" unbalanced="0"/>
    <cacheHierarchy uniqueName="[Table5].[Invoice Date]" caption="Invoice Date" attribute="1" defaultMemberUniqueName="[Table5].[Invoice Date].[All]" allUniqueName="[Table5].[Invoice Date].[All]" dimensionUniqueName="[Table5]" displayFolder="" count="0" memberValueDatatype="130" unbalanced="0"/>
    <cacheHierarchy uniqueName="[Table5].[ICB Receipt Date]" caption="ICB Receipt Date" attribute="1" defaultMemberUniqueName="[Table5].[ICB Receipt Date].[All]" allUniqueName="[Table5].[ICB Receipt Date].[All]" dimensionUniqueName="[Table5]" displayFolder="" count="0" memberValueDatatype="130" unbalanced="0"/>
    <cacheHierarchy uniqueName="[Table5].[MBL]" caption="MBL" attribute="1" defaultMemberUniqueName="[Table5].[MBL].[All]" allUniqueName="[Table5].[MBL].[All]" dimensionUniqueName="[Table5]" displayFolder="" count="0" memberValueDatatype="130" unbalanced="0"/>
    <cacheHierarchy uniqueName="[Table5].[Amount]" caption="Amount" attribute="1" defaultMemberUniqueName="[Table5].[Amount].[All]" allUniqueName="[Table5].[Amount].[All]" dimensionUniqueName="[Table5]" displayFolder="" count="0" memberValueDatatype="5" unbalanced="0"/>
    <cacheHierarchy uniqueName="[Table5].[Currency]" caption="Currency" attribute="1" defaultMemberUniqueName="[Table5].[Currency].[All]" allUniqueName="[Table5].[Currency].[All]" dimensionUniqueName="[Table5]" displayFolder="" count="0" memberValueDatatype="130" unbalanced="0"/>
    <cacheHierarchy uniqueName="[Table5].[Invoice]" caption="Invoice" attribute="1" defaultMemberUniqueName="[Table5].[Invoice].[All]" allUniqueName="[Table5].[Invoice].[All]" dimensionUniqueName="[Table5]" displayFolder="" count="0" memberValueDatatype="5" unbalanced="0"/>
    <cacheHierarchy uniqueName="[Table5].[Issue Date]" caption="Issue Date" attribute="1" time="1" defaultMemberUniqueName="[Table5].[Issue Date].[All]" allUniqueName="[Table5].[Issue Date].[All]" dimensionUniqueName="[Table5]" displayFolder="" count="0" memberValueDatatype="7" unbalanced="0"/>
    <cacheHierarchy uniqueName="[Table5].[Comments]" caption="Comments" attribute="1" defaultMemberUniqueName="[Table5].[Comments].[All]" allUniqueName="[Table5].[Comments].[All]" dimensionUniqueName="[Table5]" displayFolder="" count="0" memberValueDatatype="130" unbalanced="0"/>
    <cacheHierarchy uniqueName="[Table5].[Comments 2]" caption="Comments 2" attribute="1" defaultMemberUniqueName="[Table5].[Comments 2].[All]" allUniqueName="[Table5].[Comments 2].[All]" dimensionUniqueName="[Table5]" displayFolder="" count="0" memberValueDatatype="130" unbalanced="0"/>
    <cacheHierarchy uniqueName="[Table5].[ETD]" caption="ETD" attribute="1" time="1" defaultMemberUniqueName="[Table5].[ETD].[All]" allUniqueName="[Table5].[ETD].[All]" dimensionUniqueName="[Table5]" displayFolder="" count="0" memberValueDatatype="7" unbalanced="0"/>
    <cacheHierarchy uniqueName="[Table5].[ETA]" caption="ETA" attribute="1" time="1" defaultMemberUniqueName="[Table5].[ETA].[All]" allUniqueName="[Table5].[ETA].[All]" dimensionUniqueName="[Table5]" displayFolder="" count="0" memberValueDatatype="7" unbalanced="0"/>
    <cacheHierarchy uniqueName="[Table5].[Month ICB]" caption="Month ICB" attribute="1" defaultMemberUniqueName="[Table5].[Month ICB].[All]" allUniqueName="[Table5].[Month ICB].[All]" dimensionUniqueName="[Table5]" displayFolder="" count="0" memberValueDatatype="130" unbalanced="0"/>
    <cacheHierarchy uniqueName="[Table5].[Month]" caption="Month" attribute="1" defaultMemberUniqueName="[Table5].[Month].[All]" allUniqueName="[Table5].[Month].[All]" dimensionUniqueName="[Table5]" displayFolder="" count="0" memberValueDatatype="20" unbalanced="0"/>
    <cacheHierarchy uniqueName="[Table5].[Issue Date (Month)]" caption="Issue Date (Month)" attribute="1" defaultMemberUniqueName="[Table5].[Issue Date (Month)].[All]" allUniqueName="[Table5].[Issue Date (Month)].[All]" dimensionUniqueName="[Table5]" displayFolder="" count="0" memberValueDatatype="130" unbalanced="0"/>
    <cacheHierarchy uniqueName="[Table1].[Issue Date (Month Index)]" caption="Issue Date (Month Index)" attribute="1" defaultMemberUniqueName="[Table1].[Issue Date (Month Index)].[All]" allUniqueName="[Table1].[Issue Date (Month Index)].[All]" dimensionUniqueName="[Table1]" displayFolder="" count="0" memberValueDatatype="20" unbalanced="0" hidden="1"/>
    <cacheHierarchy uniqueName="[Table5].[Issue Date (Month Index)]" caption="Issue Date (Month Index)" attribute="1" defaultMemberUniqueName="[Table5].[Issue Date (Month Index)].[All]" allUniqueName="[Table5].[Issue Date (Month Index)].[All]" dimensionUniqueName="[Table5]" displayFolder="" count="0" memberValueDatatype="20" unbalanced="0" hidden="1"/>
    <cacheHierarchy uniqueName="[Measures].[__XL_Count Table5]" caption="__XL_Count Table5" measure="1" displayFolder="" measureGroup="Table5"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Distinct Count of Invoice 2]" caption="Distinct Count of Invoice 2" measure="1" displayFolder="" measureGroup="Table1" count="0" oneField="1" hidden="1">
      <fieldsUsage count="1">
        <fieldUsage x="0"/>
      </fieldsUsage>
      <extLst>
        <ext xmlns:x15="http://schemas.microsoft.com/office/spreadsheetml/2010/11/main" uri="{B97F6D7D-B522-45F9-BDA1-12C45D357490}">
          <x15:cacheHierarchy aggregatedColumn="8"/>
        </ext>
      </extLst>
    </cacheHierarchy>
    <cacheHierarchy uniqueName="[Measures].[Count of Vendor Invoice 3]" caption="Count of Vendor Invoice 3" measure="1" displayFolder="" measureGroup="Table1" count="0" hidden="1">
      <extLst>
        <ext xmlns:x15="http://schemas.microsoft.com/office/spreadsheetml/2010/11/main" uri="{B97F6D7D-B522-45F9-BDA1-12C45D357490}">
          <x15:cacheHierarchy aggregatedColumn="1"/>
        </ext>
      </extLst>
    </cacheHierarchy>
    <cacheHierarchy uniqueName="[Measures].[Distinct Count of Vendor Invoice]" caption="Distinct Count of Vendor Invoice" measure="1" displayFolder="" measureGroup="Table1" count="0" hidden="1">
      <extLst>
        <ext xmlns:x15="http://schemas.microsoft.com/office/spreadsheetml/2010/11/main" uri="{B97F6D7D-B522-45F9-BDA1-12C45D357490}">
          <x15:cacheHierarchy aggregatedColumn="1"/>
        </ext>
      </extLst>
    </cacheHierarchy>
  </cacheHierarchies>
  <kpis count="0"/>
  <dimensions count="3">
    <dimension measure="1" name="Measures" uniqueName="[Measures]" caption="Measures"/>
    <dimension name="Table1" uniqueName="[Table1]" caption="Table1"/>
    <dimension name="Table5" uniqueName="[Table5]" caption="Table5"/>
  </dimensions>
  <measureGroups count="2">
    <measureGroup name="Table1" caption="Table1"/>
    <measureGroup name="Table5" caption="Table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Caballero Alameda" refreshedDate="46091.547110416665" backgroundQuery="1" createdVersion="8" refreshedVersion="8" minRefreshableVersion="3" recordCount="0" supportSubquery="1" supportAdvancedDrill="1" xr:uid="{D7C70118-66AF-40C5-A901-BA67B5C5A336}">
  <cacheSource type="external" connectionId="1"/>
  <cacheFields count="2">
    <cacheField name="[Table1].[Vendor].[Vendor]" caption="Vendor" numFmtId="0" level="1">
      <sharedItems containsSemiMixedTypes="0" containsNonDate="0" containsString="0"/>
    </cacheField>
    <cacheField name="[Measures].[Distinct Count of Vendor Invoice]" caption="Distinct Count of Vendor Invoice" numFmtId="0" hierarchy="46" level="32767"/>
  </cacheFields>
  <cacheHierarchies count="47">
    <cacheHierarchy uniqueName="[Table1].[Vendor]" caption="Vendor" attribute="1" defaultMemberUniqueName="[Table1].[Vendor].[All]" allUniqueName="[Table1].[Vendor].[All]" dimensionUniqueName="[Table1]" displayFolder="" count="2" memberValueDatatype="130" unbalanced="0">
      <fieldsUsage count="2">
        <fieldUsage x="-1"/>
        <fieldUsage x="0"/>
      </fieldsUsage>
    </cacheHierarchy>
    <cacheHierarchy uniqueName="[Table1].[Vendor Invoice]" caption="Vendor Invoice" attribute="1" defaultMemberUniqueName="[Table1].[Vendor Invoice].[All]" allUniqueName="[Table1].[Vendor Invoice].[All]" dimensionUniqueName="[Table1]" displayFolder="" count="0" memberValueDatatype="130" unbalanced="0"/>
    <cacheHierarchy uniqueName="[Table1].[Informed Date]" caption="Informed Date" attribute="1" defaultMemberUniqueName="[Table1].[Informed Date].[All]" allUniqueName="[Table1].[Informed Date].[All]" dimensionUniqueName="[Table1]" displayFolder="" count="0" memberValueDatatype="130" unbalanced="0"/>
    <cacheHierarchy uniqueName="[Table1].[Invoice Date]" caption="Invoice Date" attribute="1" defaultMemberUniqueName="[Table1].[Invoice Date].[All]" allUniqueName="[Table1].[Invoice Date].[All]" dimensionUniqueName="[Table1]" displayFolder="" count="0" memberValueDatatype="130" unbalanced="0"/>
    <cacheHierarchy uniqueName="[Table1].[ICB Receipt Date]" caption="ICB Receipt Date" attribute="1" defaultMemberUniqueName="[Table1].[ICB Receipt Date].[All]" allUniqueName="[Table1].[ICB Receipt Date].[All]" dimensionUniqueName="[Table1]" displayFolder="" count="0" memberValueDatatype="130" unbalanced="0"/>
    <cacheHierarchy uniqueName="[Table1].[MBL]" caption="MBL" attribute="1" defaultMemberUniqueName="[Table1].[MBL].[All]" allUniqueName="[Table1].[MBL].[All]" dimensionUniqueName="[Table1]" displayFolder="" count="0" memberValueDatatype="130" unbalanced="0"/>
    <cacheHierarchy uniqueName="[Table1].[Amount]" caption="Amount" attribute="1" defaultMemberUniqueName="[Table1].[Amount].[All]" allUniqueName="[Table1].[Amount].[All]" dimensionUniqueName="[Table1]" displayFolder="" count="0" memberValueDatatype="5" unbalanced="0"/>
    <cacheHierarchy uniqueName="[Table1].[Currency]" caption="Currency" attribute="1" defaultMemberUniqueName="[Table1].[Currency].[All]" allUniqueName="[Table1].[Currency].[All]" dimensionUniqueName="[Table1]" displayFolder="" count="0" memberValueDatatype="130" unbalanced="0"/>
    <cacheHierarchy uniqueName="[Table1].[Invoice]" caption="Invoice" attribute="1" defaultMemberUniqueName="[Table1].[Invoice].[All]" allUniqueName="[Table1].[Invoice].[All]" dimensionUniqueName="[Table1]" displayFolder="" count="0" memberValueDatatype="5" unbalanced="0"/>
    <cacheHierarchy uniqueName="[Table1].[Issue Date]" caption="Issue Date" attribute="1" time="1" defaultMemberUniqueName="[Table1].[Issue Date].[All]" allUniqueName="[Table1].[Issue Date].[All]" dimensionUniqueName="[Table1]" displayFolder="" count="0" memberValueDatatype="7" unbalanced="0"/>
    <cacheHierarchy uniqueName="[Table1].[Comments]" caption="Comments" attribute="1" defaultMemberUniqueName="[Table1].[Comments].[All]" allUniqueName="[Table1].[Comments].[All]" dimensionUniqueName="[Table1]" displayFolder="" count="0" memberValueDatatype="130" unbalanced="0"/>
    <cacheHierarchy uniqueName="[Table1].[Comments 2]" caption="Comments 2" attribute="1" defaultMemberUniqueName="[Table1].[Comments 2].[All]" allUniqueName="[Table1].[Comments 2].[All]" dimensionUniqueName="[Table1]" displayFolder="" count="0" memberValueDatatype="130" unbalanced="0"/>
    <cacheHierarchy uniqueName="[Table1].[ETD]" caption="ETD" attribute="1" time="1" defaultMemberUniqueName="[Table1].[ETD].[All]" allUniqueName="[Table1].[ETD].[All]" dimensionUniqueName="[Table1]" displayFolder="" count="0" memberValueDatatype="7" unbalanced="0"/>
    <cacheHierarchy uniqueName="[Table1].[ETA]" caption="ETA" attribute="1" time="1" defaultMemberUniqueName="[Table1].[ETA].[All]" allUniqueName="[Table1].[ETA].[All]" dimensionUniqueName="[Table1]" displayFolder="" count="0" memberValueDatatype="7" unbalanced="0"/>
    <cacheHierarchy uniqueName="[Table1].[Month ICB]" caption="Month ICB" attribute="1" defaultMemberUniqueName="[Table1].[Month ICB].[All]" allUniqueName="[Table1].[Month ICB].[All]" dimensionUniqueName="[Table1]" displayFolder="" count="0" memberValueDatatype="130" unbalanced="0"/>
    <cacheHierarchy uniqueName="[Table1].[Month]" caption="Month" attribute="1" defaultMemberUniqueName="[Table1].[Month].[All]" allUniqueName="[Table1].[Month].[All]" dimensionUniqueName="[Table1]" displayFolder="" count="0" memberValueDatatype="20" unbalanced="0"/>
    <cacheHierarchy uniqueName="[Table1].[ICB]" caption="ICB" attribute="1" defaultMemberUniqueName="[Table1].[ICB].[All]" allUniqueName="[Table1].[ICB].[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INFORMED VS ICB ISSUE DATE]" caption="INFORMED VS ICB ISSUE DATE" attribute="1" defaultMemberUniqueName="[Table1].[INFORMED VS ICB ISSUE DATE].[All]" allUniqueName="[Table1].[INFORMED VS ICB ISSUE DATE].[All]" dimensionUniqueName="[Table1]" displayFolder="" count="0" memberValueDatatype="130" unbalanced="0"/>
    <cacheHierarchy uniqueName="[Table1].[Receipt ICB vs ICB ISSUE DATE]" caption="Receipt ICB vs ICB ISSUE DATE" attribute="1" defaultMemberUniqueName="[Table1].[Receipt ICB vs ICB ISSUE DATE].[All]" allUniqueName="[Table1].[Receipt ICB vs ICB ISSUE DATE].[All]" dimensionUniqueName="[Table1]" displayFolder="" count="0" memberValueDatatype="130" unbalanced="0"/>
    <cacheHierarchy uniqueName="[Table1].[Issue Date (Month)]" caption="Issue Date (Month)" attribute="1" defaultMemberUniqueName="[Table1].[Issue Date (Month)].[All]" allUniqueName="[Table1].[Issue Date (Month)].[All]" dimensionUniqueName="[Table1]" displayFolder="" count="0" memberValueDatatype="130" unbalanced="0"/>
    <cacheHierarchy uniqueName="[Table1].[ETD vs ICB ISSUE DATE]" caption="ETD vs ICB ISSUE DATE" attribute="1" defaultMemberUniqueName="[Table1].[ETD vs ICB ISSUE DATE].[All]" allUniqueName="[Table1].[ETD vs ICB ISSUE DATE].[All]" dimensionUniqueName="[Table1]" displayFolder="" count="0" memberValueDatatype="130" unbalanced="0"/>
    <cacheHierarchy uniqueName="[Table5].[Vendor]" caption="Vendor" attribute="1" defaultMemberUniqueName="[Table5].[Vendor].[All]" allUniqueName="[Table5].[Vendor].[All]" dimensionUniqueName="[Table5]" displayFolder="" count="0" memberValueDatatype="130" unbalanced="0"/>
    <cacheHierarchy uniqueName="[Table5].[Vendor Invoice]" caption="Vendor Invoice" attribute="1" defaultMemberUniqueName="[Table5].[Vendor Invoice].[All]" allUniqueName="[Table5].[Vendor Invoice].[All]" dimensionUniqueName="[Table5]" displayFolder="" count="0" memberValueDatatype="130" unbalanced="0"/>
    <cacheHierarchy uniqueName="[Table5].[Informed Date]" caption="Informed Date" attribute="1" defaultMemberUniqueName="[Table5].[Informed Date].[All]" allUniqueName="[Table5].[Informed Date].[All]" dimensionUniqueName="[Table5]" displayFolder="" count="0" memberValueDatatype="130" unbalanced="0"/>
    <cacheHierarchy uniqueName="[Table5].[Invoice Date]" caption="Invoice Date" attribute="1" defaultMemberUniqueName="[Table5].[Invoice Date].[All]" allUniqueName="[Table5].[Invoice Date].[All]" dimensionUniqueName="[Table5]" displayFolder="" count="0" memberValueDatatype="130" unbalanced="0"/>
    <cacheHierarchy uniqueName="[Table5].[ICB Receipt Date]" caption="ICB Receipt Date" attribute="1" defaultMemberUniqueName="[Table5].[ICB Receipt Date].[All]" allUniqueName="[Table5].[ICB Receipt Date].[All]" dimensionUniqueName="[Table5]" displayFolder="" count="0" memberValueDatatype="130" unbalanced="0"/>
    <cacheHierarchy uniqueName="[Table5].[MBL]" caption="MBL" attribute="1" defaultMemberUniqueName="[Table5].[MBL].[All]" allUniqueName="[Table5].[MBL].[All]" dimensionUniqueName="[Table5]" displayFolder="" count="0" memberValueDatatype="130" unbalanced="0"/>
    <cacheHierarchy uniqueName="[Table5].[Amount]" caption="Amount" attribute="1" defaultMemberUniqueName="[Table5].[Amount].[All]" allUniqueName="[Table5].[Amount].[All]" dimensionUniqueName="[Table5]" displayFolder="" count="0" memberValueDatatype="5" unbalanced="0"/>
    <cacheHierarchy uniqueName="[Table5].[Currency]" caption="Currency" attribute="1" defaultMemberUniqueName="[Table5].[Currency].[All]" allUniqueName="[Table5].[Currency].[All]" dimensionUniqueName="[Table5]" displayFolder="" count="0" memberValueDatatype="130" unbalanced="0"/>
    <cacheHierarchy uniqueName="[Table5].[Invoice]" caption="Invoice" attribute="1" defaultMemberUniqueName="[Table5].[Invoice].[All]" allUniqueName="[Table5].[Invoice].[All]" dimensionUniqueName="[Table5]" displayFolder="" count="0" memberValueDatatype="5" unbalanced="0"/>
    <cacheHierarchy uniqueName="[Table5].[Issue Date]" caption="Issue Date" attribute="1" time="1" defaultMemberUniqueName="[Table5].[Issue Date].[All]" allUniqueName="[Table5].[Issue Date].[All]" dimensionUniqueName="[Table5]" displayFolder="" count="0" memberValueDatatype="7" unbalanced="0"/>
    <cacheHierarchy uniqueName="[Table5].[Comments]" caption="Comments" attribute="1" defaultMemberUniqueName="[Table5].[Comments].[All]" allUniqueName="[Table5].[Comments].[All]" dimensionUniqueName="[Table5]" displayFolder="" count="0" memberValueDatatype="130" unbalanced="0"/>
    <cacheHierarchy uniqueName="[Table5].[Comments 2]" caption="Comments 2" attribute="1" defaultMemberUniqueName="[Table5].[Comments 2].[All]" allUniqueName="[Table5].[Comments 2].[All]" dimensionUniqueName="[Table5]" displayFolder="" count="0" memberValueDatatype="130" unbalanced="0"/>
    <cacheHierarchy uniqueName="[Table5].[ETD]" caption="ETD" attribute="1" time="1" defaultMemberUniqueName="[Table5].[ETD].[All]" allUniqueName="[Table5].[ETD].[All]" dimensionUniqueName="[Table5]" displayFolder="" count="0" memberValueDatatype="7" unbalanced="0"/>
    <cacheHierarchy uniqueName="[Table5].[ETA]" caption="ETA" attribute="1" time="1" defaultMemberUniqueName="[Table5].[ETA].[All]" allUniqueName="[Table5].[ETA].[All]" dimensionUniqueName="[Table5]" displayFolder="" count="0" memberValueDatatype="7" unbalanced="0"/>
    <cacheHierarchy uniqueName="[Table5].[Month ICB]" caption="Month ICB" attribute="1" defaultMemberUniqueName="[Table5].[Month ICB].[All]" allUniqueName="[Table5].[Month ICB].[All]" dimensionUniqueName="[Table5]" displayFolder="" count="0" memberValueDatatype="130" unbalanced="0"/>
    <cacheHierarchy uniqueName="[Table5].[Month]" caption="Month" attribute="1" defaultMemberUniqueName="[Table5].[Month].[All]" allUniqueName="[Table5].[Month].[All]" dimensionUniqueName="[Table5]" displayFolder="" count="0" memberValueDatatype="20" unbalanced="0"/>
    <cacheHierarchy uniqueName="[Table5].[Issue Date (Month)]" caption="Issue Date (Month)" attribute="1" defaultMemberUniqueName="[Table5].[Issue Date (Month)].[All]" allUniqueName="[Table5].[Issue Date (Month)].[All]" dimensionUniqueName="[Table5]" displayFolder="" count="0" memberValueDatatype="130" unbalanced="0"/>
    <cacheHierarchy uniqueName="[Table1].[Issue Date (Month Index)]" caption="Issue Date (Month Index)" attribute="1" defaultMemberUniqueName="[Table1].[Issue Date (Month Index)].[All]" allUniqueName="[Table1].[Issue Date (Month Index)].[All]" dimensionUniqueName="[Table1]" displayFolder="" count="0" memberValueDatatype="20" unbalanced="0" hidden="1"/>
    <cacheHierarchy uniqueName="[Table5].[Issue Date (Month Index)]" caption="Issue Date (Month Index)" attribute="1" defaultMemberUniqueName="[Table5].[Issue Date (Month Index)].[All]" allUniqueName="[Table5].[Issue Date (Month Index)].[All]" dimensionUniqueName="[Table5]" displayFolder="" count="0" memberValueDatatype="20" unbalanced="0" hidden="1"/>
    <cacheHierarchy uniqueName="[Measures].[__XL_Count Table5]" caption="__XL_Count Table5" measure="1" displayFolder="" measureGroup="Table5"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Distinct Count of Invoice 2]" caption="Distinct Count of Invoice 2" measure="1" displayFolder="" measureGroup="Table1" count="0" hidden="1">
      <extLst>
        <ext xmlns:x15="http://schemas.microsoft.com/office/spreadsheetml/2010/11/main" uri="{B97F6D7D-B522-45F9-BDA1-12C45D357490}">
          <x15:cacheHierarchy aggregatedColumn="8"/>
        </ext>
      </extLst>
    </cacheHierarchy>
    <cacheHierarchy uniqueName="[Measures].[Count of Vendor Invoice 3]" caption="Count of Vendor Invoice 3" measure="1" displayFolder="" measureGroup="Table1" count="0" hidden="1">
      <extLst>
        <ext xmlns:x15="http://schemas.microsoft.com/office/spreadsheetml/2010/11/main" uri="{B97F6D7D-B522-45F9-BDA1-12C45D357490}">
          <x15:cacheHierarchy aggregatedColumn="1"/>
        </ext>
      </extLst>
    </cacheHierarchy>
    <cacheHierarchy uniqueName="[Measures].[Distinct Count of Vendor Invoice]" caption="Distinct Count of Vendor Invoice" measure="1" displayFolder="" measureGroup="Table1" count="0" oneField="1" hidden="1">
      <fieldsUsage count="1">
        <fieldUsage x="1"/>
      </fieldsUsage>
      <extLst>
        <ext xmlns:x15="http://schemas.microsoft.com/office/spreadsheetml/2010/11/main" uri="{B97F6D7D-B522-45F9-BDA1-12C45D357490}">
          <x15:cacheHierarchy aggregatedColumn="1"/>
        </ext>
      </extLst>
    </cacheHierarchy>
  </cacheHierarchies>
  <kpis count="0"/>
  <dimensions count="3">
    <dimension measure="1" name="Measures" uniqueName="[Measures]" caption="Measures"/>
    <dimension name="Table1" uniqueName="[Table1]" caption="Table1"/>
    <dimension name="Table5" uniqueName="[Table5]" caption="Table5"/>
  </dimensions>
  <measureGroups count="2">
    <measureGroup name="Table1" caption="Table1"/>
    <measureGroup name="Table5" caption="Table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Caballero Alameda" refreshedDate="46091.547111921296" backgroundQuery="1" createdVersion="8" refreshedVersion="8" minRefreshableVersion="3" recordCount="0" supportSubquery="1" supportAdvancedDrill="1" xr:uid="{87A1C60A-2A1D-41C9-B699-CD12F44B6FF5}">
  <cacheSource type="external" connectionId="1"/>
  <cacheFields count="3">
    <cacheField name="[Table1].[Vendor].[Vendor]" caption="Vendor" numFmtId="0" level="1">
      <sharedItems containsSemiMixedTypes="0" containsNonDate="0" containsString="0"/>
    </cacheField>
    <cacheField name="[Table1].[ICB].[ICB]" caption="ICB" numFmtId="0" hierarchy="16" level="1">
      <sharedItems count="2">
        <s v="ICB"/>
        <s v="Vendor"/>
      </sharedItems>
    </cacheField>
    <cacheField name="[Measures].[Distinct Count of Vendor Invoice]" caption="Distinct Count of Vendor Invoice" numFmtId="0" hierarchy="46" level="32767"/>
  </cacheFields>
  <cacheHierarchies count="47">
    <cacheHierarchy uniqueName="[Table1].[Vendor]" caption="Vendor" attribute="1" defaultMemberUniqueName="[Table1].[Vendor].[All]" allUniqueName="[Table1].[Vendor].[All]" dimensionUniqueName="[Table1]" displayFolder="" count="2" memberValueDatatype="130" unbalanced="0">
      <fieldsUsage count="2">
        <fieldUsage x="-1"/>
        <fieldUsage x="0"/>
      </fieldsUsage>
    </cacheHierarchy>
    <cacheHierarchy uniqueName="[Table1].[Vendor Invoice]" caption="Vendor Invoice" attribute="1" defaultMemberUniqueName="[Table1].[Vendor Invoice].[All]" allUniqueName="[Table1].[Vendor Invoice].[All]" dimensionUniqueName="[Table1]" displayFolder="" count="0" memberValueDatatype="130" unbalanced="0"/>
    <cacheHierarchy uniqueName="[Table1].[Informed Date]" caption="Informed Date" attribute="1" defaultMemberUniqueName="[Table1].[Informed Date].[All]" allUniqueName="[Table1].[Informed Date].[All]" dimensionUniqueName="[Table1]" displayFolder="" count="0" memberValueDatatype="130" unbalanced="0"/>
    <cacheHierarchy uniqueName="[Table1].[Invoice Date]" caption="Invoice Date" attribute="1" defaultMemberUniqueName="[Table1].[Invoice Date].[All]" allUniqueName="[Table1].[Invoice Date].[All]" dimensionUniqueName="[Table1]" displayFolder="" count="0" memberValueDatatype="130" unbalanced="0"/>
    <cacheHierarchy uniqueName="[Table1].[ICB Receipt Date]" caption="ICB Receipt Date" attribute="1" defaultMemberUniqueName="[Table1].[ICB Receipt Date].[All]" allUniqueName="[Table1].[ICB Receipt Date].[All]" dimensionUniqueName="[Table1]" displayFolder="" count="0" memberValueDatatype="130" unbalanced="0"/>
    <cacheHierarchy uniqueName="[Table1].[MBL]" caption="MBL" attribute="1" defaultMemberUniqueName="[Table1].[MBL].[All]" allUniqueName="[Table1].[MBL].[All]" dimensionUniqueName="[Table1]" displayFolder="" count="0" memberValueDatatype="130" unbalanced="0"/>
    <cacheHierarchy uniqueName="[Table1].[Amount]" caption="Amount" attribute="1" defaultMemberUniqueName="[Table1].[Amount].[All]" allUniqueName="[Table1].[Amount].[All]" dimensionUniqueName="[Table1]" displayFolder="" count="0" memberValueDatatype="5" unbalanced="0"/>
    <cacheHierarchy uniqueName="[Table1].[Currency]" caption="Currency" attribute="1" defaultMemberUniqueName="[Table1].[Currency].[All]" allUniqueName="[Table1].[Currency].[All]" dimensionUniqueName="[Table1]" displayFolder="" count="0" memberValueDatatype="130" unbalanced="0"/>
    <cacheHierarchy uniqueName="[Table1].[Invoice]" caption="Invoice" attribute="1" defaultMemberUniqueName="[Table1].[Invoice].[All]" allUniqueName="[Table1].[Invoice].[All]" dimensionUniqueName="[Table1]" displayFolder="" count="0" memberValueDatatype="5" unbalanced="0"/>
    <cacheHierarchy uniqueName="[Table1].[Issue Date]" caption="Issue Date" attribute="1" time="1" defaultMemberUniqueName="[Table1].[Issue Date].[All]" allUniqueName="[Table1].[Issue Date].[All]" dimensionUniqueName="[Table1]" displayFolder="" count="0" memberValueDatatype="7" unbalanced="0"/>
    <cacheHierarchy uniqueName="[Table1].[Comments]" caption="Comments" attribute="1" defaultMemberUniqueName="[Table1].[Comments].[All]" allUniqueName="[Table1].[Comments].[All]" dimensionUniqueName="[Table1]" displayFolder="" count="0" memberValueDatatype="130" unbalanced="0"/>
    <cacheHierarchy uniqueName="[Table1].[Comments 2]" caption="Comments 2" attribute="1" defaultMemberUniqueName="[Table1].[Comments 2].[All]" allUniqueName="[Table1].[Comments 2].[All]" dimensionUniqueName="[Table1]" displayFolder="" count="0" memberValueDatatype="130" unbalanced="0"/>
    <cacheHierarchy uniqueName="[Table1].[ETD]" caption="ETD" attribute="1" time="1" defaultMemberUniqueName="[Table1].[ETD].[All]" allUniqueName="[Table1].[ETD].[All]" dimensionUniqueName="[Table1]" displayFolder="" count="0" memberValueDatatype="7" unbalanced="0"/>
    <cacheHierarchy uniqueName="[Table1].[ETA]" caption="ETA" attribute="1" time="1" defaultMemberUniqueName="[Table1].[ETA].[All]" allUniqueName="[Table1].[ETA].[All]" dimensionUniqueName="[Table1]" displayFolder="" count="0" memberValueDatatype="7" unbalanced="0"/>
    <cacheHierarchy uniqueName="[Table1].[Month ICB]" caption="Month ICB" attribute="1" defaultMemberUniqueName="[Table1].[Month ICB].[All]" allUniqueName="[Table1].[Month ICB].[All]" dimensionUniqueName="[Table1]" displayFolder="" count="0" memberValueDatatype="130" unbalanced="0"/>
    <cacheHierarchy uniqueName="[Table1].[Month]" caption="Month" attribute="1" defaultMemberUniqueName="[Table1].[Month].[All]" allUniqueName="[Table1].[Month].[All]" dimensionUniqueName="[Table1]" displayFolder="" count="0" memberValueDatatype="20" unbalanced="0"/>
    <cacheHierarchy uniqueName="[Table1].[ICB]" caption="ICB" attribute="1" defaultMemberUniqueName="[Table1].[ICB].[All]" allUniqueName="[Table1].[ICB].[All]" dimensionUniqueName="[Table1]" displayFolder="" count="2" memberValueDatatype="130" unbalanced="0">
      <fieldsUsage count="2">
        <fieldUsage x="-1"/>
        <fieldUsage x="1"/>
      </fieldsUsage>
    </cacheHierarchy>
    <cacheHierarchy uniqueName="[Table1].[Country]" caption="Country" attribute="1" defaultMemberUniqueName="[Table1].[Country].[All]" allUniqueName="[Table1].[Country].[All]" dimensionUniqueName="[Table1]" displayFolder="" count="0" memberValueDatatype="130" unbalanced="0"/>
    <cacheHierarchy uniqueName="[Table1].[INFORMED VS ICB ISSUE DATE]" caption="INFORMED VS ICB ISSUE DATE" attribute="1" defaultMemberUniqueName="[Table1].[INFORMED VS ICB ISSUE DATE].[All]" allUniqueName="[Table1].[INFORMED VS ICB ISSUE DATE].[All]" dimensionUniqueName="[Table1]" displayFolder="" count="0" memberValueDatatype="130" unbalanced="0"/>
    <cacheHierarchy uniqueName="[Table1].[Receipt ICB vs ICB ISSUE DATE]" caption="Receipt ICB vs ICB ISSUE DATE" attribute="1" defaultMemberUniqueName="[Table1].[Receipt ICB vs ICB ISSUE DATE].[All]" allUniqueName="[Table1].[Receipt ICB vs ICB ISSUE DATE].[All]" dimensionUniqueName="[Table1]" displayFolder="" count="0" memberValueDatatype="130" unbalanced="0"/>
    <cacheHierarchy uniqueName="[Table1].[Issue Date (Month)]" caption="Issue Date (Month)" attribute="1" defaultMemberUniqueName="[Table1].[Issue Date (Month)].[All]" allUniqueName="[Table1].[Issue Date (Month)].[All]" dimensionUniqueName="[Table1]" displayFolder="" count="0" memberValueDatatype="130" unbalanced="0"/>
    <cacheHierarchy uniqueName="[Table1].[ETD vs ICB ISSUE DATE]" caption="ETD vs ICB ISSUE DATE" attribute="1" defaultMemberUniqueName="[Table1].[ETD vs ICB ISSUE DATE].[All]" allUniqueName="[Table1].[ETD vs ICB ISSUE DATE].[All]" dimensionUniqueName="[Table1]" displayFolder="" count="0" memberValueDatatype="130" unbalanced="0"/>
    <cacheHierarchy uniqueName="[Table5].[Vendor]" caption="Vendor" attribute="1" defaultMemberUniqueName="[Table5].[Vendor].[All]" allUniqueName="[Table5].[Vendor].[All]" dimensionUniqueName="[Table5]" displayFolder="" count="0" memberValueDatatype="130" unbalanced="0"/>
    <cacheHierarchy uniqueName="[Table5].[Vendor Invoice]" caption="Vendor Invoice" attribute="1" defaultMemberUniqueName="[Table5].[Vendor Invoice].[All]" allUniqueName="[Table5].[Vendor Invoice].[All]" dimensionUniqueName="[Table5]" displayFolder="" count="0" memberValueDatatype="130" unbalanced="0"/>
    <cacheHierarchy uniqueName="[Table5].[Informed Date]" caption="Informed Date" attribute="1" defaultMemberUniqueName="[Table5].[Informed Date].[All]" allUniqueName="[Table5].[Informed Date].[All]" dimensionUniqueName="[Table5]" displayFolder="" count="0" memberValueDatatype="130" unbalanced="0"/>
    <cacheHierarchy uniqueName="[Table5].[Invoice Date]" caption="Invoice Date" attribute="1" defaultMemberUniqueName="[Table5].[Invoice Date].[All]" allUniqueName="[Table5].[Invoice Date].[All]" dimensionUniqueName="[Table5]" displayFolder="" count="0" memberValueDatatype="130" unbalanced="0"/>
    <cacheHierarchy uniqueName="[Table5].[ICB Receipt Date]" caption="ICB Receipt Date" attribute="1" defaultMemberUniqueName="[Table5].[ICB Receipt Date].[All]" allUniqueName="[Table5].[ICB Receipt Date].[All]" dimensionUniqueName="[Table5]" displayFolder="" count="0" memberValueDatatype="130" unbalanced="0"/>
    <cacheHierarchy uniqueName="[Table5].[MBL]" caption="MBL" attribute="1" defaultMemberUniqueName="[Table5].[MBL].[All]" allUniqueName="[Table5].[MBL].[All]" dimensionUniqueName="[Table5]" displayFolder="" count="0" memberValueDatatype="130" unbalanced="0"/>
    <cacheHierarchy uniqueName="[Table5].[Amount]" caption="Amount" attribute="1" defaultMemberUniqueName="[Table5].[Amount].[All]" allUniqueName="[Table5].[Amount].[All]" dimensionUniqueName="[Table5]" displayFolder="" count="0" memberValueDatatype="5" unbalanced="0"/>
    <cacheHierarchy uniqueName="[Table5].[Currency]" caption="Currency" attribute="1" defaultMemberUniqueName="[Table5].[Currency].[All]" allUniqueName="[Table5].[Currency].[All]" dimensionUniqueName="[Table5]" displayFolder="" count="0" memberValueDatatype="130" unbalanced="0"/>
    <cacheHierarchy uniqueName="[Table5].[Invoice]" caption="Invoice" attribute="1" defaultMemberUniqueName="[Table5].[Invoice].[All]" allUniqueName="[Table5].[Invoice].[All]" dimensionUniqueName="[Table5]" displayFolder="" count="0" memberValueDatatype="5" unbalanced="0"/>
    <cacheHierarchy uniqueName="[Table5].[Issue Date]" caption="Issue Date" attribute="1" time="1" defaultMemberUniqueName="[Table5].[Issue Date].[All]" allUniqueName="[Table5].[Issue Date].[All]" dimensionUniqueName="[Table5]" displayFolder="" count="0" memberValueDatatype="7" unbalanced="0"/>
    <cacheHierarchy uniqueName="[Table5].[Comments]" caption="Comments" attribute="1" defaultMemberUniqueName="[Table5].[Comments].[All]" allUniqueName="[Table5].[Comments].[All]" dimensionUniqueName="[Table5]" displayFolder="" count="0" memberValueDatatype="130" unbalanced="0"/>
    <cacheHierarchy uniqueName="[Table5].[Comments 2]" caption="Comments 2" attribute="1" defaultMemberUniqueName="[Table5].[Comments 2].[All]" allUniqueName="[Table5].[Comments 2].[All]" dimensionUniqueName="[Table5]" displayFolder="" count="0" memberValueDatatype="130" unbalanced="0"/>
    <cacheHierarchy uniqueName="[Table5].[ETD]" caption="ETD" attribute="1" time="1" defaultMemberUniqueName="[Table5].[ETD].[All]" allUniqueName="[Table5].[ETD].[All]" dimensionUniqueName="[Table5]" displayFolder="" count="0" memberValueDatatype="7" unbalanced="0"/>
    <cacheHierarchy uniqueName="[Table5].[ETA]" caption="ETA" attribute="1" time="1" defaultMemberUniqueName="[Table5].[ETA].[All]" allUniqueName="[Table5].[ETA].[All]" dimensionUniqueName="[Table5]" displayFolder="" count="0" memberValueDatatype="7" unbalanced="0"/>
    <cacheHierarchy uniqueName="[Table5].[Month ICB]" caption="Month ICB" attribute="1" defaultMemberUniqueName="[Table5].[Month ICB].[All]" allUniqueName="[Table5].[Month ICB].[All]" dimensionUniqueName="[Table5]" displayFolder="" count="0" memberValueDatatype="130" unbalanced="0"/>
    <cacheHierarchy uniqueName="[Table5].[Month]" caption="Month" attribute="1" defaultMemberUniqueName="[Table5].[Month].[All]" allUniqueName="[Table5].[Month].[All]" dimensionUniqueName="[Table5]" displayFolder="" count="0" memberValueDatatype="20" unbalanced="0"/>
    <cacheHierarchy uniqueName="[Table5].[Issue Date (Month)]" caption="Issue Date (Month)" attribute="1" defaultMemberUniqueName="[Table5].[Issue Date (Month)].[All]" allUniqueName="[Table5].[Issue Date (Month)].[All]" dimensionUniqueName="[Table5]" displayFolder="" count="0" memberValueDatatype="130" unbalanced="0"/>
    <cacheHierarchy uniqueName="[Table1].[Issue Date (Month Index)]" caption="Issue Date (Month Index)" attribute="1" defaultMemberUniqueName="[Table1].[Issue Date (Month Index)].[All]" allUniqueName="[Table1].[Issue Date (Month Index)].[All]" dimensionUniqueName="[Table1]" displayFolder="" count="0" memberValueDatatype="20" unbalanced="0" hidden="1"/>
    <cacheHierarchy uniqueName="[Table5].[Issue Date (Month Index)]" caption="Issue Date (Month Index)" attribute="1" defaultMemberUniqueName="[Table5].[Issue Date (Month Index)].[All]" allUniqueName="[Table5].[Issue Date (Month Index)].[All]" dimensionUniqueName="[Table5]" displayFolder="" count="0" memberValueDatatype="20" unbalanced="0" hidden="1"/>
    <cacheHierarchy uniqueName="[Measures].[__XL_Count Table5]" caption="__XL_Count Table5" measure="1" displayFolder="" measureGroup="Table5"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Distinct Count of Invoice 2]" caption="Distinct Count of Invoice 2" measure="1" displayFolder="" measureGroup="Table1" count="0" hidden="1">
      <extLst>
        <ext xmlns:x15="http://schemas.microsoft.com/office/spreadsheetml/2010/11/main" uri="{B97F6D7D-B522-45F9-BDA1-12C45D357490}">
          <x15:cacheHierarchy aggregatedColumn="8"/>
        </ext>
      </extLst>
    </cacheHierarchy>
    <cacheHierarchy uniqueName="[Measures].[Count of Vendor Invoice 3]" caption="Count of Vendor Invoice 3" measure="1" displayFolder="" measureGroup="Table1" count="0" hidden="1">
      <extLst>
        <ext xmlns:x15="http://schemas.microsoft.com/office/spreadsheetml/2010/11/main" uri="{B97F6D7D-B522-45F9-BDA1-12C45D357490}">
          <x15:cacheHierarchy aggregatedColumn="1"/>
        </ext>
      </extLst>
    </cacheHierarchy>
    <cacheHierarchy uniqueName="[Measures].[Distinct Count of Vendor Invoice]" caption="Distinct Count of Vendor Invoice" measure="1" displayFolder="" measureGroup="Table1" count="0" oneField="1" hidden="1">
      <fieldsUsage count="1">
        <fieldUsage x="2"/>
      </fieldsUsage>
      <extLst>
        <ext xmlns:x15="http://schemas.microsoft.com/office/spreadsheetml/2010/11/main" uri="{B97F6D7D-B522-45F9-BDA1-12C45D357490}">
          <x15:cacheHierarchy aggregatedColumn="1"/>
        </ext>
      </extLst>
    </cacheHierarchy>
  </cacheHierarchies>
  <kpis count="0"/>
  <dimensions count="3">
    <dimension measure="1" name="Measures" uniqueName="[Measures]" caption="Measures"/>
    <dimension name="Table1" uniqueName="[Table1]" caption="Table1"/>
    <dimension name="Table5" uniqueName="[Table5]" caption="Table5"/>
  </dimensions>
  <measureGroups count="2">
    <measureGroup name="Table1" caption="Table1"/>
    <measureGroup name="Table5" caption="Table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Caballero Alameda" refreshedDate="46091.547114814814" backgroundQuery="1" createdVersion="8" refreshedVersion="8" minRefreshableVersion="3" recordCount="0" supportSubquery="1" supportAdvancedDrill="1" xr:uid="{BE403550-94F8-4D52-941E-E02E3C7293B6}">
  <cacheSource type="external" connectionId="1"/>
  <cacheFields count="4">
    <cacheField name="[Table1].[Comments].[Comments]" caption="Comments" numFmtId="0" hierarchy="10" level="1">
      <sharedItems containsSemiMixedTypes="0" containsNonDate="0" containsString="0"/>
    </cacheField>
    <cacheField name="[Table1].[Issue Date].[Issue Date]" caption="Issue Date" numFmtId="0" hierarchy="9" level="1">
      <sharedItems containsNonDate="0" containsString="0" containsBlank="1" count="1">
        <m/>
      </sharedItems>
    </cacheField>
    <cacheField name="[Table1].[Issue Date (Month)].[Issue Date (Month)]" caption="Issue Date (Month)" numFmtId="0" hierarchy="20" level="1">
      <sharedItems count="13">
        <s v=""/>
        <s v="Jan"/>
        <s v="Feb"/>
        <s v="Mar"/>
        <s v="Apr"/>
        <s v="May"/>
        <s v="Jun"/>
        <s v="Jul"/>
        <s v="Aug"/>
        <s v="Sep"/>
        <s v="Oct"/>
        <s v="Nov"/>
        <s v="Dec"/>
      </sharedItems>
    </cacheField>
    <cacheField name="[Measures].[Distinct Count of Invoice 2]" caption="Distinct Count of Invoice 2" numFmtId="0" hierarchy="44" level="32767"/>
  </cacheFields>
  <cacheHierarchies count="47">
    <cacheHierarchy uniqueName="[Table1].[Vendor]" caption="Vendor" attribute="1" defaultMemberUniqueName="[Table1].[Vendor].[All]" allUniqueName="[Table1].[Vendor].[All]" dimensionUniqueName="[Table1]" displayFolder="" count="0" memberValueDatatype="130" unbalanced="0"/>
    <cacheHierarchy uniqueName="[Table1].[Vendor Invoice]" caption="Vendor Invoice" attribute="1" defaultMemberUniqueName="[Table1].[Vendor Invoice].[All]" allUniqueName="[Table1].[Vendor Invoice].[All]" dimensionUniqueName="[Table1]" displayFolder="" count="0" memberValueDatatype="130" unbalanced="0"/>
    <cacheHierarchy uniqueName="[Table1].[Informed Date]" caption="Informed Date" attribute="1" defaultMemberUniqueName="[Table1].[Informed Date].[All]" allUniqueName="[Table1].[Informed Date].[All]" dimensionUniqueName="[Table1]" displayFolder="" count="0" memberValueDatatype="130" unbalanced="0"/>
    <cacheHierarchy uniqueName="[Table1].[Invoice Date]" caption="Invoice Date" attribute="1" defaultMemberUniqueName="[Table1].[Invoice Date].[All]" allUniqueName="[Table1].[Invoice Date].[All]" dimensionUniqueName="[Table1]" displayFolder="" count="0" memberValueDatatype="130" unbalanced="0"/>
    <cacheHierarchy uniqueName="[Table1].[ICB Receipt Date]" caption="ICB Receipt Date" attribute="1" defaultMemberUniqueName="[Table1].[ICB Receipt Date].[All]" allUniqueName="[Table1].[ICB Receipt Date].[All]" dimensionUniqueName="[Table1]" displayFolder="" count="0" memberValueDatatype="130" unbalanced="0"/>
    <cacheHierarchy uniqueName="[Table1].[MBL]" caption="MBL" attribute="1" defaultMemberUniqueName="[Table1].[MBL].[All]" allUniqueName="[Table1].[MBL].[All]" dimensionUniqueName="[Table1]" displayFolder="" count="0" memberValueDatatype="130" unbalanced="0"/>
    <cacheHierarchy uniqueName="[Table1].[Amount]" caption="Amount" attribute="1" defaultMemberUniqueName="[Table1].[Amount].[All]" allUniqueName="[Table1].[Amount].[All]" dimensionUniqueName="[Table1]" displayFolder="" count="0" memberValueDatatype="5" unbalanced="0"/>
    <cacheHierarchy uniqueName="[Table1].[Currency]" caption="Currency" attribute="1" defaultMemberUniqueName="[Table1].[Currency].[All]" allUniqueName="[Table1].[Currency].[All]" dimensionUniqueName="[Table1]" displayFolder="" count="0" memberValueDatatype="130" unbalanced="0"/>
    <cacheHierarchy uniqueName="[Table1].[Invoice]" caption="Invoice" attribute="1" defaultMemberUniqueName="[Table1].[Invoice].[All]" allUniqueName="[Table1].[Invoice].[All]" dimensionUniqueName="[Table1]" displayFolder="" count="0" memberValueDatatype="5" unbalanced="0"/>
    <cacheHierarchy uniqueName="[Table1].[Issue Date]" caption="Issue Date" attribute="1" time="1" defaultMemberUniqueName="[Table1].[Issue Date].[All]" allUniqueName="[Table1].[Issue Date].[All]" dimensionUniqueName="[Table1]" displayFolder="" count="2" memberValueDatatype="7" unbalanced="0">
      <fieldsUsage count="2">
        <fieldUsage x="-1"/>
        <fieldUsage x="1"/>
      </fieldsUsage>
    </cacheHierarchy>
    <cacheHierarchy uniqueName="[Table1].[Comments]" caption="Comments" attribute="1" defaultMemberUniqueName="[Table1].[Comments].[All]" allUniqueName="[Table1].[Comments].[All]" dimensionUniqueName="[Table1]" displayFolder="" count="2" memberValueDatatype="130" unbalanced="0">
      <fieldsUsage count="2">
        <fieldUsage x="-1"/>
        <fieldUsage x="0"/>
      </fieldsUsage>
    </cacheHierarchy>
    <cacheHierarchy uniqueName="[Table1].[Comments 2]" caption="Comments 2" attribute="1" defaultMemberUniqueName="[Table1].[Comments 2].[All]" allUniqueName="[Table1].[Comments 2].[All]" dimensionUniqueName="[Table1]" displayFolder="" count="0" memberValueDatatype="130" unbalanced="0"/>
    <cacheHierarchy uniqueName="[Table1].[ETD]" caption="ETD" attribute="1" time="1" defaultMemberUniqueName="[Table1].[ETD].[All]" allUniqueName="[Table1].[ETD].[All]" dimensionUniqueName="[Table1]" displayFolder="" count="0" memberValueDatatype="7" unbalanced="0"/>
    <cacheHierarchy uniqueName="[Table1].[ETA]" caption="ETA" attribute="1" time="1" defaultMemberUniqueName="[Table1].[ETA].[All]" allUniqueName="[Table1].[ETA].[All]" dimensionUniqueName="[Table1]" displayFolder="" count="0" memberValueDatatype="7" unbalanced="0"/>
    <cacheHierarchy uniqueName="[Table1].[Month ICB]" caption="Month ICB" attribute="1" defaultMemberUniqueName="[Table1].[Month ICB].[All]" allUniqueName="[Table1].[Month ICB].[All]" dimensionUniqueName="[Table1]" displayFolder="" count="0" memberValueDatatype="130" unbalanced="0"/>
    <cacheHierarchy uniqueName="[Table1].[Month]" caption="Month" attribute="1" defaultMemberUniqueName="[Table1].[Month].[All]" allUniqueName="[Table1].[Month].[All]" dimensionUniqueName="[Table1]" displayFolder="" count="0" memberValueDatatype="20" unbalanced="0"/>
    <cacheHierarchy uniqueName="[Table1].[ICB]" caption="ICB" attribute="1" defaultMemberUniqueName="[Table1].[ICB].[All]" allUniqueName="[Table1].[ICB].[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INFORMED VS ICB ISSUE DATE]" caption="INFORMED VS ICB ISSUE DATE" attribute="1" defaultMemberUniqueName="[Table1].[INFORMED VS ICB ISSUE DATE].[All]" allUniqueName="[Table1].[INFORMED VS ICB ISSUE DATE].[All]" dimensionUniqueName="[Table1]" displayFolder="" count="0" memberValueDatatype="130" unbalanced="0"/>
    <cacheHierarchy uniqueName="[Table1].[Receipt ICB vs ICB ISSUE DATE]" caption="Receipt ICB vs ICB ISSUE DATE" attribute="1" defaultMemberUniqueName="[Table1].[Receipt ICB vs ICB ISSUE DATE].[All]" allUniqueName="[Table1].[Receipt ICB vs ICB ISSUE DATE].[All]" dimensionUniqueName="[Table1]" displayFolder="" count="0" memberValueDatatype="130" unbalanced="0"/>
    <cacheHierarchy uniqueName="[Table1].[Issue Date (Month)]" caption="Issue Date (Month)" attribute="1" defaultMemberUniqueName="[Table1].[Issue Date (Month)].[All]" allUniqueName="[Table1].[Issue Date (Month)].[All]" dimensionUniqueName="[Table1]" displayFolder="" count="2" memberValueDatatype="130" unbalanced="0">
      <fieldsUsage count="2">
        <fieldUsage x="-1"/>
        <fieldUsage x="2"/>
      </fieldsUsage>
    </cacheHierarchy>
    <cacheHierarchy uniqueName="[Table1].[ETD vs ICB ISSUE DATE]" caption="ETD vs ICB ISSUE DATE" attribute="1" defaultMemberUniqueName="[Table1].[ETD vs ICB ISSUE DATE].[All]" allUniqueName="[Table1].[ETD vs ICB ISSUE DATE].[All]" dimensionUniqueName="[Table1]" displayFolder="" count="0" memberValueDatatype="130" unbalanced="0"/>
    <cacheHierarchy uniqueName="[Table5].[Vendor]" caption="Vendor" attribute="1" defaultMemberUniqueName="[Table5].[Vendor].[All]" allUniqueName="[Table5].[Vendor].[All]" dimensionUniqueName="[Table5]" displayFolder="" count="0" memberValueDatatype="130" unbalanced="0"/>
    <cacheHierarchy uniqueName="[Table5].[Vendor Invoice]" caption="Vendor Invoice" attribute="1" defaultMemberUniqueName="[Table5].[Vendor Invoice].[All]" allUniqueName="[Table5].[Vendor Invoice].[All]" dimensionUniqueName="[Table5]" displayFolder="" count="0" memberValueDatatype="130" unbalanced="0"/>
    <cacheHierarchy uniqueName="[Table5].[Informed Date]" caption="Informed Date" attribute="1" defaultMemberUniqueName="[Table5].[Informed Date].[All]" allUniqueName="[Table5].[Informed Date].[All]" dimensionUniqueName="[Table5]" displayFolder="" count="0" memberValueDatatype="130" unbalanced="0"/>
    <cacheHierarchy uniqueName="[Table5].[Invoice Date]" caption="Invoice Date" attribute="1" defaultMemberUniqueName="[Table5].[Invoice Date].[All]" allUniqueName="[Table5].[Invoice Date].[All]" dimensionUniqueName="[Table5]" displayFolder="" count="0" memberValueDatatype="130" unbalanced="0"/>
    <cacheHierarchy uniqueName="[Table5].[ICB Receipt Date]" caption="ICB Receipt Date" attribute="1" defaultMemberUniqueName="[Table5].[ICB Receipt Date].[All]" allUniqueName="[Table5].[ICB Receipt Date].[All]" dimensionUniqueName="[Table5]" displayFolder="" count="0" memberValueDatatype="130" unbalanced="0"/>
    <cacheHierarchy uniqueName="[Table5].[MBL]" caption="MBL" attribute="1" defaultMemberUniqueName="[Table5].[MBL].[All]" allUniqueName="[Table5].[MBL].[All]" dimensionUniqueName="[Table5]" displayFolder="" count="0" memberValueDatatype="130" unbalanced="0"/>
    <cacheHierarchy uniqueName="[Table5].[Amount]" caption="Amount" attribute="1" defaultMemberUniqueName="[Table5].[Amount].[All]" allUniqueName="[Table5].[Amount].[All]" dimensionUniqueName="[Table5]" displayFolder="" count="0" memberValueDatatype="5" unbalanced="0"/>
    <cacheHierarchy uniqueName="[Table5].[Currency]" caption="Currency" attribute="1" defaultMemberUniqueName="[Table5].[Currency].[All]" allUniqueName="[Table5].[Currency].[All]" dimensionUniqueName="[Table5]" displayFolder="" count="0" memberValueDatatype="130" unbalanced="0"/>
    <cacheHierarchy uniqueName="[Table5].[Invoice]" caption="Invoice" attribute="1" defaultMemberUniqueName="[Table5].[Invoice].[All]" allUniqueName="[Table5].[Invoice].[All]" dimensionUniqueName="[Table5]" displayFolder="" count="0" memberValueDatatype="5" unbalanced="0"/>
    <cacheHierarchy uniqueName="[Table5].[Issue Date]" caption="Issue Date" attribute="1" time="1" defaultMemberUniqueName="[Table5].[Issue Date].[All]" allUniqueName="[Table5].[Issue Date].[All]" dimensionUniqueName="[Table5]" displayFolder="" count="0" memberValueDatatype="7" unbalanced="0"/>
    <cacheHierarchy uniqueName="[Table5].[Comments]" caption="Comments" attribute="1" defaultMemberUniqueName="[Table5].[Comments].[All]" allUniqueName="[Table5].[Comments].[All]" dimensionUniqueName="[Table5]" displayFolder="" count="0" memberValueDatatype="130" unbalanced="0"/>
    <cacheHierarchy uniqueName="[Table5].[Comments 2]" caption="Comments 2" attribute="1" defaultMemberUniqueName="[Table5].[Comments 2].[All]" allUniqueName="[Table5].[Comments 2].[All]" dimensionUniqueName="[Table5]" displayFolder="" count="0" memberValueDatatype="130" unbalanced="0"/>
    <cacheHierarchy uniqueName="[Table5].[ETD]" caption="ETD" attribute="1" time="1" defaultMemberUniqueName="[Table5].[ETD].[All]" allUniqueName="[Table5].[ETD].[All]" dimensionUniqueName="[Table5]" displayFolder="" count="0" memberValueDatatype="7" unbalanced="0"/>
    <cacheHierarchy uniqueName="[Table5].[ETA]" caption="ETA" attribute="1" time="1" defaultMemberUniqueName="[Table5].[ETA].[All]" allUniqueName="[Table5].[ETA].[All]" dimensionUniqueName="[Table5]" displayFolder="" count="0" memberValueDatatype="7" unbalanced="0"/>
    <cacheHierarchy uniqueName="[Table5].[Month ICB]" caption="Month ICB" attribute="1" defaultMemberUniqueName="[Table5].[Month ICB].[All]" allUniqueName="[Table5].[Month ICB].[All]" dimensionUniqueName="[Table5]" displayFolder="" count="0" memberValueDatatype="130" unbalanced="0"/>
    <cacheHierarchy uniqueName="[Table5].[Month]" caption="Month" attribute="1" defaultMemberUniqueName="[Table5].[Month].[All]" allUniqueName="[Table5].[Month].[All]" dimensionUniqueName="[Table5]" displayFolder="" count="0" memberValueDatatype="20" unbalanced="0"/>
    <cacheHierarchy uniqueName="[Table5].[Issue Date (Month)]" caption="Issue Date (Month)" attribute="1" defaultMemberUniqueName="[Table5].[Issue Date (Month)].[All]" allUniqueName="[Table5].[Issue Date (Month)].[All]" dimensionUniqueName="[Table5]" displayFolder="" count="0" memberValueDatatype="130" unbalanced="0"/>
    <cacheHierarchy uniqueName="[Table1].[Issue Date (Month Index)]" caption="Issue Date (Month Index)" attribute="1" defaultMemberUniqueName="[Table1].[Issue Date (Month Index)].[All]" allUniqueName="[Table1].[Issue Date (Month Index)].[All]" dimensionUniqueName="[Table1]" displayFolder="" count="0" memberValueDatatype="20" unbalanced="0" hidden="1"/>
    <cacheHierarchy uniqueName="[Table5].[Issue Date (Month Index)]" caption="Issue Date (Month Index)" attribute="1" defaultMemberUniqueName="[Table5].[Issue Date (Month Index)].[All]" allUniqueName="[Table5].[Issue Date (Month Index)].[All]" dimensionUniqueName="[Table5]" displayFolder="" count="0" memberValueDatatype="20" unbalanced="0" hidden="1"/>
    <cacheHierarchy uniqueName="[Measures].[__XL_Count Table5]" caption="__XL_Count Table5" measure="1" displayFolder="" measureGroup="Table5"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Distinct Count of Invoice 2]" caption="Distinct Count of Invoice 2" measure="1" displayFolder="" measureGroup="Table1" count="0" oneField="1" hidden="1">
      <fieldsUsage count="1">
        <fieldUsage x="3"/>
      </fieldsUsage>
      <extLst>
        <ext xmlns:x15="http://schemas.microsoft.com/office/spreadsheetml/2010/11/main" uri="{B97F6D7D-B522-45F9-BDA1-12C45D357490}">
          <x15:cacheHierarchy aggregatedColumn="8"/>
        </ext>
      </extLst>
    </cacheHierarchy>
    <cacheHierarchy uniqueName="[Measures].[Count of Vendor Invoice 3]" caption="Count of Vendor Invoice 3" measure="1" displayFolder="" measureGroup="Table1" count="0" hidden="1">
      <extLst>
        <ext xmlns:x15="http://schemas.microsoft.com/office/spreadsheetml/2010/11/main" uri="{B97F6D7D-B522-45F9-BDA1-12C45D357490}">
          <x15:cacheHierarchy aggregatedColumn="1"/>
        </ext>
      </extLst>
    </cacheHierarchy>
    <cacheHierarchy uniqueName="[Measures].[Distinct Count of Vendor Invoice]" caption="Distinct Count of Vendor Invoice" measure="1" displayFolder="" measureGroup="Table1" count="0" hidden="1">
      <extLst>
        <ext xmlns:x15="http://schemas.microsoft.com/office/spreadsheetml/2010/11/main" uri="{B97F6D7D-B522-45F9-BDA1-12C45D357490}">
          <x15:cacheHierarchy aggregatedColumn="1"/>
        </ext>
      </extLst>
    </cacheHierarchy>
  </cacheHierarchies>
  <kpis count="0"/>
  <dimensions count="3">
    <dimension measure="1" name="Measures" uniqueName="[Measures]" caption="Measures"/>
    <dimension name="Table1" uniqueName="[Table1]" caption="Table1"/>
    <dimension name="Table5" uniqueName="[Table5]" caption="Table5"/>
  </dimensions>
  <measureGroups count="2">
    <measureGroup name="Table1" caption="Table1"/>
    <measureGroup name="Table5" caption="Table5"/>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Caballero Alameda" refreshedDate="46091.54711712963" createdVersion="8" refreshedVersion="8" minRefreshableVersion="3" recordCount="3761" xr:uid="{BB1F41E0-6F48-4ECD-84E1-5C02E37BA0A0}">
  <cacheSource type="worksheet">
    <worksheetSource ref="A1:U3762" sheet="RAW DATA"/>
  </cacheSource>
  <cacheFields count="21">
    <cacheField name="Vendor" numFmtId="0">
      <sharedItems containsMixedTypes="1" containsNumber="1" containsInteger="1" minValue="35" maxValue="21531947"/>
    </cacheField>
    <cacheField name="Vendor Invoice" numFmtId="0">
      <sharedItems containsMixedTypes="1" containsNumber="1" containsInteger="1" minValue="9504803" maxValue="7541491271"/>
    </cacheField>
    <cacheField name="Informed Date" numFmtId="0">
      <sharedItems containsDate="1" containsBlank="1" containsMixedTypes="1" minDate="2024-11-05T00:00:00" maxDate="2026-01-07T00:00:00"/>
    </cacheField>
    <cacheField name="Invoice Date" numFmtId="0">
      <sharedItems containsDate="1" containsBlank="1" containsMixedTypes="1" minDate="2024-08-16T00:00:00" maxDate="2026-01-09T00:00:00"/>
    </cacheField>
    <cacheField name="ICB Receipt Date" numFmtId="0">
      <sharedItems containsDate="1" containsBlank="1" containsMixedTypes="1" minDate="2024-12-15T00:00:00" maxDate="2026-01-10T00:00:00"/>
    </cacheField>
    <cacheField name="MBL" numFmtId="0">
      <sharedItems containsMixedTypes="1" containsNumber="1" containsInteger="1" minValue="241985218" maxValue="262599819"/>
    </cacheField>
    <cacheField name="Amount" numFmtId="2">
      <sharedItems containsSemiMixedTypes="0" containsString="0" containsNumber="1" minValue="0" maxValue="2607873"/>
    </cacheField>
    <cacheField name="Currency" numFmtId="0">
      <sharedItems containsBlank="1"/>
    </cacheField>
    <cacheField name="Invoice" numFmtId="0">
      <sharedItems containsSemiMixedTypes="0" containsString="0" containsNumber="1" containsInteger="1" minValue="7730408858" maxValue="7730486959"/>
    </cacheField>
    <cacheField name="Issue Date" numFmtId="14">
      <sharedItems containsSemiMixedTypes="0" containsNonDate="0" containsDate="1" containsString="0" minDate="2025-01-30T00:00:00" maxDate="2026-03-26T00:00:00"/>
    </cacheField>
    <cacheField name="Comments" numFmtId="0">
      <sharedItems/>
    </cacheField>
    <cacheField name="Comments 2" numFmtId="0">
      <sharedItems containsBlank="1" containsMixedTypes="1" containsNumber="1" containsInteger="1" minValue="2024" maxValue="2024"/>
    </cacheField>
    <cacheField name="ETD" numFmtId="14">
      <sharedItems containsSemiMixedTypes="0" containsNonDate="0" containsDate="1" containsString="0" minDate="2024-02-10T00:00:00" maxDate="2026-01-28T07:00:00"/>
    </cacheField>
    <cacheField name="ETA" numFmtId="14">
      <sharedItems containsSemiMixedTypes="0" containsNonDate="0" containsDate="1" containsString="0" minDate="2024-04-02T00:00:00" maxDate="2026-01-19T00:00:00"/>
    </cacheField>
    <cacheField name="Month ICB" numFmtId="1">
      <sharedItems containsMixedTypes="1" containsNumber="1" containsInteger="1" minValue="1" maxValue="12" count="14">
        <s v=""/>
        <n v="3"/>
        <n v="2"/>
        <n v="5"/>
        <n v="6"/>
        <n v="1"/>
        <n v="7"/>
        <n v="4"/>
        <n v="8"/>
        <n v="10"/>
        <n v="9"/>
        <n v="11"/>
        <n v="12"/>
        <e v="#VALUE!"/>
      </sharedItems>
    </cacheField>
    <cacheField name="Month" numFmtId="1">
      <sharedItems containsSemiMixedTypes="0" containsString="0" containsNumber="1" containsInteger="1" minValue="1" maxValue="12"/>
    </cacheField>
    <cacheField name="ICB" numFmtId="1">
      <sharedItems count="2">
        <s v="ICB"/>
        <s v="Vendor"/>
      </sharedItems>
    </cacheField>
    <cacheField name="Country" numFmtId="0">
      <sharedItems count="7">
        <s v="CHINA"/>
        <s v="VIETNAM"/>
        <s v=""/>
        <s v="POLAND"/>
        <s v="AUSTRALIA"/>
        <s v="TURKEY"/>
        <s v="CAMBODIA"/>
      </sharedItems>
    </cacheField>
    <cacheField name="INFORMED VS ICB ISSUE DATE" numFmtId="0">
      <sharedItems count="3">
        <s v="NO"/>
        <s v="YES"/>
        <e v="#REF!" u="1"/>
      </sharedItems>
    </cacheField>
    <cacheField name="Receipt ICB vs ICB ISSUE DATE" numFmtId="2">
      <sharedItems count="3">
        <s v="NO"/>
        <s v="YES"/>
        <e v="#REF!" u="1"/>
      </sharedItems>
    </cacheField>
    <cacheField name="ETD vs ICB ISSUE DATE" numFmtId="1">
      <sharedItems count="4">
        <s v="NO"/>
        <s v="YES"/>
        <e v="#VALUE!"/>
        <e v="#REF!" u="1"/>
      </sharedItems>
    </cacheField>
  </cacheFields>
  <extLst>
    <ext xmlns:x14="http://schemas.microsoft.com/office/spreadsheetml/2009/9/main" uri="{725AE2AE-9491-48be-B2B4-4EB974FC3084}">
      <x14:pivotCacheDefinition pivotCacheId="770231552"/>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Caballero Alameda" refreshedDate="46091.547112962966" backgroundQuery="1" createdVersion="3" refreshedVersion="8" minRefreshableVersion="3" recordCount="0" supportSubquery="1" supportAdvancedDrill="1" xr:uid="{49E2A117-6E30-409B-81B2-0F3629D98DC9}">
  <cacheSource type="external" connectionId="1">
    <extLst>
      <ext xmlns:x14="http://schemas.microsoft.com/office/spreadsheetml/2009/9/main" uri="{F057638F-6D5F-4e77-A914-E7F072B9BCA8}">
        <x14:sourceConnection name="ThisWorkbookDataModel"/>
      </ext>
    </extLst>
  </cacheSource>
  <cacheFields count="0"/>
  <cacheHierarchies count="47">
    <cacheHierarchy uniqueName="[Table1].[Vendor]" caption="Vendor" attribute="1" defaultMemberUniqueName="[Table1].[Vendor].[All]" allUniqueName="[Table1].[Vendor].[All]" dimensionUniqueName="[Table1]" displayFolder="" count="0" memberValueDatatype="130" unbalanced="0"/>
    <cacheHierarchy uniqueName="[Table1].[Vendor Invoice]" caption="Vendor Invoice" attribute="1" defaultMemberUniqueName="[Table1].[Vendor Invoice].[All]" allUniqueName="[Table1].[Vendor Invoice].[All]" dimensionUniqueName="[Table1]" displayFolder="" count="0" memberValueDatatype="130" unbalanced="0"/>
    <cacheHierarchy uniqueName="[Table1].[Informed Date]" caption="Informed Date" attribute="1" defaultMemberUniqueName="[Table1].[Informed Date].[All]" allUniqueName="[Table1].[Informed Date].[All]" dimensionUniqueName="[Table1]" displayFolder="" count="0" memberValueDatatype="130" unbalanced="0"/>
    <cacheHierarchy uniqueName="[Table1].[Invoice Date]" caption="Invoice Date" attribute="1" defaultMemberUniqueName="[Table1].[Invoice Date].[All]" allUniqueName="[Table1].[Invoice Date].[All]" dimensionUniqueName="[Table1]" displayFolder="" count="0" memberValueDatatype="130" unbalanced="0"/>
    <cacheHierarchy uniqueName="[Table1].[ICB Receipt Date]" caption="ICB Receipt Date" attribute="1" defaultMemberUniqueName="[Table1].[ICB Receipt Date].[All]" allUniqueName="[Table1].[ICB Receipt Date].[All]" dimensionUniqueName="[Table1]" displayFolder="" count="0" memberValueDatatype="130" unbalanced="0"/>
    <cacheHierarchy uniqueName="[Table1].[MBL]" caption="MBL" attribute="1" defaultMemberUniqueName="[Table1].[MBL].[All]" allUniqueName="[Table1].[MBL].[All]" dimensionUniqueName="[Table1]" displayFolder="" count="0" memberValueDatatype="130" unbalanced="0"/>
    <cacheHierarchy uniqueName="[Table1].[Amount]" caption="Amount" attribute="1" defaultMemberUniqueName="[Table1].[Amount].[All]" allUniqueName="[Table1].[Amount].[All]" dimensionUniqueName="[Table1]" displayFolder="" count="0" memberValueDatatype="5" unbalanced="0"/>
    <cacheHierarchy uniqueName="[Table1].[Currency]" caption="Currency" attribute="1" defaultMemberUniqueName="[Table1].[Currency].[All]" allUniqueName="[Table1].[Currency].[All]" dimensionUniqueName="[Table1]" displayFolder="" count="0" memberValueDatatype="130" unbalanced="0"/>
    <cacheHierarchy uniqueName="[Table1].[Invoice]" caption="Invoice" attribute="1" defaultMemberUniqueName="[Table1].[Invoice].[All]" allUniqueName="[Table1].[Invoice].[All]" dimensionUniqueName="[Table1]" displayFolder="" count="0" memberValueDatatype="5" unbalanced="0"/>
    <cacheHierarchy uniqueName="[Table1].[Issue Date]" caption="Issue Date" attribute="1" time="1" defaultMemberUniqueName="[Table1].[Issue Date].[All]" allUniqueName="[Table1].[Issue Date].[All]" dimensionUniqueName="[Table1]" displayFolder="" count="0" memberValueDatatype="7" unbalanced="0"/>
    <cacheHierarchy uniqueName="[Table1].[Comments]" caption="Comments" attribute="1" defaultMemberUniqueName="[Table1].[Comments].[All]" allUniqueName="[Table1].[Comments].[All]" dimensionUniqueName="[Table1]" displayFolder="" count="2" memberValueDatatype="130" unbalanced="0"/>
    <cacheHierarchy uniqueName="[Table1].[Comments 2]" caption="Comments 2" attribute="1" defaultMemberUniqueName="[Table1].[Comments 2].[All]" allUniqueName="[Table1].[Comments 2].[All]" dimensionUniqueName="[Table1]" displayFolder="" count="0" memberValueDatatype="130" unbalanced="0"/>
    <cacheHierarchy uniqueName="[Table1].[ETD]" caption="ETD" attribute="1" time="1" defaultMemberUniqueName="[Table1].[ETD].[All]" allUniqueName="[Table1].[ETD].[All]" dimensionUniqueName="[Table1]" displayFolder="" count="0" memberValueDatatype="7" unbalanced="0"/>
    <cacheHierarchy uniqueName="[Table1].[ETA]" caption="ETA" attribute="1" time="1" defaultMemberUniqueName="[Table1].[ETA].[All]" allUniqueName="[Table1].[ETA].[All]" dimensionUniqueName="[Table1]" displayFolder="" count="0" memberValueDatatype="7" unbalanced="0"/>
    <cacheHierarchy uniqueName="[Table1].[Month ICB]" caption="Month ICB" attribute="1" defaultMemberUniqueName="[Table1].[Month ICB].[All]" allUniqueName="[Table1].[Month ICB].[All]" dimensionUniqueName="[Table1]" displayFolder="" count="0" memberValueDatatype="130" unbalanced="0"/>
    <cacheHierarchy uniqueName="[Table1].[Month]" caption="Month" attribute="1" defaultMemberUniqueName="[Table1].[Month].[All]" allUniqueName="[Table1].[Month].[All]" dimensionUniqueName="[Table1]" displayFolder="" count="0" memberValueDatatype="20" unbalanced="0"/>
    <cacheHierarchy uniqueName="[Table1].[ICB]" caption="ICB" attribute="1" defaultMemberUniqueName="[Table1].[ICB].[All]" allUniqueName="[Table1].[ICB].[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INFORMED VS ICB ISSUE DATE]" caption="INFORMED VS ICB ISSUE DATE" attribute="1" defaultMemberUniqueName="[Table1].[INFORMED VS ICB ISSUE DATE].[All]" allUniqueName="[Table1].[INFORMED VS ICB ISSUE DATE].[All]" dimensionUniqueName="[Table1]" displayFolder="" count="0" memberValueDatatype="130" unbalanced="0"/>
    <cacheHierarchy uniqueName="[Table1].[Receipt ICB vs ICB ISSUE DATE]" caption="Receipt ICB vs ICB ISSUE DATE" attribute="1" defaultMemberUniqueName="[Table1].[Receipt ICB vs ICB ISSUE DATE].[All]" allUniqueName="[Table1].[Receipt ICB vs ICB ISSUE DATE].[All]" dimensionUniqueName="[Table1]" displayFolder="" count="0" memberValueDatatype="130" unbalanced="0"/>
    <cacheHierarchy uniqueName="[Table1].[Issue Date (Month)]" caption="Issue Date (Month)" attribute="1" defaultMemberUniqueName="[Table1].[Issue Date (Month)].[All]" allUniqueName="[Table1].[Issue Date (Month)].[All]" dimensionUniqueName="[Table1]" displayFolder="" count="2" memberValueDatatype="130" unbalanced="0"/>
    <cacheHierarchy uniqueName="[Table1].[ETD vs ICB ISSUE DATE]" caption="ETD vs ICB ISSUE DATE" attribute="1" defaultMemberUniqueName="[Table1].[ETD vs ICB ISSUE DATE].[All]" allUniqueName="[Table1].[ETD vs ICB ISSUE DATE].[All]" dimensionUniqueName="[Table1]" displayFolder="" count="0" memberValueDatatype="130" unbalanced="0"/>
    <cacheHierarchy uniqueName="[Table5].[Vendor]" caption="Vendor" attribute="1" defaultMemberUniqueName="[Table5].[Vendor].[All]" allUniqueName="[Table5].[Vendor].[All]" dimensionUniqueName="[Table5]" displayFolder="" count="0" memberValueDatatype="130" unbalanced="0"/>
    <cacheHierarchy uniqueName="[Table5].[Vendor Invoice]" caption="Vendor Invoice" attribute="1" defaultMemberUniqueName="[Table5].[Vendor Invoice].[All]" allUniqueName="[Table5].[Vendor Invoice].[All]" dimensionUniqueName="[Table5]" displayFolder="" count="0" memberValueDatatype="130" unbalanced="0"/>
    <cacheHierarchy uniqueName="[Table5].[Informed Date]" caption="Informed Date" attribute="1" defaultMemberUniqueName="[Table5].[Informed Date].[All]" allUniqueName="[Table5].[Informed Date].[All]" dimensionUniqueName="[Table5]" displayFolder="" count="0" memberValueDatatype="130" unbalanced="0"/>
    <cacheHierarchy uniqueName="[Table5].[Invoice Date]" caption="Invoice Date" attribute="1" defaultMemberUniqueName="[Table5].[Invoice Date].[All]" allUniqueName="[Table5].[Invoice Date].[All]" dimensionUniqueName="[Table5]" displayFolder="" count="0" memberValueDatatype="130" unbalanced="0"/>
    <cacheHierarchy uniqueName="[Table5].[ICB Receipt Date]" caption="ICB Receipt Date" attribute="1" defaultMemberUniqueName="[Table5].[ICB Receipt Date].[All]" allUniqueName="[Table5].[ICB Receipt Date].[All]" dimensionUniqueName="[Table5]" displayFolder="" count="0" memberValueDatatype="130" unbalanced="0"/>
    <cacheHierarchy uniqueName="[Table5].[MBL]" caption="MBL" attribute="1" defaultMemberUniqueName="[Table5].[MBL].[All]" allUniqueName="[Table5].[MBL].[All]" dimensionUniqueName="[Table5]" displayFolder="" count="0" memberValueDatatype="130" unbalanced="0"/>
    <cacheHierarchy uniqueName="[Table5].[Amount]" caption="Amount" attribute="1" defaultMemberUniqueName="[Table5].[Amount].[All]" allUniqueName="[Table5].[Amount].[All]" dimensionUniqueName="[Table5]" displayFolder="" count="0" memberValueDatatype="5" unbalanced="0"/>
    <cacheHierarchy uniqueName="[Table5].[Currency]" caption="Currency" attribute="1" defaultMemberUniqueName="[Table5].[Currency].[All]" allUniqueName="[Table5].[Currency].[All]" dimensionUniqueName="[Table5]" displayFolder="" count="0" memberValueDatatype="130" unbalanced="0"/>
    <cacheHierarchy uniqueName="[Table5].[Invoice]" caption="Invoice" attribute="1" defaultMemberUniqueName="[Table5].[Invoice].[All]" allUniqueName="[Table5].[Invoice].[All]" dimensionUniqueName="[Table5]" displayFolder="" count="0" memberValueDatatype="5" unbalanced="0"/>
    <cacheHierarchy uniqueName="[Table5].[Issue Date]" caption="Issue Date" attribute="1" time="1" defaultMemberUniqueName="[Table5].[Issue Date].[All]" allUniqueName="[Table5].[Issue Date].[All]" dimensionUniqueName="[Table5]" displayFolder="" count="0" memberValueDatatype="7" unbalanced="0"/>
    <cacheHierarchy uniqueName="[Table5].[Comments]" caption="Comments" attribute="1" defaultMemberUniqueName="[Table5].[Comments].[All]" allUniqueName="[Table5].[Comments].[All]" dimensionUniqueName="[Table5]" displayFolder="" count="0" memberValueDatatype="130" unbalanced="0"/>
    <cacheHierarchy uniqueName="[Table5].[Comments 2]" caption="Comments 2" attribute="1" defaultMemberUniqueName="[Table5].[Comments 2].[All]" allUniqueName="[Table5].[Comments 2].[All]" dimensionUniqueName="[Table5]" displayFolder="" count="0" memberValueDatatype="130" unbalanced="0"/>
    <cacheHierarchy uniqueName="[Table5].[ETD]" caption="ETD" attribute="1" time="1" defaultMemberUniqueName="[Table5].[ETD].[All]" allUniqueName="[Table5].[ETD].[All]" dimensionUniqueName="[Table5]" displayFolder="" count="0" memberValueDatatype="7" unbalanced="0"/>
    <cacheHierarchy uniqueName="[Table5].[ETA]" caption="ETA" attribute="1" time="1" defaultMemberUniqueName="[Table5].[ETA].[All]" allUniqueName="[Table5].[ETA].[All]" dimensionUniqueName="[Table5]" displayFolder="" count="0" memberValueDatatype="7" unbalanced="0"/>
    <cacheHierarchy uniqueName="[Table5].[Month ICB]" caption="Month ICB" attribute="1" defaultMemberUniqueName="[Table5].[Month ICB].[All]" allUniqueName="[Table5].[Month ICB].[All]" dimensionUniqueName="[Table5]" displayFolder="" count="0" memberValueDatatype="130" unbalanced="0"/>
    <cacheHierarchy uniqueName="[Table5].[Month]" caption="Month" attribute="1" defaultMemberUniqueName="[Table5].[Month].[All]" allUniqueName="[Table5].[Month].[All]" dimensionUniqueName="[Table5]" displayFolder="" count="0" memberValueDatatype="20" unbalanced="0"/>
    <cacheHierarchy uniqueName="[Table5].[Issue Date (Month)]" caption="Issue Date (Month)" attribute="1" defaultMemberUniqueName="[Table5].[Issue Date (Month)].[All]" allUniqueName="[Table5].[Issue Date (Month)].[All]" dimensionUniqueName="[Table5]" displayFolder="" count="0" memberValueDatatype="130" unbalanced="0"/>
    <cacheHierarchy uniqueName="[Table1].[Issue Date (Month Index)]" caption="Issue Date (Month Index)" attribute="1" defaultMemberUniqueName="[Table1].[Issue Date (Month Index)].[All]" allUniqueName="[Table1].[Issue Date (Month Index)].[All]" dimensionUniqueName="[Table1]" displayFolder="" count="0" memberValueDatatype="20" unbalanced="0" hidden="1"/>
    <cacheHierarchy uniqueName="[Table5].[Issue Date (Month Index)]" caption="Issue Date (Month Index)" attribute="1" defaultMemberUniqueName="[Table5].[Issue Date (Month Index)].[All]" allUniqueName="[Table5].[Issue Date (Month Index)].[All]" dimensionUniqueName="[Table5]" displayFolder="" count="0" memberValueDatatype="20" unbalanced="0" hidden="1"/>
    <cacheHierarchy uniqueName="[Measures].[__XL_Count Table5]" caption="__XL_Count Table5" measure="1" displayFolder="" measureGroup="Table5"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Distinct Count of Invoice 2]" caption="Distinct Count of Invoice 2" measure="1" displayFolder="" measureGroup="Table1" count="0" hidden="1">
      <extLst>
        <ext xmlns:x15="http://schemas.microsoft.com/office/spreadsheetml/2010/11/main" uri="{B97F6D7D-B522-45F9-BDA1-12C45D357490}">
          <x15:cacheHierarchy aggregatedColumn="8"/>
        </ext>
      </extLst>
    </cacheHierarchy>
    <cacheHierarchy uniqueName="[Measures].[Count of Vendor Invoice 3]" caption="Count of Vendor Invoice 3" measure="1" displayFolder="" measureGroup="Table1" count="0" hidden="1">
      <extLst>
        <ext xmlns:x15="http://schemas.microsoft.com/office/spreadsheetml/2010/11/main" uri="{B97F6D7D-B522-45F9-BDA1-12C45D357490}">
          <x15:cacheHierarchy aggregatedColumn="1"/>
        </ext>
      </extLst>
    </cacheHierarchy>
    <cacheHierarchy uniqueName="[Measures].[Distinct Count of Vendor Invoice]" caption="Distinct Count of Vendor Invoice" measure="1" displayFolder="" measureGroup="Table1" count="0" hidden="1">
      <extLst>
        <ext xmlns:x15="http://schemas.microsoft.com/office/spreadsheetml/2010/11/main" uri="{B97F6D7D-B522-45F9-BDA1-12C45D357490}">
          <x15:cacheHierarchy aggregatedColumn="1"/>
        </ext>
      </extLst>
    </cacheHierarchy>
  </cacheHierarchies>
  <kpis count="0"/>
  <extLst>
    <ext xmlns:x14="http://schemas.microsoft.com/office/spreadsheetml/2009/9/main" uri="{725AE2AE-9491-48be-B2B4-4EB974FC3084}">
      <x14:pivotCacheDefinition slicerData="1" pivotCacheId="204919621"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61">
  <r>
    <n v="515"/>
    <n v="5547198073"/>
    <d v="2025-04-16T00:00:00"/>
    <d v="2024-09-04T00:00:00"/>
    <d v="2025-04-16T00:00:00"/>
    <n v="241985218"/>
    <n v="4675"/>
    <s v="USD"/>
    <n v="7730420585"/>
    <d v="2025-04-28T00:00:00"/>
    <s v="Quincenal"/>
    <n v="2024"/>
    <d v="2024-08-10T00:00:00"/>
    <d v="2024-09-10T00:00:00"/>
    <x v="0"/>
    <n v="4"/>
    <x v="0"/>
    <x v="0"/>
    <x v="0"/>
    <x v="0"/>
    <x v="0"/>
  </r>
  <r>
    <n v="71"/>
    <n v="5541704835"/>
    <d v="2025-04-16T00:00:00"/>
    <d v="2024-08-16T00:00:00"/>
    <d v="2025-04-16T00:00:00"/>
    <n v="242082293"/>
    <n v="279"/>
    <s v="USD"/>
    <n v="7730420585"/>
    <d v="2025-04-28T00:00:00"/>
    <s v="Quincenal"/>
    <n v="2024"/>
    <d v="2024-08-14T00:00:00"/>
    <d v="2024-09-17T00:00:00"/>
    <x v="0"/>
    <n v="4"/>
    <x v="0"/>
    <x v="0"/>
    <x v="0"/>
    <x v="0"/>
    <x v="1"/>
  </r>
  <r>
    <n v="71"/>
    <n v="5541701332"/>
    <d v="2025-04-16T00:00:00"/>
    <d v="2024-08-16T00:00:00"/>
    <d v="2025-04-16T00:00:00"/>
    <n v="242244956"/>
    <n v="1204"/>
    <s v="USD"/>
    <n v="7730420585"/>
    <d v="2025-04-28T00:00:00"/>
    <s v="Quincenal"/>
    <n v="2024"/>
    <d v="2024-08-14T00:00:00"/>
    <d v="2024-09-24T00:00:00"/>
    <x v="0"/>
    <n v="4"/>
    <x v="0"/>
    <x v="0"/>
    <x v="0"/>
    <x v="0"/>
    <x v="1"/>
  </r>
  <r>
    <n v="71"/>
    <n v="5541721794"/>
    <d v="2025-04-16T00:00:00"/>
    <d v="2024-08-23T00:00:00"/>
    <d v="2025-04-16T00:00:00"/>
    <n v="242082295"/>
    <n v="2802"/>
    <s v="USD"/>
    <n v="7730420585"/>
    <d v="2025-04-28T00:00:00"/>
    <s v="Quincenal"/>
    <n v="2024"/>
    <d v="2024-08-20T00:00:00"/>
    <d v="2024-09-24T00:00:00"/>
    <x v="0"/>
    <n v="4"/>
    <x v="0"/>
    <x v="0"/>
    <x v="0"/>
    <x v="0"/>
    <x v="1"/>
  </r>
  <r>
    <n v="71"/>
    <n v="5541721796"/>
    <d v="2025-04-16T00:00:00"/>
    <d v="2024-08-23T00:00:00"/>
    <d v="2025-04-16T00:00:00"/>
    <n v="242082295"/>
    <n v="2802"/>
    <s v="USD"/>
    <n v="7730420585"/>
    <d v="2025-04-28T00:00:00"/>
    <s v="Quincenal"/>
    <n v="2024"/>
    <d v="2024-08-20T00:00:00"/>
    <d v="2024-09-24T00:00:00"/>
    <x v="0"/>
    <n v="4"/>
    <x v="0"/>
    <x v="0"/>
    <x v="0"/>
    <x v="0"/>
    <x v="1"/>
  </r>
  <r>
    <n v="71"/>
    <n v="5541721798"/>
    <d v="2025-04-16T00:00:00"/>
    <d v="2024-08-23T00:00:00"/>
    <d v="2025-04-16T00:00:00"/>
    <n v="242082295"/>
    <n v="2802"/>
    <s v="USD"/>
    <n v="7730420585"/>
    <d v="2025-04-28T00:00:00"/>
    <s v="Quincenal"/>
    <n v="2024"/>
    <d v="2024-08-20T00:00:00"/>
    <d v="2024-09-24T00:00:00"/>
    <x v="0"/>
    <n v="4"/>
    <x v="0"/>
    <x v="0"/>
    <x v="0"/>
    <x v="0"/>
    <x v="1"/>
  </r>
  <r>
    <n v="71"/>
    <n v="5541721837"/>
    <d v="2025-04-16T00:00:00"/>
    <d v="2024-08-23T00:00:00"/>
    <d v="2025-04-16T00:00:00"/>
    <n v="242082295"/>
    <n v="2802"/>
    <s v="USD"/>
    <n v="7730420585"/>
    <d v="2025-04-28T00:00:00"/>
    <s v="Quincenal"/>
    <n v="2024"/>
    <d v="2024-08-20T00:00:00"/>
    <d v="2024-09-24T00:00:00"/>
    <x v="0"/>
    <n v="4"/>
    <x v="0"/>
    <x v="0"/>
    <x v="0"/>
    <x v="0"/>
    <x v="1"/>
  </r>
  <r>
    <n v="71"/>
    <n v="5541721840"/>
    <d v="2025-04-16T00:00:00"/>
    <d v="2024-08-23T00:00:00"/>
    <d v="2025-04-16T00:00:00"/>
    <n v="242082295"/>
    <n v="2802"/>
    <s v="USD"/>
    <n v="7730420585"/>
    <d v="2025-04-28T00:00:00"/>
    <s v="Quincenal"/>
    <n v="2024"/>
    <d v="2024-08-20T00:00:00"/>
    <d v="2024-09-24T00:00:00"/>
    <x v="0"/>
    <n v="4"/>
    <x v="0"/>
    <x v="0"/>
    <x v="0"/>
    <x v="0"/>
    <x v="1"/>
  </r>
  <r>
    <n v="71"/>
    <n v="5541721841"/>
    <d v="2025-04-16T00:00:00"/>
    <d v="2024-08-23T00:00:00"/>
    <d v="2025-04-16T00:00:00"/>
    <n v="242082295"/>
    <n v="2802"/>
    <s v="USD"/>
    <n v="7730420585"/>
    <d v="2025-04-28T00:00:00"/>
    <s v="Quincenal"/>
    <n v="2024"/>
    <d v="2024-08-20T00:00:00"/>
    <d v="2024-09-24T00:00:00"/>
    <x v="0"/>
    <n v="4"/>
    <x v="0"/>
    <x v="0"/>
    <x v="0"/>
    <x v="0"/>
    <x v="1"/>
  </r>
  <r>
    <n v="71"/>
    <n v="5541721874"/>
    <d v="2025-04-16T00:00:00"/>
    <d v="2024-08-23T00:00:00"/>
    <d v="2025-04-16T00:00:00"/>
    <n v="242609493"/>
    <n v="1346"/>
    <s v="USD"/>
    <n v="7730420585"/>
    <d v="2025-04-28T00:00:00"/>
    <s v="Quincenal"/>
    <n v="2024"/>
    <d v="2024-08-20T00:00:00"/>
    <d v="2024-09-24T00:00:00"/>
    <x v="0"/>
    <n v="4"/>
    <x v="0"/>
    <x v="0"/>
    <x v="0"/>
    <x v="0"/>
    <x v="1"/>
  </r>
  <r>
    <n v="71"/>
    <n v="5541725830"/>
    <d v="2025-04-16T00:00:00"/>
    <d v="2024-08-26T00:00:00"/>
    <d v="2025-04-16T00:00:00"/>
    <n v="242082295"/>
    <n v="2802"/>
    <s v="USD"/>
    <n v="7730420585"/>
    <d v="2025-04-28T00:00:00"/>
    <s v="Quincenal"/>
    <n v="2024"/>
    <d v="2024-08-20T00:00:00"/>
    <d v="2024-09-24T00:00:00"/>
    <x v="0"/>
    <n v="4"/>
    <x v="0"/>
    <x v="0"/>
    <x v="0"/>
    <x v="0"/>
    <x v="0"/>
  </r>
  <r>
    <n v="71"/>
    <n v="5541725831"/>
    <d v="2025-04-16T00:00:00"/>
    <d v="2024-08-26T00:00:00"/>
    <d v="2025-04-16T00:00:00"/>
    <n v="242082295"/>
    <n v="2802"/>
    <s v="USD"/>
    <n v="7730420585"/>
    <d v="2025-04-28T00:00:00"/>
    <s v="Quincenal"/>
    <n v="2024"/>
    <d v="2024-08-20T00:00:00"/>
    <d v="2024-09-24T00:00:00"/>
    <x v="0"/>
    <n v="4"/>
    <x v="0"/>
    <x v="0"/>
    <x v="0"/>
    <x v="0"/>
    <x v="0"/>
  </r>
  <r>
    <n v="71"/>
    <n v="5541725834"/>
    <d v="2025-04-16T00:00:00"/>
    <d v="2024-08-26T00:00:00"/>
    <d v="2025-04-16T00:00:00"/>
    <n v="242082295"/>
    <n v="2802"/>
    <s v="USD"/>
    <n v="7730420585"/>
    <d v="2025-04-28T00:00:00"/>
    <s v="Quincenal"/>
    <n v="2024"/>
    <d v="2024-08-20T00:00:00"/>
    <d v="2024-09-24T00:00:00"/>
    <x v="0"/>
    <n v="4"/>
    <x v="0"/>
    <x v="0"/>
    <x v="0"/>
    <x v="0"/>
    <x v="0"/>
  </r>
  <r>
    <n v="71"/>
    <n v="5541725835"/>
    <d v="2025-04-16T00:00:00"/>
    <d v="2024-08-26T00:00:00"/>
    <d v="2025-04-16T00:00:00"/>
    <n v="242082295"/>
    <n v="2802"/>
    <s v="USD"/>
    <n v="7730420585"/>
    <d v="2025-04-28T00:00:00"/>
    <s v="Quincenal"/>
    <n v="2024"/>
    <d v="2024-08-20T00:00:00"/>
    <d v="2024-09-24T00:00:00"/>
    <x v="0"/>
    <n v="4"/>
    <x v="0"/>
    <x v="0"/>
    <x v="0"/>
    <x v="0"/>
    <x v="0"/>
  </r>
  <r>
    <n v="71"/>
    <n v="5541721846"/>
    <d v="2025-04-16T00:00:00"/>
    <d v="2024-08-23T00:00:00"/>
    <d v="2025-04-16T00:00:00"/>
    <n v="243231123"/>
    <n v="2802"/>
    <s v="USD"/>
    <n v="7730420585"/>
    <d v="2025-04-28T00:00:00"/>
    <s v="Quincenal"/>
    <n v="2024"/>
    <d v="2024-09-11T00:00:00"/>
    <d v="2024-10-19T00:00:00"/>
    <x v="0"/>
    <n v="4"/>
    <x v="0"/>
    <x v="0"/>
    <x v="0"/>
    <x v="0"/>
    <x v="1"/>
  </r>
  <r>
    <n v="71"/>
    <n v="5541835105"/>
    <d v="2025-04-16T00:00:00"/>
    <d v="2024-10-11T00:00:00"/>
    <d v="2025-04-16T00:00:00"/>
    <n v="243665812"/>
    <n v="2851"/>
    <s v="USD"/>
    <n v="7730420585"/>
    <d v="2025-04-28T00:00:00"/>
    <s v="Quincenal"/>
    <n v="2024"/>
    <d v="2024-10-08T00:00:00"/>
    <d v="2024-11-12T00:00:00"/>
    <x v="0"/>
    <n v="4"/>
    <x v="0"/>
    <x v="0"/>
    <x v="0"/>
    <x v="0"/>
    <x v="1"/>
  </r>
  <r>
    <n v="71"/>
    <n v="5541835112"/>
    <d v="2025-04-16T00:00:00"/>
    <d v="2024-10-11T00:00:00"/>
    <d v="2025-04-16T00:00:00"/>
    <n v="243665812"/>
    <n v="2851"/>
    <s v="USD"/>
    <n v="7730420585"/>
    <d v="2025-04-28T00:00:00"/>
    <s v="Quincenal"/>
    <n v="2024"/>
    <d v="2024-10-08T00:00:00"/>
    <d v="2024-11-12T00:00:00"/>
    <x v="0"/>
    <n v="4"/>
    <x v="0"/>
    <x v="0"/>
    <x v="0"/>
    <x v="0"/>
    <x v="1"/>
  </r>
  <r>
    <n v="71"/>
    <n v="5282533794"/>
    <d v="2025-04-16T00:00:00"/>
    <d v="2024-10-21T00:00:00"/>
    <d v="2025-04-16T00:00:00"/>
    <n v="243665814"/>
    <n v="2825"/>
    <s v="USD"/>
    <n v="7730420585"/>
    <d v="2025-04-28T00:00:00"/>
    <s v="Quincenal"/>
    <n v="2024"/>
    <d v="2024-10-15T00:00:00"/>
    <d v="2024-11-19T00:00:00"/>
    <x v="0"/>
    <n v="4"/>
    <x v="0"/>
    <x v="0"/>
    <x v="0"/>
    <x v="0"/>
    <x v="0"/>
  </r>
  <r>
    <n v="71"/>
    <n v="5282533802"/>
    <d v="2025-04-16T00:00:00"/>
    <d v="2024-10-21T00:00:00"/>
    <d v="2025-04-16T00:00:00"/>
    <n v="243665814"/>
    <n v="2825"/>
    <s v="USD"/>
    <n v="7730420585"/>
    <d v="2025-04-28T00:00:00"/>
    <s v="Quincenal"/>
    <n v="2024"/>
    <d v="2024-10-15T00:00:00"/>
    <d v="2024-11-19T00:00:00"/>
    <x v="0"/>
    <n v="4"/>
    <x v="0"/>
    <x v="0"/>
    <x v="0"/>
    <x v="0"/>
    <x v="0"/>
  </r>
  <r>
    <n v="71"/>
    <n v="5282533815"/>
    <d v="2025-04-16T00:00:00"/>
    <d v="2024-10-21T00:00:00"/>
    <d v="2025-04-16T00:00:00"/>
    <n v="243665814"/>
    <n v="2802"/>
    <s v="USD"/>
    <n v="7730420585"/>
    <d v="2025-04-28T00:00:00"/>
    <s v="Quincenal"/>
    <n v="2024"/>
    <d v="2024-10-15T00:00:00"/>
    <d v="2024-11-19T00:00:00"/>
    <x v="0"/>
    <n v="4"/>
    <x v="0"/>
    <x v="0"/>
    <x v="0"/>
    <x v="0"/>
    <x v="0"/>
  </r>
  <r>
    <n v="71"/>
    <n v="5282533851"/>
    <d v="2025-04-16T00:00:00"/>
    <d v="2024-10-21T00:00:00"/>
    <d v="2025-04-16T00:00:00"/>
    <n v="243665814"/>
    <n v="2825"/>
    <s v="USD"/>
    <n v="7730420585"/>
    <d v="2025-04-28T00:00:00"/>
    <s v="Quincenal"/>
    <n v="2024"/>
    <d v="2024-10-15T00:00:00"/>
    <d v="2024-11-19T00:00:00"/>
    <x v="0"/>
    <n v="4"/>
    <x v="0"/>
    <x v="0"/>
    <x v="0"/>
    <x v="0"/>
    <x v="0"/>
  </r>
  <r>
    <n v="71"/>
    <n v="5282541108"/>
    <d v="2025-04-16T00:00:00"/>
    <d v="2024-10-24T00:00:00"/>
    <d v="2025-04-16T00:00:00"/>
    <n v="245279246"/>
    <n v="2815"/>
    <s v="USD"/>
    <n v="7730420585"/>
    <d v="2025-04-28T00:00:00"/>
    <s v="Quincenal"/>
    <n v="2024"/>
    <d v="2024-10-20T00:00:00"/>
    <d v="2024-11-26T00:00:00"/>
    <x v="0"/>
    <n v="4"/>
    <x v="0"/>
    <x v="0"/>
    <x v="0"/>
    <x v="0"/>
    <x v="1"/>
  </r>
  <r>
    <n v="71"/>
    <n v="5282541109"/>
    <d v="2025-04-16T00:00:00"/>
    <d v="2024-10-24T00:00:00"/>
    <d v="2025-04-16T00:00:00"/>
    <n v="245279246"/>
    <n v="2815"/>
    <s v="USD"/>
    <n v="7730420585"/>
    <d v="2025-04-28T00:00:00"/>
    <s v="Quincenal"/>
    <n v="2024"/>
    <d v="2024-10-20T00:00:00"/>
    <d v="2024-11-26T00:00:00"/>
    <x v="0"/>
    <n v="4"/>
    <x v="0"/>
    <x v="0"/>
    <x v="0"/>
    <x v="0"/>
    <x v="1"/>
  </r>
  <r>
    <n v="71"/>
    <n v="5282541116"/>
    <d v="2025-04-16T00:00:00"/>
    <d v="2024-10-24T00:00:00"/>
    <d v="2025-04-16T00:00:00"/>
    <n v="245279246"/>
    <n v="2815"/>
    <s v="USD"/>
    <n v="7730420585"/>
    <d v="2025-04-28T00:00:00"/>
    <s v="Quincenal"/>
    <n v="2024"/>
    <d v="2024-10-20T00:00:00"/>
    <d v="2024-11-26T00:00:00"/>
    <x v="0"/>
    <n v="4"/>
    <x v="0"/>
    <x v="0"/>
    <x v="0"/>
    <x v="0"/>
    <x v="1"/>
  </r>
  <r>
    <n v="10171"/>
    <n v="5303255413"/>
    <s v="Not received"/>
    <d v="2024-11-07T00:00:00"/>
    <s v="Not received"/>
    <n v="245928826"/>
    <n v="2700"/>
    <s v="USD"/>
    <n v="7730420585"/>
    <d v="2025-04-28T00:00:00"/>
    <s v="Quincenal"/>
    <n v="2024"/>
    <d v="2024-10-27T00:00:00"/>
    <d v="2024-11-26T00:00:00"/>
    <x v="0"/>
    <n v="4"/>
    <x v="0"/>
    <x v="1"/>
    <x v="0"/>
    <x v="0"/>
    <x v="0"/>
  </r>
  <r>
    <n v="71"/>
    <n v="5282562329"/>
    <d v="2025-04-14T00:00:00"/>
    <d v="2024-11-01T00:00:00"/>
    <d v="2025-04-14T00:00:00"/>
    <n v="245279247"/>
    <n v="2806"/>
    <s v="USD"/>
    <n v="7730420585"/>
    <d v="2025-04-28T00:00:00"/>
    <s v="Quincenal"/>
    <n v="2024"/>
    <d v="2024-10-29T00:00:00"/>
    <d v="2024-12-02T00:00:00"/>
    <x v="0"/>
    <n v="4"/>
    <x v="0"/>
    <x v="0"/>
    <x v="0"/>
    <x v="0"/>
    <x v="1"/>
  </r>
  <r>
    <n v="71"/>
    <n v="5282562373"/>
    <d v="2025-04-14T00:00:00"/>
    <d v="2024-11-01T00:00:00"/>
    <d v="2025-04-14T00:00:00"/>
    <n v="245279247"/>
    <n v="2806"/>
    <s v="USD"/>
    <n v="7730420585"/>
    <d v="2025-04-28T00:00:00"/>
    <s v="Quincenal"/>
    <n v="2024"/>
    <d v="2024-10-29T00:00:00"/>
    <d v="2024-12-02T00:00:00"/>
    <x v="0"/>
    <n v="4"/>
    <x v="0"/>
    <x v="0"/>
    <x v="0"/>
    <x v="0"/>
    <x v="1"/>
  </r>
  <r>
    <n v="71"/>
    <n v="5282562380"/>
    <d v="2025-04-14T00:00:00"/>
    <d v="2024-11-01T00:00:00"/>
    <d v="2025-04-14T00:00:00"/>
    <n v="245279247"/>
    <n v="2806"/>
    <s v="USD"/>
    <n v="7730420585"/>
    <d v="2025-04-28T00:00:00"/>
    <s v="Quincenal"/>
    <n v="2024"/>
    <d v="2024-10-29T00:00:00"/>
    <d v="2024-12-02T00:00:00"/>
    <x v="0"/>
    <n v="4"/>
    <x v="0"/>
    <x v="0"/>
    <x v="0"/>
    <x v="0"/>
    <x v="1"/>
  </r>
  <r>
    <n v="71"/>
    <n v="5282562390"/>
    <d v="2025-04-14T00:00:00"/>
    <d v="2024-11-01T00:00:00"/>
    <d v="2025-04-14T00:00:00"/>
    <n v="245011572"/>
    <n v="2826"/>
    <s v="USD"/>
    <n v="7730420585"/>
    <d v="2025-04-28T00:00:00"/>
    <s v="Quincenal"/>
    <n v="2024"/>
    <d v="2024-10-29T00:00:00"/>
    <d v="2024-12-03T00:00:00"/>
    <x v="0"/>
    <n v="4"/>
    <x v="0"/>
    <x v="0"/>
    <x v="0"/>
    <x v="0"/>
    <x v="1"/>
  </r>
  <r>
    <n v="71"/>
    <n v="5282562508"/>
    <d v="2025-04-14T00:00:00"/>
    <d v="2024-11-03T00:00:00"/>
    <d v="2025-04-14T00:00:00"/>
    <n v="245279247"/>
    <n v="2806"/>
    <s v="USD"/>
    <n v="7730420585"/>
    <d v="2025-04-28T00:00:00"/>
    <s v="Quincenal"/>
    <n v="2024"/>
    <d v="2024-10-29T00:00:00"/>
    <d v="2024-12-03T00:00:00"/>
    <x v="0"/>
    <n v="4"/>
    <x v="0"/>
    <x v="0"/>
    <x v="0"/>
    <x v="0"/>
    <x v="1"/>
  </r>
  <r>
    <n v="71"/>
    <n v="5282562509"/>
    <d v="2025-04-14T00:00:00"/>
    <d v="2024-11-03T00:00:00"/>
    <d v="2025-04-14T00:00:00"/>
    <n v="245279247"/>
    <n v="2806"/>
    <s v="USD"/>
    <n v="7730420585"/>
    <d v="2025-04-28T00:00:00"/>
    <s v="Quincenal"/>
    <n v="2024"/>
    <d v="2024-10-29T00:00:00"/>
    <d v="2024-12-03T00:00:00"/>
    <x v="0"/>
    <n v="4"/>
    <x v="0"/>
    <x v="0"/>
    <x v="0"/>
    <x v="0"/>
    <x v="1"/>
  </r>
  <r>
    <n v="515"/>
    <n v="5547597063"/>
    <d v="2025-03-31T00:00:00"/>
    <d v="2025-03-31T00:00:00"/>
    <d v="2025-03-31T00:00:00"/>
    <n v="246149603"/>
    <n v="10615"/>
    <s v="USD"/>
    <n v="7730420585"/>
    <d v="2025-04-28T00:00:00"/>
    <s v="Quincenal"/>
    <n v="2024"/>
    <d v="2024-11-02T00:00:00"/>
    <d v="2024-12-08T00:00:00"/>
    <x v="1"/>
    <n v="4"/>
    <x v="0"/>
    <x v="0"/>
    <x v="0"/>
    <x v="1"/>
    <x v="0"/>
  </r>
  <r>
    <n v="71"/>
    <n v="5282576582"/>
    <d v="2025-04-14T00:00:00"/>
    <d v="2024-11-08T00:00:00"/>
    <d v="2025-04-14T00:00:00"/>
    <n v="245279421"/>
    <n v="2818"/>
    <s v="USD"/>
    <n v="7730420585"/>
    <d v="2025-04-28T00:00:00"/>
    <s v="Quincenal"/>
    <n v="2024"/>
    <d v="2024-11-05T00:00:00"/>
    <d v="2024-12-10T00:00:00"/>
    <x v="0"/>
    <n v="4"/>
    <x v="0"/>
    <x v="0"/>
    <x v="0"/>
    <x v="0"/>
    <x v="1"/>
  </r>
  <r>
    <n v="71"/>
    <n v="5282576584"/>
    <d v="2025-04-14T00:00:00"/>
    <d v="2024-11-08T00:00:00"/>
    <d v="2025-04-14T00:00:00"/>
    <n v="245279421"/>
    <n v="2818"/>
    <s v="USD"/>
    <n v="7730420585"/>
    <d v="2025-04-28T00:00:00"/>
    <s v="Quincenal"/>
    <n v="2024"/>
    <d v="2024-11-05T00:00:00"/>
    <d v="2024-12-10T00:00:00"/>
    <x v="0"/>
    <n v="4"/>
    <x v="0"/>
    <x v="0"/>
    <x v="0"/>
    <x v="0"/>
    <x v="1"/>
  </r>
  <r>
    <n v="71"/>
    <n v="5282576782"/>
    <d v="2025-04-14T00:00:00"/>
    <d v="2024-11-08T00:00:00"/>
    <d v="2025-04-14T00:00:00"/>
    <n v="245279421"/>
    <n v="2818"/>
    <s v="USD"/>
    <n v="7730420585"/>
    <d v="2025-04-28T00:00:00"/>
    <s v="Quincenal"/>
    <n v="2024"/>
    <d v="2024-11-05T00:00:00"/>
    <d v="2024-12-10T00:00:00"/>
    <x v="0"/>
    <n v="4"/>
    <x v="0"/>
    <x v="0"/>
    <x v="0"/>
    <x v="0"/>
    <x v="1"/>
  </r>
  <r>
    <n v="71"/>
    <n v="5282576783"/>
    <d v="2025-04-14T00:00:00"/>
    <d v="2024-11-08T00:00:00"/>
    <d v="2025-04-14T00:00:00"/>
    <n v="245279421"/>
    <n v="2818"/>
    <s v="USD"/>
    <n v="7730420585"/>
    <d v="2025-04-28T00:00:00"/>
    <s v="Quincenal"/>
    <n v="2024"/>
    <d v="2024-11-05T00:00:00"/>
    <d v="2024-12-10T00:00:00"/>
    <x v="0"/>
    <n v="4"/>
    <x v="0"/>
    <x v="0"/>
    <x v="0"/>
    <x v="0"/>
    <x v="1"/>
  </r>
  <r>
    <n v="71"/>
    <n v="5282578214"/>
    <d v="2025-04-14T00:00:00"/>
    <d v="2024-11-11T00:00:00"/>
    <d v="2025-04-14T00:00:00"/>
    <n v="245141684"/>
    <n v="5434"/>
    <s v="USD"/>
    <n v="7730420585"/>
    <d v="2025-04-28T00:00:00"/>
    <s v="Quincenal"/>
    <n v="2024"/>
    <d v="2024-10-29T00:00:00"/>
    <d v="2024-12-10T00:00:00"/>
    <x v="0"/>
    <n v="4"/>
    <x v="0"/>
    <x v="0"/>
    <x v="0"/>
    <x v="0"/>
    <x v="0"/>
  </r>
  <r>
    <n v="71"/>
    <n v="5282560543"/>
    <d v="2025-04-14T00:00:00"/>
    <d v="2024-11-01T00:00:00"/>
    <d v="2025-04-14T00:00:00"/>
    <n v="243321784"/>
    <n v="2806"/>
    <s v="USD"/>
    <n v="7730420585"/>
    <d v="2025-04-28T00:00:00"/>
    <s v="Quincenal"/>
    <n v="2024"/>
    <d v="2024-10-29T00:00:00"/>
    <d v="2024-12-11T00:00:00"/>
    <x v="0"/>
    <n v="4"/>
    <x v="0"/>
    <x v="0"/>
    <x v="0"/>
    <x v="0"/>
    <x v="1"/>
  </r>
  <r>
    <n v="71"/>
    <n v="5282591695"/>
    <d v="2025-04-14T00:00:00"/>
    <d v="2024-11-18T00:00:00"/>
    <d v="2025-04-14T00:00:00"/>
    <n v="245279423"/>
    <n v="2768"/>
    <s v="USD"/>
    <n v="7730420585"/>
    <d v="2025-04-28T00:00:00"/>
    <s v="Quincenal"/>
    <n v="2024"/>
    <d v="2024-11-14T00:00:00"/>
    <d v="2024-12-16T16:00:00"/>
    <x v="0"/>
    <n v="4"/>
    <x v="0"/>
    <x v="0"/>
    <x v="0"/>
    <x v="0"/>
    <x v="1"/>
  </r>
  <r>
    <n v="71"/>
    <n v="5282612087"/>
    <d v="2025-04-14T00:00:00"/>
    <d v="2024-11-26T00:00:00"/>
    <d v="2025-04-14T00:00:00"/>
    <n v="242309597"/>
    <n v="2768"/>
    <s v="USD"/>
    <n v="7730420585"/>
    <d v="2025-04-28T00:00:00"/>
    <s v="Quincenal"/>
    <n v="2024"/>
    <d v="2024-11-14T00:00:00"/>
    <d v="2024-12-16T16:00:00"/>
    <x v="0"/>
    <n v="4"/>
    <x v="0"/>
    <x v="0"/>
    <x v="0"/>
    <x v="0"/>
    <x v="0"/>
  </r>
  <r>
    <n v="71"/>
    <n v="5282612094"/>
    <d v="2025-04-14T00:00:00"/>
    <d v="2024-11-26T00:00:00"/>
    <d v="2025-04-14T00:00:00"/>
    <n v="242309597"/>
    <n v="3019"/>
    <s v="USD"/>
    <n v="7730420585"/>
    <d v="2025-04-28T00:00:00"/>
    <s v="Quincenal"/>
    <n v="2024"/>
    <d v="2024-11-14T00:00:00"/>
    <d v="2024-12-16T16:00:00"/>
    <x v="0"/>
    <n v="4"/>
    <x v="0"/>
    <x v="0"/>
    <x v="0"/>
    <x v="0"/>
    <x v="0"/>
  </r>
  <r>
    <n v="71"/>
    <n v="5282612096"/>
    <d v="2025-04-14T00:00:00"/>
    <d v="2024-11-26T00:00:00"/>
    <d v="2025-04-14T00:00:00"/>
    <n v="242309597"/>
    <n v="8069"/>
    <s v="USD"/>
    <n v="7730420585"/>
    <d v="2025-04-28T00:00:00"/>
    <s v="Quincenal"/>
    <n v="2024"/>
    <d v="2024-11-14T00:00:00"/>
    <d v="2024-12-16T16:00:00"/>
    <x v="0"/>
    <n v="4"/>
    <x v="0"/>
    <x v="0"/>
    <x v="0"/>
    <x v="0"/>
    <x v="0"/>
  </r>
  <r>
    <n v="71"/>
    <n v="5282612303"/>
    <d v="2025-04-14T00:00:00"/>
    <d v="2024-11-26T00:00:00"/>
    <d v="2025-04-14T00:00:00"/>
    <n v="245279423"/>
    <n v="2768"/>
    <s v="USD"/>
    <n v="7730420585"/>
    <d v="2025-04-28T00:00:00"/>
    <s v="Quincenal"/>
    <n v="2024"/>
    <d v="2024-11-14T00:00:00"/>
    <d v="2024-12-16T16:00:00"/>
    <x v="0"/>
    <n v="4"/>
    <x v="0"/>
    <x v="0"/>
    <x v="0"/>
    <x v="0"/>
    <x v="0"/>
  </r>
  <r>
    <n v="71"/>
    <n v="5282612307"/>
    <d v="2025-04-14T00:00:00"/>
    <d v="2024-11-26T00:00:00"/>
    <d v="2025-04-14T00:00:00"/>
    <n v="245279423"/>
    <n v="17042"/>
    <s v="USD"/>
    <n v="7730420585"/>
    <d v="2025-04-28T00:00:00"/>
    <s v="Quincenal"/>
    <n v="2024"/>
    <d v="2024-11-14T00:00:00"/>
    <d v="2024-12-16T16:00:00"/>
    <x v="0"/>
    <n v="4"/>
    <x v="0"/>
    <x v="0"/>
    <x v="0"/>
    <x v="0"/>
    <x v="0"/>
  </r>
  <r>
    <n v="71"/>
    <n v="5282612308"/>
    <d v="2025-04-14T00:00:00"/>
    <d v="2024-11-26T00:00:00"/>
    <d v="2025-04-14T00:00:00"/>
    <n v="245279423"/>
    <n v="2768"/>
    <s v="USD"/>
    <n v="7730420585"/>
    <d v="2025-04-28T00:00:00"/>
    <s v="Quincenal"/>
    <n v="2024"/>
    <d v="2024-11-14T00:00:00"/>
    <d v="2024-12-16T16:00:00"/>
    <x v="0"/>
    <n v="4"/>
    <x v="0"/>
    <x v="0"/>
    <x v="0"/>
    <x v="0"/>
    <x v="0"/>
  </r>
  <r>
    <n v="71"/>
    <n v="5282590993"/>
    <d v="2025-04-14T00:00:00"/>
    <d v="2024-11-17T00:00:00"/>
    <d v="2025-04-14T00:00:00"/>
    <n v="245546446"/>
    <n v="881"/>
    <s v="USD"/>
    <n v="7730420585"/>
    <d v="2025-04-28T00:00:00"/>
    <s v="Quincenal"/>
    <n v="2024"/>
    <d v="2024-11-14T00:00:00"/>
    <d v="2024-12-17T00:00:00"/>
    <x v="0"/>
    <n v="4"/>
    <x v="0"/>
    <x v="0"/>
    <x v="0"/>
    <x v="0"/>
    <x v="1"/>
  </r>
  <r>
    <n v="71"/>
    <n v="5282590999"/>
    <d v="2025-04-14T00:00:00"/>
    <d v="2024-11-17T00:00:00"/>
    <d v="2025-04-14T00:00:00"/>
    <n v="245546446"/>
    <n v="1721"/>
    <s v="USD"/>
    <n v="7730420585"/>
    <d v="2025-04-28T00:00:00"/>
    <s v="Quincenal"/>
    <n v="2024"/>
    <d v="2024-11-14T00:00:00"/>
    <d v="2024-12-17T00:00:00"/>
    <x v="0"/>
    <n v="4"/>
    <x v="0"/>
    <x v="0"/>
    <x v="0"/>
    <x v="0"/>
    <x v="1"/>
  </r>
  <r>
    <n v="71"/>
    <n v="5282591030"/>
    <d v="2025-04-14T00:00:00"/>
    <d v="2024-11-17T00:00:00"/>
    <d v="2025-04-14T00:00:00"/>
    <n v="245546446"/>
    <n v="484"/>
    <s v="USD"/>
    <n v="7730420585"/>
    <d v="2025-04-28T00:00:00"/>
    <s v="Quincenal"/>
    <n v="2024"/>
    <d v="2024-11-14T00:00:00"/>
    <d v="2024-12-17T00:00:00"/>
    <x v="0"/>
    <n v="4"/>
    <x v="0"/>
    <x v="0"/>
    <x v="0"/>
    <x v="0"/>
    <x v="1"/>
  </r>
  <r>
    <n v="71"/>
    <n v="5282577077"/>
    <d v="2025-04-14T00:00:00"/>
    <d v="2024-11-08T00:00:00"/>
    <d v="2025-04-14T00:00:00"/>
    <n v="246287529"/>
    <n v="10541"/>
    <s v="USD"/>
    <n v="7730420585"/>
    <d v="2025-04-28T00:00:00"/>
    <s v="Quincenal"/>
    <n v="2024"/>
    <d v="2024-11-05T00:00:00"/>
    <d v="2024-12-22T00:00:00"/>
    <x v="0"/>
    <n v="4"/>
    <x v="0"/>
    <x v="0"/>
    <x v="0"/>
    <x v="0"/>
    <x v="1"/>
  </r>
  <r>
    <n v="71"/>
    <n v="5282577356"/>
    <d v="2025-04-14T00:00:00"/>
    <d v="2024-11-08T00:00:00"/>
    <d v="2025-04-14T00:00:00"/>
    <n v="246287529"/>
    <n v="2807"/>
    <s v="USD"/>
    <n v="7730420585"/>
    <d v="2025-04-28T00:00:00"/>
    <s v="Quincenal"/>
    <n v="2024"/>
    <d v="2024-11-05T00:00:00"/>
    <d v="2024-12-22T00:00:00"/>
    <x v="0"/>
    <n v="4"/>
    <x v="0"/>
    <x v="0"/>
    <x v="0"/>
    <x v="0"/>
    <x v="1"/>
  </r>
  <r>
    <n v="71"/>
    <n v="5282577392"/>
    <d v="2025-04-14T00:00:00"/>
    <d v="2024-11-08T00:00:00"/>
    <d v="2025-04-14T00:00:00"/>
    <n v="246287529"/>
    <n v="2807"/>
    <s v="USD"/>
    <n v="7730420585"/>
    <d v="2025-04-28T00:00:00"/>
    <s v="Quincenal"/>
    <n v="2024"/>
    <d v="2024-11-05T00:00:00"/>
    <d v="2024-12-22T00:00:00"/>
    <x v="0"/>
    <n v="4"/>
    <x v="0"/>
    <x v="0"/>
    <x v="0"/>
    <x v="0"/>
    <x v="1"/>
  </r>
  <r>
    <n v="71"/>
    <n v="5282612204"/>
    <d v="2025-04-14T00:00:00"/>
    <d v="2024-11-26T00:00:00"/>
    <d v="2025-04-14T00:00:00"/>
    <n v="245943426"/>
    <n v="618"/>
    <s v="USD"/>
    <n v="7730420585"/>
    <d v="2025-04-28T00:00:00"/>
    <s v="Quincenal"/>
    <n v="2024"/>
    <d v="2024-11-14T00:00:00"/>
    <d v="2024-12-22T00:00:00"/>
    <x v="0"/>
    <n v="4"/>
    <x v="0"/>
    <x v="0"/>
    <x v="0"/>
    <x v="0"/>
    <x v="0"/>
  </r>
  <r>
    <n v="71"/>
    <n v="5282612214"/>
    <d v="2025-04-14T00:00:00"/>
    <d v="2024-11-26T00:00:00"/>
    <d v="2025-04-14T00:00:00"/>
    <n v="245943426"/>
    <n v="1606"/>
    <s v="USD"/>
    <n v="7730420585"/>
    <d v="2025-04-28T00:00:00"/>
    <s v="Quincenal"/>
    <n v="2024"/>
    <d v="2024-11-14T00:00:00"/>
    <d v="2024-12-22T00:00:00"/>
    <x v="0"/>
    <n v="4"/>
    <x v="0"/>
    <x v="0"/>
    <x v="0"/>
    <x v="0"/>
    <x v="0"/>
  </r>
  <r>
    <n v="71"/>
    <n v="5282612230"/>
    <d v="2025-04-14T00:00:00"/>
    <d v="2024-11-26T00:00:00"/>
    <d v="2025-04-14T00:00:00"/>
    <n v="245943426"/>
    <n v="153"/>
    <s v="USD"/>
    <n v="7730420585"/>
    <d v="2025-04-28T00:00:00"/>
    <s v="Quincenal"/>
    <n v="2024"/>
    <d v="2024-11-14T00:00:00"/>
    <d v="2024-12-22T00:00:00"/>
    <x v="0"/>
    <n v="4"/>
    <x v="0"/>
    <x v="0"/>
    <x v="0"/>
    <x v="0"/>
    <x v="0"/>
  </r>
  <r>
    <n v="71"/>
    <n v="5282612233"/>
    <d v="2025-04-14T00:00:00"/>
    <d v="2024-11-26T00:00:00"/>
    <d v="2025-04-14T00:00:00"/>
    <n v="245943426"/>
    <n v="54"/>
    <s v="USD"/>
    <n v="7730420585"/>
    <d v="2025-04-28T00:00:00"/>
    <s v="Quincenal"/>
    <n v="2024"/>
    <d v="2024-11-14T00:00:00"/>
    <d v="2024-12-22T00:00:00"/>
    <x v="0"/>
    <n v="4"/>
    <x v="0"/>
    <x v="0"/>
    <x v="0"/>
    <x v="0"/>
    <x v="0"/>
  </r>
  <r>
    <n v="71"/>
    <n v="5282612323"/>
    <d v="2025-04-14T00:00:00"/>
    <d v="2024-11-26T00:00:00"/>
    <d v="2025-04-14T00:00:00"/>
    <n v="245943426"/>
    <n v="2138"/>
    <s v="USD"/>
    <n v="7730420585"/>
    <d v="2025-04-28T00:00:00"/>
    <s v="Quincenal"/>
    <n v="2024"/>
    <d v="2024-11-14T00:00:00"/>
    <d v="2024-12-22T00:00:00"/>
    <x v="0"/>
    <n v="4"/>
    <x v="0"/>
    <x v="0"/>
    <x v="0"/>
    <x v="0"/>
    <x v="0"/>
  </r>
  <r>
    <n v="71"/>
    <n v="5282612326"/>
    <d v="2025-04-14T00:00:00"/>
    <d v="2024-11-26T00:00:00"/>
    <d v="2025-04-14T00:00:00"/>
    <n v="246547077"/>
    <n v="2768"/>
    <s v="USD"/>
    <n v="7730420585"/>
    <d v="2025-04-28T00:00:00"/>
    <s v="Quincenal"/>
    <n v="2024"/>
    <d v="2024-11-14T00:00:00"/>
    <d v="2024-12-22T05:00:00"/>
    <x v="0"/>
    <n v="4"/>
    <x v="0"/>
    <x v="0"/>
    <x v="0"/>
    <x v="0"/>
    <x v="0"/>
  </r>
  <r>
    <n v="71"/>
    <n v="5282612226"/>
    <d v="2025-04-14T00:00:00"/>
    <d v="2024-11-26T00:00:00"/>
    <d v="2025-04-14T00:00:00"/>
    <n v="245437312"/>
    <n v="3981"/>
    <s v="USD"/>
    <n v="7730420585"/>
    <d v="2025-04-28T00:00:00"/>
    <s v="Quincenal"/>
    <n v="2024"/>
    <d v="2024-11-20T00:00:00"/>
    <d v="2024-12-23T16:00:00"/>
    <x v="0"/>
    <n v="4"/>
    <x v="0"/>
    <x v="0"/>
    <x v="0"/>
    <x v="0"/>
    <x v="0"/>
  </r>
  <r>
    <n v="71"/>
    <n v="5282612229"/>
    <d v="2025-04-14T00:00:00"/>
    <d v="2024-11-26T00:00:00"/>
    <d v="2025-04-14T00:00:00"/>
    <n v="245437312"/>
    <n v="2512"/>
    <s v="USD"/>
    <n v="7730420585"/>
    <d v="2025-04-28T00:00:00"/>
    <s v="Quincenal"/>
    <n v="2024"/>
    <d v="2024-11-14T00:00:00"/>
    <d v="2024-12-23T16:00:00"/>
    <x v="0"/>
    <n v="4"/>
    <x v="0"/>
    <x v="0"/>
    <x v="0"/>
    <x v="0"/>
    <x v="0"/>
  </r>
  <r>
    <n v="71"/>
    <n v="5282789534"/>
    <d v="2025-04-16T00:00:00"/>
    <d v="2025-02-18T00:00:00"/>
    <d v="2025-04-16T00:00:00"/>
    <n v="247243379"/>
    <n v="12691"/>
    <s v="USD"/>
    <n v="7730420585"/>
    <d v="2025-04-28T00:00:00"/>
    <s v="Quincenal"/>
    <n v="2024"/>
    <d v="2024-12-11T00:00:00"/>
    <d v="2024-12-26T00:00:00"/>
    <x v="2"/>
    <n v="4"/>
    <x v="0"/>
    <x v="0"/>
    <x v="0"/>
    <x v="0"/>
    <x v="0"/>
  </r>
  <r>
    <n v="71"/>
    <n v="5282604956"/>
    <d v="2025-04-14T00:00:00"/>
    <d v="2024-11-22T00:00:00"/>
    <d v="2025-04-14T00:00:00"/>
    <n v="245569344"/>
    <n v="2526"/>
    <s v="USD"/>
    <n v="7730420585"/>
    <d v="2025-04-28T00:00:00"/>
    <s v="Quincenal"/>
    <n v="2024"/>
    <d v="2024-11-19T00:00:00"/>
    <d v="2024-12-26T01:00:00"/>
    <x v="0"/>
    <n v="4"/>
    <x v="0"/>
    <x v="0"/>
    <x v="0"/>
    <x v="0"/>
    <x v="1"/>
  </r>
  <r>
    <n v="71"/>
    <n v="5282605321"/>
    <d v="2025-07-04T00:00:00"/>
    <d v="2024-11-24T00:00:00"/>
    <d v="2025-07-04T00:00:00"/>
    <n v="245975657"/>
    <n v="50084"/>
    <s v="USD"/>
    <n v="7730437911"/>
    <d v="2025-07-22T00:00:00"/>
    <s v="Quincenal"/>
    <s v="1Q JUL"/>
    <d v="2024-11-21T15:00:00"/>
    <d v="2024-12-28T14:00:00"/>
    <x v="0"/>
    <n v="7"/>
    <x v="0"/>
    <x v="0"/>
    <x v="0"/>
    <x v="0"/>
    <x v="1"/>
  </r>
  <r>
    <n v="71"/>
    <n v="5282605074"/>
    <d v="2025-04-14T00:00:00"/>
    <d v="2024-11-22T00:00:00"/>
    <d v="2025-04-14T00:00:00"/>
    <n v="246290094"/>
    <n v="995"/>
    <s v="USD"/>
    <n v="7730420585"/>
    <d v="2025-04-28T00:00:00"/>
    <s v="Quincenal"/>
    <n v="2024"/>
    <d v="2024-11-19T00:00:00"/>
    <d v="2024-12-29T18:00:00"/>
    <x v="0"/>
    <n v="4"/>
    <x v="0"/>
    <x v="0"/>
    <x v="0"/>
    <x v="0"/>
    <x v="1"/>
  </r>
  <r>
    <n v="1592"/>
    <n v="5775713632"/>
    <d v="2025-02-24T00:00:00"/>
    <d v="2024-11-25T00:00:00"/>
    <d v="2025-02-24T00:00:00"/>
    <n v="246444535"/>
    <n v="2579"/>
    <s v="USD"/>
    <n v="7730420585"/>
    <d v="2025-04-28T00:00:00"/>
    <s v="Quincenal"/>
    <n v="2024"/>
    <d v="2024-11-24T00:00:00"/>
    <d v="2024-12-30T00:00:00"/>
    <x v="0"/>
    <n v="4"/>
    <x v="0"/>
    <x v="0"/>
    <x v="0"/>
    <x v="0"/>
    <x v="1"/>
  </r>
  <r>
    <n v="71"/>
    <n v="5282605068"/>
    <d v="2025-04-14T00:00:00"/>
    <d v="2024-11-22T00:00:00"/>
    <d v="2025-04-14T00:00:00"/>
    <n v="245437704"/>
    <n v="152"/>
    <s v="USD"/>
    <n v="7730420585"/>
    <d v="2025-04-28T00:00:00"/>
    <s v="Quincenal"/>
    <n v="2024"/>
    <d v="2024-11-19T00:00:00"/>
    <d v="2024-12-31T07:00:00"/>
    <x v="0"/>
    <n v="4"/>
    <x v="0"/>
    <x v="0"/>
    <x v="0"/>
    <x v="0"/>
    <x v="1"/>
  </r>
  <r>
    <n v="71"/>
    <n v="5282622357"/>
    <d v="2025-04-14T00:00:00"/>
    <d v="2024-11-29T00:00:00"/>
    <d v="2025-04-14T00:00:00"/>
    <n v="246020566"/>
    <n v="55"/>
    <s v="USD"/>
    <n v="7730419969"/>
    <d v="2025-04-22T00:00:00"/>
    <s v="Quincenal"/>
    <s v="1Q ABR"/>
    <d v="2024-11-25T00:00:00"/>
    <d v="2025-01-02T00:00:00"/>
    <x v="0"/>
    <n v="4"/>
    <x v="0"/>
    <x v="0"/>
    <x v="0"/>
    <x v="0"/>
    <x v="1"/>
  </r>
  <r>
    <n v="515"/>
    <n v="5547383169"/>
    <d v="2024-12-25T00:00:00"/>
    <d v="2024-12-03T00:00:00"/>
    <d v="2024-12-25T00:00:00"/>
    <s v="MEDUHF585630"/>
    <n v="4932"/>
    <s v="USD"/>
    <n v="7730412925"/>
    <d v="2025-02-24T00:00:00"/>
    <s v="Quincenal"/>
    <s v="1Q ENE"/>
    <d v="2024-11-29T00:00:00"/>
    <d v="2025-01-02T00:00:00"/>
    <x v="0"/>
    <n v="2"/>
    <x v="0"/>
    <x v="0"/>
    <x v="0"/>
    <x v="0"/>
    <x v="1"/>
  </r>
  <r>
    <n v="515"/>
    <n v="5547399249"/>
    <d v="2024-12-25T00:00:00"/>
    <d v="2024-12-11T00:00:00"/>
    <d v="2024-12-25T00:00:00"/>
    <s v="MSCUMEDUHF585630"/>
    <n v="7972"/>
    <s v="USD"/>
    <n v="7730412925"/>
    <d v="2025-02-24T00:00:00"/>
    <s v="Quincenal"/>
    <s v="1Q ENE"/>
    <d v="2024-11-29T00:00:00"/>
    <d v="2025-01-02T00:00:00"/>
    <x v="0"/>
    <n v="2"/>
    <x v="0"/>
    <x v="0"/>
    <x v="0"/>
    <x v="0"/>
    <x v="0"/>
  </r>
  <r>
    <n v="515"/>
    <n v="5547399251"/>
    <d v="2024-12-25T00:00:00"/>
    <d v="2024-12-11T00:00:00"/>
    <d v="2024-12-25T00:00:00"/>
    <s v="MSCUMEDUHF585630"/>
    <n v="7156"/>
    <s v="USD"/>
    <n v="7730412925"/>
    <d v="2025-02-24T00:00:00"/>
    <s v="Quincenal"/>
    <s v="1Q ENE"/>
    <d v="2024-11-29T00:00:00"/>
    <d v="2025-01-02T00:00:00"/>
    <x v="0"/>
    <n v="2"/>
    <x v="0"/>
    <x v="0"/>
    <x v="0"/>
    <x v="0"/>
    <x v="0"/>
  </r>
  <r>
    <n v="515"/>
    <n v="5547404720"/>
    <d v="2024-12-25T00:00:00"/>
    <d v="2024-12-15T00:00:00"/>
    <d v="2024-12-25T00:00:00"/>
    <s v="MEDUHF585630"/>
    <n v="1184"/>
    <s v="USD"/>
    <n v="7730412925"/>
    <d v="2025-02-24T00:00:00"/>
    <s v="Quincenal"/>
    <s v="1Q ENE"/>
    <d v="2024-11-29T00:00:00"/>
    <d v="2025-01-02T00:00:00"/>
    <x v="0"/>
    <n v="2"/>
    <x v="0"/>
    <x v="0"/>
    <x v="0"/>
    <x v="0"/>
    <x v="0"/>
  </r>
  <r>
    <n v="515"/>
    <n v="5547404721"/>
    <d v="2024-12-25T00:00:00"/>
    <d v="2024-12-15T00:00:00"/>
    <d v="2024-12-25T00:00:00"/>
    <s v="MEDUHF585630"/>
    <n v="1539"/>
    <s v="USD"/>
    <n v="7730412925"/>
    <d v="2025-02-24T00:00:00"/>
    <s v="Quincenal"/>
    <s v="1Q ENE"/>
    <d v="2024-11-29T00:00:00"/>
    <d v="2025-01-02T00:00:00"/>
    <x v="0"/>
    <n v="2"/>
    <x v="0"/>
    <x v="0"/>
    <x v="0"/>
    <x v="0"/>
    <x v="0"/>
  </r>
  <r>
    <n v="1592"/>
    <n v="5775715935"/>
    <d v="2025-02-24T00:00:00"/>
    <d v="2024-11-29T00:00:00"/>
    <d v="2025-02-24T00:00:00"/>
    <n v="246240420"/>
    <n v="5366"/>
    <s v="USD"/>
    <n v="7730415196"/>
    <d v="2025-03-13T00:00:00"/>
    <s v="Quincenal"/>
    <s v="2Q ENE"/>
    <d v="2024-11-26T00:00:00"/>
    <d v="2025-01-02T00:00:00"/>
    <x v="0"/>
    <n v="3"/>
    <x v="0"/>
    <x v="0"/>
    <x v="0"/>
    <x v="0"/>
    <x v="1"/>
  </r>
  <r>
    <n v="71"/>
    <n v="5282621272"/>
    <d v="2025-07-04T00:00:00"/>
    <d v="2024-11-29T00:00:00"/>
    <d v="2025-07-04T00:00:00"/>
    <n v="246020566"/>
    <n v="276"/>
    <s v="USD"/>
    <n v="7730437911"/>
    <d v="2025-07-22T00:00:00"/>
    <s v="Quincenal"/>
    <s v="1Q JUL"/>
    <d v="2024-11-26T15:00:00"/>
    <d v="2025-01-02T01:00:00"/>
    <x v="0"/>
    <n v="7"/>
    <x v="0"/>
    <x v="0"/>
    <x v="0"/>
    <x v="0"/>
    <x v="1"/>
  </r>
  <r>
    <n v="71"/>
    <n v="5282621274"/>
    <d v="2025-07-04T00:00:00"/>
    <d v="2024-11-29T00:00:00"/>
    <d v="2025-07-04T00:00:00"/>
    <n v="246020566"/>
    <n v="276"/>
    <s v="USD"/>
    <n v="7730437911"/>
    <d v="2025-07-22T00:00:00"/>
    <s v="Quincenal"/>
    <s v="1Q JUL"/>
    <d v="2024-11-26T15:00:00"/>
    <d v="2025-01-02T01:00:00"/>
    <x v="0"/>
    <n v="7"/>
    <x v="0"/>
    <x v="0"/>
    <x v="0"/>
    <x v="0"/>
    <x v="1"/>
  </r>
  <r>
    <n v="71"/>
    <n v="5282621393"/>
    <d v="2025-07-04T00:00:00"/>
    <d v="2024-11-29T00:00:00"/>
    <d v="2025-07-04T00:00:00"/>
    <n v="246020566"/>
    <n v="276"/>
    <s v="USD"/>
    <n v="7730437911"/>
    <d v="2025-07-22T00:00:00"/>
    <s v="Quincenal"/>
    <s v="1Q JUL"/>
    <d v="2024-11-26T15:00:00"/>
    <d v="2025-01-02T01:00:00"/>
    <x v="0"/>
    <n v="7"/>
    <x v="0"/>
    <x v="0"/>
    <x v="0"/>
    <x v="0"/>
    <x v="1"/>
  </r>
  <r>
    <n v="71"/>
    <n v="5282621649"/>
    <d v="2025-04-14T00:00:00"/>
    <d v="2024-11-29T00:00:00"/>
    <d v="2025-04-14T00:00:00"/>
    <n v="245828678"/>
    <n v="1392"/>
    <s v="USD"/>
    <n v="7730419969"/>
    <d v="2025-04-22T00:00:00"/>
    <s v="Quincenal"/>
    <s v="1Q ABR"/>
    <d v="2024-11-25T00:00:00"/>
    <d v="2025-01-02T01:00:00"/>
    <x v="0"/>
    <n v="4"/>
    <x v="0"/>
    <x v="0"/>
    <x v="0"/>
    <x v="0"/>
    <x v="1"/>
  </r>
  <r>
    <n v="71"/>
    <n v="5282621653"/>
    <d v="2025-04-14T00:00:00"/>
    <d v="2024-11-29T00:00:00"/>
    <d v="2025-04-14T00:00:00"/>
    <n v="245828678"/>
    <n v="4714"/>
    <s v="USD"/>
    <n v="7730419969"/>
    <d v="2025-04-22T00:00:00"/>
    <s v="Quincenal"/>
    <s v="1Q ABR"/>
    <d v="2024-11-25T00:00:00"/>
    <d v="2025-01-02T01:00:00"/>
    <x v="0"/>
    <n v="4"/>
    <x v="0"/>
    <x v="0"/>
    <x v="0"/>
    <x v="0"/>
    <x v="1"/>
  </r>
  <r>
    <n v="71"/>
    <n v="5282621658"/>
    <d v="2025-04-14T00:00:00"/>
    <d v="2024-11-29T00:00:00"/>
    <d v="2025-04-14T00:00:00"/>
    <n v="245828678"/>
    <n v="606"/>
    <s v="USD"/>
    <n v="7730419969"/>
    <d v="2025-04-22T00:00:00"/>
    <s v="Quincenal"/>
    <s v="1Q ABR"/>
    <d v="2024-11-25T00:00:00"/>
    <d v="2025-01-02T01:00:00"/>
    <x v="0"/>
    <n v="4"/>
    <x v="0"/>
    <x v="0"/>
    <x v="0"/>
    <x v="0"/>
    <x v="1"/>
  </r>
  <r>
    <n v="1589"/>
    <n v="5220685233"/>
    <d v="2025-03-19T00:00:00"/>
    <d v="2025-05-13T00:00:00"/>
    <d v="2025-03-19T00:00:00"/>
    <n v="246497002"/>
    <n v="3704"/>
    <s v="USD"/>
    <n v="7730418400"/>
    <d v="2025-04-09T00:00:00"/>
    <s v="Quincenal"/>
    <s v="2Q MAR"/>
    <d v="2024-11-12T00:00:00"/>
    <d v="2025-01-03T00:00:00"/>
    <x v="3"/>
    <n v="4"/>
    <x v="0"/>
    <x v="0"/>
    <x v="1"/>
    <x v="0"/>
    <x v="0"/>
  </r>
  <r>
    <n v="515"/>
    <n v="5547369273"/>
    <d v="2024-12-15T00:00:00"/>
    <d v="2024-11-26T00:00:00"/>
    <d v="2024-12-15T00:00:00"/>
    <n v="246082557"/>
    <n v="1054"/>
    <s v="USD"/>
    <n v="7730412925"/>
    <d v="2025-02-24T00:00:00"/>
    <s v="Quincenal"/>
    <s v="1Q ENE"/>
    <d v="2024-11-23T00:00:00"/>
    <d v="2025-01-03T00:00:00"/>
    <x v="0"/>
    <n v="2"/>
    <x v="0"/>
    <x v="0"/>
    <x v="0"/>
    <x v="0"/>
    <x v="1"/>
  </r>
  <r>
    <n v="515"/>
    <n v="5547369279"/>
    <d v="2024-12-15T00:00:00"/>
    <d v="2024-11-26T00:00:00"/>
    <d v="2024-12-15T00:00:00"/>
    <n v="246082557"/>
    <n v="983"/>
    <s v="USD"/>
    <n v="7730412925"/>
    <d v="2025-02-24T00:00:00"/>
    <s v="Quincenal"/>
    <s v="1Q ENE"/>
    <d v="2024-11-23T00:00:00"/>
    <d v="2025-01-03T00:00:00"/>
    <x v="0"/>
    <n v="2"/>
    <x v="0"/>
    <x v="0"/>
    <x v="0"/>
    <x v="0"/>
    <x v="1"/>
  </r>
  <r>
    <n v="515"/>
    <n v="5547383167"/>
    <d v="2024-12-25T00:00:00"/>
    <d v="2024-12-03T00:00:00"/>
    <d v="2024-12-25T00:00:00"/>
    <n v="247154566"/>
    <n v="763"/>
    <s v="USD"/>
    <n v="7730412925"/>
    <d v="2025-02-24T00:00:00"/>
    <s v="Quincenal"/>
    <s v="1Q ENE"/>
    <d v="2024-12-01T00:00:00"/>
    <d v="2025-01-06T00:00:00"/>
    <x v="0"/>
    <n v="2"/>
    <x v="0"/>
    <x v="0"/>
    <x v="0"/>
    <x v="0"/>
    <x v="1"/>
  </r>
  <r>
    <n v="515"/>
    <n v="5547383168"/>
    <d v="2024-12-25T00:00:00"/>
    <d v="2024-12-03T00:00:00"/>
    <d v="2024-12-25T00:00:00"/>
    <n v="247154566"/>
    <n v="4521"/>
    <s v="USD"/>
    <n v="7730412925"/>
    <d v="2025-02-24T00:00:00"/>
    <s v="Quincenal"/>
    <s v="1Q ENE"/>
    <d v="2024-12-01T00:00:00"/>
    <d v="2025-01-06T00:00:00"/>
    <x v="0"/>
    <n v="2"/>
    <x v="0"/>
    <x v="0"/>
    <x v="0"/>
    <x v="0"/>
    <x v="1"/>
  </r>
  <r>
    <n v="515"/>
    <n v="5547383172"/>
    <d v="2024-12-25T00:00:00"/>
    <d v="2024-12-03T00:00:00"/>
    <d v="2024-12-25T00:00:00"/>
    <n v="247154566"/>
    <n v="9635"/>
    <s v="USD"/>
    <n v="7730412925"/>
    <d v="2025-02-24T00:00:00"/>
    <s v="Quincenal"/>
    <s v="1Q ENE"/>
    <d v="2024-12-01T00:00:00"/>
    <d v="2025-01-06T00:00:00"/>
    <x v="0"/>
    <n v="2"/>
    <x v="0"/>
    <x v="0"/>
    <x v="0"/>
    <x v="0"/>
    <x v="1"/>
  </r>
  <r>
    <n v="515"/>
    <n v="5547383174"/>
    <d v="2024-12-25T00:00:00"/>
    <d v="2024-12-03T00:00:00"/>
    <d v="2024-12-25T00:00:00"/>
    <n v="247154566"/>
    <n v="1377"/>
    <s v="USD"/>
    <n v="7730412925"/>
    <d v="2025-02-24T00:00:00"/>
    <s v="Quincenal"/>
    <s v="1Q ENE"/>
    <d v="2024-12-01T00:00:00"/>
    <d v="2025-01-06T00:00:00"/>
    <x v="0"/>
    <n v="2"/>
    <x v="0"/>
    <x v="0"/>
    <x v="0"/>
    <x v="0"/>
    <x v="1"/>
  </r>
  <r>
    <n v="515"/>
    <n v="5547383177"/>
    <d v="2024-12-25T00:00:00"/>
    <d v="2024-12-03T00:00:00"/>
    <d v="2024-12-25T00:00:00"/>
    <n v="247154566"/>
    <n v="3969"/>
    <s v="USD"/>
    <n v="7730412925"/>
    <d v="2025-02-24T00:00:00"/>
    <s v="Quincenal"/>
    <s v="1Q ENE"/>
    <d v="2024-12-01T00:00:00"/>
    <d v="2025-01-06T00:00:00"/>
    <x v="0"/>
    <n v="2"/>
    <x v="0"/>
    <x v="0"/>
    <x v="0"/>
    <x v="0"/>
    <x v="1"/>
  </r>
  <r>
    <n v="515"/>
    <n v="5547383178"/>
    <d v="2024-12-25T00:00:00"/>
    <d v="2024-12-03T00:00:00"/>
    <d v="2024-12-25T00:00:00"/>
    <n v="247154566"/>
    <n v="3418"/>
    <s v="USD"/>
    <n v="7730412925"/>
    <d v="2025-02-24T00:00:00"/>
    <s v="Quincenal"/>
    <s v="1Q ENE"/>
    <d v="2024-12-01T00:00:00"/>
    <d v="2025-01-06T00:00:00"/>
    <x v="0"/>
    <n v="2"/>
    <x v="0"/>
    <x v="0"/>
    <x v="0"/>
    <x v="0"/>
    <x v="1"/>
  </r>
  <r>
    <n v="515"/>
    <n v="5547383179"/>
    <d v="2024-12-25T00:00:00"/>
    <d v="2024-12-03T00:00:00"/>
    <d v="2024-12-25T00:00:00"/>
    <n v="247154566"/>
    <n v="15653"/>
    <s v="USD"/>
    <n v="7730412925"/>
    <d v="2025-02-24T00:00:00"/>
    <s v="Quincenal"/>
    <s v="1Q ENE"/>
    <d v="2024-12-01T00:00:00"/>
    <d v="2025-01-06T00:00:00"/>
    <x v="0"/>
    <n v="2"/>
    <x v="0"/>
    <x v="0"/>
    <x v="0"/>
    <x v="0"/>
    <x v="1"/>
  </r>
  <r>
    <n v="515"/>
    <n v="5547383180"/>
    <d v="2024-12-25T00:00:00"/>
    <d v="2024-12-03T00:00:00"/>
    <d v="2024-12-25T00:00:00"/>
    <n v="247154566"/>
    <n v="6943"/>
    <s v="USD"/>
    <n v="7730412925"/>
    <d v="2025-02-24T00:00:00"/>
    <s v="Quincenal"/>
    <s v="1Q ENE"/>
    <d v="2024-12-01T00:00:00"/>
    <d v="2025-01-06T00:00:00"/>
    <x v="0"/>
    <n v="2"/>
    <x v="0"/>
    <x v="0"/>
    <x v="0"/>
    <x v="0"/>
    <x v="1"/>
  </r>
  <r>
    <n v="515"/>
    <n v="5547383181"/>
    <d v="2024-12-25T00:00:00"/>
    <d v="2024-12-03T00:00:00"/>
    <d v="2024-12-25T00:00:00"/>
    <n v="247154566"/>
    <n v="309"/>
    <s v="USD"/>
    <n v="7730412925"/>
    <d v="2025-02-24T00:00:00"/>
    <s v="Quincenal"/>
    <s v="1Q ENE"/>
    <d v="2024-12-01T00:00:00"/>
    <d v="2025-01-06T00:00:00"/>
    <x v="0"/>
    <n v="2"/>
    <x v="0"/>
    <x v="0"/>
    <x v="0"/>
    <x v="0"/>
    <x v="1"/>
  </r>
  <r>
    <n v="515"/>
    <n v="5547383185"/>
    <d v="2024-12-25T00:00:00"/>
    <d v="2024-12-03T00:00:00"/>
    <d v="2024-12-25T00:00:00"/>
    <n v="247154566"/>
    <n v="5106"/>
    <s v="USD"/>
    <n v="7730412925"/>
    <d v="2025-02-24T00:00:00"/>
    <s v="Quincenal"/>
    <s v="1Q ENE"/>
    <d v="2024-12-01T00:00:00"/>
    <d v="2025-01-06T00:00:00"/>
    <x v="0"/>
    <n v="2"/>
    <x v="0"/>
    <x v="0"/>
    <x v="0"/>
    <x v="0"/>
    <x v="1"/>
  </r>
  <r>
    <n v="515"/>
    <n v="5547383186"/>
    <d v="2024-12-25T00:00:00"/>
    <d v="2024-12-03T00:00:00"/>
    <d v="2024-12-25T00:00:00"/>
    <n v="247154566"/>
    <n v="6201"/>
    <s v="USD"/>
    <n v="7730412925"/>
    <d v="2025-02-24T00:00:00"/>
    <s v="Quincenal"/>
    <s v="1Q ENE"/>
    <d v="2024-12-01T00:00:00"/>
    <d v="2025-01-06T00:00:00"/>
    <x v="0"/>
    <n v="2"/>
    <x v="0"/>
    <x v="0"/>
    <x v="0"/>
    <x v="0"/>
    <x v="1"/>
  </r>
  <r>
    <n v="515"/>
    <n v="5547383188"/>
    <d v="2024-12-25T00:00:00"/>
    <d v="2024-12-03T00:00:00"/>
    <d v="2024-12-25T00:00:00"/>
    <n v="247154566"/>
    <n v="987"/>
    <s v="USD"/>
    <n v="7730412925"/>
    <d v="2025-02-24T00:00:00"/>
    <s v="Quincenal"/>
    <s v="1Q ENE"/>
    <d v="2024-12-01T00:00:00"/>
    <d v="2025-01-06T00:00:00"/>
    <x v="0"/>
    <n v="2"/>
    <x v="0"/>
    <x v="0"/>
    <x v="0"/>
    <x v="0"/>
    <x v="1"/>
  </r>
  <r>
    <n v="515"/>
    <n v="5547383199"/>
    <d v="2024-12-25T00:00:00"/>
    <d v="2024-12-03T00:00:00"/>
    <d v="2024-12-25T00:00:00"/>
    <n v="247154566"/>
    <n v="5653"/>
    <s v="USD"/>
    <n v="7730412925"/>
    <d v="2025-02-24T00:00:00"/>
    <s v="Quincenal"/>
    <s v="1Q ENE"/>
    <d v="2024-12-01T00:00:00"/>
    <d v="2025-01-06T00:00:00"/>
    <x v="0"/>
    <n v="2"/>
    <x v="0"/>
    <x v="0"/>
    <x v="0"/>
    <x v="0"/>
    <x v="1"/>
  </r>
  <r>
    <n v="515"/>
    <n v="5547395272"/>
    <d v="2024-12-25T00:00:00"/>
    <d v="2024-12-10T00:00:00"/>
    <d v="2024-12-25T00:00:00"/>
    <n v="247154566"/>
    <n v="7001"/>
    <s v="USD"/>
    <n v="7730412925"/>
    <d v="2025-02-24T00:00:00"/>
    <s v="Quincenal"/>
    <s v="1Q ENE"/>
    <d v="2024-12-01T00:00:00"/>
    <d v="2025-01-06T00:00:00"/>
    <x v="0"/>
    <n v="2"/>
    <x v="0"/>
    <x v="0"/>
    <x v="0"/>
    <x v="0"/>
    <x v="0"/>
  </r>
  <r>
    <n v="515"/>
    <n v="5547404674"/>
    <d v="2024-12-25T00:00:00"/>
    <d v="2024-12-13T00:00:00"/>
    <d v="2024-12-25T00:00:00"/>
    <n v="247154566"/>
    <n v="16340"/>
    <s v="USD"/>
    <n v="7730412925"/>
    <d v="2025-02-24T00:00:00"/>
    <s v="Quincenal"/>
    <s v="1Q ENE"/>
    <d v="2024-12-01T00:00:00"/>
    <d v="2025-01-06T00:00:00"/>
    <x v="0"/>
    <n v="2"/>
    <x v="0"/>
    <x v="0"/>
    <x v="0"/>
    <x v="0"/>
    <x v="0"/>
  </r>
  <r>
    <n v="515"/>
    <n v="5547404676"/>
    <d v="2024-12-25T00:00:00"/>
    <d v="2024-12-13T00:00:00"/>
    <d v="2024-12-25T00:00:00"/>
    <n v="247154566"/>
    <n v="23552"/>
    <s v="USD"/>
    <n v="7730412925"/>
    <d v="2025-02-24T00:00:00"/>
    <s v="Quincenal"/>
    <s v="1Q ENE"/>
    <d v="2024-12-01T00:00:00"/>
    <d v="2025-01-06T00:00:00"/>
    <x v="0"/>
    <n v="2"/>
    <x v="0"/>
    <x v="0"/>
    <x v="0"/>
    <x v="0"/>
    <x v="0"/>
  </r>
  <r>
    <n v="71"/>
    <n v="5282605062"/>
    <d v="2025-04-14T00:00:00"/>
    <d v="2024-11-22T00:00:00"/>
    <d v="2025-04-14T00:00:00"/>
    <n v="246287722"/>
    <n v="2761"/>
    <s v="USD"/>
    <n v="7730419969"/>
    <d v="2025-04-22T00:00:00"/>
    <s v="Quincenal"/>
    <s v="1Q ABR"/>
    <d v="2024-11-19T00:00:00"/>
    <d v="2025-01-06T06:00:00"/>
    <x v="0"/>
    <n v="4"/>
    <x v="0"/>
    <x v="0"/>
    <x v="0"/>
    <x v="0"/>
    <x v="1"/>
  </r>
  <r>
    <n v="71"/>
    <n v="5282605110"/>
    <d v="2025-04-14T00:00:00"/>
    <d v="2024-11-22T00:00:00"/>
    <d v="2025-04-14T00:00:00"/>
    <n v="246287722"/>
    <n v="2761"/>
    <s v="USD"/>
    <n v="7730419969"/>
    <d v="2025-04-22T00:00:00"/>
    <s v="Quincenal"/>
    <s v="1Q ABR"/>
    <d v="2024-11-19T00:00:00"/>
    <d v="2025-01-06T06:00:00"/>
    <x v="0"/>
    <n v="4"/>
    <x v="0"/>
    <x v="0"/>
    <x v="0"/>
    <x v="0"/>
    <x v="1"/>
  </r>
  <r>
    <n v="71"/>
    <n v="5282605111"/>
    <d v="2025-04-14T00:00:00"/>
    <d v="2024-11-22T00:00:00"/>
    <d v="2025-04-14T00:00:00"/>
    <n v="246287722"/>
    <n v="2761"/>
    <s v="USD"/>
    <n v="7730419969"/>
    <d v="2025-04-22T00:00:00"/>
    <s v="Quincenal"/>
    <s v="1Q ABR"/>
    <d v="2024-11-19T00:00:00"/>
    <d v="2025-01-06T06:00:00"/>
    <x v="0"/>
    <n v="4"/>
    <x v="0"/>
    <x v="0"/>
    <x v="0"/>
    <x v="0"/>
    <x v="1"/>
  </r>
  <r>
    <n v="71"/>
    <n v="5282605148"/>
    <d v="2025-04-14T00:00:00"/>
    <d v="2024-11-22T00:00:00"/>
    <d v="2025-04-14T00:00:00"/>
    <n v="246287722"/>
    <n v="2761"/>
    <s v="USD"/>
    <n v="7730419969"/>
    <d v="2025-04-22T00:00:00"/>
    <s v="Quincenal"/>
    <s v="1Q ABR"/>
    <d v="2024-11-19T00:00:00"/>
    <d v="2025-01-06T06:00:00"/>
    <x v="0"/>
    <n v="4"/>
    <x v="0"/>
    <x v="0"/>
    <x v="0"/>
    <x v="0"/>
    <x v="1"/>
  </r>
  <r>
    <n v="71"/>
    <n v="5282605174"/>
    <d v="2025-04-14T00:00:00"/>
    <d v="2024-11-22T00:00:00"/>
    <d v="2025-04-14T00:00:00"/>
    <n v="246287722"/>
    <n v="2761"/>
    <s v="USD"/>
    <n v="7730419969"/>
    <d v="2025-04-22T00:00:00"/>
    <s v="Quincenal"/>
    <s v="1Q ABR"/>
    <d v="2024-11-19T00:00:00"/>
    <d v="2025-01-06T06:00:00"/>
    <x v="0"/>
    <n v="4"/>
    <x v="0"/>
    <x v="0"/>
    <x v="0"/>
    <x v="0"/>
    <x v="1"/>
  </r>
  <r>
    <n v="71"/>
    <n v="5282635426"/>
    <d v="2025-04-14T00:00:00"/>
    <d v="2024-12-07T00:00:00"/>
    <d v="2025-04-14T00:00:00"/>
    <n v="245011599"/>
    <n v="2751"/>
    <s v="USD"/>
    <n v="7730419969"/>
    <d v="2025-04-22T00:00:00"/>
    <s v="Quincenal"/>
    <s v="1Q ABR"/>
    <d v="2024-12-04T00:00:00"/>
    <d v="2025-01-07T00:00:00"/>
    <x v="0"/>
    <n v="4"/>
    <x v="0"/>
    <x v="0"/>
    <x v="0"/>
    <x v="0"/>
    <x v="1"/>
  </r>
  <r>
    <n v="71"/>
    <n v="5282635434"/>
    <d v="2025-04-14T00:00:00"/>
    <d v="2024-12-07T00:00:00"/>
    <d v="2025-04-14T00:00:00"/>
    <n v="245011594"/>
    <n v="144"/>
    <s v="USD"/>
    <n v="7730419969"/>
    <d v="2025-04-22T00:00:00"/>
    <s v="Quincenal"/>
    <s v="1Q ABR"/>
    <d v="2024-12-04T00:00:00"/>
    <d v="2025-01-07T00:00:00"/>
    <x v="0"/>
    <n v="4"/>
    <x v="0"/>
    <x v="0"/>
    <x v="0"/>
    <x v="0"/>
    <x v="1"/>
  </r>
  <r>
    <n v="71"/>
    <n v="5282643239"/>
    <d v="2025-04-14T00:00:00"/>
    <d v="2024-12-11T00:00:00"/>
    <d v="2025-04-14T00:00:00"/>
    <n v="245011597"/>
    <n v="2751"/>
    <s v="USD"/>
    <n v="7730419969"/>
    <d v="2025-04-22T00:00:00"/>
    <s v="Quincenal"/>
    <s v="1Q ABR"/>
    <d v="2024-12-04T00:00:00"/>
    <d v="2025-01-07T00:00:00"/>
    <x v="0"/>
    <n v="4"/>
    <x v="0"/>
    <x v="0"/>
    <x v="0"/>
    <x v="0"/>
    <x v="0"/>
  </r>
  <r>
    <n v="71"/>
    <n v="5282643243"/>
    <d v="2025-04-14T00:00:00"/>
    <d v="2024-12-11T00:00:00"/>
    <d v="2025-04-14T00:00:00"/>
    <n v="245011593"/>
    <n v="6815"/>
    <s v="USD"/>
    <n v="7730419969"/>
    <d v="2025-04-22T00:00:00"/>
    <s v="Quincenal"/>
    <s v="1Q ABR"/>
    <d v="2024-12-04T00:00:00"/>
    <d v="2025-01-07T00:00:00"/>
    <x v="0"/>
    <n v="4"/>
    <x v="0"/>
    <x v="0"/>
    <x v="0"/>
    <x v="0"/>
    <x v="0"/>
  </r>
  <r>
    <n v="71"/>
    <n v="5282643244"/>
    <d v="2025-04-14T00:00:00"/>
    <d v="2024-12-11T00:00:00"/>
    <d v="2025-04-14T00:00:00"/>
    <n v="245011592"/>
    <n v="2751"/>
    <s v="USD"/>
    <n v="7730419969"/>
    <d v="2025-04-22T00:00:00"/>
    <s v="Quincenal"/>
    <s v="1Q ABR"/>
    <d v="2024-12-04T00:00:00"/>
    <d v="2025-01-07T00:00:00"/>
    <x v="0"/>
    <n v="4"/>
    <x v="0"/>
    <x v="0"/>
    <x v="0"/>
    <x v="0"/>
    <x v="0"/>
  </r>
  <r>
    <n v="71"/>
    <n v="5282643245"/>
    <d v="2025-04-14T00:00:00"/>
    <d v="2024-12-11T00:00:00"/>
    <d v="2025-04-14T00:00:00"/>
    <n v="245011595"/>
    <n v="2751"/>
    <s v="USD"/>
    <n v="7730419969"/>
    <d v="2025-04-22T00:00:00"/>
    <s v="Quincenal"/>
    <s v="1Q ABR"/>
    <d v="2024-12-04T00:00:00"/>
    <d v="2025-01-07T00:00:00"/>
    <x v="0"/>
    <n v="4"/>
    <x v="0"/>
    <x v="0"/>
    <x v="0"/>
    <x v="0"/>
    <x v="0"/>
  </r>
  <r>
    <n v="71"/>
    <n v="5282643246"/>
    <d v="2025-04-14T00:00:00"/>
    <d v="2024-12-11T00:00:00"/>
    <d v="2025-04-14T00:00:00"/>
    <n v="245011600"/>
    <n v="2751"/>
    <s v="USD"/>
    <n v="7730419969"/>
    <d v="2025-04-22T00:00:00"/>
    <s v="Quincenal"/>
    <s v="1Q ABR"/>
    <d v="2024-12-04T00:00:00"/>
    <d v="2025-01-07T00:00:00"/>
    <x v="0"/>
    <n v="4"/>
    <x v="0"/>
    <x v="0"/>
    <x v="0"/>
    <x v="0"/>
    <x v="0"/>
  </r>
  <r>
    <n v="71"/>
    <n v="5282643248"/>
    <d v="2025-04-14T00:00:00"/>
    <d v="2024-12-11T00:00:00"/>
    <d v="2025-04-14T00:00:00"/>
    <n v="245011598"/>
    <n v="2751"/>
    <s v="USD"/>
    <n v="7730419969"/>
    <d v="2025-04-22T00:00:00"/>
    <s v="Quincenal"/>
    <s v="1Q ABR"/>
    <d v="2024-12-04T00:00:00"/>
    <d v="2025-01-07T00:00:00"/>
    <x v="0"/>
    <n v="4"/>
    <x v="0"/>
    <x v="0"/>
    <x v="0"/>
    <x v="0"/>
    <x v="0"/>
  </r>
  <r>
    <n v="71"/>
    <n v="5282682987"/>
    <d v="2025-02-19T00:00:00"/>
    <d v="2024-12-28T00:00:00"/>
    <d v="2025-02-19T00:00:00"/>
    <s v="A46356195"/>
    <n v="2751"/>
    <s v="USD"/>
    <n v="7730415196"/>
    <d v="2025-03-13T00:00:00"/>
    <s v="Quincenal"/>
    <s v="2Q ENE"/>
    <d v="2024-12-05T00:00:00"/>
    <d v="2025-01-07T00:00:00"/>
    <x v="0"/>
    <n v="3"/>
    <x v="0"/>
    <x v="0"/>
    <x v="0"/>
    <x v="0"/>
    <x v="0"/>
  </r>
  <r>
    <n v="515"/>
    <n v="5547401640"/>
    <d v="2025-02-24T00:00:00"/>
    <d v="2024-12-12T00:00:00"/>
    <d v="2025-02-24T00:00:00"/>
    <s v="MEDUHF606097"/>
    <n v="248"/>
    <s v="USD"/>
    <n v="7730415196"/>
    <d v="2025-03-13T00:00:00"/>
    <s v="Quincenal"/>
    <s v="2Q ENE"/>
    <d v="2024-12-08T00:00:00"/>
    <d v="2025-01-07T00:00:00"/>
    <x v="0"/>
    <n v="3"/>
    <x v="0"/>
    <x v="0"/>
    <x v="0"/>
    <x v="0"/>
    <x v="1"/>
  </r>
  <r>
    <n v="515"/>
    <n v="5547401660"/>
    <d v="2024-12-25T00:00:00"/>
    <d v="2024-12-12T00:00:00"/>
    <d v="2024-12-25T00:00:00"/>
    <s v="MEDUHF606097"/>
    <n v="8671"/>
    <s v="USD"/>
    <n v="7730412925"/>
    <d v="2025-02-24T00:00:00"/>
    <s v="Quincenal"/>
    <s v="1Q ENE"/>
    <d v="2024-12-08T00:00:00"/>
    <d v="2025-01-07T00:00:00"/>
    <x v="0"/>
    <n v="2"/>
    <x v="0"/>
    <x v="0"/>
    <x v="0"/>
    <x v="0"/>
    <x v="1"/>
  </r>
  <r>
    <n v="515"/>
    <n v="5547401662"/>
    <d v="2024-12-25T00:00:00"/>
    <d v="2024-12-12T00:00:00"/>
    <d v="2024-12-25T00:00:00"/>
    <s v="MEDUHF606097"/>
    <n v="4055"/>
    <s v="USD"/>
    <n v="7730412925"/>
    <d v="2025-02-24T00:00:00"/>
    <s v="Quincenal"/>
    <s v="1Q ENE"/>
    <d v="2024-12-08T00:00:00"/>
    <d v="2025-01-07T00:00:00"/>
    <x v="0"/>
    <n v="2"/>
    <x v="0"/>
    <x v="0"/>
    <x v="0"/>
    <x v="0"/>
    <x v="1"/>
  </r>
  <r>
    <n v="515"/>
    <n v="5547401665"/>
    <d v="2024-12-25T00:00:00"/>
    <d v="2024-12-12T00:00:00"/>
    <d v="2024-12-25T00:00:00"/>
    <s v="MEDUHF606097"/>
    <n v="1261"/>
    <s v="USD"/>
    <n v="7730412925"/>
    <d v="2025-02-24T00:00:00"/>
    <s v="Quincenal"/>
    <s v="1Q ENE"/>
    <d v="2024-12-08T00:00:00"/>
    <d v="2025-01-07T00:00:00"/>
    <x v="0"/>
    <n v="2"/>
    <x v="0"/>
    <x v="0"/>
    <x v="0"/>
    <x v="0"/>
    <x v="1"/>
  </r>
  <r>
    <n v="515"/>
    <n v="5547401666"/>
    <d v="2024-12-25T00:00:00"/>
    <d v="2024-12-12T00:00:00"/>
    <d v="2024-12-25T00:00:00"/>
    <s v="MEDUHF606097"/>
    <n v="1215"/>
    <s v="USD"/>
    <n v="7730412925"/>
    <d v="2025-02-24T00:00:00"/>
    <s v="Quincenal"/>
    <s v="1Q ENE"/>
    <d v="2024-12-08T00:00:00"/>
    <d v="2025-01-07T00:00:00"/>
    <x v="0"/>
    <n v="2"/>
    <x v="0"/>
    <x v="0"/>
    <x v="0"/>
    <x v="0"/>
    <x v="1"/>
  </r>
  <r>
    <n v="515"/>
    <n v="5547401667"/>
    <d v="2024-12-25T00:00:00"/>
    <d v="2024-12-12T00:00:00"/>
    <d v="2024-12-25T00:00:00"/>
    <n v="247456870"/>
    <n v="112"/>
    <s v="USD"/>
    <n v="7730412925"/>
    <d v="2025-02-24T00:00:00"/>
    <s v="Quincenal"/>
    <s v="1Q ENE"/>
    <d v="2024-12-09T00:00:00"/>
    <d v="2025-01-07T00:00:00"/>
    <x v="0"/>
    <n v="2"/>
    <x v="0"/>
    <x v="0"/>
    <x v="0"/>
    <x v="0"/>
    <x v="1"/>
  </r>
  <r>
    <n v="515"/>
    <n v="5547401668"/>
    <d v="2024-12-25T00:00:00"/>
    <d v="2024-12-12T00:00:00"/>
    <d v="2024-12-25T00:00:00"/>
    <n v="247456870"/>
    <n v="193"/>
    <s v="USD"/>
    <n v="7730412925"/>
    <d v="2025-02-24T00:00:00"/>
    <s v="Quincenal"/>
    <s v="1Q ENE"/>
    <d v="2024-12-09T00:00:00"/>
    <d v="2025-01-07T00:00:00"/>
    <x v="0"/>
    <n v="2"/>
    <x v="0"/>
    <x v="0"/>
    <x v="0"/>
    <x v="0"/>
    <x v="1"/>
  </r>
  <r>
    <n v="515"/>
    <n v="5547401673"/>
    <d v="2024-12-25T00:00:00"/>
    <d v="2024-12-12T00:00:00"/>
    <d v="2024-12-25T00:00:00"/>
    <s v="MEDUHF606097"/>
    <n v="15762"/>
    <s v="USD"/>
    <n v="7730412925"/>
    <d v="2025-02-24T00:00:00"/>
    <s v="Quincenal"/>
    <s v="1Q ENE"/>
    <d v="2024-12-08T00:00:00"/>
    <d v="2025-01-07T00:00:00"/>
    <x v="0"/>
    <n v="2"/>
    <x v="0"/>
    <x v="0"/>
    <x v="0"/>
    <x v="0"/>
    <x v="1"/>
  </r>
  <r>
    <n v="515"/>
    <n v="5547401681"/>
    <d v="2024-12-25T00:00:00"/>
    <d v="2024-12-12T00:00:00"/>
    <d v="2024-12-25T00:00:00"/>
    <n v="247456870"/>
    <n v="1653"/>
    <s v="USD"/>
    <n v="7730412925"/>
    <d v="2025-02-24T00:00:00"/>
    <s v="Quincenal"/>
    <s v="1Q ENE"/>
    <d v="2024-12-09T00:00:00"/>
    <d v="2025-01-07T00:00:00"/>
    <x v="0"/>
    <n v="2"/>
    <x v="0"/>
    <x v="0"/>
    <x v="0"/>
    <x v="0"/>
    <x v="1"/>
  </r>
  <r>
    <n v="515"/>
    <n v="5547401684"/>
    <d v="2024-12-25T00:00:00"/>
    <d v="2024-12-12T00:00:00"/>
    <d v="2024-12-25T00:00:00"/>
    <s v="MEDUHF606097"/>
    <n v="12606"/>
    <s v="USD"/>
    <n v="7730412925"/>
    <d v="2025-02-24T00:00:00"/>
    <s v="Quincenal"/>
    <s v="1Q ENE"/>
    <d v="2024-12-08T00:00:00"/>
    <d v="2025-01-07T00:00:00"/>
    <x v="0"/>
    <n v="2"/>
    <x v="0"/>
    <x v="0"/>
    <x v="0"/>
    <x v="0"/>
    <x v="1"/>
  </r>
  <r>
    <n v="71"/>
    <n v="5282621848"/>
    <d v="2025-07-04T00:00:00"/>
    <d v="2024-11-29T00:00:00"/>
    <d v="2025-07-04T00:00:00"/>
    <n v="245962788"/>
    <n v="22151"/>
    <s v="USD"/>
    <n v="7730437911"/>
    <d v="2025-07-22T00:00:00"/>
    <s v="Quincenal"/>
    <s v="1Q JUL"/>
    <d v="2024-11-26T12:00:00"/>
    <d v="2025-01-07T06:00:00"/>
    <x v="0"/>
    <n v="7"/>
    <x v="0"/>
    <x v="0"/>
    <x v="0"/>
    <x v="0"/>
    <x v="1"/>
  </r>
  <r>
    <n v="515"/>
    <n v="5547383183"/>
    <d v="2024-12-25T00:00:00"/>
    <d v="2024-12-03T00:00:00"/>
    <d v="2024-12-25T00:00:00"/>
    <n v="247172325"/>
    <n v="774"/>
    <s v="USD"/>
    <n v="7730412925"/>
    <d v="2025-02-24T00:00:00"/>
    <s v="Quincenal"/>
    <s v="1Q ENE"/>
    <d v="2024-11-30T00:00:00"/>
    <d v="2025-01-10T00:00:00"/>
    <x v="0"/>
    <n v="2"/>
    <x v="0"/>
    <x v="0"/>
    <x v="0"/>
    <x v="0"/>
    <x v="1"/>
  </r>
  <r>
    <n v="515"/>
    <n v="5547383190"/>
    <d v="2024-12-25T00:00:00"/>
    <d v="2024-12-03T00:00:00"/>
    <d v="2024-12-25T00:00:00"/>
    <n v="247172325"/>
    <n v="7903"/>
    <s v="USD"/>
    <n v="7730412925"/>
    <d v="2025-02-24T00:00:00"/>
    <s v="Quincenal"/>
    <s v="1Q ENE"/>
    <d v="2024-11-30T00:00:00"/>
    <d v="2025-01-10T00:00:00"/>
    <x v="0"/>
    <n v="2"/>
    <x v="0"/>
    <x v="0"/>
    <x v="0"/>
    <x v="0"/>
    <x v="1"/>
  </r>
  <r>
    <n v="515"/>
    <n v="5547383200"/>
    <d v="2024-12-25T00:00:00"/>
    <d v="2024-12-03T00:00:00"/>
    <d v="2024-12-25T00:00:00"/>
    <n v="247172325"/>
    <n v="1128"/>
    <s v="USD"/>
    <n v="7730412925"/>
    <d v="2025-02-24T00:00:00"/>
    <s v="Quincenal"/>
    <s v="1Q ENE"/>
    <d v="2024-11-30T00:00:00"/>
    <d v="2025-01-10T00:00:00"/>
    <x v="0"/>
    <n v="2"/>
    <x v="0"/>
    <x v="0"/>
    <x v="0"/>
    <x v="0"/>
    <x v="1"/>
  </r>
  <r>
    <n v="515"/>
    <n v="5547401670"/>
    <d v="2024-12-25T00:00:00"/>
    <d v="2024-12-12T00:00:00"/>
    <d v="2024-12-25T00:00:00"/>
    <n v="247456869"/>
    <n v="1405"/>
    <s v="USD"/>
    <n v="7730412925"/>
    <d v="2025-02-24T00:00:00"/>
    <s v="Quincenal"/>
    <s v="1Q ENE"/>
    <d v="2024-12-09T00:00:00"/>
    <d v="2025-01-12T00:00:00"/>
    <x v="0"/>
    <n v="2"/>
    <x v="0"/>
    <x v="0"/>
    <x v="0"/>
    <x v="0"/>
    <x v="1"/>
  </r>
  <r>
    <n v="515"/>
    <n v="5547401677"/>
    <d v="2024-12-25T00:00:00"/>
    <d v="2024-12-12T00:00:00"/>
    <d v="2024-12-25T00:00:00"/>
    <n v="247456869"/>
    <n v="2538"/>
    <s v="USD"/>
    <n v="7730412925"/>
    <d v="2025-02-24T00:00:00"/>
    <s v="Quincenal"/>
    <s v="1Q ENE"/>
    <d v="2024-12-09T00:00:00"/>
    <d v="2025-01-12T00:00:00"/>
    <x v="0"/>
    <n v="2"/>
    <x v="0"/>
    <x v="0"/>
    <x v="0"/>
    <x v="0"/>
    <x v="1"/>
  </r>
  <r>
    <n v="71"/>
    <n v="5282622345"/>
    <d v="2025-04-14T00:00:00"/>
    <d v="2024-11-29T00:00:00"/>
    <d v="2025-04-14T00:00:00"/>
    <n v="246204920"/>
    <n v="6994"/>
    <s v="USD"/>
    <n v="7730419969"/>
    <d v="2025-04-22T00:00:00"/>
    <s v="Quincenal"/>
    <s v="1Q ABR"/>
    <d v="2024-11-26T00:00:00"/>
    <d v="2025-01-13T06:00:00"/>
    <x v="0"/>
    <n v="4"/>
    <x v="0"/>
    <x v="0"/>
    <x v="0"/>
    <x v="0"/>
    <x v="1"/>
  </r>
  <r>
    <n v="71"/>
    <n v="5283050055"/>
    <d v="2025-04-14T00:00:00"/>
    <d v="2025-06-27T00:00:00"/>
    <d v="2025-04-14T00:00:00"/>
    <n v="246204920"/>
    <n v="2761"/>
    <s v="USD"/>
    <n v="7730419969"/>
    <d v="2025-04-22T00:00:00"/>
    <s v="Quincenal"/>
    <s v="1Q ABR"/>
    <d v="2024-11-26T00:00:00"/>
    <d v="2025-01-13T06:00:00"/>
    <x v="4"/>
    <n v="4"/>
    <x v="0"/>
    <x v="0"/>
    <x v="1"/>
    <x v="0"/>
    <x v="0"/>
  </r>
  <r>
    <n v="71"/>
    <n v="5283050056"/>
    <d v="2025-04-14T00:00:00"/>
    <d v="2025-06-27T00:00:00"/>
    <d v="2025-04-14T00:00:00"/>
    <n v="246204920"/>
    <n v="2761"/>
    <s v="USD"/>
    <n v="7730419969"/>
    <d v="2025-04-22T00:00:00"/>
    <s v="Quincenal"/>
    <s v="1Q ABR"/>
    <d v="2024-11-26T00:00:00"/>
    <d v="2025-01-13T06:00:00"/>
    <x v="4"/>
    <n v="4"/>
    <x v="0"/>
    <x v="0"/>
    <x v="1"/>
    <x v="0"/>
    <x v="0"/>
  </r>
  <r>
    <n v="71"/>
    <n v="5283050057"/>
    <d v="2025-04-14T00:00:00"/>
    <d v="2025-06-27T00:00:00"/>
    <d v="2025-04-14T00:00:00"/>
    <n v="246204920"/>
    <n v="2761"/>
    <s v="USD"/>
    <n v="7730419969"/>
    <d v="2025-04-22T00:00:00"/>
    <s v="Quincenal"/>
    <s v="1Q ABR"/>
    <d v="2024-11-26T00:00:00"/>
    <d v="2025-01-13T06:00:00"/>
    <x v="4"/>
    <n v="4"/>
    <x v="0"/>
    <x v="0"/>
    <x v="1"/>
    <x v="0"/>
    <x v="0"/>
  </r>
  <r>
    <n v="71"/>
    <n v="5283050072"/>
    <d v="2025-04-14T00:00:00"/>
    <d v="2025-06-27T00:00:00"/>
    <d v="2025-04-14T00:00:00"/>
    <n v="246204920"/>
    <n v="2761"/>
    <s v="USD"/>
    <n v="7730419969"/>
    <d v="2025-04-22T00:00:00"/>
    <s v="Quincenal"/>
    <s v="1Q ABR"/>
    <d v="2024-11-26T00:00:00"/>
    <d v="2025-01-13T06:00:00"/>
    <x v="4"/>
    <n v="4"/>
    <x v="0"/>
    <x v="0"/>
    <x v="1"/>
    <x v="0"/>
    <x v="0"/>
  </r>
  <r>
    <n v="71"/>
    <n v="5282650834"/>
    <d v="2025-04-14T00:00:00"/>
    <d v="2024-12-13T00:00:00"/>
    <d v="2025-04-14T00:00:00"/>
    <n v="245011613"/>
    <n v="7679"/>
    <s v="USD"/>
    <n v="7730419969"/>
    <d v="2025-04-22T00:00:00"/>
    <s v="Quincenal"/>
    <s v="1Q ABR"/>
    <d v="2024-12-19T00:00:00"/>
    <d v="2025-01-14T00:00:00"/>
    <x v="0"/>
    <n v="4"/>
    <x v="0"/>
    <x v="0"/>
    <x v="0"/>
    <x v="0"/>
    <x v="1"/>
  </r>
  <r>
    <n v="71"/>
    <n v="5282651930"/>
    <d v="2025-04-14T00:00:00"/>
    <d v="2024-12-15T00:00:00"/>
    <d v="2025-04-14T00:00:00"/>
    <n v="245011612"/>
    <n v="2755"/>
    <s v="USD"/>
    <n v="7730419969"/>
    <d v="2025-04-22T00:00:00"/>
    <s v="Quincenal"/>
    <s v="1Q ABR"/>
    <d v="2024-12-11T00:00:00"/>
    <d v="2025-01-14T00:00:00"/>
    <x v="0"/>
    <n v="4"/>
    <x v="0"/>
    <x v="0"/>
    <x v="0"/>
    <x v="0"/>
    <x v="1"/>
  </r>
  <r>
    <n v="71"/>
    <n v="5282682990"/>
    <d v="2025-04-14T00:00:00"/>
    <d v="2024-12-28T00:00:00"/>
    <d v="2025-04-14T00:00:00"/>
    <n v="245011596"/>
    <n v="2759"/>
    <s v="USD"/>
    <n v="7730419969"/>
    <d v="2025-04-22T00:00:00"/>
    <s v="Quincenal"/>
    <s v="1Q ABR"/>
    <d v="2024-12-12T00:00:00"/>
    <d v="2025-01-14T00:00:00"/>
    <x v="0"/>
    <n v="4"/>
    <x v="0"/>
    <x v="0"/>
    <x v="0"/>
    <x v="0"/>
    <x v="0"/>
  </r>
  <r>
    <n v="71"/>
    <n v="5282682993"/>
    <d v="2025-04-14T00:00:00"/>
    <d v="2024-12-28T00:00:00"/>
    <d v="2025-04-14T00:00:00"/>
    <n v="245011577"/>
    <n v="2759"/>
    <s v="USD"/>
    <n v="7730419969"/>
    <d v="2025-04-22T00:00:00"/>
    <s v="Quincenal"/>
    <s v="1Q ABR"/>
    <d v="2024-12-12T00:00:00"/>
    <d v="2025-01-14T00:00:00"/>
    <x v="0"/>
    <n v="4"/>
    <x v="0"/>
    <x v="0"/>
    <x v="0"/>
    <x v="0"/>
    <x v="0"/>
  </r>
  <r>
    <n v="515"/>
    <n v="5547410943"/>
    <d v="2025-02-14T00:00:00"/>
    <d v="2024-12-17T00:00:00"/>
    <d v="2025-02-14T00:00:00"/>
    <s v="MEDUHF785032"/>
    <n v="347"/>
    <s v="USD"/>
    <n v="7730415196"/>
    <d v="2025-03-13T00:00:00"/>
    <s v="Quincenal"/>
    <s v="2Q ENE"/>
    <d v="2024-12-12T00:00:00"/>
    <d v="2025-01-14T00:00:00"/>
    <x v="0"/>
    <n v="3"/>
    <x v="0"/>
    <x v="0"/>
    <x v="0"/>
    <x v="0"/>
    <x v="1"/>
  </r>
  <r>
    <n v="515"/>
    <n v="5547410944"/>
    <d v="2025-02-14T00:00:00"/>
    <d v="2024-12-17T00:00:00"/>
    <d v="2025-02-14T00:00:00"/>
    <s v="MEDUHF785032"/>
    <n v="986"/>
    <s v="USD"/>
    <n v="7730415196"/>
    <d v="2025-03-13T00:00:00"/>
    <s v="Quincenal"/>
    <s v="2Q ENE"/>
    <d v="2024-12-12T00:00:00"/>
    <d v="2025-01-14T00:00:00"/>
    <x v="0"/>
    <n v="3"/>
    <x v="0"/>
    <x v="0"/>
    <x v="0"/>
    <x v="0"/>
    <x v="1"/>
  </r>
  <r>
    <n v="515"/>
    <n v="5547410945"/>
    <d v="2025-02-14T00:00:00"/>
    <d v="2024-12-17T00:00:00"/>
    <d v="2025-02-14T00:00:00"/>
    <s v="MEDUHF785032"/>
    <n v="11795"/>
    <s v="USD"/>
    <n v="7730415196"/>
    <d v="2025-03-13T00:00:00"/>
    <s v="Quincenal"/>
    <s v="2Q ENE"/>
    <d v="2024-12-12T00:00:00"/>
    <d v="2025-01-14T00:00:00"/>
    <x v="0"/>
    <n v="3"/>
    <x v="0"/>
    <x v="0"/>
    <x v="0"/>
    <x v="0"/>
    <x v="1"/>
  </r>
  <r>
    <n v="515"/>
    <n v="5547410946"/>
    <d v="2025-02-14T00:00:00"/>
    <d v="2024-12-17T00:00:00"/>
    <d v="2025-02-14T00:00:00"/>
    <s v="MEDUHF785032"/>
    <n v="876"/>
    <s v="USD"/>
    <n v="7730415196"/>
    <d v="2025-03-13T00:00:00"/>
    <s v="Quincenal"/>
    <s v="2Q ENE"/>
    <d v="2024-12-12T00:00:00"/>
    <d v="2025-01-14T00:00:00"/>
    <x v="0"/>
    <n v="3"/>
    <x v="0"/>
    <x v="0"/>
    <x v="0"/>
    <x v="0"/>
    <x v="1"/>
  </r>
  <r>
    <n v="515"/>
    <n v="5547410947"/>
    <d v="2025-02-14T00:00:00"/>
    <d v="2024-12-17T00:00:00"/>
    <d v="2025-02-14T00:00:00"/>
    <s v="MEDUHF785032"/>
    <n v="3885"/>
    <s v="USD"/>
    <n v="7730415196"/>
    <d v="2025-03-13T00:00:00"/>
    <s v="Quincenal"/>
    <s v="2Q ENE"/>
    <d v="2024-12-12T00:00:00"/>
    <d v="2025-01-14T00:00:00"/>
    <x v="0"/>
    <n v="3"/>
    <x v="0"/>
    <x v="0"/>
    <x v="0"/>
    <x v="0"/>
    <x v="1"/>
  </r>
  <r>
    <n v="515"/>
    <n v="5547410950"/>
    <d v="2025-02-14T00:00:00"/>
    <d v="2024-12-17T00:00:00"/>
    <d v="2025-02-14T00:00:00"/>
    <n v="247662120"/>
    <n v="248"/>
    <s v="USD"/>
    <n v="7730415196"/>
    <d v="2025-03-13T00:00:00"/>
    <s v="Quincenal"/>
    <s v="2Q ENE"/>
    <d v="2025-01-22T00:00:00"/>
    <d v="2025-01-14T00:00:00"/>
    <x v="0"/>
    <n v="3"/>
    <x v="0"/>
    <x v="0"/>
    <x v="0"/>
    <x v="0"/>
    <x v="1"/>
  </r>
  <r>
    <n v="515"/>
    <n v="5547410964"/>
    <d v="2025-02-14T00:00:00"/>
    <d v="2024-12-17T00:00:00"/>
    <d v="2025-02-14T00:00:00"/>
    <s v="MEDUHF785032"/>
    <n v="33"/>
    <s v="USD"/>
    <n v="7730415196"/>
    <d v="2025-03-13T00:00:00"/>
    <s v="Quincenal"/>
    <s v="2Q ENE"/>
    <d v="2024-12-12T00:00:00"/>
    <d v="2025-01-14T00:00:00"/>
    <x v="0"/>
    <n v="3"/>
    <x v="0"/>
    <x v="0"/>
    <x v="0"/>
    <x v="0"/>
    <x v="1"/>
  </r>
  <r>
    <n v="515"/>
    <n v="5547410965"/>
    <d v="2025-02-14T00:00:00"/>
    <d v="2024-12-17T00:00:00"/>
    <d v="2025-02-14T00:00:00"/>
    <s v="MEDUHF785032"/>
    <n v="1665"/>
    <s v="USD"/>
    <n v="7730415196"/>
    <d v="2025-03-13T00:00:00"/>
    <s v="Quincenal"/>
    <s v="2Q ENE"/>
    <d v="2024-12-12T00:00:00"/>
    <d v="2025-01-14T00:00:00"/>
    <x v="0"/>
    <n v="3"/>
    <x v="0"/>
    <x v="0"/>
    <x v="0"/>
    <x v="0"/>
    <x v="1"/>
  </r>
  <r>
    <n v="515"/>
    <n v="5547410966"/>
    <d v="2025-02-14T00:00:00"/>
    <d v="2024-12-17T00:00:00"/>
    <d v="2025-02-14T00:00:00"/>
    <s v="MEDUHF785032"/>
    <n v="833"/>
    <s v="USD"/>
    <n v="7730415196"/>
    <d v="2025-03-13T00:00:00"/>
    <s v="Quincenal"/>
    <s v="2Q ENE"/>
    <d v="2024-12-12T00:00:00"/>
    <d v="2025-01-14T00:00:00"/>
    <x v="0"/>
    <n v="3"/>
    <x v="0"/>
    <x v="0"/>
    <x v="0"/>
    <x v="0"/>
    <x v="1"/>
  </r>
  <r>
    <n v="515"/>
    <n v="5547410967"/>
    <d v="2025-02-14T00:00:00"/>
    <d v="2024-12-17T00:00:00"/>
    <d v="2025-02-14T00:00:00"/>
    <s v="MEDUHF785032"/>
    <n v="446"/>
    <s v="USD"/>
    <n v="7730415196"/>
    <d v="2025-03-13T00:00:00"/>
    <s v="Quincenal"/>
    <s v="2Q ENE"/>
    <d v="2024-12-12T00:00:00"/>
    <d v="2025-01-14T00:00:00"/>
    <x v="0"/>
    <n v="3"/>
    <x v="0"/>
    <x v="0"/>
    <x v="0"/>
    <x v="0"/>
    <x v="1"/>
  </r>
  <r>
    <n v="515"/>
    <n v="5547410968"/>
    <d v="2025-02-14T00:00:00"/>
    <d v="2024-12-17T00:00:00"/>
    <d v="2025-02-14T00:00:00"/>
    <s v="MEDUHF785032"/>
    <n v="6068"/>
    <s v="USD"/>
    <n v="7730415196"/>
    <d v="2025-03-13T00:00:00"/>
    <s v="Quincenal"/>
    <s v="2Q ENE"/>
    <d v="2024-12-12T00:00:00"/>
    <d v="2025-01-14T00:00:00"/>
    <x v="0"/>
    <n v="3"/>
    <x v="0"/>
    <x v="0"/>
    <x v="0"/>
    <x v="0"/>
    <x v="1"/>
  </r>
  <r>
    <n v="515"/>
    <n v="5547410970"/>
    <d v="2025-02-14T00:00:00"/>
    <d v="2024-12-17T00:00:00"/>
    <d v="2025-02-14T00:00:00"/>
    <s v="MEDUHF785032"/>
    <n v="2876"/>
    <s v="USD"/>
    <n v="7730415196"/>
    <d v="2025-03-13T00:00:00"/>
    <s v="Quincenal"/>
    <s v="2Q ENE"/>
    <d v="2024-12-12T00:00:00"/>
    <d v="2025-01-14T00:00:00"/>
    <x v="0"/>
    <n v="3"/>
    <x v="0"/>
    <x v="0"/>
    <x v="0"/>
    <x v="0"/>
    <x v="1"/>
  </r>
  <r>
    <n v="515"/>
    <n v="5547410971"/>
    <d v="2025-02-14T00:00:00"/>
    <d v="2024-12-17T00:00:00"/>
    <d v="2025-02-14T00:00:00"/>
    <s v="MEDUHF785032"/>
    <n v="2079"/>
    <s v="USD"/>
    <n v="7730415196"/>
    <d v="2025-03-13T00:00:00"/>
    <s v="Quincenal"/>
    <s v="2Q ENE"/>
    <d v="2024-12-12T00:00:00"/>
    <d v="2025-01-14T00:00:00"/>
    <x v="0"/>
    <n v="3"/>
    <x v="0"/>
    <x v="0"/>
    <x v="0"/>
    <x v="0"/>
    <x v="1"/>
  </r>
  <r>
    <n v="515"/>
    <n v="5547410973"/>
    <d v="2025-02-14T00:00:00"/>
    <d v="2024-12-17T00:00:00"/>
    <d v="2025-02-14T00:00:00"/>
    <n v="247662120"/>
    <n v="1014"/>
    <s v="USD"/>
    <n v="7730415196"/>
    <d v="2025-03-13T00:00:00"/>
    <s v="Quincenal"/>
    <s v="2Q ENE"/>
    <d v="2025-01-22T00:00:00"/>
    <d v="2025-01-14T00:00:00"/>
    <x v="0"/>
    <n v="3"/>
    <x v="0"/>
    <x v="0"/>
    <x v="0"/>
    <x v="0"/>
    <x v="1"/>
  </r>
  <r>
    <n v="515"/>
    <n v="5547410975"/>
    <d v="2025-02-14T00:00:00"/>
    <d v="2024-12-17T00:00:00"/>
    <d v="2025-02-14T00:00:00"/>
    <n v="247662120"/>
    <n v="42"/>
    <s v="USD"/>
    <n v="7730415196"/>
    <d v="2025-03-13T00:00:00"/>
    <s v="Quincenal"/>
    <s v="2Q ENE"/>
    <d v="2025-01-22T00:00:00"/>
    <d v="2025-01-14T00:00:00"/>
    <x v="0"/>
    <n v="3"/>
    <x v="0"/>
    <x v="0"/>
    <x v="0"/>
    <x v="0"/>
    <x v="1"/>
  </r>
  <r>
    <n v="515"/>
    <n v="5547410981"/>
    <d v="2025-02-14T00:00:00"/>
    <d v="2024-12-17T00:00:00"/>
    <d v="2025-02-14T00:00:00"/>
    <s v="MEDUHF785032"/>
    <n v="6672"/>
    <s v="USD"/>
    <n v="7730415196"/>
    <d v="2025-03-13T00:00:00"/>
    <s v="Quincenal"/>
    <s v="2Q ENE"/>
    <d v="2024-12-12T00:00:00"/>
    <d v="2025-01-14T00:00:00"/>
    <x v="0"/>
    <n v="3"/>
    <x v="0"/>
    <x v="0"/>
    <x v="0"/>
    <x v="0"/>
    <x v="1"/>
  </r>
  <r>
    <n v="515"/>
    <n v="5547453331"/>
    <d v="2025-02-12T00:00:00"/>
    <d v="2025-01-07T00:00:00"/>
    <d v="2025-02-12T00:00:00"/>
    <s v="MEDUHF785032"/>
    <n v="415"/>
    <s v="USD"/>
    <n v="7730415196"/>
    <d v="2025-03-13T00:00:00"/>
    <s v="Quincenal"/>
    <s v="2Q ENE"/>
    <d v="2024-12-12T00:00:00"/>
    <d v="2025-01-14T00:00:00"/>
    <x v="5"/>
    <n v="3"/>
    <x v="0"/>
    <x v="0"/>
    <x v="0"/>
    <x v="0"/>
    <x v="0"/>
  </r>
  <r>
    <n v="71"/>
    <n v="5282650861"/>
    <d v="2025-07-04T00:00:00"/>
    <d v="2024-12-13T00:00:00"/>
    <d v="2025-07-04T00:00:00"/>
    <n v="247006718"/>
    <n v="2749"/>
    <s v="USD"/>
    <n v="7730437911"/>
    <d v="2025-07-22T00:00:00"/>
    <s v="Quincenal"/>
    <s v="1Q JUL"/>
    <d v="2024-12-10T12:00:00"/>
    <d v="2025-01-14T13:00:00"/>
    <x v="0"/>
    <n v="7"/>
    <x v="0"/>
    <x v="0"/>
    <x v="0"/>
    <x v="0"/>
    <x v="1"/>
  </r>
  <r>
    <n v="71"/>
    <n v="5282650867"/>
    <d v="2025-07-04T00:00:00"/>
    <d v="2024-12-13T00:00:00"/>
    <d v="2025-07-04T00:00:00"/>
    <n v="247006718"/>
    <n v="2749"/>
    <s v="USD"/>
    <n v="7730437911"/>
    <d v="2025-07-22T00:00:00"/>
    <s v="Quincenal"/>
    <s v="1Q JUL"/>
    <d v="2024-12-10T12:00:00"/>
    <d v="2025-01-14T13:00:00"/>
    <x v="0"/>
    <n v="7"/>
    <x v="0"/>
    <x v="0"/>
    <x v="0"/>
    <x v="0"/>
    <x v="1"/>
  </r>
  <r>
    <n v="71"/>
    <n v="5282650872"/>
    <d v="2025-07-04T00:00:00"/>
    <d v="2024-12-13T00:00:00"/>
    <d v="2025-07-04T00:00:00"/>
    <n v="247006718"/>
    <n v="2749"/>
    <s v="USD"/>
    <n v="7730437911"/>
    <d v="2025-07-22T00:00:00"/>
    <s v="Quincenal"/>
    <s v="1Q JUL"/>
    <d v="2024-12-10T12:00:00"/>
    <d v="2025-01-14T13:00:00"/>
    <x v="0"/>
    <n v="7"/>
    <x v="0"/>
    <x v="0"/>
    <x v="0"/>
    <x v="0"/>
    <x v="1"/>
  </r>
  <r>
    <n v="71"/>
    <n v="5282650873"/>
    <d v="2025-07-04T00:00:00"/>
    <d v="2024-12-13T00:00:00"/>
    <d v="2025-07-04T00:00:00"/>
    <n v="247006718"/>
    <n v="2749"/>
    <s v="USD"/>
    <n v="7730437911"/>
    <d v="2025-07-22T00:00:00"/>
    <s v="Quincenal"/>
    <s v="1Q JUL"/>
    <d v="2024-12-10T12:00:00"/>
    <d v="2025-01-14T13:00:00"/>
    <x v="0"/>
    <n v="7"/>
    <x v="0"/>
    <x v="0"/>
    <x v="0"/>
    <x v="0"/>
    <x v="1"/>
  </r>
  <r>
    <n v="71"/>
    <n v="5282650907"/>
    <d v="2025-07-04T00:00:00"/>
    <d v="2024-12-13T00:00:00"/>
    <d v="2025-07-04T00:00:00"/>
    <n v="247006718"/>
    <n v="98"/>
    <s v="USD"/>
    <n v="7730437911"/>
    <d v="2025-07-22T00:00:00"/>
    <s v="Quincenal"/>
    <s v="1Q JUL"/>
    <d v="2024-12-10T12:00:00"/>
    <d v="2025-01-14T13:00:00"/>
    <x v="0"/>
    <n v="7"/>
    <x v="0"/>
    <x v="0"/>
    <x v="0"/>
    <x v="0"/>
    <x v="1"/>
  </r>
  <r>
    <n v="71"/>
    <n v="5282650908"/>
    <d v="2025-07-04T00:00:00"/>
    <d v="2024-12-13T00:00:00"/>
    <d v="2025-07-04T00:00:00"/>
    <n v="247006718"/>
    <n v="7764"/>
    <s v="USD"/>
    <n v="7730437911"/>
    <d v="2025-07-22T00:00:00"/>
    <s v="Quincenal"/>
    <s v="1Q JUL"/>
    <d v="2024-12-10T12:00:00"/>
    <d v="2025-01-14T13:00:00"/>
    <x v="0"/>
    <n v="7"/>
    <x v="0"/>
    <x v="0"/>
    <x v="0"/>
    <x v="0"/>
    <x v="1"/>
  </r>
  <r>
    <n v="515"/>
    <n v="5547401645"/>
    <d v="2025-02-24T00:00:00"/>
    <d v="2024-12-12T00:00:00"/>
    <d v="2025-02-24T00:00:00"/>
    <n v="247172321"/>
    <n v="719"/>
    <s v="USD"/>
    <n v="7730415196"/>
    <d v="2025-03-13T00:00:00"/>
    <s v="Quincenal"/>
    <s v="2Q ENE"/>
    <d v="2024-12-09T00:00:00"/>
    <d v="2025-01-16T00:00:00"/>
    <x v="0"/>
    <n v="3"/>
    <x v="0"/>
    <x v="0"/>
    <x v="0"/>
    <x v="0"/>
    <x v="1"/>
  </r>
  <r>
    <n v="515"/>
    <n v="5547401671"/>
    <d v="2024-12-25T00:00:00"/>
    <d v="2024-12-12T00:00:00"/>
    <d v="2024-12-25T00:00:00"/>
    <n v="247172321"/>
    <n v="1367"/>
    <s v="USD"/>
    <n v="7730415196"/>
    <d v="2025-03-13T00:00:00"/>
    <s v="Quincenal"/>
    <s v="2Q ENE"/>
    <d v="2024-12-09T00:00:00"/>
    <d v="2025-01-16T00:00:00"/>
    <x v="0"/>
    <n v="3"/>
    <x v="0"/>
    <x v="0"/>
    <x v="0"/>
    <x v="0"/>
    <x v="1"/>
  </r>
  <r>
    <n v="515"/>
    <n v="5547401672"/>
    <d v="2024-12-25T00:00:00"/>
    <d v="2024-12-12T00:00:00"/>
    <d v="2024-12-25T00:00:00"/>
    <n v="247172321"/>
    <n v="474"/>
    <s v="USD"/>
    <n v="7730415196"/>
    <d v="2025-03-13T00:00:00"/>
    <s v="Quincenal"/>
    <s v="2Q ENE"/>
    <d v="2024-12-09T00:00:00"/>
    <d v="2025-01-16T00:00:00"/>
    <x v="0"/>
    <n v="3"/>
    <x v="0"/>
    <x v="0"/>
    <x v="0"/>
    <x v="0"/>
    <x v="1"/>
  </r>
  <r>
    <n v="515"/>
    <n v="5547401674"/>
    <d v="2024-12-25T00:00:00"/>
    <d v="2024-12-12T00:00:00"/>
    <d v="2024-12-25T00:00:00"/>
    <n v="247172321"/>
    <n v="2055"/>
    <s v="USD"/>
    <n v="7730415196"/>
    <d v="2025-03-13T00:00:00"/>
    <s v="Quincenal"/>
    <s v="2Q ENE"/>
    <d v="2024-12-09T00:00:00"/>
    <d v="2025-01-16T00:00:00"/>
    <x v="0"/>
    <n v="3"/>
    <x v="0"/>
    <x v="0"/>
    <x v="0"/>
    <x v="0"/>
    <x v="1"/>
  </r>
  <r>
    <n v="515"/>
    <n v="5547401675"/>
    <d v="2024-12-25T00:00:00"/>
    <d v="2024-12-12T00:00:00"/>
    <d v="2024-12-25T00:00:00"/>
    <n v="247172321"/>
    <n v="2835"/>
    <s v="USD"/>
    <n v="7730415196"/>
    <d v="2025-03-13T00:00:00"/>
    <s v="Quincenal"/>
    <s v="2Q ENE"/>
    <d v="2024-12-09T00:00:00"/>
    <d v="2025-01-16T00:00:00"/>
    <x v="0"/>
    <n v="3"/>
    <x v="0"/>
    <x v="0"/>
    <x v="0"/>
    <x v="0"/>
    <x v="1"/>
  </r>
  <r>
    <n v="71"/>
    <n v="5282635442"/>
    <d v="2025-02-24T00:00:00"/>
    <d v="2024-12-07T00:00:00"/>
    <d v="2025-02-24T00:00:00"/>
    <n v="246382186"/>
    <n v="2162"/>
    <s v="USD"/>
    <n v="7730415196"/>
    <d v="2025-03-13T00:00:00"/>
    <s v="Quincenal"/>
    <s v="2Q ENE"/>
    <d v="2024-12-05T00:00:00"/>
    <d v="2025-01-17T00:00:00"/>
    <x v="0"/>
    <n v="3"/>
    <x v="0"/>
    <x v="0"/>
    <x v="0"/>
    <x v="0"/>
    <x v="1"/>
  </r>
  <r>
    <n v="71"/>
    <n v="5282635446"/>
    <d v="2025-02-24T00:00:00"/>
    <d v="2024-12-07T00:00:00"/>
    <d v="2025-02-24T00:00:00"/>
    <n v="246382186"/>
    <n v="2042"/>
    <s v="USD"/>
    <n v="7730415196"/>
    <d v="2025-03-13T00:00:00"/>
    <s v="Quincenal"/>
    <s v="2Q ENE"/>
    <d v="2024-12-05T00:00:00"/>
    <d v="2025-01-17T00:00:00"/>
    <x v="0"/>
    <n v="3"/>
    <x v="0"/>
    <x v="0"/>
    <x v="0"/>
    <x v="0"/>
    <x v="1"/>
  </r>
  <r>
    <n v="71"/>
    <n v="5282651949"/>
    <d v="2025-04-14T00:00:00"/>
    <d v="2024-12-15T00:00:00"/>
    <d v="2025-04-14T00:00:00"/>
    <n v="245011617"/>
    <n v="22038"/>
    <s v="USD"/>
    <n v="7730419969"/>
    <d v="2025-04-22T00:00:00"/>
    <s v="Quincenal"/>
    <s v="1Q ABR"/>
    <d v="2024-12-12T00:00:00"/>
    <d v="2025-01-18T00:00:00"/>
    <x v="0"/>
    <n v="4"/>
    <x v="0"/>
    <x v="0"/>
    <x v="0"/>
    <x v="0"/>
    <x v="1"/>
  </r>
  <r>
    <n v="71"/>
    <n v="5282651176"/>
    <d v="2025-04-14T00:00:00"/>
    <d v="2024-12-13T00:00:00"/>
    <d v="2025-04-14T00:00:00"/>
    <n v="245011578"/>
    <n v="1595"/>
    <s v="USD"/>
    <n v="7730419969"/>
    <d v="2025-04-22T00:00:00"/>
    <s v="Quincenal"/>
    <s v="1Q ABR"/>
    <d v="2024-12-10T00:00:00"/>
    <d v="2025-01-19T00:00:00"/>
    <x v="0"/>
    <n v="4"/>
    <x v="0"/>
    <x v="0"/>
    <x v="0"/>
    <x v="0"/>
    <x v="1"/>
  </r>
  <r>
    <n v="71"/>
    <n v="5282651494"/>
    <d v="2025-04-14T00:00:00"/>
    <d v="2024-12-13T00:00:00"/>
    <d v="2025-04-14T00:00:00"/>
    <n v="245011580"/>
    <n v="16578"/>
    <s v="USD"/>
    <n v="7730419969"/>
    <d v="2025-04-22T00:00:00"/>
    <s v="Quincenal"/>
    <s v="1Q ABR"/>
    <d v="2024-12-10T00:00:00"/>
    <d v="2025-01-19T00:00:00"/>
    <x v="0"/>
    <n v="4"/>
    <x v="0"/>
    <x v="0"/>
    <x v="0"/>
    <x v="0"/>
    <x v="1"/>
  </r>
  <r>
    <n v="71"/>
    <n v="5282651497"/>
    <d v="2025-04-14T00:00:00"/>
    <d v="2024-12-13T00:00:00"/>
    <d v="2025-04-14T00:00:00"/>
    <n v="245011579"/>
    <n v="2246"/>
    <s v="USD"/>
    <n v="7730419969"/>
    <d v="2025-04-22T00:00:00"/>
    <s v="Quincenal"/>
    <s v="1Q ABR"/>
    <d v="2024-12-10T00:00:00"/>
    <d v="2025-01-19T00:00:00"/>
    <x v="0"/>
    <n v="4"/>
    <x v="0"/>
    <x v="0"/>
    <x v="0"/>
    <x v="0"/>
    <x v="1"/>
  </r>
  <r>
    <n v="71"/>
    <n v="5282682972"/>
    <d v="2025-04-14T00:00:00"/>
    <d v="2024-12-28T00:00:00"/>
    <d v="2025-04-14T00:00:00"/>
    <n v="245011575"/>
    <n v="2759"/>
    <s v="USD"/>
    <n v="7730419969"/>
    <d v="2025-04-22T00:00:00"/>
    <s v="Quincenal"/>
    <s v="1Q ABR"/>
    <d v="2024-12-12T00:00:00"/>
    <d v="2025-01-19T00:00:00"/>
    <x v="0"/>
    <n v="4"/>
    <x v="0"/>
    <x v="0"/>
    <x v="0"/>
    <x v="0"/>
    <x v="0"/>
  </r>
  <r>
    <n v="71"/>
    <n v="5282682981"/>
    <d v="2025-04-14T00:00:00"/>
    <d v="2024-12-28T00:00:00"/>
    <d v="2025-04-14T00:00:00"/>
    <n v="245011601"/>
    <n v="2759"/>
    <s v="USD"/>
    <n v="7730419969"/>
    <d v="2025-04-22T00:00:00"/>
    <s v="Quincenal"/>
    <s v="1Q ABR"/>
    <d v="2024-12-12T00:00:00"/>
    <d v="2025-01-19T00:00:00"/>
    <x v="0"/>
    <n v="4"/>
    <x v="0"/>
    <x v="0"/>
    <x v="0"/>
    <x v="0"/>
    <x v="0"/>
  </r>
  <r>
    <n v="71"/>
    <n v="5282682983"/>
    <d v="2025-04-14T00:00:00"/>
    <d v="2024-12-28T00:00:00"/>
    <d v="2025-04-14T00:00:00"/>
    <n v="245011581"/>
    <n v="2759"/>
    <s v="USD"/>
    <n v="7730419969"/>
    <d v="2025-04-22T00:00:00"/>
    <s v="Quincenal"/>
    <s v="1Q ABR"/>
    <d v="2024-12-12T00:00:00"/>
    <d v="2025-01-19T00:00:00"/>
    <x v="0"/>
    <n v="4"/>
    <x v="0"/>
    <x v="0"/>
    <x v="0"/>
    <x v="0"/>
    <x v="0"/>
  </r>
  <r>
    <n v="71"/>
    <n v="5282682984"/>
    <d v="2025-04-14T00:00:00"/>
    <d v="2024-12-28T00:00:00"/>
    <d v="2025-04-14T00:00:00"/>
    <n v="245011576"/>
    <n v="2759"/>
    <s v="USD"/>
    <n v="7730419969"/>
    <d v="2025-04-22T00:00:00"/>
    <s v="Quincenal"/>
    <s v="1Q ABR"/>
    <d v="2024-12-12T00:00:00"/>
    <d v="2025-01-19T00:00:00"/>
    <x v="0"/>
    <n v="4"/>
    <x v="0"/>
    <x v="0"/>
    <x v="0"/>
    <x v="0"/>
    <x v="0"/>
  </r>
  <r>
    <n v="71"/>
    <n v="5282682991"/>
    <d v="2025-04-14T00:00:00"/>
    <d v="2024-12-28T00:00:00"/>
    <d v="2025-04-14T00:00:00"/>
    <n v="245011582"/>
    <n v="2759"/>
    <s v="USD"/>
    <n v="7730419969"/>
    <d v="2025-04-22T00:00:00"/>
    <s v="Quincenal"/>
    <s v="1Q ABR"/>
    <d v="2024-12-12T00:00:00"/>
    <d v="2025-01-19T00:00:00"/>
    <x v="0"/>
    <n v="4"/>
    <x v="0"/>
    <x v="0"/>
    <x v="0"/>
    <x v="0"/>
    <x v="0"/>
  </r>
  <r>
    <n v="515"/>
    <n v="5547410961"/>
    <d v="2025-02-14T00:00:00"/>
    <d v="2024-12-17T00:00:00"/>
    <d v="2025-02-14T00:00:00"/>
    <n v="247457653"/>
    <n v="4575"/>
    <s v="USD"/>
    <n v="7730415196"/>
    <d v="2025-03-13T00:00:00"/>
    <s v="Quincenal"/>
    <s v="2Q ENE"/>
    <d v="2024-12-14T00:00:00"/>
    <d v="2025-01-19T00:00:00"/>
    <x v="0"/>
    <n v="3"/>
    <x v="0"/>
    <x v="0"/>
    <x v="0"/>
    <x v="0"/>
    <x v="1"/>
  </r>
  <r>
    <n v="1589"/>
    <n v="5220630704"/>
    <d v="2024-12-25T00:00:00"/>
    <d v="2024-12-13T00:00:00"/>
    <d v="2024-12-25T00:00:00"/>
    <n v="246716410"/>
    <n v="13229"/>
    <s v="USD"/>
    <n v="7730415196"/>
    <d v="2025-03-13T00:00:00"/>
    <s v="Quincenal"/>
    <s v="2Q ENE"/>
    <d v="2024-12-10T00:00:00"/>
    <d v="2025-01-21T00:00:00"/>
    <x v="0"/>
    <n v="3"/>
    <x v="0"/>
    <x v="0"/>
    <x v="0"/>
    <x v="0"/>
    <x v="1"/>
  </r>
  <r>
    <n v="1589"/>
    <n v="5220631018"/>
    <d v="2024-12-25T00:00:00"/>
    <d v="2024-12-15T00:00:00"/>
    <d v="2024-12-25T00:00:00"/>
    <n v="246716410"/>
    <n v="5559"/>
    <s v="USD"/>
    <n v="7730415196"/>
    <d v="2025-03-13T00:00:00"/>
    <s v="Quincenal"/>
    <s v="2Q ENE"/>
    <d v="2024-12-10T00:00:00"/>
    <d v="2025-01-21T00:00:00"/>
    <x v="0"/>
    <n v="3"/>
    <x v="0"/>
    <x v="0"/>
    <x v="0"/>
    <x v="0"/>
    <x v="1"/>
  </r>
  <r>
    <n v="71"/>
    <n v="5282651164"/>
    <d v="2025-04-14T00:00:00"/>
    <d v="2024-12-13T00:00:00"/>
    <d v="2025-04-14T00:00:00"/>
    <n v="245011574"/>
    <n v="1579"/>
    <s v="USD"/>
    <n v="7730419969"/>
    <d v="2025-04-22T00:00:00"/>
    <s v="Quincenal"/>
    <s v="1Q ABR"/>
    <d v="2024-12-10T00:00:00"/>
    <d v="2025-01-21T00:00:00"/>
    <x v="0"/>
    <n v="4"/>
    <x v="0"/>
    <x v="0"/>
    <x v="0"/>
    <x v="0"/>
    <x v="1"/>
  </r>
  <r>
    <n v="71"/>
    <n v="5282651165"/>
    <d v="2025-04-14T00:00:00"/>
    <d v="2024-12-13T00:00:00"/>
    <d v="2025-04-14T00:00:00"/>
    <n v="245011573"/>
    <n v="9466"/>
    <s v="USD"/>
    <n v="7730419969"/>
    <d v="2025-04-22T00:00:00"/>
    <s v="Quincenal"/>
    <s v="1Q ABR"/>
    <d v="2024-12-10T00:00:00"/>
    <d v="2025-01-21T00:00:00"/>
    <x v="0"/>
    <n v="4"/>
    <x v="0"/>
    <x v="0"/>
    <x v="0"/>
    <x v="0"/>
    <x v="1"/>
  </r>
  <r>
    <n v="71"/>
    <n v="5282666623"/>
    <d v="2025-04-14T00:00:00"/>
    <d v="2024-12-20T00:00:00"/>
    <d v="2025-04-14T00:00:00"/>
    <n v="245011590"/>
    <n v="13732"/>
    <s v="USD"/>
    <n v="7730419969"/>
    <d v="2025-04-22T00:00:00"/>
    <s v="Quincenal"/>
    <s v="1Q ABR"/>
    <d v="2024-12-17T00:00:00"/>
    <d v="2025-01-21T00:00:00"/>
    <x v="0"/>
    <n v="4"/>
    <x v="0"/>
    <x v="0"/>
    <x v="0"/>
    <x v="0"/>
    <x v="1"/>
  </r>
  <r>
    <n v="71"/>
    <n v="5282666818"/>
    <d v="2025-04-14T00:00:00"/>
    <d v="2024-12-20T00:00:00"/>
    <d v="2025-04-14T00:00:00"/>
    <n v="245011583"/>
    <n v="652"/>
    <s v="USD"/>
    <n v="7730419969"/>
    <d v="2025-04-22T00:00:00"/>
    <s v="Quincenal"/>
    <s v="1Q ABR"/>
    <d v="2024-12-17T00:00:00"/>
    <d v="2025-01-21T00:00:00"/>
    <x v="0"/>
    <n v="4"/>
    <x v="0"/>
    <x v="0"/>
    <x v="0"/>
    <x v="0"/>
    <x v="1"/>
  </r>
  <r>
    <n v="71"/>
    <n v="5282666852"/>
    <d v="2025-04-14T00:00:00"/>
    <d v="2024-12-20T00:00:00"/>
    <d v="2025-04-14T00:00:00"/>
    <n v="245011603"/>
    <n v="2746"/>
    <s v="USD"/>
    <n v="7730419969"/>
    <d v="2025-04-22T00:00:00"/>
    <s v="Quincenal"/>
    <s v="1Q ABR"/>
    <d v="2024-12-17T00:00:00"/>
    <d v="2025-01-21T00:00:00"/>
    <x v="0"/>
    <n v="4"/>
    <x v="0"/>
    <x v="0"/>
    <x v="0"/>
    <x v="0"/>
    <x v="1"/>
  </r>
  <r>
    <n v="71"/>
    <n v="5282666853"/>
    <d v="2025-04-14T00:00:00"/>
    <d v="2024-12-20T00:00:00"/>
    <d v="2025-04-14T00:00:00"/>
    <n v="246988297"/>
    <n v="2746"/>
    <s v="USD"/>
    <n v="7730419969"/>
    <d v="2025-04-22T00:00:00"/>
    <s v="Quincenal"/>
    <s v="1Q ABR"/>
    <d v="2024-12-20T00:00:00"/>
    <d v="2025-01-21T00:00:00"/>
    <x v="0"/>
    <n v="4"/>
    <x v="0"/>
    <x v="0"/>
    <x v="0"/>
    <x v="0"/>
    <x v="1"/>
  </r>
  <r>
    <n v="71"/>
    <n v="5282666861"/>
    <d v="2025-04-14T00:00:00"/>
    <d v="2024-12-20T00:00:00"/>
    <d v="2025-04-14T00:00:00"/>
    <n v="245011602"/>
    <n v="2746"/>
    <s v="USD"/>
    <n v="7730419969"/>
    <d v="2025-04-22T00:00:00"/>
    <s v="Quincenal"/>
    <s v="1Q ABR"/>
    <d v="2024-12-17T00:00:00"/>
    <d v="2025-01-21T00:00:00"/>
    <x v="0"/>
    <n v="4"/>
    <x v="0"/>
    <x v="0"/>
    <x v="0"/>
    <x v="0"/>
    <x v="1"/>
  </r>
  <r>
    <n v="71"/>
    <n v="5282666864"/>
    <d v="2025-04-14T00:00:00"/>
    <d v="2024-12-20T00:00:00"/>
    <d v="2025-04-14T00:00:00"/>
    <n v="245011604"/>
    <n v="2746"/>
    <s v="USD"/>
    <n v="7730419969"/>
    <d v="2025-04-22T00:00:00"/>
    <s v="Quincenal"/>
    <s v="1Q ABR"/>
    <d v="2024-12-17T00:00:00"/>
    <d v="2025-01-21T00:00:00"/>
    <x v="0"/>
    <n v="4"/>
    <x v="0"/>
    <x v="0"/>
    <x v="0"/>
    <x v="0"/>
    <x v="1"/>
  </r>
  <r>
    <n v="71"/>
    <n v="5282666865"/>
    <d v="2025-04-14T00:00:00"/>
    <d v="2024-12-20T00:00:00"/>
    <d v="2025-04-14T00:00:00"/>
    <n v="245011588"/>
    <n v="2746"/>
    <s v="USD"/>
    <n v="7730419969"/>
    <d v="2025-04-22T00:00:00"/>
    <s v="Quincenal"/>
    <s v="1Q ABR"/>
    <d v="2024-12-17T00:00:00"/>
    <d v="2025-01-21T00:00:00"/>
    <x v="0"/>
    <n v="4"/>
    <x v="0"/>
    <x v="0"/>
    <x v="0"/>
    <x v="0"/>
    <x v="1"/>
  </r>
  <r>
    <n v="71"/>
    <n v="5282666867"/>
    <d v="2025-04-14T00:00:00"/>
    <d v="2024-12-20T00:00:00"/>
    <d v="2025-04-14T00:00:00"/>
    <n v="245011589"/>
    <n v="2746"/>
    <s v="USD"/>
    <n v="7730419969"/>
    <d v="2025-04-22T00:00:00"/>
    <s v="Quincenal"/>
    <s v="1Q ABR"/>
    <d v="2024-12-17T00:00:00"/>
    <d v="2025-01-21T00:00:00"/>
    <x v="0"/>
    <n v="4"/>
    <x v="0"/>
    <x v="0"/>
    <x v="0"/>
    <x v="0"/>
    <x v="1"/>
  </r>
  <r>
    <n v="71"/>
    <n v="5282682969"/>
    <d v="2025-04-14T00:00:00"/>
    <d v="2024-12-28T00:00:00"/>
    <d v="2025-04-14T00:00:00"/>
    <n v="245011620"/>
    <n v="2745"/>
    <s v="USD"/>
    <n v="7730419969"/>
    <d v="2025-04-22T00:00:00"/>
    <s v="Quincenal"/>
    <s v="1Q ABR"/>
    <d v="2024-12-17T00:00:00"/>
    <d v="2025-01-21T00:00:00"/>
    <x v="0"/>
    <n v="4"/>
    <x v="0"/>
    <x v="0"/>
    <x v="0"/>
    <x v="0"/>
    <x v="0"/>
  </r>
  <r>
    <n v="71"/>
    <n v="5282682970"/>
    <d v="2025-04-14T00:00:00"/>
    <d v="2024-12-28T00:00:00"/>
    <d v="2025-04-14T00:00:00"/>
    <n v="245011616"/>
    <n v="2745"/>
    <s v="USD"/>
    <n v="7730419969"/>
    <d v="2025-04-22T00:00:00"/>
    <s v="Quincenal"/>
    <s v="1Q ABR"/>
    <d v="2024-12-17T00:00:00"/>
    <d v="2025-01-21T00:00:00"/>
    <x v="0"/>
    <n v="4"/>
    <x v="0"/>
    <x v="0"/>
    <x v="0"/>
    <x v="0"/>
    <x v="0"/>
  </r>
  <r>
    <n v="71"/>
    <n v="5282682973"/>
    <d v="2025-04-14T00:00:00"/>
    <d v="2024-12-28T00:00:00"/>
    <d v="2025-04-14T00:00:00"/>
    <n v="245011585"/>
    <n v="2745"/>
    <s v="USD"/>
    <n v="7730419969"/>
    <d v="2025-04-22T00:00:00"/>
    <s v="Quincenal"/>
    <s v="1Q ABR"/>
    <d v="2024-12-17T00:00:00"/>
    <d v="2025-01-21T00:00:00"/>
    <x v="0"/>
    <n v="4"/>
    <x v="0"/>
    <x v="0"/>
    <x v="0"/>
    <x v="0"/>
    <x v="0"/>
  </r>
  <r>
    <n v="71"/>
    <n v="5282682975"/>
    <d v="2025-04-14T00:00:00"/>
    <d v="2024-12-28T00:00:00"/>
    <d v="2025-04-14T00:00:00"/>
    <n v="245011618"/>
    <n v="2745"/>
    <s v="USD"/>
    <n v="7730419969"/>
    <d v="2025-04-22T00:00:00"/>
    <s v="Quincenal"/>
    <s v="1Q ABR"/>
    <d v="2024-12-17T00:00:00"/>
    <d v="2025-01-21T00:00:00"/>
    <x v="0"/>
    <n v="4"/>
    <x v="0"/>
    <x v="0"/>
    <x v="0"/>
    <x v="0"/>
    <x v="0"/>
  </r>
  <r>
    <n v="71"/>
    <n v="5282682976"/>
    <d v="2025-04-14T00:00:00"/>
    <d v="2024-12-28T00:00:00"/>
    <d v="2025-04-14T00:00:00"/>
    <n v="245011587"/>
    <n v="2745"/>
    <s v="USD"/>
    <n v="7730419969"/>
    <d v="2025-04-22T00:00:00"/>
    <s v="Quincenal"/>
    <s v="1Q ABR"/>
    <d v="2024-12-17T00:00:00"/>
    <d v="2025-01-21T00:00:00"/>
    <x v="0"/>
    <n v="4"/>
    <x v="0"/>
    <x v="0"/>
    <x v="0"/>
    <x v="0"/>
    <x v="0"/>
  </r>
  <r>
    <n v="71"/>
    <n v="5282682978"/>
    <d v="2025-04-14T00:00:00"/>
    <d v="2024-12-28T00:00:00"/>
    <d v="2025-04-14T00:00:00"/>
    <n v="245011586"/>
    <n v="2745"/>
    <s v="USD"/>
    <n v="7730419969"/>
    <d v="2025-04-22T00:00:00"/>
    <s v="Quincenal"/>
    <s v="1Q ABR"/>
    <d v="2024-12-17T00:00:00"/>
    <d v="2025-01-21T00:00:00"/>
    <x v="0"/>
    <n v="4"/>
    <x v="0"/>
    <x v="0"/>
    <x v="0"/>
    <x v="0"/>
    <x v="0"/>
  </r>
  <r>
    <n v="515"/>
    <n v="5547410953"/>
    <d v="2025-02-14T00:00:00"/>
    <d v="2024-12-17T00:00:00"/>
    <d v="2025-02-14T00:00:00"/>
    <n v="246967253"/>
    <n v="2728"/>
    <s v="USD"/>
    <n v="7730415196"/>
    <d v="2025-03-13T00:00:00"/>
    <s v="Quincenal"/>
    <s v="2Q ENE"/>
    <d v="2024-12-14T00:00:00"/>
    <d v="2025-01-21T00:00:00"/>
    <x v="0"/>
    <n v="3"/>
    <x v="0"/>
    <x v="0"/>
    <x v="0"/>
    <x v="0"/>
    <x v="1"/>
  </r>
  <r>
    <n v="515"/>
    <n v="5547410955"/>
    <d v="2025-02-14T00:00:00"/>
    <d v="2024-12-17T00:00:00"/>
    <d v="2025-02-14T00:00:00"/>
    <n v="246967253"/>
    <n v="7963"/>
    <s v="USD"/>
    <n v="7730415196"/>
    <d v="2025-03-13T00:00:00"/>
    <s v="Quincenal"/>
    <s v="2Q ENE"/>
    <d v="2024-12-14T00:00:00"/>
    <d v="2025-01-21T00:00:00"/>
    <x v="0"/>
    <n v="3"/>
    <x v="0"/>
    <x v="0"/>
    <x v="0"/>
    <x v="0"/>
    <x v="1"/>
  </r>
  <r>
    <n v="515"/>
    <n v="5547410958"/>
    <d v="2025-02-14T00:00:00"/>
    <d v="2024-12-17T00:00:00"/>
    <d v="2025-02-14T00:00:00"/>
    <n v="246967253"/>
    <n v="1294"/>
    <s v="USD"/>
    <n v="7730415196"/>
    <d v="2025-03-13T00:00:00"/>
    <s v="Quincenal"/>
    <s v="2Q ENE"/>
    <d v="2024-12-14T00:00:00"/>
    <d v="2025-01-21T00:00:00"/>
    <x v="0"/>
    <n v="3"/>
    <x v="0"/>
    <x v="0"/>
    <x v="0"/>
    <x v="0"/>
    <x v="1"/>
  </r>
  <r>
    <n v="515"/>
    <n v="5547421962"/>
    <d v="2025-02-12T00:00:00"/>
    <d v="2024-12-24T00:00:00"/>
    <d v="2025-02-12T00:00:00"/>
    <s v="MEDUHF911042"/>
    <n v="314"/>
    <s v="USD"/>
    <n v="7730415196"/>
    <d v="2025-03-13T00:00:00"/>
    <s v="Quincenal"/>
    <s v="2Q ENE"/>
    <d v="2024-12-20T00:00:00"/>
    <d v="2025-01-21T00:00:00"/>
    <x v="0"/>
    <n v="3"/>
    <x v="0"/>
    <x v="0"/>
    <x v="0"/>
    <x v="0"/>
    <x v="1"/>
  </r>
  <r>
    <n v="515"/>
    <n v="5547421964"/>
    <d v="2025-02-12T00:00:00"/>
    <d v="2024-12-24T00:00:00"/>
    <d v="2025-02-12T00:00:00"/>
    <s v="MEDUHF911042"/>
    <n v="1899"/>
    <s v="USD"/>
    <n v="7730415196"/>
    <d v="2025-03-13T00:00:00"/>
    <s v="Quincenal"/>
    <s v="2Q ENE"/>
    <d v="2024-12-20T00:00:00"/>
    <d v="2025-01-21T00:00:00"/>
    <x v="0"/>
    <n v="3"/>
    <x v="0"/>
    <x v="0"/>
    <x v="0"/>
    <x v="0"/>
    <x v="1"/>
  </r>
  <r>
    <n v="515"/>
    <n v="5547421965"/>
    <d v="2025-02-12T00:00:00"/>
    <d v="2024-12-24T00:00:00"/>
    <d v="2025-02-12T00:00:00"/>
    <s v="MEDUHF911042"/>
    <n v="2106"/>
    <s v="USD"/>
    <n v="7730415196"/>
    <d v="2025-03-13T00:00:00"/>
    <s v="Quincenal"/>
    <s v="2Q ENE"/>
    <d v="2024-12-20T00:00:00"/>
    <d v="2025-01-21T00:00:00"/>
    <x v="0"/>
    <n v="3"/>
    <x v="0"/>
    <x v="0"/>
    <x v="0"/>
    <x v="0"/>
    <x v="1"/>
  </r>
  <r>
    <n v="515"/>
    <n v="5547421970"/>
    <d v="2025-02-12T00:00:00"/>
    <d v="2024-12-24T00:00:00"/>
    <d v="2025-02-12T00:00:00"/>
    <s v="MEDUHF911042"/>
    <n v="1456"/>
    <s v="USD"/>
    <n v="7730415196"/>
    <d v="2025-03-13T00:00:00"/>
    <s v="Quincenal"/>
    <s v="2Q ENE"/>
    <d v="2024-12-20T00:00:00"/>
    <d v="2025-01-21T00:00:00"/>
    <x v="0"/>
    <n v="3"/>
    <x v="0"/>
    <x v="0"/>
    <x v="0"/>
    <x v="0"/>
    <x v="1"/>
  </r>
  <r>
    <n v="515"/>
    <n v="5547421971"/>
    <d v="2025-02-12T00:00:00"/>
    <d v="2024-12-24T00:00:00"/>
    <d v="2025-02-12T00:00:00"/>
    <s v="MEDUHF911042"/>
    <n v="3009"/>
    <s v="USD"/>
    <n v="7730415196"/>
    <d v="2025-03-13T00:00:00"/>
    <s v="Quincenal"/>
    <s v="2Q ENE"/>
    <d v="2024-12-20T00:00:00"/>
    <d v="2025-01-21T00:00:00"/>
    <x v="0"/>
    <n v="3"/>
    <x v="0"/>
    <x v="0"/>
    <x v="0"/>
    <x v="0"/>
    <x v="1"/>
  </r>
  <r>
    <n v="515"/>
    <n v="5547421975"/>
    <d v="2025-02-12T00:00:00"/>
    <d v="2024-12-24T00:00:00"/>
    <d v="2025-02-12T00:00:00"/>
    <s v="MEDUHF911042"/>
    <n v="5571"/>
    <s v="USD"/>
    <n v="7730415196"/>
    <d v="2025-03-13T00:00:00"/>
    <s v="Quincenal"/>
    <s v="2Q ENE"/>
    <d v="2024-12-20T00:00:00"/>
    <d v="2025-01-21T00:00:00"/>
    <x v="0"/>
    <n v="3"/>
    <x v="0"/>
    <x v="0"/>
    <x v="0"/>
    <x v="0"/>
    <x v="1"/>
  </r>
  <r>
    <n v="515"/>
    <n v="5547421976"/>
    <d v="2025-02-12T00:00:00"/>
    <d v="2024-12-24T00:00:00"/>
    <d v="2025-02-12T00:00:00"/>
    <s v="MEDUHF911042"/>
    <n v="967"/>
    <s v="USD"/>
    <n v="7730415196"/>
    <d v="2025-03-13T00:00:00"/>
    <s v="Quincenal"/>
    <s v="2Q ENE"/>
    <d v="2024-12-20T00:00:00"/>
    <d v="2025-01-21T00:00:00"/>
    <x v="0"/>
    <n v="3"/>
    <x v="0"/>
    <x v="0"/>
    <x v="0"/>
    <x v="0"/>
    <x v="1"/>
  </r>
  <r>
    <n v="515"/>
    <n v="5547421978"/>
    <d v="2025-02-12T00:00:00"/>
    <d v="2024-12-24T00:00:00"/>
    <d v="2025-02-12T00:00:00"/>
    <n v="246399562"/>
    <n v="1883"/>
    <s v="USD"/>
    <n v="7730415196"/>
    <d v="2025-03-13T00:00:00"/>
    <s v="Quincenal"/>
    <s v="2Q ENE"/>
    <d v="2024-12-21T00:00:00"/>
    <d v="2025-01-21T00:00:00"/>
    <x v="0"/>
    <n v="3"/>
    <x v="0"/>
    <x v="0"/>
    <x v="0"/>
    <x v="0"/>
    <x v="1"/>
  </r>
  <r>
    <n v="515"/>
    <n v="5547421980"/>
    <d v="2025-02-12T00:00:00"/>
    <d v="2024-12-24T00:00:00"/>
    <d v="2025-02-12T00:00:00"/>
    <s v="MEDUHF911042"/>
    <n v="16547"/>
    <s v="USD"/>
    <n v="7730415196"/>
    <d v="2025-03-13T00:00:00"/>
    <s v="Quincenal"/>
    <s v="2Q ENE"/>
    <d v="2024-12-20T00:00:00"/>
    <d v="2025-01-21T00:00:00"/>
    <x v="0"/>
    <n v="3"/>
    <x v="0"/>
    <x v="0"/>
    <x v="0"/>
    <x v="0"/>
    <x v="1"/>
  </r>
  <r>
    <n v="515"/>
    <n v="5547421982"/>
    <d v="2025-02-12T00:00:00"/>
    <d v="2024-12-24T00:00:00"/>
    <d v="2025-02-12T00:00:00"/>
    <s v="MEDUHF911042"/>
    <n v="777"/>
    <s v="USD"/>
    <n v="7730415196"/>
    <d v="2025-03-13T00:00:00"/>
    <s v="Quincenal"/>
    <s v="2Q ENE"/>
    <d v="2024-12-20T00:00:00"/>
    <d v="2025-01-21T00:00:00"/>
    <x v="0"/>
    <n v="3"/>
    <x v="0"/>
    <x v="0"/>
    <x v="0"/>
    <x v="0"/>
    <x v="1"/>
  </r>
  <r>
    <n v="10171"/>
    <s v="5481430691 "/>
    <d v="2025-01-21T00:00:00"/>
    <d v="2024-12-27T00:00:00"/>
    <d v="2025-01-21T00:00:00"/>
    <n v="246455345"/>
    <n v="8100"/>
    <s v="USD"/>
    <n v="7730415196"/>
    <d v="2025-03-13T00:00:00"/>
    <s v="Quincenal"/>
    <s v="2Q ENE"/>
    <d v="2024-12-23T00:00:00"/>
    <d v="2025-01-21T00:00:00"/>
    <x v="0"/>
    <n v="3"/>
    <x v="0"/>
    <x v="1"/>
    <x v="0"/>
    <x v="0"/>
    <x v="1"/>
  </r>
  <r>
    <n v="1048704"/>
    <s v="MMBCNFA25/1359"/>
    <d v="2025-01-28T00:00:00"/>
    <m/>
    <s v="-"/>
    <s v="BORUBLT014AXBA19"/>
    <n v="11634"/>
    <s v="EUR"/>
    <n v="7730415196"/>
    <d v="2025-03-13T00:00:00"/>
    <s v="Quincenal"/>
    <s v="2Q ENE"/>
    <d v="2025-01-15T00:00:00"/>
    <d v="2025-01-21T00:00:00"/>
    <x v="0"/>
    <n v="3"/>
    <x v="1"/>
    <x v="2"/>
    <x v="0"/>
    <x v="0"/>
    <x v="1"/>
  </r>
  <r>
    <n v="71"/>
    <n v="5282667228"/>
    <d v="2025-04-14T00:00:00"/>
    <d v="2024-12-22T00:00:00"/>
    <d v="2025-04-14T00:00:00"/>
    <n v="245011609"/>
    <n v="5365"/>
    <s v="USD"/>
    <n v="7730419969"/>
    <d v="2025-04-22T00:00:00"/>
    <s v="Quincenal"/>
    <s v="1Q ABR"/>
    <d v="2024-12-19T00:00:00"/>
    <d v="2025-01-25T00:00:00"/>
    <x v="0"/>
    <n v="4"/>
    <x v="0"/>
    <x v="0"/>
    <x v="0"/>
    <x v="0"/>
    <x v="1"/>
  </r>
  <r>
    <n v="71"/>
    <n v="5282670718"/>
    <d v="2025-04-14T00:00:00"/>
    <d v="2024-12-23T00:00:00"/>
    <d v="2025-04-14T00:00:00"/>
    <n v="245011608"/>
    <n v="1452"/>
    <s v="USD"/>
    <n v="7730419969"/>
    <d v="2025-04-22T00:00:00"/>
    <s v="Quincenal"/>
    <s v="1Q ABR"/>
    <d v="2024-12-19T00:00:00"/>
    <d v="2025-01-25T00:00:00"/>
    <x v="0"/>
    <n v="4"/>
    <x v="0"/>
    <x v="0"/>
    <x v="0"/>
    <x v="0"/>
    <x v="1"/>
  </r>
  <r>
    <n v="71"/>
    <n v="5282682974"/>
    <d v="2025-04-14T00:00:00"/>
    <d v="2024-12-28T00:00:00"/>
    <d v="2025-04-14T00:00:00"/>
    <n v="245011591"/>
    <n v="2745"/>
    <s v="USD"/>
    <n v="7730419969"/>
    <d v="2025-04-22T00:00:00"/>
    <s v="Quincenal"/>
    <s v="1Q ABR"/>
    <d v="2024-12-17T00:00:00"/>
    <d v="2025-01-26T00:00:00"/>
    <x v="0"/>
    <n v="4"/>
    <x v="0"/>
    <x v="0"/>
    <x v="0"/>
    <x v="0"/>
    <x v="0"/>
  </r>
  <r>
    <n v="71"/>
    <n v="5282682977"/>
    <d v="2025-04-14T00:00:00"/>
    <d v="2024-12-28T00:00:00"/>
    <d v="2025-04-14T00:00:00"/>
    <n v="245011619"/>
    <n v="2745"/>
    <s v="USD"/>
    <n v="7730419969"/>
    <d v="2025-04-22T00:00:00"/>
    <s v="Quincenal"/>
    <s v="1Q ABR"/>
    <d v="2024-12-17T00:00:00"/>
    <d v="2025-01-26T00:00:00"/>
    <x v="0"/>
    <n v="4"/>
    <x v="0"/>
    <x v="0"/>
    <x v="0"/>
    <x v="0"/>
    <x v="0"/>
  </r>
  <r>
    <n v="71"/>
    <n v="5282682979"/>
    <d v="2025-04-14T00:00:00"/>
    <d v="2024-12-28T00:00:00"/>
    <d v="2025-04-14T00:00:00"/>
    <n v="245011614"/>
    <n v="2745"/>
    <s v="USD"/>
    <n v="7730419969"/>
    <d v="2025-04-22T00:00:00"/>
    <s v="Quincenal"/>
    <s v="1Q ABR"/>
    <d v="2024-12-17T00:00:00"/>
    <d v="2025-01-26T00:00:00"/>
    <x v="0"/>
    <n v="4"/>
    <x v="0"/>
    <x v="0"/>
    <x v="0"/>
    <x v="0"/>
    <x v="0"/>
  </r>
  <r>
    <n v="71"/>
    <n v="5282682985"/>
    <d v="2025-04-14T00:00:00"/>
    <d v="2024-12-28T00:00:00"/>
    <d v="2025-04-14T00:00:00"/>
    <n v="245011615"/>
    <n v="2745"/>
    <s v="USD"/>
    <n v="7730419969"/>
    <d v="2025-04-22T00:00:00"/>
    <s v="Quincenal"/>
    <s v="1Q ABR"/>
    <d v="2024-12-17T00:00:00"/>
    <d v="2025-01-26T00:00:00"/>
    <x v="0"/>
    <n v="4"/>
    <x v="0"/>
    <x v="0"/>
    <x v="0"/>
    <x v="0"/>
    <x v="0"/>
  </r>
  <r>
    <n v="71"/>
    <n v="5282682989"/>
    <d v="2025-04-14T00:00:00"/>
    <d v="2024-12-28T00:00:00"/>
    <d v="2025-04-14T00:00:00"/>
    <n v="245011621"/>
    <n v="2745"/>
    <s v="USD"/>
    <n v="7730419969"/>
    <d v="2025-04-22T00:00:00"/>
    <s v="Quincenal"/>
    <s v="1Q ABR"/>
    <d v="2024-12-17T00:00:00"/>
    <d v="2025-01-26T00:00:00"/>
    <x v="0"/>
    <n v="4"/>
    <x v="0"/>
    <x v="0"/>
    <x v="0"/>
    <x v="0"/>
    <x v="0"/>
  </r>
  <r>
    <n v="71"/>
    <n v="5282682992"/>
    <d v="2025-04-14T00:00:00"/>
    <d v="2024-12-28T00:00:00"/>
    <d v="2025-04-14T00:00:00"/>
    <n v="245011584"/>
    <n v="2745"/>
    <s v="USD"/>
    <n v="7730419969"/>
    <d v="2025-04-22T00:00:00"/>
    <s v="Quincenal"/>
    <s v="1Q ABR"/>
    <d v="2024-12-17T00:00:00"/>
    <d v="2025-01-26T00:00:00"/>
    <x v="0"/>
    <n v="4"/>
    <x v="0"/>
    <x v="0"/>
    <x v="0"/>
    <x v="0"/>
    <x v="0"/>
  </r>
  <r>
    <n v="515"/>
    <n v="5547421967"/>
    <d v="2025-02-12T00:00:00"/>
    <d v="2024-12-24T00:00:00"/>
    <d v="2025-02-12T00:00:00"/>
    <n v="247977669"/>
    <n v="2327"/>
    <s v="USD"/>
    <n v="7730415196"/>
    <d v="2025-03-13T00:00:00"/>
    <s v="Quincenal"/>
    <s v="2Q ENE"/>
    <d v="2024-12-21T00:00:00"/>
    <d v="2025-01-26T00:00:00"/>
    <x v="0"/>
    <n v="3"/>
    <x v="0"/>
    <x v="0"/>
    <x v="0"/>
    <x v="0"/>
    <x v="1"/>
  </r>
  <r>
    <n v="515"/>
    <n v="5547421977"/>
    <d v="2025-02-12T00:00:00"/>
    <d v="2024-12-24T00:00:00"/>
    <d v="2025-02-12T00:00:00"/>
    <n v="247977669"/>
    <n v="41"/>
    <s v="USD"/>
    <n v="7730415196"/>
    <d v="2025-03-13T00:00:00"/>
    <s v="Quincenal"/>
    <s v="2Q ENE"/>
    <d v="2024-12-21T00:00:00"/>
    <d v="2025-01-26T00:00:00"/>
    <x v="0"/>
    <n v="3"/>
    <x v="0"/>
    <x v="0"/>
    <x v="0"/>
    <x v="0"/>
    <x v="1"/>
  </r>
  <r>
    <n v="515"/>
    <n v="5547421979"/>
    <d v="2025-02-12T00:00:00"/>
    <d v="2024-12-24T00:00:00"/>
    <d v="2025-02-12T00:00:00"/>
    <n v="247977669"/>
    <n v="958"/>
    <s v="USD"/>
    <n v="7730415196"/>
    <d v="2025-03-13T00:00:00"/>
    <s v="Quincenal"/>
    <s v="2Q ENE"/>
    <d v="2024-12-21T00:00:00"/>
    <d v="2025-01-26T00:00:00"/>
    <x v="0"/>
    <n v="3"/>
    <x v="0"/>
    <x v="0"/>
    <x v="0"/>
    <x v="0"/>
    <x v="1"/>
  </r>
  <r>
    <n v="515"/>
    <n v="5547421981"/>
    <d v="2025-02-12T00:00:00"/>
    <d v="2024-12-24T00:00:00"/>
    <d v="2025-02-12T00:00:00"/>
    <n v="247977669"/>
    <n v="2635"/>
    <s v="USD"/>
    <n v="7730415196"/>
    <d v="2025-03-13T00:00:00"/>
    <s v="Quincenal"/>
    <s v="2Q ENE"/>
    <d v="2024-12-21T00:00:00"/>
    <d v="2025-01-26T00:00:00"/>
    <x v="0"/>
    <n v="3"/>
    <x v="0"/>
    <x v="0"/>
    <x v="0"/>
    <x v="0"/>
    <x v="1"/>
  </r>
  <r>
    <n v="515"/>
    <n v="5547421983"/>
    <d v="2025-02-12T00:00:00"/>
    <d v="2024-12-24T00:00:00"/>
    <d v="2025-02-12T00:00:00"/>
    <n v="247977669"/>
    <n v="3887"/>
    <s v="USD"/>
    <n v="7730415196"/>
    <d v="2025-03-13T00:00:00"/>
    <s v="Quincenal"/>
    <s v="2Q ENE"/>
    <d v="2024-12-21T00:00:00"/>
    <d v="2025-01-26T00:00:00"/>
    <x v="0"/>
    <n v="3"/>
    <x v="0"/>
    <x v="0"/>
    <x v="0"/>
    <x v="0"/>
    <x v="1"/>
  </r>
  <r>
    <n v="71"/>
    <n v="5282682680"/>
    <d v="2025-04-14T00:00:00"/>
    <d v="2024-12-28T00:00:00"/>
    <d v="2025-04-14T00:00:00"/>
    <n v="245011636"/>
    <n v="274"/>
    <s v="USD"/>
    <n v="7730419969"/>
    <d v="2025-04-22T00:00:00"/>
    <s v="Quincenal"/>
    <s v="1Q ABR"/>
    <d v="2024-12-25T00:00:00"/>
    <d v="2025-01-28T00:00:00"/>
    <x v="0"/>
    <n v="4"/>
    <x v="0"/>
    <x v="0"/>
    <x v="0"/>
    <x v="0"/>
    <x v="1"/>
  </r>
  <r>
    <n v="71"/>
    <n v="5282682683"/>
    <d v="2025-04-14T00:00:00"/>
    <d v="2024-12-28T00:00:00"/>
    <d v="2025-04-14T00:00:00"/>
    <n v="245011639"/>
    <n v="274"/>
    <s v="USD"/>
    <n v="7730419969"/>
    <d v="2025-04-22T00:00:00"/>
    <s v="Quincenal"/>
    <s v="1Q ABR"/>
    <d v="2024-12-25T00:00:00"/>
    <d v="2025-01-28T00:00:00"/>
    <x v="0"/>
    <n v="4"/>
    <x v="0"/>
    <x v="0"/>
    <x v="0"/>
    <x v="0"/>
    <x v="1"/>
  </r>
  <r>
    <n v="71"/>
    <n v="5282682684"/>
    <d v="2025-04-14T00:00:00"/>
    <d v="2024-12-28T00:00:00"/>
    <d v="2025-04-14T00:00:00"/>
    <n v="245011641"/>
    <n v="274"/>
    <s v="USD"/>
    <n v="7730419969"/>
    <d v="2025-04-22T00:00:00"/>
    <s v="Quincenal"/>
    <s v="1Q ABR"/>
    <d v="2024-12-25T00:00:00"/>
    <d v="2025-01-28T00:00:00"/>
    <x v="0"/>
    <n v="4"/>
    <x v="0"/>
    <x v="0"/>
    <x v="0"/>
    <x v="0"/>
    <x v="1"/>
  </r>
  <r>
    <n v="71"/>
    <n v="5282682689"/>
    <d v="2025-04-14T00:00:00"/>
    <d v="2024-12-28T00:00:00"/>
    <d v="2025-04-14T00:00:00"/>
    <n v="245011634"/>
    <n v="274"/>
    <s v="USD"/>
    <n v="7730419969"/>
    <d v="2025-04-22T00:00:00"/>
    <s v="Quincenal"/>
    <s v="1Q ABR"/>
    <d v="2024-12-25T00:00:00"/>
    <d v="2025-01-28T00:00:00"/>
    <x v="0"/>
    <n v="4"/>
    <x v="0"/>
    <x v="0"/>
    <x v="0"/>
    <x v="0"/>
    <x v="1"/>
  </r>
  <r>
    <n v="71"/>
    <n v="5282682692"/>
    <d v="2025-04-14T00:00:00"/>
    <d v="2024-12-28T00:00:00"/>
    <d v="2025-04-14T00:00:00"/>
    <n v="245011610"/>
    <n v="274"/>
    <s v="USD"/>
    <n v="7730419969"/>
    <d v="2025-04-22T00:00:00"/>
    <s v="Quincenal"/>
    <s v="1Q ABR"/>
    <d v="2024-12-25T00:00:00"/>
    <d v="2025-01-28T00:00:00"/>
    <x v="0"/>
    <n v="4"/>
    <x v="0"/>
    <x v="0"/>
    <x v="0"/>
    <x v="0"/>
    <x v="1"/>
  </r>
  <r>
    <n v="71"/>
    <n v="5282682695"/>
    <d v="2025-04-14T00:00:00"/>
    <d v="2024-12-28T00:00:00"/>
    <d v="2025-04-14T00:00:00"/>
    <n v="245011611"/>
    <n v="274"/>
    <s v="USD"/>
    <n v="7730419969"/>
    <d v="2025-04-22T00:00:00"/>
    <s v="Quincenal"/>
    <s v="1Q ABR"/>
    <d v="2024-12-25T00:00:00"/>
    <d v="2025-01-28T00:00:00"/>
    <x v="0"/>
    <n v="4"/>
    <x v="0"/>
    <x v="0"/>
    <x v="0"/>
    <x v="0"/>
    <x v="1"/>
  </r>
  <r>
    <n v="71"/>
    <n v="5282682943"/>
    <d v="2025-04-14T00:00:00"/>
    <d v="2024-12-28T00:00:00"/>
    <d v="2025-04-14T00:00:00"/>
    <n v="245011605"/>
    <n v="274"/>
    <s v="USD"/>
    <n v="7730419969"/>
    <d v="2025-04-22T00:00:00"/>
    <s v="Quincenal"/>
    <s v="1Q ABR"/>
    <d v="2024-12-25T00:00:00"/>
    <d v="2025-01-28T00:00:00"/>
    <x v="0"/>
    <n v="4"/>
    <x v="0"/>
    <x v="0"/>
    <x v="0"/>
    <x v="0"/>
    <x v="1"/>
  </r>
  <r>
    <n v="71"/>
    <n v="5282682956"/>
    <d v="2025-04-14T00:00:00"/>
    <d v="2024-12-28T00:00:00"/>
    <d v="2025-04-14T00:00:00"/>
    <n v="245011638"/>
    <n v="274"/>
    <s v="USD"/>
    <n v="7730419969"/>
    <d v="2025-04-22T00:00:00"/>
    <s v="Quincenal"/>
    <s v="1Q ABR"/>
    <d v="2024-12-25T00:00:00"/>
    <d v="2025-01-28T00:00:00"/>
    <x v="0"/>
    <n v="4"/>
    <x v="0"/>
    <x v="0"/>
    <x v="0"/>
    <x v="0"/>
    <x v="1"/>
  </r>
  <r>
    <n v="71"/>
    <n v="5282683409"/>
    <d v="2025-04-14T00:00:00"/>
    <d v="2024-12-29T00:00:00"/>
    <d v="2025-04-14T00:00:00"/>
    <n v="245011632"/>
    <n v="83"/>
    <s v="USD"/>
    <n v="7730419969"/>
    <d v="2025-04-22T00:00:00"/>
    <s v="Quincenal"/>
    <s v="1Q ABR"/>
    <d v="2024-12-25T00:00:00"/>
    <d v="2025-01-28T00:00:00"/>
    <x v="0"/>
    <n v="4"/>
    <x v="0"/>
    <x v="0"/>
    <x v="0"/>
    <x v="0"/>
    <x v="1"/>
  </r>
  <r>
    <n v="71"/>
    <n v="5282683525"/>
    <d v="2025-04-14T00:00:00"/>
    <d v="2024-12-29T00:00:00"/>
    <d v="2025-04-14T00:00:00"/>
    <n v="245011635"/>
    <n v="274"/>
    <s v="USD"/>
    <n v="7730419969"/>
    <d v="2025-04-22T00:00:00"/>
    <s v="Quincenal"/>
    <s v="1Q ABR"/>
    <d v="2024-12-25T00:00:00"/>
    <d v="2025-01-28T00:00:00"/>
    <x v="0"/>
    <n v="4"/>
    <x v="0"/>
    <x v="0"/>
    <x v="0"/>
    <x v="0"/>
    <x v="1"/>
  </r>
  <r>
    <n v="71"/>
    <n v="5282683534"/>
    <d v="2025-04-14T00:00:00"/>
    <d v="2024-12-29T00:00:00"/>
    <d v="2025-04-14T00:00:00"/>
    <n v="245011637"/>
    <n v="274"/>
    <s v="USD"/>
    <n v="7730419969"/>
    <d v="2025-04-22T00:00:00"/>
    <s v="Quincenal"/>
    <s v="1Q ABR"/>
    <d v="2024-12-25T00:00:00"/>
    <d v="2025-01-28T00:00:00"/>
    <x v="0"/>
    <n v="4"/>
    <x v="0"/>
    <x v="0"/>
    <x v="0"/>
    <x v="0"/>
    <x v="1"/>
  </r>
  <r>
    <n v="71"/>
    <n v="5282683550"/>
    <d v="2025-04-14T00:00:00"/>
    <d v="2024-12-29T00:00:00"/>
    <d v="2025-04-14T00:00:00"/>
    <n v="245011630"/>
    <n v="274"/>
    <s v="USD"/>
    <n v="7730419969"/>
    <d v="2025-04-22T00:00:00"/>
    <s v="Quincenal"/>
    <s v="1Q ABR"/>
    <d v="2024-12-25T00:00:00"/>
    <d v="2025-01-28T00:00:00"/>
    <x v="0"/>
    <n v="4"/>
    <x v="0"/>
    <x v="0"/>
    <x v="0"/>
    <x v="0"/>
    <x v="1"/>
  </r>
  <r>
    <n v="71"/>
    <n v="5282683625"/>
    <d v="2025-04-14T00:00:00"/>
    <d v="2024-12-29T00:00:00"/>
    <d v="2025-04-14T00:00:00"/>
    <n v="245011631"/>
    <n v="274"/>
    <s v="USD"/>
    <n v="7730419969"/>
    <d v="2025-04-22T00:00:00"/>
    <s v="Quincenal"/>
    <s v="1Q ABR"/>
    <d v="2024-12-25T00:00:00"/>
    <d v="2025-01-28T00:00:00"/>
    <x v="0"/>
    <n v="4"/>
    <x v="0"/>
    <x v="0"/>
    <x v="0"/>
    <x v="0"/>
    <x v="1"/>
  </r>
  <r>
    <n v="71"/>
    <n v="5283050059"/>
    <d v="2025-02-19T00:00:00"/>
    <d v="2025-06-27T00:00:00"/>
    <d v="2025-02-19T00:00:00"/>
    <n v="246885776"/>
    <n v="398639"/>
    <s v="USD"/>
    <n v="7730415196"/>
    <d v="2025-03-13T00:00:00"/>
    <s v="Quincenal"/>
    <s v="2Q ENE"/>
    <d v="2024-12-25T00:00:00"/>
    <d v="2025-01-28T00:00:00"/>
    <x v="4"/>
    <n v="3"/>
    <x v="0"/>
    <x v="0"/>
    <x v="1"/>
    <x v="0"/>
    <x v="0"/>
  </r>
  <r>
    <n v="515"/>
    <n v="5547421968"/>
    <d v="2025-02-12T00:00:00"/>
    <d v="2024-12-24T00:00:00"/>
    <d v="2025-02-12T00:00:00"/>
    <n v="247730762"/>
    <n v="305"/>
    <s v="USD"/>
    <n v="7730415196"/>
    <d v="2025-03-13T00:00:00"/>
    <s v="Quincenal"/>
    <s v="2Q ENE"/>
    <d v="2024-12-21T00:00:00"/>
    <d v="2025-01-28T00:00:00"/>
    <x v="0"/>
    <n v="3"/>
    <x v="0"/>
    <x v="0"/>
    <x v="0"/>
    <x v="0"/>
    <x v="1"/>
  </r>
  <r>
    <n v="515"/>
    <n v="5547421973"/>
    <d v="2025-02-12T00:00:00"/>
    <d v="2024-12-24T00:00:00"/>
    <d v="2025-02-12T00:00:00"/>
    <n v="247730762"/>
    <n v="3546"/>
    <s v="USD"/>
    <n v="7730415196"/>
    <d v="2025-03-13T00:00:00"/>
    <s v="Quincenal"/>
    <s v="2Q ENE"/>
    <d v="2024-12-21T00:00:00"/>
    <d v="2025-01-28T00:00:00"/>
    <x v="0"/>
    <n v="3"/>
    <x v="0"/>
    <x v="0"/>
    <x v="0"/>
    <x v="0"/>
    <x v="1"/>
  </r>
  <r>
    <n v="515"/>
    <n v="5547421984"/>
    <d v="2025-02-12T00:00:00"/>
    <d v="2024-12-24T00:00:00"/>
    <d v="2025-02-12T00:00:00"/>
    <n v="247730762"/>
    <n v="659"/>
    <s v="USD"/>
    <n v="7730415196"/>
    <d v="2025-03-13T00:00:00"/>
    <s v="Quincenal"/>
    <s v="2Q ENE"/>
    <d v="2024-12-21T00:00:00"/>
    <d v="2025-01-28T00:00:00"/>
    <x v="0"/>
    <n v="3"/>
    <x v="0"/>
    <x v="0"/>
    <x v="0"/>
    <x v="0"/>
    <x v="1"/>
  </r>
  <r>
    <n v="515"/>
    <n v="5547436679"/>
    <d v="2025-02-12T00:00:00"/>
    <d v="2024-12-31T00:00:00"/>
    <d v="2025-02-12T00:00:00"/>
    <n v="246967457"/>
    <n v="551"/>
    <s v="USD"/>
    <n v="7730415196"/>
    <d v="2025-03-13T00:00:00"/>
    <s v="Quincenal"/>
    <s v="2Q ENE"/>
    <d v="2024-12-30T00:00:00"/>
    <d v="2025-01-28T00:00:00"/>
    <x v="0"/>
    <n v="3"/>
    <x v="0"/>
    <x v="0"/>
    <x v="0"/>
    <x v="0"/>
    <x v="1"/>
  </r>
  <r>
    <n v="515"/>
    <n v="5547436680"/>
    <d v="2025-02-12T00:00:00"/>
    <d v="2024-12-31T00:00:00"/>
    <d v="2025-02-12T00:00:00"/>
    <n v="246967457"/>
    <n v="3962"/>
    <s v="USD"/>
    <n v="7730415196"/>
    <d v="2025-03-13T00:00:00"/>
    <s v="Quincenal"/>
    <s v="2Q ENE"/>
    <d v="2024-12-30T00:00:00"/>
    <d v="2025-01-28T00:00:00"/>
    <x v="0"/>
    <n v="3"/>
    <x v="0"/>
    <x v="0"/>
    <x v="0"/>
    <x v="0"/>
    <x v="1"/>
  </r>
  <r>
    <n v="515"/>
    <n v="5547436683"/>
    <d v="2025-02-12T00:00:00"/>
    <d v="2024-12-31T00:00:00"/>
    <d v="2025-02-12T00:00:00"/>
    <n v="246967457"/>
    <n v="2543"/>
    <s v="USD"/>
    <n v="7730415196"/>
    <d v="2025-03-13T00:00:00"/>
    <s v="Quincenal"/>
    <s v="2Q ENE"/>
    <d v="2024-12-30T00:00:00"/>
    <d v="2025-01-28T00:00:00"/>
    <x v="0"/>
    <n v="3"/>
    <x v="0"/>
    <x v="0"/>
    <x v="0"/>
    <x v="0"/>
    <x v="1"/>
  </r>
  <r>
    <n v="515"/>
    <n v="5547436684"/>
    <d v="2025-02-12T00:00:00"/>
    <d v="2024-12-31T00:00:00"/>
    <d v="2025-02-12T00:00:00"/>
    <n v="246967457"/>
    <n v="551"/>
    <s v="USD"/>
    <n v="7730415196"/>
    <d v="2025-03-13T00:00:00"/>
    <s v="Quincenal"/>
    <s v="2Q ENE"/>
    <d v="2024-12-30T00:00:00"/>
    <d v="2025-01-28T00:00:00"/>
    <x v="0"/>
    <n v="3"/>
    <x v="0"/>
    <x v="0"/>
    <x v="0"/>
    <x v="0"/>
    <x v="1"/>
  </r>
  <r>
    <n v="515"/>
    <n v="5547436694"/>
    <d v="2025-02-12T00:00:00"/>
    <d v="2024-12-31T00:00:00"/>
    <d v="2025-02-12T00:00:00"/>
    <n v="246967457"/>
    <n v="1677"/>
    <s v="USD"/>
    <n v="7730415196"/>
    <d v="2025-03-13T00:00:00"/>
    <s v="Quincenal"/>
    <s v="2Q ENE"/>
    <d v="2024-12-30T00:00:00"/>
    <d v="2025-01-28T00:00:00"/>
    <x v="0"/>
    <n v="3"/>
    <x v="0"/>
    <x v="0"/>
    <x v="0"/>
    <x v="0"/>
    <x v="1"/>
  </r>
  <r>
    <n v="515"/>
    <n v="5547436706"/>
    <d v="2025-02-12T00:00:00"/>
    <d v="2024-12-31T00:00:00"/>
    <d v="2025-02-12T00:00:00"/>
    <n v="246967457"/>
    <n v="2975"/>
    <s v="USD"/>
    <n v="7730415196"/>
    <d v="2025-03-13T00:00:00"/>
    <s v="Quincenal"/>
    <s v="2Q ENE"/>
    <d v="2024-12-30T00:00:00"/>
    <d v="2025-01-28T00:00:00"/>
    <x v="0"/>
    <n v="3"/>
    <x v="0"/>
    <x v="0"/>
    <x v="0"/>
    <x v="0"/>
    <x v="1"/>
  </r>
  <r>
    <n v="515"/>
    <n v="5547436711"/>
    <d v="2025-02-12T00:00:00"/>
    <d v="2024-12-31T00:00:00"/>
    <d v="2025-02-12T00:00:00"/>
    <n v="246967457"/>
    <n v="3137"/>
    <s v="USD"/>
    <n v="7730415196"/>
    <d v="2025-03-13T00:00:00"/>
    <s v="Quincenal"/>
    <s v="2Q ENE"/>
    <d v="2024-12-30T00:00:00"/>
    <d v="2025-01-28T00:00:00"/>
    <x v="0"/>
    <n v="3"/>
    <x v="0"/>
    <x v="0"/>
    <x v="0"/>
    <x v="0"/>
    <x v="1"/>
  </r>
  <r>
    <n v="515"/>
    <n v="5547436717"/>
    <d v="2025-02-12T00:00:00"/>
    <d v="2024-12-31T00:00:00"/>
    <d v="2025-02-12T00:00:00"/>
    <n v="246967457"/>
    <n v="1404"/>
    <s v="USD"/>
    <n v="7730415196"/>
    <d v="2025-03-13T00:00:00"/>
    <s v="Quincenal"/>
    <s v="2Q ENE"/>
    <d v="2024-12-30T00:00:00"/>
    <d v="2025-01-28T00:00:00"/>
    <x v="0"/>
    <n v="3"/>
    <x v="0"/>
    <x v="0"/>
    <x v="0"/>
    <x v="0"/>
    <x v="1"/>
  </r>
  <r>
    <n v="515"/>
    <n v="5547436726"/>
    <d v="2025-02-12T00:00:00"/>
    <d v="2024-12-31T00:00:00"/>
    <d v="2025-02-12T00:00:00"/>
    <n v="246967457"/>
    <n v="777"/>
    <s v="USD"/>
    <n v="7730415196"/>
    <d v="2025-03-13T00:00:00"/>
    <s v="Quincenal"/>
    <s v="2Q ENE"/>
    <d v="2024-12-30T00:00:00"/>
    <d v="2025-01-28T00:00:00"/>
    <x v="0"/>
    <n v="3"/>
    <x v="0"/>
    <x v="0"/>
    <x v="0"/>
    <x v="0"/>
    <x v="1"/>
  </r>
  <r>
    <n v="515"/>
    <n v="5547436732"/>
    <d v="2025-02-12T00:00:00"/>
    <d v="2024-12-31T00:00:00"/>
    <d v="2025-02-12T00:00:00"/>
    <n v="246967457"/>
    <n v="4505"/>
    <s v="USD"/>
    <n v="7730415196"/>
    <d v="2025-03-13T00:00:00"/>
    <s v="Quincenal"/>
    <s v="2Q ENE"/>
    <d v="2024-12-30T00:00:00"/>
    <d v="2025-01-28T00:00:00"/>
    <x v="0"/>
    <n v="3"/>
    <x v="0"/>
    <x v="0"/>
    <x v="0"/>
    <x v="0"/>
    <x v="1"/>
  </r>
  <r>
    <n v="515"/>
    <n v="5547436733"/>
    <d v="2025-02-12T00:00:00"/>
    <d v="2024-12-31T00:00:00"/>
    <d v="2025-02-12T00:00:00"/>
    <s v="MEDUKT575843"/>
    <n v="2513"/>
    <s v="USD"/>
    <n v="7730415196"/>
    <d v="2025-03-13T00:00:00"/>
    <s v="Quincenal"/>
    <s v="2Q ENE"/>
    <d v="2024-12-30T00:00:00"/>
    <d v="2025-01-28T00:00:00"/>
    <x v="0"/>
    <n v="3"/>
    <x v="0"/>
    <x v="0"/>
    <x v="0"/>
    <x v="0"/>
    <x v="1"/>
  </r>
  <r>
    <n v="515"/>
    <n v="5547492482"/>
    <d v="2025-02-12T00:00:00"/>
    <d v="2025-01-23T00:00:00"/>
    <d v="2025-02-12T00:00:00"/>
    <n v="246967457"/>
    <n v="14825"/>
    <s v="USD"/>
    <n v="7730415196"/>
    <d v="2025-03-13T00:00:00"/>
    <s v="Quincenal"/>
    <s v="2Q ENE"/>
    <d v="2024-12-30T00:00:00"/>
    <d v="2025-01-28T00:00:00"/>
    <x v="5"/>
    <n v="3"/>
    <x v="0"/>
    <x v="0"/>
    <x v="0"/>
    <x v="0"/>
    <x v="0"/>
  </r>
  <r>
    <n v="515"/>
    <n v="5547519959"/>
    <d v="2025-02-14T00:00:00"/>
    <d v="2025-02-10T00:00:00"/>
    <d v="2025-02-14T00:00:00"/>
    <n v="246967457"/>
    <n v="1208"/>
    <s v="USD"/>
    <n v="7730415196"/>
    <d v="2025-03-13T00:00:00"/>
    <s v="Quincenal"/>
    <s v="2Q ENE"/>
    <d v="2024-12-30T00:00:00"/>
    <d v="2025-01-28T00:00:00"/>
    <x v="2"/>
    <n v="3"/>
    <x v="0"/>
    <x v="0"/>
    <x v="0"/>
    <x v="0"/>
    <x v="0"/>
  </r>
  <r>
    <n v="515"/>
    <n v="5547521590"/>
    <d v="2025-02-14T00:00:00"/>
    <d v="2025-02-11T00:00:00"/>
    <d v="2025-02-14T00:00:00"/>
    <n v="246967457"/>
    <n v="18857"/>
    <s v="USD"/>
    <n v="7730415196"/>
    <d v="2025-03-13T00:00:00"/>
    <s v="Quincenal"/>
    <s v="2Q ENE"/>
    <d v="2024-12-30T00:00:00"/>
    <d v="2025-01-28T00:00:00"/>
    <x v="2"/>
    <n v="3"/>
    <x v="0"/>
    <x v="0"/>
    <x v="0"/>
    <x v="0"/>
    <x v="0"/>
  </r>
  <r>
    <n v="515"/>
    <n v="5547528098"/>
    <d v="2025-02-20T00:00:00"/>
    <d v="2025-02-19T00:00:00"/>
    <d v="2025-02-20T00:00:00"/>
    <n v="246967457"/>
    <n v="9687"/>
    <s v="USD"/>
    <n v="7730415196"/>
    <d v="2025-03-13T00:00:00"/>
    <s v="Quincenal"/>
    <s v="2Q ENE"/>
    <d v="2024-12-30T00:00:00"/>
    <d v="2025-01-28T00:00:00"/>
    <x v="2"/>
    <n v="3"/>
    <x v="0"/>
    <x v="0"/>
    <x v="0"/>
    <x v="0"/>
    <x v="0"/>
  </r>
  <r>
    <n v="71"/>
    <n v="5283050083"/>
    <d v="2025-07-03T00:00:00"/>
    <d v="2025-06-27T00:00:00"/>
    <d v="2025-07-03T00:00:00"/>
    <n v="246381992"/>
    <n v="22105"/>
    <s v="USD"/>
    <n v="7730437911"/>
    <d v="2025-07-22T00:00:00"/>
    <s v="Quincenal"/>
    <s v="1Q JUL"/>
    <d v="2024-12-17T12:00:00"/>
    <d v="2025-01-28T06:00:00"/>
    <x v="4"/>
    <n v="7"/>
    <x v="0"/>
    <x v="0"/>
    <x v="0"/>
    <x v="0"/>
    <x v="0"/>
  </r>
  <r>
    <n v="71"/>
    <n v="5282682535"/>
    <d v="2025-07-04T00:00:00"/>
    <d v="2024-12-28T00:00:00"/>
    <d v="2025-07-04T00:00:00"/>
    <n v="246885776"/>
    <n v="2599"/>
    <s v="USD"/>
    <n v="7730437911"/>
    <d v="2025-07-22T00:00:00"/>
    <s v="Quincenal"/>
    <s v="1Q JUL"/>
    <d v="2024-12-25T12:00:00"/>
    <d v="2025-01-28T13:00:00"/>
    <x v="0"/>
    <n v="7"/>
    <x v="0"/>
    <x v="0"/>
    <x v="0"/>
    <x v="0"/>
    <x v="1"/>
  </r>
  <r>
    <n v="1048704"/>
    <s v="MMBCNFA25/1535"/>
    <d v="2025-01-30T00:00:00"/>
    <m/>
    <s v="-"/>
    <s v="BORUBRA974AXBA28"/>
    <n v="116559"/>
    <s v="EUR"/>
    <n v="7730415196"/>
    <d v="2025-03-13T00:00:00"/>
    <s v="Quincenal"/>
    <s v="2Q ENE"/>
    <d v="2025-01-22T00:00:00"/>
    <d v="2025-01-30T00:00:00"/>
    <x v="0"/>
    <n v="3"/>
    <x v="1"/>
    <x v="2"/>
    <x v="0"/>
    <x v="0"/>
    <x v="1"/>
  </r>
  <r>
    <n v="71"/>
    <n v="5282682396"/>
    <d v="2025-04-14T00:00:00"/>
    <d v="2024-12-27T00:00:00"/>
    <d v="2025-04-14T00:00:00"/>
    <n v="245011606"/>
    <n v="6982"/>
    <s v="USD"/>
    <n v="7730419969"/>
    <d v="2025-04-22T00:00:00"/>
    <s v="Quincenal"/>
    <s v="1Q ABR"/>
    <d v="2024-12-25T00:00:00"/>
    <d v="2025-01-31T00:00:00"/>
    <x v="0"/>
    <n v="4"/>
    <x v="0"/>
    <x v="0"/>
    <x v="0"/>
    <x v="0"/>
    <x v="1"/>
  </r>
  <r>
    <n v="71"/>
    <n v="5282683500"/>
    <d v="2025-04-14T00:00:00"/>
    <d v="2024-12-29T00:00:00"/>
    <d v="2025-04-14T00:00:00"/>
    <n v="245011623"/>
    <n v="8795"/>
    <s v="USD"/>
    <n v="7730419969"/>
    <d v="2025-04-22T00:00:00"/>
    <s v="Quincenal"/>
    <s v="1Q ABR"/>
    <d v="2024-12-28T00:00:00"/>
    <d v="2025-02-01T00:00:00"/>
    <x v="0"/>
    <n v="4"/>
    <x v="0"/>
    <x v="0"/>
    <x v="0"/>
    <x v="0"/>
    <x v="1"/>
  </r>
  <r>
    <n v="71"/>
    <n v="5282683504"/>
    <d v="2025-04-14T00:00:00"/>
    <d v="2024-12-29T00:00:00"/>
    <d v="2025-04-14T00:00:00"/>
    <n v="245011622"/>
    <n v="27659"/>
    <s v="USD"/>
    <n v="7730419969"/>
    <d v="2025-04-22T00:00:00"/>
    <s v="Quincenal"/>
    <s v="1Q ABR"/>
    <d v="2024-12-28T00:00:00"/>
    <d v="2025-02-01T00:00:00"/>
    <x v="0"/>
    <n v="4"/>
    <x v="0"/>
    <x v="0"/>
    <x v="0"/>
    <x v="0"/>
    <x v="1"/>
  </r>
  <r>
    <n v="71"/>
    <n v="5282683505"/>
    <d v="2025-04-14T00:00:00"/>
    <d v="2024-12-29T00:00:00"/>
    <d v="2025-04-14T00:00:00"/>
    <n v="245011624"/>
    <n v="6685"/>
    <s v="USD"/>
    <n v="7730419969"/>
    <d v="2025-04-22T00:00:00"/>
    <s v="Quincenal"/>
    <s v="1Q ABR"/>
    <d v="2024-12-28T00:00:00"/>
    <d v="2025-02-01T00:00:00"/>
    <x v="0"/>
    <n v="4"/>
    <x v="0"/>
    <x v="0"/>
    <x v="0"/>
    <x v="0"/>
    <x v="1"/>
  </r>
  <r>
    <n v="71"/>
    <n v="5282683524"/>
    <d v="2025-04-14T00:00:00"/>
    <d v="2024-12-29T00:00:00"/>
    <d v="2025-04-14T00:00:00"/>
    <n v="245011627"/>
    <n v="2111"/>
    <s v="USD"/>
    <n v="7730419969"/>
    <d v="2025-04-22T00:00:00"/>
    <s v="Quincenal"/>
    <s v="1Q ABR"/>
    <d v="2024-12-28T00:00:00"/>
    <d v="2025-02-01T00:00:00"/>
    <x v="0"/>
    <n v="4"/>
    <x v="0"/>
    <x v="0"/>
    <x v="0"/>
    <x v="0"/>
    <x v="1"/>
  </r>
  <r>
    <n v="71"/>
    <n v="5282682563"/>
    <d v="2025-07-04T00:00:00"/>
    <d v="2024-12-28T00:00:00"/>
    <d v="2025-07-04T00:00:00"/>
    <n v="246941229"/>
    <n v="826"/>
    <s v="USD"/>
    <n v="7730437911"/>
    <d v="2025-07-22T00:00:00"/>
    <s v="Quincenal"/>
    <s v="1Q JUL"/>
    <d v="2024-12-26T12:00:00"/>
    <d v="2025-02-02T00:00:00"/>
    <x v="0"/>
    <n v="7"/>
    <x v="0"/>
    <x v="0"/>
    <x v="0"/>
    <x v="0"/>
    <x v="1"/>
  </r>
  <r>
    <n v="71"/>
    <n v="5282682566"/>
    <d v="2025-07-04T00:00:00"/>
    <d v="2024-12-28T00:00:00"/>
    <d v="2025-07-04T00:00:00"/>
    <n v="246941229"/>
    <n v="74"/>
    <s v="USD"/>
    <n v="7730437911"/>
    <d v="2025-07-22T00:00:00"/>
    <s v="Quincenal"/>
    <s v="1Q JUL"/>
    <d v="2024-12-26T12:00:00"/>
    <d v="2025-02-02T00:00:00"/>
    <x v="0"/>
    <n v="7"/>
    <x v="0"/>
    <x v="0"/>
    <x v="0"/>
    <x v="0"/>
    <x v="1"/>
  </r>
  <r>
    <n v="71"/>
    <n v="5282682924"/>
    <d v="2025-07-04T00:00:00"/>
    <d v="2024-12-28T00:00:00"/>
    <d v="2025-07-04T00:00:00"/>
    <n v="246941229"/>
    <n v="2261"/>
    <s v="USD"/>
    <n v="7730437911"/>
    <d v="2025-07-22T00:00:00"/>
    <s v="Quincenal"/>
    <s v="1Q JUL"/>
    <d v="2024-12-26T12:00:00"/>
    <d v="2025-02-02T00:00:00"/>
    <x v="0"/>
    <n v="7"/>
    <x v="0"/>
    <x v="0"/>
    <x v="0"/>
    <x v="0"/>
    <x v="1"/>
  </r>
  <r>
    <n v="515"/>
    <n v="5547436715"/>
    <d v="2025-02-12T00:00:00"/>
    <d v="2024-12-31T00:00:00"/>
    <d v="2025-02-12T00:00:00"/>
    <n v="246967252"/>
    <n v="1434"/>
    <s v="USD"/>
    <n v="7730414199"/>
    <d v="2025-03-06T00:00:00"/>
    <s v="Quincenal"/>
    <s v="1Q FEB"/>
    <d v="2024-12-30T00:00:00"/>
    <d v="2025-02-02T00:00:00"/>
    <x v="0"/>
    <n v="3"/>
    <x v="0"/>
    <x v="0"/>
    <x v="0"/>
    <x v="0"/>
    <x v="1"/>
  </r>
  <r>
    <n v="515"/>
    <n v="5547436731"/>
    <d v="2025-02-12T00:00:00"/>
    <d v="2024-12-31T00:00:00"/>
    <d v="2025-02-12T00:00:00"/>
    <n v="246967252"/>
    <n v="311"/>
    <s v="USD"/>
    <n v="7730414199"/>
    <d v="2025-03-06T00:00:00"/>
    <s v="Quincenal"/>
    <s v="1Q FEB"/>
    <d v="2024-12-30T00:00:00"/>
    <d v="2025-02-02T00:00:00"/>
    <x v="0"/>
    <n v="3"/>
    <x v="0"/>
    <x v="0"/>
    <x v="0"/>
    <x v="0"/>
    <x v="1"/>
  </r>
  <r>
    <n v="515"/>
    <n v="5547436735"/>
    <d v="2025-02-12T00:00:00"/>
    <d v="2024-12-31T00:00:00"/>
    <d v="2025-02-12T00:00:00"/>
    <n v="246967252"/>
    <n v="5664"/>
    <s v="USD"/>
    <n v="7730414199"/>
    <d v="2025-03-06T00:00:00"/>
    <s v="Quincenal"/>
    <s v="1Q FEB"/>
    <d v="2024-12-30T00:00:00"/>
    <d v="2025-02-02T00:00:00"/>
    <x v="0"/>
    <n v="3"/>
    <x v="0"/>
    <x v="0"/>
    <x v="0"/>
    <x v="0"/>
    <x v="1"/>
  </r>
  <r>
    <n v="71"/>
    <n v="5282683512"/>
    <d v="2025-04-14T00:00:00"/>
    <d v="2024-12-29T00:00:00"/>
    <d v="2025-04-14T00:00:00"/>
    <n v="245011633"/>
    <n v="274"/>
    <s v="USD"/>
    <n v="7730419969"/>
    <d v="2025-04-22T00:00:00"/>
    <s v="Quincenal"/>
    <s v="1Q ABR"/>
    <d v="2024-12-25T00:00:00"/>
    <d v="2025-02-03T00:00:00"/>
    <x v="0"/>
    <n v="4"/>
    <x v="0"/>
    <x v="0"/>
    <x v="0"/>
    <x v="0"/>
    <x v="1"/>
  </r>
  <r>
    <n v="71"/>
    <n v="5282683548"/>
    <d v="2025-04-14T00:00:00"/>
    <d v="2024-12-29T00:00:00"/>
    <d v="2025-04-14T00:00:00"/>
    <n v="245011628"/>
    <n v="274"/>
    <s v="USD"/>
    <n v="7730419969"/>
    <d v="2025-04-22T00:00:00"/>
    <s v="Quincenal"/>
    <s v="1Q ABR"/>
    <d v="2024-12-25T00:00:00"/>
    <d v="2025-02-03T00:00:00"/>
    <x v="0"/>
    <n v="4"/>
    <x v="0"/>
    <x v="0"/>
    <x v="0"/>
    <x v="0"/>
    <x v="1"/>
  </r>
  <r>
    <n v="71"/>
    <n v="5282683549"/>
    <d v="2025-04-14T00:00:00"/>
    <d v="2024-12-29T00:00:00"/>
    <d v="2025-04-14T00:00:00"/>
    <n v="245011629"/>
    <n v="274"/>
    <s v="USD"/>
    <n v="7730419969"/>
    <d v="2025-04-22T00:00:00"/>
    <s v="Quincenal"/>
    <s v="1Q ABR"/>
    <d v="2024-12-25T00:00:00"/>
    <d v="2025-02-03T00:00:00"/>
    <x v="0"/>
    <n v="4"/>
    <x v="0"/>
    <x v="0"/>
    <x v="0"/>
    <x v="0"/>
    <x v="1"/>
  </r>
  <r>
    <n v="71"/>
    <n v="5282688242"/>
    <d v="2025-04-14T00:00:00"/>
    <d v="2024-12-30T00:00:00"/>
    <d v="2025-04-14T00:00:00"/>
    <n v="245011625"/>
    <n v="274"/>
    <s v="USD"/>
    <n v="7730419969"/>
    <d v="2025-04-22T00:00:00"/>
    <s v="Quincenal"/>
    <s v="1Q ABR"/>
    <d v="2024-12-25T00:00:00"/>
    <d v="2025-02-03T00:00:00"/>
    <x v="0"/>
    <n v="4"/>
    <x v="0"/>
    <x v="0"/>
    <x v="0"/>
    <x v="0"/>
    <x v="1"/>
  </r>
  <r>
    <n v="71"/>
    <n v="5282688256"/>
    <d v="2025-04-14T00:00:00"/>
    <d v="2024-12-30T00:00:00"/>
    <d v="2025-04-14T00:00:00"/>
    <n v="245011640"/>
    <n v="274"/>
    <s v="USD"/>
    <n v="7730419969"/>
    <d v="2025-04-22T00:00:00"/>
    <s v="Quincenal"/>
    <s v="1Q ABR"/>
    <d v="2024-12-25T00:00:00"/>
    <d v="2025-02-03T00:00:00"/>
    <x v="0"/>
    <n v="4"/>
    <x v="0"/>
    <x v="0"/>
    <x v="0"/>
    <x v="0"/>
    <x v="1"/>
  </r>
  <r>
    <n v="71"/>
    <n v="5282688261"/>
    <d v="2025-04-14T00:00:00"/>
    <d v="2024-12-30T00:00:00"/>
    <d v="2025-04-14T00:00:00"/>
    <n v="245011626"/>
    <n v="274"/>
    <s v="USD"/>
    <n v="7730419969"/>
    <d v="2025-04-22T00:00:00"/>
    <s v="Quincenal"/>
    <s v="1Q ABR"/>
    <d v="2024-12-25T00:00:00"/>
    <d v="2025-02-03T00:00:00"/>
    <x v="0"/>
    <n v="4"/>
    <x v="0"/>
    <x v="0"/>
    <x v="0"/>
    <x v="0"/>
    <x v="1"/>
  </r>
  <r>
    <n v="71"/>
    <n v="5282682737"/>
    <d v="2025-04-14T00:00:00"/>
    <d v="2024-12-28T00:00:00"/>
    <d v="2025-04-14T00:00:00"/>
    <n v="245011607"/>
    <n v="5311"/>
    <s v="USD"/>
    <n v="7730419969"/>
    <d v="2025-04-22T00:00:00"/>
    <s v="Quincenal"/>
    <s v="1Q ABR"/>
    <d v="2025-01-31T00:00:00"/>
    <d v="2025-02-04T00:00:00"/>
    <x v="0"/>
    <n v="4"/>
    <x v="0"/>
    <x v="0"/>
    <x v="0"/>
    <x v="0"/>
    <x v="1"/>
  </r>
  <r>
    <n v="71"/>
    <n v="5282699070"/>
    <d v="2025-04-25T00:00:00"/>
    <d v="2025-01-03T00:00:00"/>
    <d v="2025-04-25T00:00:00"/>
    <n v="247006739"/>
    <n v="1357"/>
    <s v="USD"/>
    <n v="7730421712"/>
    <d v="2025-05-08T00:00:00"/>
    <s v="Quincenal"/>
    <s v="2Q ABR"/>
    <d v="2024-12-31T00:00:00"/>
    <d v="2025-02-04T00:00:00"/>
    <x v="5"/>
    <n v="5"/>
    <x v="0"/>
    <x v="0"/>
    <x v="0"/>
    <x v="0"/>
    <x v="1"/>
  </r>
  <r>
    <n v="10171"/>
    <n v="5481446209"/>
    <d v="2025-01-09T00:00:00"/>
    <d v="2025-01-09T00:00:00"/>
    <d v="2025-01-09T00:00:00"/>
    <n v="247402811"/>
    <n v="5400"/>
    <s v="USD"/>
    <n v="7730414199"/>
    <d v="2025-03-06T00:00:00"/>
    <s v="Quincenal"/>
    <s v="1Q FEB"/>
    <d v="2025-01-06T00:00:00"/>
    <d v="2025-02-04T00:00:00"/>
    <x v="5"/>
    <n v="3"/>
    <x v="0"/>
    <x v="1"/>
    <x v="0"/>
    <x v="1"/>
    <x v="1"/>
  </r>
  <r>
    <n v="515"/>
    <n v="5547436710"/>
    <d v="2025-02-12T00:00:00"/>
    <d v="2024-12-31T00:00:00"/>
    <d v="2025-02-12T00:00:00"/>
    <n v="248364812"/>
    <n v="2921"/>
    <s v="USD"/>
    <n v="7730414199"/>
    <d v="2025-03-06T00:00:00"/>
    <s v="Quincenal"/>
    <s v="1Q FEB"/>
    <d v="2024-12-30T00:00:00"/>
    <d v="2025-02-04T00:00:00"/>
    <x v="0"/>
    <n v="3"/>
    <x v="0"/>
    <x v="0"/>
    <x v="0"/>
    <x v="0"/>
    <x v="1"/>
  </r>
  <r>
    <n v="515"/>
    <n v="5547436713"/>
    <d v="2025-02-12T00:00:00"/>
    <d v="2024-12-31T00:00:00"/>
    <d v="2025-02-12T00:00:00"/>
    <n v="248364812"/>
    <n v="1088"/>
    <s v="USD"/>
    <n v="7730414199"/>
    <d v="2025-03-06T00:00:00"/>
    <s v="Quincenal"/>
    <s v="1Q FEB"/>
    <d v="2024-12-30T00:00:00"/>
    <d v="2025-02-04T00:00:00"/>
    <x v="0"/>
    <n v="3"/>
    <x v="0"/>
    <x v="0"/>
    <x v="0"/>
    <x v="0"/>
    <x v="1"/>
  </r>
  <r>
    <n v="515"/>
    <n v="5547452976"/>
    <d v="2025-02-14T00:00:00"/>
    <d v="2025-01-07T00:00:00"/>
    <d v="2025-02-14T00:00:00"/>
    <n v="247093865"/>
    <n v="12386"/>
    <s v="USD"/>
    <n v="7730414199"/>
    <d v="2025-03-06T00:00:00"/>
    <s v="Quincenal"/>
    <s v="1Q FEB"/>
    <d v="2025-01-04T00:00:00"/>
    <d v="2025-02-04T00:00:00"/>
    <x v="5"/>
    <n v="3"/>
    <x v="0"/>
    <x v="0"/>
    <x v="0"/>
    <x v="0"/>
    <x v="1"/>
  </r>
  <r>
    <n v="515"/>
    <n v="5547452977"/>
    <d v="2025-02-14T00:00:00"/>
    <d v="2025-01-07T00:00:00"/>
    <d v="2025-02-14T00:00:00"/>
    <n v="247093865"/>
    <n v="305"/>
    <s v="USD"/>
    <n v="7730414199"/>
    <d v="2025-03-06T00:00:00"/>
    <s v="Quincenal"/>
    <s v="1Q FEB"/>
    <d v="2025-01-04T00:00:00"/>
    <d v="2025-02-04T00:00:00"/>
    <x v="5"/>
    <n v="3"/>
    <x v="0"/>
    <x v="0"/>
    <x v="0"/>
    <x v="0"/>
    <x v="1"/>
  </r>
  <r>
    <n v="515"/>
    <n v="5547452978"/>
    <d v="2025-02-20T00:00:00"/>
    <d v="2025-01-07T00:00:00"/>
    <d v="2025-02-20T00:00:00"/>
    <n v="247093865"/>
    <n v="1035"/>
    <s v="USD"/>
    <n v="7730414199"/>
    <d v="2025-03-06T00:00:00"/>
    <s v="Quincenal"/>
    <s v="1Q FEB"/>
    <d v="2025-01-04T00:00:00"/>
    <d v="2025-02-04T00:00:00"/>
    <x v="5"/>
    <n v="3"/>
    <x v="0"/>
    <x v="0"/>
    <x v="0"/>
    <x v="0"/>
    <x v="1"/>
  </r>
  <r>
    <n v="515"/>
    <n v="5547452979"/>
    <d v="2025-02-14T00:00:00"/>
    <d v="2025-01-07T00:00:00"/>
    <d v="2025-02-14T00:00:00"/>
    <n v="247093865"/>
    <n v="2417"/>
    <s v="USD"/>
    <n v="7730414199"/>
    <d v="2025-03-06T00:00:00"/>
    <s v="Quincenal"/>
    <s v="1Q FEB"/>
    <d v="2025-01-04T00:00:00"/>
    <d v="2025-02-04T00:00:00"/>
    <x v="5"/>
    <n v="3"/>
    <x v="0"/>
    <x v="0"/>
    <x v="0"/>
    <x v="0"/>
    <x v="1"/>
  </r>
  <r>
    <n v="515"/>
    <n v="5547452980"/>
    <d v="2025-02-14T00:00:00"/>
    <d v="2025-01-07T00:00:00"/>
    <d v="2025-02-14T00:00:00"/>
    <n v="247093865"/>
    <n v="205"/>
    <s v="USD"/>
    <n v="7730414199"/>
    <d v="2025-03-06T00:00:00"/>
    <s v="Quincenal"/>
    <s v="1Q FEB"/>
    <d v="2025-01-04T00:00:00"/>
    <d v="2025-02-04T00:00:00"/>
    <x v="5"/>
    <n v="3"/>
    <x v="0"/>
    <x v="0"/>
    <x v="0"/>
    <x v="0"/>
    <x v="1"/>
  </r>
  <r>
    <n v="515"/>
    <n v="5547452981"/>
    <d v="2025-02-14T00:00:00"/>
    <d v="2025-01-07T00:00:00"/>
    <d v="2025-02-14T00:00:00"/>
    <s v="A48599856"/>
    <n v="195"/>
    <s v="USD"/>
    <n v="7730414199"/>
    <d v="2025-03-06T00:00:00"/>
    <s v="Quincenal"/>
    <s v="1Q FEB"/>
    <d v="2025-01-05T00:00:00"/>
    <d v="2025-02-04T00:00:00"/>
    <x v="5"/>
    <n v="3"/>
    <x v="0"/>
    <x v="0"/>
    <x v="0"/>
    <x v="0"/>
    <x v="1"/>
  </r>
  <r>
    <n v="515"/>
    <n v="5547452984"/>
    <d v="2025-02-14T00:00:00"/>
    <d v="2025-01-07T00:00:00"/>
    <d v="2025-02-14T00:00:00"/>
    <n v="247093865"/>
    <n v="2844"/>
    <s v="USD"/>
    <n v="7730414199"/>
    <d v="2025-03-06T00:00:00"/>
    <s v="Quincenal"/>
    <s v="1Q FEB"/>
    <d v="2025-01-04T00:00:00"/>
    <d v="2025-02-04T00:00:00"/>
    <x v="5"/>
    <n v="3"/>
    <x v="0"/>
    <x v="0"/>
    <x v="0"/>
    <x v="0"/>
    <x v="1"/>
  </r>
  <r>
    <n v="515"/>
    <n v="5547453094"/>
    <d v="2025-02-14T00:00:00"/>
    <d v="2025-01-07T00:00:00"/>
    <d v="2025-02-14T00:00:00"/>
    <s v="MEDUKT771939"/>
    <n v="2517"/>
    <s v="USD"/>
    <n v="7730414199"/>
    <d v="2025-03-06T00:00:00"/>
    <s v="Quincenal"/>
    <s v="1Q FEB"/>
    <d v="2025-01-03T00:00:00"/>
    <d v="2025-02-04T00:00:00"/>
    <x v="5"/>
    <n v="3"/>
    <x v="0"/>
    <x v="0"/>
    <x v="0"/>
    <x v="0"/>
    <x v="1"/>
  </r>
  <r>
    <n v="515"/>
    <n v="5547453181"/>
    <d v="2025-02-14T00:00:00"/>
    <d v="2025-01-07T00:00:00"/>
    <d v="2025-02-14T00:00:00"/>
    <s v="MEDUKT771939"/>
    <n v="4531"/>
    <s v="USD"/>
    <n v="7730414199"/>
    <d v="2025-03-06T00:00:00"/>
    <s v="Quincenal"/>
    <s v="1Q FEB"/>
    <d v="2025-01-03T00:00:00"/>
    <d v="2025-02-04T00:00:00"/>
    <x v="5"/>
    <n v="3"/>
    <x v="0"/>
    <x v="0"/>
    <x v="0"/>
    <x v="0"/>
    <x v="1"/>
  </r>
  <r>
    <n v="515"/>
    <n v="5547453210"/>
    <d v="2025-02-14T00:00:00"/>
    <d v="2025-01-07T00:00:00"/>
    <d v="2025-02-14T00:00:00"/>
    <n v="247093865"/>
    <n v="1558"/>
    <s v="USD"/>
    <n v="7730414199"/>
    <d v="2025-03-06T00:00:00"/>
    <s v="Quincenal"/>
    <s v="1Q FEB"/>
    <d v="2025-01-04T00:00:00"/>
    <d v="2025-02-04T00:00:00"/>
    <x v="5"/>
    <n v="3"/>
    <x v="0"/>
    <x v="0"/>
    <x v="0"/>
    <x v="0"/>
    <x v="1"/>
  </r>
  <r>
    <n v="515"/>
    <n v="5547453217"/>
    <d v="2025-02-14T00:00:00"/>
    <d v="2025-01-07T00:00:00"/>
    <d v="2025-02-14T00:00:00"/>
    <n v="247093865"/>
    <n v="239"/>
    <s v="USD"/>
    <n v="7730414199"/>
    <d v="2025-03-06T00:00:00"/>
    <s v="Quincenal"/>
    <s v="1Q FEB"/>
    <d v="2025-01-04T00:00:00"/>
    <d v="2025-02-04T00:00:00"/>
    <x v="5"/>
    <n v="3"/>
    <x v="0"/>
    <x v="0"/>
    <x v="0"/>
    <x v="0"/>
    <x v="1"/>
  </r>
  <r>
    <n v="515"/>
    <n v="5547453218"/>
    <d v="2025-02-14T00:00:00"/>
    <d v="2025-01-07T00:00:00"/>
    <d v="2025-02-14T00:00:00"/>
    <n v="247093865"/>
    <n v="271"/>
    <s v="USD"/>
    <n v="7730414199"/>
    <d v="2025-03-06T00:00:00"/>
    <s v="Quincenal"/>
    <s v="1Q FEB"/>
    <d v="2025-01-04T00:00:00"/>
    <d v="2025-02-04T00:00:00"/>
    <x v="5"/>
    <n v="3"/>
    <x v="0"/>
    <x v="0"/>
    <x v="0"/>
    <x v="0"/>
    <x v="1"/>
  </r>
  <r>
    <n v="515"/>
    <n v="5547453219"/>
    <d v="2025-02-14T00:00:00"/>
    <d v="2025-01-07T00:00:00"/>
    <d v="2025-02-14T00:00:00"/>
    <n v="247093865"/>
    <n v="634"/>
    <s v="USD"/>
    <n v="7730414199"/>
    <d v="2025-03-06T00:00:00"/>
    <s v="Quincenal"/>
    <s v="1Q FEB"/>
    <d v="2025-01-04T00:00:00"/>
    <d v="2025-02-04T00:00:00"/>
    <x v="5"/>
    <n v="3"/>
    <x v="0"/>
    <x v="0"/>
    <x v="0"/>
    <x v="0"/>
    <x v="1"/>
  </r>
  <r>
    <n v="515"/>
    <n v="5547453220"/>
    <d v="2025-02-14T00:00:00"/>
    <d v="2025-01-07T00:00:00"/>
    <d v="2025-02-14T00:00:00"/>
    <n v="247093865"/>
    <n v="1123"/>
    <s v="USD"/>
    <n v="7730414199"/>
    <d v="2025-03-06T00:00:00"/>
    <s v="Quincenal"/>
    <s v="1Q FEB"/>
    <d v="2025-01-04T00:00:00"/>
    <d v="2025-02-04T00:00:00"/>
    <x v="5"/>
    <n v="3"/>
    <x v="0"/>
    <x v="0"/>
    <x v="0"/>
    <x v="0"/>
    <x v="1"/>
  </r>
  <r>
    <n v="515"/>
    <n v="5547453221"/>
    <d v="2025-02-14T00:00:00"/>
    <d v="2025-01-07T00:00:00"/>
    <d v="2025-02-14T00:00:00"/>
    <n v="247093865"/>
    <n v="41"/>
    <s v="USD"/>
    <n v="7730414199"/>
    <d v="2025-03-06T00:00:00"/>
    <s v="Quincenal"/>
    <s v="1Q FEB"/>
    <d v="2025-01-04T00:00:00"/>
    <d v="2025-02-04T00:00:00"/>
    <x v="5"/>
    <n v="3"/>
    <x v="0"/>
    <x v="0"/>
    <x v="0"/>
    <x v="0"/>
    <x v="1"/>
  </r>
  <r>
    <n v="515"/>
    <n v="5547453222"/>
    <d v="2025-02-14T00:00:00"/>
    <d v="2025-01-07T00:00:00"/>
    <d v="2025-02-14T00:00:00"/>
    <n v="247093865"/>
    <n v="189"/>
    <s v="USD"/>
    <n v="7730414199"/>
    <d v="2025-03-06T00:00:00"/>
    <s v="Quincenal"/>
    <s v="1Q FEB"/>
    <d v="2025-01-04T00:00:00"/>
    <d v="2025-02-04T00:00:00"/>
    <x v="5"/>
    <n v="3"/>
    <x v="0"/>
    <x v="0"/>
    <x v="0"/>
    <x v="0"/>
    <x v="1"/>
  </r>
  <r>
    <n v="515"/>
    <n v="5547453223"/>
    <d v="2025-02-14T00:00:00"/>
    <d v="2025-01-07T00:00:00"/>
    <d v="2025-02-14T00:00:00"/>
    <s v="MEDUKT771939"/>
    <n v="1491"/>
    <s v="USD"/>
    <n v="7730414199"/>
    <d v="2025-03-06T00:00:00"/>
    <s v="Quincenal"/>
    <s v="1Q FEB"/>
    <d v="2025-01-03T00:00:00"/>
    <d v="2025-02-04T00:00:00"/>
    <x v="5"/>
    <n v="3"/>
    <x v="0"/>
    <x v="0"/>
    <x v="0"/>
    <x v="0"/>
    <x v="1"/>
  </r>
  <r>
    <n v="515"/>
    <n v="5547453224"/>
    <d v="2025-02-14T00:00:00"/>
    <d v="2025-01-07T00:00:00"/>
    <d v="2025-02-14T00:00:00"/>
    <n v="247093865"/>
    <n v="6013"/>
    <s v="USD"/>
    <n v="7730414199"/>
    <d v="2025-03-06T00:00:00"/>
    <s v="Quincenal"/>
    <s v="1Q FEB"/>
    <d v="2025-01-04T00:00:00"/>
    <d v="2025-02-04T00:00:00"/>
    <x v="5"/>
    <n v="3"/>
    <x v="0"/>
    <x v="0"/>
    <x v="0"/>
    <x v="0"/>
    <x v="1"/>
  </r>
  <r>
    <n v="515"/>
    <n v="5547453225"/>
    <d v="2025-02-14T00:00:00"/>
    <d v="2025-01-07T00:00:00"/>
    <d v="2025-02-14T00:00:00"/>
    <n v="247093865"/>
    <n v="46201"/>
    <s v="USD"/>
    <n v="7730414199"/>
    <d v="2025-03-06T00:00:00"/>
    <s v="Quincenal"/>
    <s v="1Q FEB"/>
    <d v="2025-01-04T00:00:00"/>
    <d v="2025-02-04T00:00:00"/>
    <x v="5"/>
    <n v="3"/>
    <x v="0"/>
    <x v="0"/>
    <x v="0"/>
    <x v="0"/>
    <x v="1"/>
  </r>
  <r>
    <n v="515"/>
    <n v="5547455249"/>
    <d v="2025-02-14T00:00:00"/>
    <d v="2025-01-08T00:00:00"/>
    <d v="2025-02-14T00:00:00"/>
    <n v="247093865"/>
    <n v="1614"/>
    <s v="USD"/>
    <n v="7730414199"/>
    <d v="2025-03-06T00:00:00"/>
    <s v="Quincenal"/>
    <s v="1Q FEB"/>
    <d v="2025-01-04T00:00:00"/>
    <d v="2025-02-04T00:00:00"/>
    <x v="5"/>
    <n v="3"/>
    <x v="0"/>
    <x v="0"/>
    <x v="0"/>
    <x v="0"/>
    <x v="1"/>
  </r>
  <r>
    <n v="515"/>
    <n v="5547492483"/>
    <d v="2025-02-14T00:00:00"/>
    <d v="2025-01-23T00:00:00"/>
    <d v="2025-02-14T00:00:00"/>
    <s v="MEDUKT771939"/>
    <n v="1254"/>
    <s v="USD"/>
    <n v="7730414199"/>
    <d v="2025-03-06T00:00:00"/>
    <s v="Quincenal"/>
    <s v="1Q FEB"/>
    <d v="2025-01-03T00:00:00"/>
    <d v="2025-02-04T00:00:00"/>
    <x v="5"/>
    <n v="3"/>
    <x v="0"/>
    <x v="0"/>
    <x v="0"/>
    <x v="0"/>
    <x v="0"/>
  </r>
  <r>
    <n v="515"/>
    <n v="5547492484"/>
    <d v="2025-02-14T00:00:00"/>
    <d v="2025-01-23T00:00:00"/>
    <d v="2025-02-14T00:00:00"/>
    <s v="MEDUKT771939"/>
    <n v="19944"/>
    <s v="USD"/>
    <n v="7730414199"/>
    <d v="2025-03-06T00:00:00"/>
    <s v="Quincenal"/>
    <s v="1Q FEB"/>
    <d v="2025-01-03T00:00:00"/>
    <d v="2025-02-04T00:00:00"/>
    <x v="5"/>
    <n v="3"/>
    <x v="0"/>
    <x v="0"/>
    <x v="0"/>
    <x v="0"/>
    <x v="0"/>
  </r>
  <r>
    <n v="515"/>
    <n v="5547521587"/>
    <d v="2025-02-14T00:00:00"/>
    <d v="2025-02-11T00:00:00"/>
    <d v="2025-02-14T00:00:00"/>
    <n v="247093865"/>
    <n v="5808"/>
    <s v="USD"/>
    <n v="7730414199"/>
    <d v="2025-03-06T00:00:00"/>
    <s v="Quincenal"/>
    <s v="1Q FEB"/>
    <d v="2025-01-04T00:00:00"/>
    <d v="2025-02-04T00:00:00"/>
    <x v="2"/>
    <n v="3"/>
    <x v="0"/>
    <x v="0"/>
    <x v="0"/>
    <x v="0"/>
    <x v="0"/>
  </r>
  <r>
    <n v="515"/>
    <n v="5547521588"/>
    <d v="2025-02-14T00:00:00"/>
    <d v="2025-02-11T00:00:00"/>
    <d v="2025-02-14T00:00:00"/>
    <n v="247093865"/>
    <n v="1784"/>
    <s v="USD"/>
    <n v="7730414199"/>
    <d v="2025-03-06T00:00:00"/>
    <s v="Quincenal"/>
    <s v="1Q FEB"/>
    <d v="2025-01-04T00:00:00"/>
    <d v="2025-02-04T00:00:00"/>
    <x v="2"/>
    <n v="3"/>
    <x v="0"/>
    <x v="0"/>
    <x v="0"/>
    <x v="0"/>
    <x v="0"/>
  </r>
  <r>
    <n v="515"/>
    <n v="5547521589"/>
    <d v="2025-02-14T00:00:00"/>
    <d v="2025-02-11T00:00:00"/>
    <d v="2025-02-14T00:00:00"/>
    <n v="247093865"/>
    <n v="4251"/>
    <s v="USD"/>
    <n v="7730414199"/>
    <d v="2025-03-06T00:00:00"/>
    <s v="Quincenal"/>
    <s v="1Q FEB"/>
    <d v="2025-01-04T00:00:00"/>
    <d v="2025-02-04T00:00:00"/>
    <x v="2"/>
    <n v="3"/>
    <x v="0"/>
    <x v="0"/>
    <x v="0"/>
    <x v="0"/>
    <x v="0"/>
  </r>
  <r>
    <n v="71"/>
    <n v="5282699071"/>
    <d v="2025-04-25T00:00:00"/>
    <d v="2025-01-03T00:00:00"/>
    <d v="2025-04-25T00:00:00"/>
    <n v="247006739"/>
    <n v="4884"/>
    <s v="USD"/>
    <n v="7730421712"/>
    <d v="2025-05-08T00:00:00"/>
    <s v="Quincenal"/>
    <s v="2Q ABR"/>
    <d v="2024-12-31T00:00:00"/>
    <d v="2025-02-04T13:00:00"/>
    <x v="5"/>
    <n v="5"/>
    <x v="0"/>
    <x v="0"/>
    <x v="0"/>
    <x v="0"/>
    <x v="1"/>
  </r>
  <r>
    <n v="71"/>
    <n v="5282699239"/>
    <d v="2025-04-25T00:00:00"/>
    <d v="2025-01-03T00:00:00"/>
    <d v="2025-04-25T00:00:00"/>
    <n v="247006739"/>
    <n v="274"/>
    <s v="USD"/>
    <n v="7730421712"/>
    <d v="2025-05-08T00:00:00"/>
    <s v="Quincenal"/>
    <s v="2Q ABR"/>
    <d v="2024-12-31T00:00:00"/>
    <d v="2025-02-04T13:00:00"/>
    <x v="5"/>
    <n v="5"/>
    <x v="0"/>
    <x v="0"/>
    <x v="0"/>
    <x v="0"/>
    <x v="1"/>
  </r>
  <r>
    <n v="71"/>
    <n v="5282699005"/>
    <d v="2025-04-25T00:00:00"/>
    <d v="2025-01-03T00:00:00"/>
    <d v="2025-04-25T00:00:00"/>
    <n v="247049582"/>
    <n v="694"/>
    <s v="USD"/>
    <n v="7730421712"/>
    <d v="2025-05-08T00:00:00"/>
    <s v="Quincenal"/>
    <s v="2Q ABR"/>
    <d v="2024-12-31T00:00:00"/>
    <d v="2025-02-08T00:00:00"/>
    <x v="5"/>
    <n v="5"/>
    <x v="0"/>
    <x v="0"/>
    <x v="0"/>
    <x v="0"/>
    <x v="1"/>
  </r>
  <r>
    <n v="71"/>
    <n v="5282699014"/>
    <d v="2025-04-25T00:00:00"/>
    <d v="2025-01-03T00:00:00"/>
    <d v="2025-04-25T00:00:00"/>
    <n v="247049582"/>
    <n v="6"/>
    <s v="USD"/>
    <n v="7730421712"/>
    <d v="2025-05-08T00:00:00"/>
    <s v="Quincenal"/>
    <s v="2Q ABR"/>
    <d v="2024-12-31T00:00:00"/>
    <d v="2025-02-08T00:00:00"/>
    <x v="5"/>
    <n v="5"/>
    <x v="0"/>
    <x v="0"/>
    <x v="0"/>
    <x v="0"/>
    <x v="1"/>
  </r>
  <r>
    <n v="71"/>
    <n v="5282699017"/>
    <d v="2025-04-25T00:00:00"/>
    <d v="2025-01-03T00:00:00"/>
    <d v="2025-04-25T00:00:00"/>
    <n v="247049582"/>
    <n v="937"/>
    <s v="USD"/>
    <n v="7730421712"/>
    <d v="2025-05-08T00:00:00"/>
    <s v="Quincenal"/>
    <s v="2Q ABR"/>
    <d v="2024-12-31T00:00:00"/>
    <d v="2025-02-08T00:00:00"/>
    <x v="5"/>
    <n v="5"/>
    <x v="0"/>
    <x v="0"/>
    <x v="0"/>
    <x v="0"/>
    <x v="1"/>
  </r>
  <r>
    <n v="71"/>
    <n v="5282699020"/>
    <d v="2025-04-25T00:00:00"/>
    <d v="2025-01-03T00:00:00"/>
    <d v="2025-04-25T00:00:00"/>
    <n v="247049582"/>
    <n v="1629"/>
    <s v="USD"/>
    <n v="7730421712"/>
    <d v="2025-05-08T00:00:00"/>
    <s v="Quincenal"/>
    <s v="2Q ABR"/>
    <d v="2024-12-31T00:00:00"/>
    <d v="2025-02-08T00:00:00"/>
    <x v="5"/>
    <n v="5"/>
    <x v="0"/>
    <x v="0"/>
    <x v="0"/>
    <x v="0"/>
    <x v="1"/>
  </r>
  <r>
    <n v="71"/>
    <n v="5282712402"/>
    <d v="2025-04-25T00:00:00"/>
    <d v="2025-01-09T00:00:00"/>
    <d v="2025-04-25T00:00:00"/>
    <n v="247355337"/>
    <n v="4343"/>
    <s v="USD"/>
    <n v="7730421712"/>
    <d v="2025-05-08T00:00:00"/>
    <s v="Quincenal"/>
    <s v="2Q ABR"/>
    <d v="2025-01-06T00:00:00"/>
    <d v="2025-02-08T14:00:00"/>
    <x v="5"/>
    <n v="5"/>
    <x v="0"/>
    <x v="0"/>
    <x v="0"/>
    <x v="0"/>
    <x v="1"/>
  </r>
  <r>
    <n v="71"/>
    <n v="5282712411"/>
    <d v="2025-04-25T00:00:00"/>
    <d v="2025-01-09T00:00:00"/>
    <d v="2025-04-25T00:00:00"/>
    <n v="247355337"/>
    <n v="11206"/>
    <s v="USD"/>
    <n v="7730421712"/>
    <d v="2025-05-08T00:00:00"/>
    <s v="Quincenal"/>
    <s v="2Q ABR"/>
    <d v="2025-01-06T00:00:00"/>
    <d v="2025-02-08T14:00:00"/>
    <x v="5"/>
    <n v="5"/>
    <x v="0"/>
    <x v="0"/>
    <x v="0"/>
    <x v="0"/>
    <x v="1"/>
  </r>
  <r>
    <n v="71"/>
    <n v="5282712413"/>
    <d v="2025-04-25T00:00:00"/>
    <d v="2025-01-09T00:00:00"/>
    <d v="2025-04-25T00:00:00"/>
    <n v="247355337"/>
    <n v="4653"/>
    <s v="USD"/>
    <n v="7730421712"/>
    <d v="2025-05-08T00:00:00"/>
    <s v="Quincenal"/>
    <s v="2Q ABR"/>
    <d v="2025-01-06T00:00:00"/>
    <d v="2025-02-08T14:00:00"/>
    <x v="5"/>
    <n v="5"/>
    <x v="0"/>
    <x v="0"/>
    <x v="0"/>
    <x v="0"/>
    <x v="1"/>
  </r>
  <r>
    <n v="71"/>
    <n v="5282712424"/>
    <d v="2025-04-25T00:00:00"/>
    <d v="2025-01-09T00:00:00"/>
    <d v="2025-04-25T00:00:00"/>
    <n v="247355337"/>
    <n v="5133"/>
    <s v="USD"/>
    <n v="7730421712"/>
    <d v="2025-05-08T00:00:00"/>
    <s v="Quincenal"/>
    <s v="2Q ABR"/>
    <d v="2025-01-06T00:00:00"/>
    <d v="2025-02-08T14:00:00"/>
    <x v="5"/>
    <n v="5"/>
    <x v="0"/>
    <x v="0"/>
    <x v="0"/>
    <x v="0"/>
    <x v="1"/>
  </r>
  <r>
    <n v="515"/>
    <n v="5547452982"/>
    <d v="2025-02-14T00:00:00"/>
    <d v="2025-01-07T00:00:00"/>
    <d v="2025-02-14T00:00:00"/>
    <n v="248364851"/>
    <n v="6291"/>
    <s v="USD"/>
    <n v="7730414199"/>
    <d v="2025-03-06T00:00:00"/>
    <s v="Quincenal"/>
    <s v="1Q FEB"/>
    <d v="2025-01-04T00:00:00"/>
    <d v="2025-02-09T00:00:00"/>
    <x v="5"/>
    <n v="3"/>
    <x v="0"/>
    <x v="0"/>
    <x v="0"/>
    <x v="0"/>
    <x v="1"/>
  </r>
  <r>
    <n v="515"/>
    <n v="5547452983"/>
    <d v="2025-02-14T00:00:00"/>
    <d v="2025-01-07T00:00:00"/>
    <d v="2025-02-14T00:00:00"/>
    <n v="248364851"/>
    <n v="1941"/>
    <s v="USD"/>
    <n v="7730414199"/>
    <d v="2025-03-06T00:00:00"/>
    <s v="Quincenal"/>
    <s v="1Q FEB"/>
    <d v="2025-01-04T00:00:00"/>
    <d v="2025-02-09T00:00:00"/>
    <x v="5"/>
    <n v="3"/>
    <x v="0"/>
    <x v="0"/>
    <x v="0"/>
    <x v="0"/>
    <x v="1"/>
  </r>
  <r>
    <n v="515"/>
    <n v="5547452989"/>
    <d v="2025-02-14T00:00:00"/>
    <d v="2025-01-07T00:00:00"/>
    <d v="2025-02-14T00:00:00"/>
    <n v="248364851"/>
    <n v="1034"/>
    <s v="USD"/>
    <n v="7730414199"/>
    <d v="2025-03-06T00:00:00"/>
    <s v="Quincenal"/>
    <s v="1Q FEB"/>
    <d v="2025-01-04T00:00:00"/>
    <d v="2025-02-09T00:00:00"/>
    <x v="5"/>
    <n v="3"/>
    <x v="0"/>
    <x v="0"/>
    <x v="0"/>
    <x v="0"/>
    <x v="1"/>
  </r>
  <r>
    <n v="515"/>
    <n v="5547452998"/>
    <d v="2025-02-14T00:00:00"/>
    <d v="2025-01-07T00:00:00"/>
    <d v="2025-02-14T00:00:00"/>
    <n v="248364851"/>
    <n v="3074"/>
    <s v="USD"/>
    <n v="7730414199"/>
    <d v="2025-03-06T00:00:00"/>
    <s v="Quincenal"/>
    <s v="1Q FEB"/>
    <d v="2025-01-04T00:00:00"/>
    <d v="2025-02-09T00:00:00"/>
    <x v="5"/>
    <n v="3"/>
    <x v="0"/>
    <x v="0"/>
    <x v="0"/>
    <x v="0"/>
    <x v="1"/>
  </r>
  <r>
    <n v="515"/>
    <n v="5547452999"/>
    <d v="2025-02-14T00:00:00"/>
    <d v="2025-01-07T00:00:00"/>
    <d v="2025-02-14T00:00:00"/>
    <n v="248364851"/>
    <n v="12"/>
    <s v="USD"/>
    <n v="7730414199"/>
    <d v="2025-03-06T00:00:00"/>
    <s v="Quincenal"/>
    <s v="1Q FEB"/>
    <d v="2025-01-04T00:00:00"/>
    <d v="2025-02-09T00:00:00"/>
    <x v="5"/>
    <n v="3"/>
    <x v="0"/>
    <x v="0"/>
    <x v="0"/>
    <x v="0"/>
    <x v="1"/>
  </r>
  <r>
    <n v="515"/>
    <n v="5547453052"/>
    <d v="2025-02-14T00:00:00"/>
    <d v="2025-01-07T00:00:00"/>
    <d v="2025-02-14T00:00:00"/>
    <n v="248364851"/>
    <n v="2191"/>
    <s v="USD"/>
    <n v="7730414199"/>
    <d v="2025-03-06T00:00:00"/>
    <s v="Quincenal"/>
    <s v="1Q FEB"/>
    <d v="2025-01-04T00:00:00"/>
    <d v="2025-02-09T00:00:00"/>
    <x v="5"/>
    <n v="3"/>
    <x v="0"/>
    <x v="0"/>
    <x v="0"/>
    <x v="0"/>
    <x v="1"/>
  </r>
  <r>
    <n v="515"/>
    <n v="5547453061"/>
    <d v="2025-02-14T00:00:00"/>
    <d v="2025-01-07T00:00:00"/>
    <d v="2025-02-14T00:00:00"/>
    <n v="248364851"/>
    <n v="12098"/>
    <s v="USD"/>
    <n v="7730414199"/>
    <d v="2025-03-06T00:00:00"/>
    <s v="Quincenal"/>
    <s v="1Q FEB"/>
    <d v="2025-01-04T00:00:00"/>
    <d v="2025-02-09T00:00:00"/>
    <x v="5"/>
    <n v="3"/>
    <x v="0"/>
    <x v="0"/>
    <x v="0"/>
    <x v="0"/>
    <x v="1"/>
  </r>
  <r>
    <n v="515"/>
    <n v="5547453066"/>
    <d v="2025-02-14T00:00:00"/>
    <d v="2025-01-07T00:00:00"/>
    <d v="2025-02-14T00:00:00"/>
    <n v="248364851"/>
    <n v="2585"/>
    <s v="USD"/>
    <n v="7730414199"/>
    <d v="2025-03-06T00:00:00"/>
    <s v="Quincenal"/>
    <s v="1Q FEB"/>
    <d v="2025-01-04T00:00:00"/>
    <d v="2025-02-09T00:00:00"/>
    <x v="5"/>
    <n v="3"/>
    <x v="0"/>
    <x v="0"/>
    <x v="0"/>
    <x v="0"/>
    <x v="1"/>
  </r>
  <r>
    <n v="515"/>
    <n v="5547453110"/>
    <d v="2025-02-14T00:00:00"/>
    <d v="2025-01-07T00:00:00"/>
    <d v="2025-02-14T00:00:00"/>
    <n v="248364851"/>
    <n v="2639"/>
    <s v="USD"/>
    <n v="7730414199"/>
    <d v="2025-03-06T00:00:00"/>
    <s v="Quincenal"/>
    <s v="1Q FEB"/>
    <d v="2025-01-04T00:00:00"/>
    <d v="2025-02-09T00:00:00"/>
    <x v="5"/>
    <n v="3"/>
    <x v="0"/>
    <x v="0"/>
    <x v="0"/>
    <x v="0"/>
    <x v="1"/>
  </r>
  <r>
    <n v="515"/>
    <n v="5547453124"/>
    <d v="2025-02-14T00:00:00"/>
    <d v="2025-01-07T00:00:00"/>
    <d v="2025-02-14T00:00:00"/>
    <n v="248364851"/>
    <n v="1465"/>
    <s v="USD"/>
    <n v="7730414199"/>
    <d v="2025-03-06T00:00:00"/>
    <s v="Quincenal"/>
    <s v="1Q FEB"/>
    <d v="2025-01-04T00:00:00"/>
    <d v="2025-02-09T00:00:00"/>
    <x v="5"/>
    <n v="3"/>
    <x v="0"/>
    <x v="0"/>
    <x v="0"/>
    <x v="0"/>
    <x v="1"/>
  </r>
  <r>
    <n v="515"/>
    <n v="5547453132"/>
    <d v="2025-02-14T00:00:00"/>
    <d v="2025-01-07T00:00:00"/>
    <d v="2025-02-14T00:00:00"/>
    <n v="248364851"/>
    <n v="2019"/>
    <s v="USD"/>
    <n v="7730414199"/>
    <d v="2025-03-06T00:00:00"/>
    <s v="Quincenal"/>
    <s v="1Q FEB"/>
    <d v="2025-01-04T00:00:00"/>
    <d v="2025-02-09T00:00:00"/>
    <x v="5"/>
    <n v="3"/>
    <x v="0"/>
    <x v="0"/>
    <x v="0"/>
    <x v="0"/>
    <x v="1"/>
  </r>
  <r>
    <n v="1589"/>
    <n v="5220646015"/>
    <d v="2025-02-12T00:00:00"/>
    <d v="2025-01-06T00:00:00"/>
    <d v="2025-02-12T00:00:00"/>
    <n v="246923377"/>
    <n v="1394"/>
    <s v="USD"/>
    <n v="7730414199"/>
    <d v="2025-03-06T00:00:00"/>
    <s v="Quincenal"/>
    <s v="1Q FEB"/>
    <d v="2025-01-02T00:00:00"/>
    <d v="2025-02-11T00:00:00"/>
    <x v="5"/>
    <n v="3"/>
    <x v="0"/>
    <x v="0"/>
    <x v="0"/>
    <x v="0"/>
    <x v="1"/>
  </r>
  <r>
    <n v="1589"/>
    <n v="5220647300"/>
    <d v="2025-02-12T00:00:00"/>
    <d v="2025-01-07T00:00:00"/>
    <d v="2025-02-12T00:00:00"/>
    <n v="246923377"/>
    <n v="1107"/>
    <s v="USD"/>
    <n v="7730414199"/>
    <d v="2025-03-06T00:00:00"/>
    <s v="Quincenal"/>
    <s v="1Q FEB"/>
    <d v="2025-01-02T00:00:00"/>
    <d v="2025-02-11T00:00:00"/>
    <x v="5"/>
    <n v="3"/>
    <x v="0"/>
    <x v="0"/>
    <x v="0"/>
    <x v="0"/>
    <x v="1"/>
  </r>
  <r>
    <n v="1589"/>
    <n v="5220647301"/>
    <d v="2025-02-12T00:00:00"/>
    <d v="2025-01-07T00:00:00"/>
    <d v="2025-02-12T00:00:00"/>
    <n v="246923377"/>
    <n v="14686"/>
    <s v="USD"/>
    <n v="7730414199"/>
    <d v="2025-03-06T00:00:00"/>
    <s v="Quincenal"/>
    <s v="1Q FEB"/>
    <d v="2025-01-02T00:00:00"/>
    <d v="2025-02-11T00:00:00"/>
    <x v="5"/>
    <n v="3"/>
    <x v="0"/>
    <x v="0"/>
    <x v="0"/>
    <x v="0"/>
    <x v="1"/>
  </r>
  <r>
    <n v="1589"/>
    <n v="5220647304"/>
    <d v="2025-02-12T00:00:00"/>
    <d v="2025-01-07T00:00:00"/>
    <d v="2025-02-12T00:00:00"/>
    <n v="246923377"/>
    <n v="389"/>
    <s v="USD"/>
    <n v="7730414199"/>
    <d v="2025-03-06T00:00:00"/>
    <s v="Quincenal"/>
    <s v="1Q FEB"/>
    <d v="2025-01-02T00:00:00"/>
    <d v="2025-02-11T00:00:00"/>
    <x v="5"/>
    <n v="3"/>
    <x v="0"/>
    <x v="0"/>
    <x v="0"/>
    <x v="0"/>
    <x v="1"/>
  </r>
  <r>
    <n v="1589"/>
    <n v="5220647306"/>
    <d v="2025-02-12T00:00:00"/>
    <d v="2025-01-07T00:00:00"/>
    <d v="2025-02-12T00:00:00"/>
    <n v="246923377"/>
    <n v="11091"/>
    <s v="USD"/>
    <n v="7730414199"/>
    <d v="2025-03-06T00:00:00"/>
    <s v="Quincenal"/>
    <s v="1Q FEB"/>
    <d v="2025-01-02T00:00:00"/>
    <d v="2025-02-11T00:00:00"/>
    <x v="5"/>
    <n v="3"/>
    <x v="0"/>
    <x v="0"/>
    <x v="0"/>
    <x v="0"/>
    <x v="1"/>
  </r>
  <r>
    <n v="1589"/>
    <n v="5220648921"/>
    <d v="2025-02-12T00:00:00"/>
    <d v="2025-01-09T00:00:00"/>
    <d v="2025-02-12T00:00:00"/>
    <n v="246923377"/>
    <n v="127"/>
    <s v="USD"/>
    <n v="7730414199"/>
    <d v="2025-03-06T00:00:00"/>
    <s v="Quincenal"/>
    <s v="1Q FEB"/>
    <d v="2025-01-02T00:00:00"/>
    <d v="2025-02-11T00:00:00"/>
    <x v="5"/>
    <n v="3"/>
    <x v="0"/>
    <x v="0"/>
    <x v="0"/>
    <x v="0"/>
    <x v="0"/>
  </r>
  <r>
    <n v="71"/>
    <n v="5282714854"/>
    <d v="2025-04-25T00:00:00"/>
    <d v="2025-01-10T00:00:00"/>
    <d v="2025-04-25T00:00:00"/>
    <n v="247437093"/>
    <n v="2088"/>
    <s v="USD"/>
    <n v="7730421712"/>
    <d v="2025-05-08T00:00:00"/>
    <s v="Quincenal"/>
    <s v="2Q ABR"/>
    <d v="2025-01-07T00:00:00"/>
    <d v="2025-02-11T00:00:00"/>
    <x v="5"/>
    <n v="5"/>
    <x v="0"/>
    <x v="0"/>
    <x v="0"/>
    <x v="0"/>
    <x v="1"/>
  </r>
  <r>
    <n v="71"/>
    <n v="5282715049"/>
    <d v="2025-04-25T00:00:00"/>
    <d v="2025-01-10T00:00:00"/>
    <d v="2025-04-25T00:00:00"/>
    <n v="247437093"/>
    <n v="1731"/>
    <s v="USD"/>
    <n v="7730421712"/>
    <d v="2025-05-08T00:00:00"/>
    <s v="Quincenal"/>
    <s v="2Q ABR"/>
    <d v="2025-01-07T00:00:00"/>
    <d v="2025-02-11T00:00:00"/>
    <x v="5"/>
    <n v="5"/>
    <x v="0"/>
    <x v="0"/>
    <x v="0"/>
    <x v="0"/>
    <x v="1"/>
  </r>
  <r>
    <n v="71"/>
    <n v="5282715059"/>
    <d v="2025-02-19T00:00:00"/>
    <d v="2025-01-10T00:00:00"/>
    <d v="2025-02-19T00:00:00"/>
    <n v="248077350"/>
    <n v="2729"/>
    <s v="USD"/>
    <n v="7730414199"/>
    <d v="2025-03-06T00:00:00"/>
    <s v="Quincenal"/>
    <s v="1Q FEB"/>
    <d v="2025-01-07T00:00:00"/>
    <d v="2025-02-11T00:00:00"/>
    <x v="5"/>
    <n v="3"/>
    <x v="0"/>
    <x v="0"/>
    <x v="0"/>
    <x v="0"/>
    <x v="1"/>
  </r>
  <r>
    <n v="71"/>
    <n v="5282715060"/>
    <d v="2025-02-19T00:00:00"/>
    <d v="2025-01-10T00:00:00"/>
    <d v="2025-02-19T00:00:00"/>
    <n v="248077350"/>
    <n v="2729"/>
    <s v="USD"/>
    <n v="7730414199"/>
    <d v="2025-03-06T00:00:00"/>
    <s v="Quincenal"/>
    <s v="1Q FEB"/>
    <d v="2025-01-07T00:00:00"/>
    <d v="2025-02-11T00:00:00"/>
    <x v="5"/>
    <n v="3"/>
    <x v="0"/>
    <x v="0"/>
    <x v="0"/>
    <x v="0"/>
    <x v="1"/>
  </r>
  <r>
    <n v="71"/>
    <n v="5282715062"/>
    <d v="2025-02-19T00:00:00"/>
    <d v="2025-01-10T00:00:00"/>
    <d v="2025-02-19T00:00:00"/>
    <n v="248077350"/>
    <n v="2729"/>
    <s v="USD"/>
    <n v="7730414199"/>
    <d v="2025-03-06T00:00:00"/>
    <s v="Quincenal"/>
    <s v="1Q FEB"/>
    <d v="2025-01-07T00:00:00"/>
    <d v="2025-02-11T00:00:00"/>
    <x v="5"/>
    <n v="3"/>
    <x v="0"/>
    <x v="0"/>
    <x v="0"/>
    <x v="0"/>
    <x v="1"/>
  </r>
  <r>
    <n v="71"/>
    <n v="5282715064"/>
    <d v="2025-02-19T00:00:00"/>
    <d v="2025-01-10T00:00:00"/>
    <d v="2025-02-19T00:00:00"/>
    <n v="248077350"/>
    <n v="2729"/>
    <s v="USD"/>
    <n v="7730414199"/>
    <d v="2025-03-06T00:00:00"/>
    <s v="Quincenal"/>
    <s v="1Q FEB"/>
    <d v="2025-01-07T00:00:00"/>
    <d v="2025-02-11T00:00:00"/>
    <x v="5"/>
    <n v="3"/>
    <x v="0"/>
    <x v="0"/>
    <x v="0"/>
    <x v="0"/>
    <x v="1"/>
  </r>
  <r>
    <n v="71"/>
    <n v="5282715066"/>
    <d v="2025-02-19T00:00:00"/>
    <d v="2025-01-10T00:00:00"/>
    <d v="2025-02-19T00:00:00"/>
    <n v="248077350"/>
    <n v="2729"/>
    <s v="USD"/>
    <n v="7730414199"/>
    <d v="2025-03-06T00:00:00"/>
    <s v="Quincenal"/>
    <s v="1Q FEB"/>
    <d v="2025-01-07T00:00:00"/>
    <d v="2025-02-11T00:00:00"/>
    <x v="5"/>
    <n v="3"/>
    <x v="0"/>
    <x v="0"/>
    <x v="0"/>
    <x v="0"/>
    <x v="1"/>
  </r>
  <r>
    <n v="71"/>
    <n v="5282715067"/>
    <d v="2025-02-20T00:00:00"/>
    <d v="2025-01-10T00:00:00"/>
    <d v="2025-02-20T00:00:00"/>
    <s v="A48077350"/>
    <n v="2729"/>
    <s v="USD"/>
    <n v="7730414199"/>
    <d v="2025-03-06T00:00:00"/>
    <s v="Quincenal"/>
    <s v="1Q FEB"/>
    <d v="2025-01-07T00:00:00"/>
    <d v="2025-02-11T00:00:00"/>
    <x v="5"/>
    <n v="3"/>
    <x v="0"/>
    <x v="0"/>
    <x v="0"/>
    <x v="0"/>
    <x v="1"/>
  </r>
  <r>
    <n v="71"/>
    <n v="5282715069"/>
    <d v="2025-02-19T00:00:00"/>
    <d v="2025-01-10T00:00:00"/>
    <d v="2025-02-19T00:00:00"/>
    <s v="A48077350"/>
    <n v="2729"/>
    <s v="USD"/>
    <n v="7730414199"/>
    <d v="2025-03-06T00:00:00"/>
    <s v="Quincenal"/>
    <s v="1Q FEB"/>
    <d v="2025-01-07T00:00:00"/>
    <d v="2025-02-11T00:00:00"/>
    <x v="5"/>
    <n v="3"/>
    <x v="0"/>
    <x v="0"/>
    <x v="0"/>
    <x v="0"/>
    <x v="1"/>
  </r>
  <r>
    <n v="71"/>
    <n v="5282715070"/>
    <d v="2025-02-19T00:00:00"/>
    <d v="2025-01-10T00:00:00"/>
    <d v="2025-02-19T00:00:00"/>
    <n v="248077350"/>
    <n v="2729"/>
    <s v="USD"/>
    <n v="7730414199"/>
    <d v="2025-03-06T00:00:00"/>
    <s v="Quincenal"/>
    <s v="1Q FEB"/>
    <d v="2025-01-07T00:00:00"/>
    <d v="2025-02-11T00:00:00"/>
    <x v="5"/>
    <n v="3"/>
    <x v="0"/>
    <x v="0"/>
    <x v="0"/>
    <x v="0"/>
    <x v="1"/>
  </r>
  <r>
    <n v="71"/>
    <n v="5282715346"/>
    <d v="2025-04-25T00:00:00"/>
    <d v="2025-01-12T00:00:00"/>
    <d v="2025-04-25T00:00:00"/>
    <n v="247437093"/>
    <n v="4516"/>
    <s v="USD"/>
    <n v="7730421712"/>
    <d v="2025-05-08T00:00:00"/>
    <s v="Quincenal"/>
    <s v="2Q ABR"/>
    <d v="2025-01-07T00:00:00"/>
    <d v="2025-02-11T00:00:00"/>
    <x v="5"/>
    <n v="5"/>
    <x v="0"/>
    <x v="0"/>
    <x v="0"/>
    <x v="0"/>
    <x v="1"/>
  </r>
  <r>
    <n v="71"/>
    <n v="5282740361"/>
    <d v="2025-02-19T00:00:00"/>
    <d v="2025-01-21T00:00:00"/>
    <d v="2025-02-19T00:00:00"/>
    <s v="A48077350"/>
    <n v="1717"/>
    <s v="USD"/>
    <n v="7730414199"/>
    <d v="2025-03-06T00:00:00"/>
    <s v="Quincenal"/>
    <s v="1Q FEB"/>
    <d v="2025-01-07T00:00:00"/>
    <d v="2025-02-11T00:00:00"/>
    <x v="5"/>
    <n v="3"/>
    <x v="0"/>
    <x v="0"/>
    <x v="0"/>
    <x v="0"/>
    <x v="0"/>
  </r>
  <r>
    <n v="71"/>
    <n v="5282740364"/>
    <d v="2025-02-19T00:00:00"/>
    <d v="2025-01-21T00:00:00"/>
    <d v="2025-02-19T00:00:00"/>
    <n v="248077350"/>
    <n v="45963"/>
    <s v="USD"/>
    <n v="7730414199"/>
    <d v="2025-03-06T00:00:00"/>
    <s v="Quincenal"/>
    <s v="1Q FEB"/>
    <d v="2025-01-07T00:00:00"/>
    <d v="2025-02-11T00:00:00"/>
    <x v="5"/>
    <n v="3"/>
    <x v="0"/>
    <x v="0"/>
    <x v="0"/>
    <x v="0"/>
    <x v="0"/>
  </r>
  <r>
    <n v="71"/>
    <n v="5282790290"/>
    <d v="2025-02-19T00:00:00"/>
    <d v="2025-02-19T00:00:00"/>
    <d v="2025-02-19T00:00:00"/>
    <s v="A48077350"/>
    <n v="8559"/>
    <s v="USD"/>
    <n v="7730414199"/>
    <d v="2025-03-06T00:00:00"/>
    <s v="Quincenal"/>
    <s v="1Q FEB"/>
    <d v="2025-01-07T00:00:00"/>
    <d v="2025-02-11T00:00:00"/>
    <x v="2"/>
    <n v="3"/>
    <x v="0"/>
    <x v="0"/>
    <x v="0"/>
    <x v="1"/>
    <x v="0"/>
  </r>
  <r>
    <n v="10171"/>
    <n v="5481460239"/>
    <d v="2025-01-18T00:00:00"/>
    <d v="2025-01-18T00:00:00"/>
    <d v="2025-01-18T00:00:00"/>
    <n v="246192002"/>
    <n v="5400"/>
    <s v="USD"/>
    <n v="7730414199"/>
    <d v="2025-03-06T00:00:00"/>
    <s v="Quincenal"/>
    <s v="1Q FEB"/>
    <d v="2025-01-13T00:00:00"/>
    <d v="2025-02-11T00:00:00"/>
    <x v="5"/>
    <n v="3"/>
    <x v="0"/>
    <x v="1"/>
    <x v="0"/>
    <x v="1"/>
    <x v="1"/>
  </r>
  <r>
    <n v="515"/>
    <n v="5547453075"/>
    <d v="2025-02-14T00:00:00"/>
    <d v="2025-01-07T00:00:00"/>
    <d v="2025-02-14T00:00:00"/>
    <n v="248476838"/>
    <n v="2662"/>
    <s v="USD"/>
    <n v="7730414199"/>
    <d v="2025-03-06T00:00:00"/>
    <s v="Quincenal"/>
    <s v="1Q FEB"/>
    <d v="2025-01-04T00:00:00"/>
    <d v="2025-02-11T00:00:00"/>
    <x v="5"/>
    <n v="3"/>
    <x v="0"/>
    <x v="0"/>
    <x v="0"/>
    <x v="0"/>
    <x v="1"/>
  </r>
  <r>
    <n v="515"/>
    <n v="5547453107"/>
    <d v="2025-02-14T00:00:00"/>
    <d v="2025-01-07T00:00:00"/>
    <d v="2025-02-14T00:00:00"/>
    <n v="248476838"/>
    <n v="181"/>
    <s v="USD"/>
    <n v="7730414199"/>
    <d v="2025-03-06T00:00:00"/>
    <s v="Quincenal"/>
    <s v="1Q FEB"/>
    <d v="2025-01-04T00:00:00"/>
    <d v="2025-02-11T00:00:00"/>
    <x v="5"/>
    <n v="3"/>
    <x v="0"/>
    <x v="0"/>
    <x v="0"/>
    <x v="0"/>
    <x v="1"/>
  </r>
  <r>
    <n v="515"/>
    <n v="5547467583"/>
    <d v="2025-02-14T00:00:00"/>
    <d v="2025-01-14T00:00:00"/>
    <d v="2025-02-14T00:00:00"/>
    <n v="248070535"/>
    <n v="11427"/>
    <s v="USD"/>
    <n v="7730414199"/>
    <d v="2025-03-06T00:00:00"/>
    <s v="Quincenal"/>
    <s v="1Q FEB"/>
    <d v="2025-01-11T00:00:00"/>
    <d v="2025-02-11T00:00:00"/>
    <x v="5"/>
    <n v="3"/>
    <x v="0"/>
    <x v="0"/>
    <x v="0"/>
    <x v="0"/>
    <x v="1"/>
  </r>
  <r>
    <n v="515"/>
    <n v="5547467584"/>
    <d v="2025-02-14T00:00:00"/>
    <d v="2025-01-14T00:00:00"/>
    <d v="2025-02-14T00:00:00"/>
    <s v="MEDUKT884492"/>
    <n v="618"/>
    <s v="USD"/>
    <n v="7730414199"/>
    <d v="2025-03-06T00:00:00"/>
    <s v="Quincenal"/>
    <s v="1Q FEB"/>
    <d v="2025-01-12T00:00:00"/>
    <d v="2025-02-11T00:00:00"/>
    <x v="5"/>
    <n v="3"/>
    <x v="0"/>
    <x v="0"/>
    <x v="0"/>
    <x v="0"/>
    <x v="1"/>
  </r>
  <r>
    <n v="515"/>
    <n v="5547467588"/>
    <d v="2025-02-20T00:00:00"/>
    <d v="2025-01-14T00:00:00"/>
    <d v="2025-02-20T00:00:00"/>
    <n v="248639213"/>
    <n v="6176"/>
    <s v="USD"/>
    <n v="7730414199"/>
    <d v="2025-03-06T00:00:00"/>
    <s v="Quincenal"/>
    <s v="1Q FEB"/>
    <d v="2025-01-11T00:00:00"/>
    <d v="2025-02-11T00:00:00"/>
    <x v="5"/>
    <n v="3"/>
    <x v="0"/>
    <x v="0"/>
    <x v="0"/>
    <x v="0"/>
    <x v="1"/>
  </r>
  <r>
    <n v="515"/>
    <n v="5547467589"/>
    <d v="2025-02-14T00:00:00"/>
    <d v="2025-01-14T00:00:00"/>
    <d v="2025-02-14T00:00:00"/>
    <n v="248070535"/>
    <n v="348"/>
    <s v="USD"/>
    <n v="7730414199"/>
    <d v="2025-03-06T00:00:00"/>
    <s v="Quincenal"/>
    <s v="1Q FEB"/>
    <d v="2025-01-11T00:00:00"/>
    <d v="2025-02-11T00:00:00"/>
    <x v="5"/>
    <n v="3"/>
    <x v="0"/>
    <x v="0"/>
    <x v="0"/>
    <x v="0"/>
    <x v="1"/>
  </r>
  <r>
    <n v="515"/>
    <n v="5547467590"/>
    <d v="2025-02-14T00:00:00"/>
    <d v="2025-01-14T00:00:00"/>
    <d v="2025-02-14T00:00:00"/>
    <n v="248070535"/>
    <n v="1735"/>
    <s v="USD"/>
    <n v="7730414199"/>
    <d v="2025-03-06T00:00:00"/>
    <s v="Quincenal"/>
    <s v="1Q FEB"/>
    <d v="2025-01-11T00:00:00"/>
    <d v="2025-02-11T00:00:00"/>
    <x v="5"/>
    <n v="3"/>
    <x v="0"/>
    <x v="0"/>
    <x v="0"/>
    <x v="0"/>
    <x v="1"/>
  </r>
  <r>
    <n v="515"/>
    <n v="5547467591"/>
    <d v="2025-02-14T00:00:00"/>
    <d v="2025-01-14T00:00:00"/>
    <d v="2025-02-14T00:00:00"/>
    <n v="248070535"/>
    <n v="386"/>
    <s v="USD"/>
    <n v="7730414199"/>
    <d v="2025-03-06T00:00:00"/>
    <s v="Quincenal"/>
    <s v="1Q FEB"/>
    <d v="2025-01-11T00:00:00"/>
    <d v="2025-02-11T00:00:00"/>
    <x v="5"/>
    <n v="3"/>
    <x v="0"/>
    <x v="0"/>
    <x v="0"/>
    <x v="0"/>
    <x v="1"/>
  </r>
  <r>
    <n v="515"/>
    <n v="5547467592"/>
    <d v="2025-02-14T00:00:00"/>
    <d v="2025-01-14T00:00:00"/>
    <d v="2025-02-14T00:00:00"/>
    <s v="MEDUKT884492"/>
    <n v="1045"/>
    <s v="USD"/>
    <n v="7730414199"/>
    <d v="2025-03-06T00:00:00"/>
    <s v="Quincenal"/>
    <s v="1Q FEB"/>
    <d v="2025-01-12T00:00:00"/>
    <d v="2025-02-11T00:00:00"/>
    <x v="5"/>
    <n v="3"/>
    <x v="0"/>
    <x v="0"/>
    <x v="0"/>
    <x v="0"/>
    <x v="1"/>
  </r>
  <r>
    <n v="515"/>
    <n v="5547467593"/>
    <d v="2025-02-20T00:00:00"/>
    <d v="2025-01-14T00:00:00"/>
    <d v="2025-02-20T00:00:00"/>
    <n v="248070535"/>
    <n v="258"/>
    <s v="USD"/>
    <n v="7730414199"/>
    <d v="2025-03-06T00:00:00"/>
    <s v="Quincenal"/>
    <s v="1Q FEB"/>
    <d v="2025-01-11T00:00:00"/>
    <d v="2025-02-11T00:00:00"/>
    <x v="5"/>
    <n v="3"/>
    <x v="0"/>
    <x v="0"/>
    <x v="0"/>
    <x v="0"/>
    <x v="1"/>
  </r>
  <r>
    <n v="515"/>
    <n v="5547467595"/>
    <d v="2025-02-14T00:00:00"/>
    <d v="2025-01-14T00:00:00"/>
    <d v="2025-02-14T00:00:00"/>
    <n v="248070535"/>
    <n v="1538"/>
    <s v="USD"/>
    <n v="7730414199"/>
    <d v="2025-03-06T00:00:00"/>
    <s v="Quincenal"/>
    <s v="1Q FEB"/>
    <d v="2025-01-11T00:00:00"/>
    <d v="2025-02-11T00:00:00"/>
    <x v="5"/>
    <n v="3"/>
    <x v="0"/>
    <x v="0"/>
    <x v="0"/>
    <x v="0"/>
    <x v="1"/>
  </r>
  <r>
    <n v="515"/>
    <n v="5547467599"/>
    <d v="2025-02-14T00:00:00"/>
    <d v="2025-01-14T00:00:00"/>
    <d v="2025-02-14T00:00:00"/>
    <n v="248070535"/>
    <n v="567"/>
    <s v="USD"/>
    <n v="7730414199"/>
    <d v="2025-03-06T00:00:00"/>
    <s v="Quincenal"/>
    <s v="1Q FEB"/>
    <d v="2025-01-11T00:00:00"/>
    <d v="2025-02-11T00:00:00"/>
    <x v="5"/>
    <n v="3"/>
    <x v="0"/>
    <x v="0"/>
    <x v="0"/>
    <x v="0"/>
    <x v="1"/>
  </r>
  <r>
    <n v="515"/>
    <n v="5547467638"/>
    <d v="2025-02-14T00:00:00"/>
    <d v="2025-01-14T00:00:00"/>
    <d v="2025-02-14T00:00:00"/>
    <s v="MEDUKT884492"/>
    <n v="23444"/>
    <s v="USD"/>
    <n v="7730414199"/>
    <d v="2025-03-06T00:00:00"/>
    <s v="Quincenal"/>
    <s v="1Q FEB"/>
    <d v="2025-01-12T00:00:00"/>
    <d v="2025-02-11T00:00:00"/>
    <x v="5"/>
    <n v="3"/>
    <x v="0"/>
    <x v="0"/>
    <x v="0"/>
    <x v="0"/>
    <x v="1"/>
  </r>
  <r>
    <n v="515"/>
    <n v="5547467648"/>
    <d v="2025-02-14T00:00:00"/>
    <d v="2025-01-14T00:00:00"/>
    <d v="2025-02-14T00:00:00"/>
    <n v="248070535"/>
    <n v="13518"/>
    <s v="USD"/>
    <n v="7730414199"/>
    <d v="2025-03-06T00:00:00"/>
    <s v="Quincenal"/>
    <s v="1Q FEB"/>
    <d v="2025-01-11T00:00:00"/>
    <d v="2025-02-11T00:00:00"/>
    <x v="5"/>
    <n v="3"/>
    <x v="0"/>
    <x v="0"/>
    <x v="0"/>
    <x v="0"/>
    <x v="1"/>
  </r>
  <r>
    <n v="515"/>
    <n v="5547514291"/>
    <d v="2025-02-14T00:00:00"/>
    <d v="2025-02-05T00:00:00"/>
    <d v="2025-02-14T00:00:00"/>
    <n v="248070535"/>
    <n v="4132"/>
    <s v="USD"/>
    <n v="7730414199"/>
    <d v="2025-03-06T00:00:00"/>
    <s v="Quincenal"/>
    <s v="1Q FEB"/>
    <d v="2025-01-11T00:00:00"/>
    <d v="2025-02-11T00:00:00"/>
    <x v="2"/>
    <n v="3"/>
    <x v="0"/>
    <x v="0"/>
    <x v="0"/>
    <x v="0"/>
    <x v="0"/>
  </r>
  <r>
    <n v="71"/>
    <n v="5282697488"/>
    <d v="2025-04-25T00:00:00"/>
    <d v="2025-01-03T00:00:00"/>
    <d v="2025-04-25T00:00:00"/>
    <n v="247215477"/>
    <n v="45491"/>
    <s v="USD"/>
    <n v="7730421712"/>
    <d v="2025-05-08T00:00:00"/>
    <s v="Quincenal"/>
    <s v="2Q ABR"/>
    <d v="2024-12-31T00:00:00"/>
    <d v="2025-02-11T07:00:00"/>
    <x v="5"/>
    <n v="5"/>
    <x v="0"/>
    <x v="0"/>
    <x v="0"/>
    <x v="0"/>
    <x v="1"/>
  </r>
  <r>
    <n v="71"/>
    <n v="5282714833"/>
    <d v="2025-04-25T00:00:00"/>
    <d v="2025-01-10T00:00:00"/>
    <d v="2025-04-25T00:00:00"/>
    <n v="247284886"/>
    <n v="642"/>
    <s v="USD"/>
    <n v="7730421712"/>
    <d v="2025-05-08T00:00:00"/>
    <s v="Quincenal"/>
    <s v="2Q ABR"/>
    <d v="2025-01-06T00:00:00"/>
    <d v="2025-02-11T13:00:00"/>
    <x v="5"/>
    <n v="5"/>
    <x v="0"/>
    <x v="0"/>
    <x v="0"/>
    <x v="0"/>
    <x v="1"/>
  </r>
  <r>
    <n v="71"/>
    <n v="5282715058"/>
    <d v="2025-02-19T00:00:00"/>
    <d v="2025-01-10T00:00:00"/>
    <d v="2025-02-19T00:00:00"/>
    <s v="B48077350"/>
    <n v="2729"/>
    <s v="USD"/>
    <n v="7730415491"/>
    <d v="2025-03-15T00:00:00"/>
    <s v="Quincenal"/>
    <s v="2Q FEB"/>
    <d v="2025-01-07T00:00:00"/>
    <d v="2025-02-16T00:00:00"/>
    <x v="5"/>
    <n v="3"/>
    <x v="0"/>
    <x v="0"/>
    <x v="0"/>
    <x v="0"/>
    <x v="1"/>
  </r>
  <r>
    <n v="71"/>
    <n v="5282715061"/>
    <d v="2025-02-19T00:00:00"/>
    <d v="2025-01-10T00:00:00"/>
    <d v="2025-02-19T00:00:00"/>
    <s v="B48077350"/>
    <n v="2729"/>
    <s v="USD"/>
    <n v="7730415491"/>
    <d v="2025-03-15T00:00:00"/>
    <s v="Quincenal"/>
    <s v="2Q FEB"/>
    <d v="2025-01-07T00:00:00"/>
    <d v="2025-02-16T00:00:00"/>
    <x v="5"/>
    <n v="3"/>
    <x v="0"/>
    <x v="0"/>
    <x v="0"/>
    <x v="0"/>
    <x v="1"/>
  </r>
  <r>
    <n v="71"/>
    <n v="5282715063"/>
    <d v="2025-02-19T00:00:00"/>
    <d v="2025-01-10T00:00:00"/>
    <d v="2025-02-19T00:00:00"/>
    <s v="B48077350"/>
    <n v="2729"/>
    <s v="USD"/>
    <n v="7730415491"/>
    <d v="2025-03-15T00:00:00"/>
    <s v="Quincenal"/>
    <s v="2Q FEB"/>
    <d v="2025-01-07T00:00:00"/>
    <d v="2025-02-16T00:00:00"/>
    <x v="5"/>
    <n v="3"/>
    <x v="0"/>
    <x v="0"/>
    <x v="0"/>
    <x v="0"/>
    <x v="1"/>
  </r>
  <r>
    <n v="71"/>
    <n v="5282715065"/>
    <d v="2025-02-19T00:00:00"/>
    <d v="2025-01-10T00:00:00"/>
    <d v="2025-02-19T00:00:00"/>
    <s v="B48077350"/>
    <n v="2729"/>
    <s v="USD"/>
    <n v="7730415491"/>
    <d v="2025-03-15T00:00:00"/>
    <s v="Quincenal"/>
    <s v="2Q FEB"/>
    <d v="2025-01-07T00:00:00"/>
    <d v="2025-02-16T00:00:00"/>
    <x v="5"/>
    <n v="3"/>
    <x v="0"/>
    <x v="0"/>
    <x v="0"/>
    <x v="0"/>
    <x v="1"/>
  </r>
  <r>
    <n v="71"/>
    <n v="5282715068"/>
    <d v="2025-02-19T00:00:00"/>
    <d v="2025-01-10T00:00:00"/>
    <d v="2025-02-19T00:00:00"/>
    <s v="B48077350"/>
    <n v="2729"/>
    <s v="USD"/>
    <n v="7730415491"/>
    <d v="2025-03-15T00:00:00"/>
    <s v="Quincenal"/>
    <s v="2Q FEB"/>
    <d v="2025-01-07T00:00:00"/>
    <d v="2025-02-16T00:00:00"/>
    <x v="5"/>
    <n v="3"/>
    <x v="0"/>
    <x v="0"/>
    <x v="0"/>
    <x v="0"/>
    <x v="1"/>
  </r>
  <r>
    <n v="515"/>
    <n v="5547467602"/>
    <d v="2025-02-20T00:00:00"/>
    <d v="2025-01-14T00:00:00"/>
    <d v="2025-02-20T00:00:00"/>
    <n v="248639212"/>
    <n v="2476"/>
    <s v="USD"/>
    <n v="7730415491"/>
    <d v="2025-03-15T00:00:00"/>
    <s v="Quincenal"/>
    <s v="2Q FEB"/>
    <d v="2025-01-11T00:00:00"/>
    <d v="2025-02-16T00:00:00"/>
    <x v="5"/>
    <n v="3"/>
    <x v="0"/>
    <x v="0"/>
    <x v="0"/>
    <x v="0"/>
    <x v="1"/>
  </r>
  <r>
    <n v="515"/>
    <n v="5547467603"/>
    <d v="2025-02-20T00:00:00"/>
    <d v="2025-01-14T00:00:00"/>
    <d v="2025-02-20T00:00:00"/>
    <n v="248639212"/>
    <n v="2476"/>
    <s v="USD"/>
    <n v="7730415491"/>
    <d v="2025-03-15T00:00:00"/>
    <s v="Quincenal"/>
    <s v="2Q FEB"/>
    <d v="2025-01-11T00:00:00"/>
    <d v="2025-02-16T00:00:00"/>
    <x v="5"/>
    <n v="3"/>
    <x v="0"/>
    <x v="0"/>
    <x v="0"/>
    <x v="0"/>
    <x v="1"/>
  </r>
  <r>
    <n v="515"/>
    <n v="5547467609"/>
    <d v="2025-02-20T00:00:00"/>
    <d v="2025-01-14T00:00:00"/>
    <d v="2025-02-20T00:00:00"/>
    <n v="248639212"/>
    <n v="41"/>
    <s v="USD"/>
    <n v="7730415491"/>
    <d v="2025-03-15T00:00:00"/>
    <s v="Quincenal"/>
    <s v="2Q FEB"/>
    <d v="2025-01-11T00:00:00"/>
    <d v="2025-02-16T00:00:00"/>
    <x v="5"/>
    <n v="3"/>
    <x v="0"/>
    <x v="0"/>
    <x v="0"/>
    <x v="0"/>
    <x v="1"/>
  </r>
  <r>
    <n v="515"/>
    <n v="5547467612"/>
    <d v="2025-02-20T00:00:00"/>
    <d v="2025-01-14T00:00:00"/>
    <d v="2025-02-20T00:00:00"/>
    <n v="248639212"/>
    <n v="2504"/>
    <s v="USD"/>
    <n v="7730415491"/>
    <d v="2025-03-15T00:00:00"/>
    <s v="Quincenal"/>
    <s v="2Q FEB"/>
    <d v="2025-01-11T00:00:00"/>
    <d v="2025-02-16T00:00:00"/>
    <x v="5"/>
    <n v="3"/>
    <x v="0"/>
    <x v="0"/>
    <x v="0"/>
    <x v="0"/>
    <x v="1"/>
  </r>
  <r>
    <n v="515"/>
    <n v="5547467613"/>
    <d v="2025-02-20T00:00:00"/>
    <d v="2025-01-14T00:00:00"/>
    <d v="2025-02-20T00:00:00"/>
    <n v="248639212"/>
    <n v="6273"/>
    <s v="USD"/>
    <n v="7730415491"/>
    <d v="2025-03-15T00:00:00"/>
    <s v="Quincenal"/>
    <s v="2Q FEB"/>
    <d v="2025-01-11T00:00:00"/>
    <d v="2025-02-16T00:00:00"/>
    <x v="5"/>
    <n v="3"/>
    <x v="0"/>
    <x v="0"/>
    <x v="0"/>
    <x v="0"/>
    <x v="1"/>
  </r>
  <r>
    <n v="515"/>
    <n v="5547467614"/>
    <d v="2025-02-20T00:00:00"/>
    <d v="2025-01-14T00:00:00"/>
    <d v="2025-02-20T00:00:00"/>
    <n v="248639212"/>
    <n v="2"/>
    <s v="USD"/>
    <n v="7730415491"/>
    <d v="2025-03-15T00:00:00"/>
    <s v="Quincenal"/>
    <s v="2Q FEB"/>
    <d v="2025-01-11T00:00:00"/>
    <d v="2025-02-16T00:00:00"/>
    <x v="5"/>
    <n v="3"/>
    <x v="0"/>
    <x v="0"/>
    <x v="0"/>
    <x v="0"/>
    <x v="1"/>
  </r>
  <r>
    <n v="515"/>
    <n v="5547467616"/>
    <d v="2025-02-20T00:00:00"/>
    <d v="2025-01-14T00:00:00"/>
    <d v="2025-02-20T00:00:00"/>
    <n v="248639212"/>
    <n v="193"/>
    <s v="USD"/>
    <n v="7730415491"/>
    <d v="2025-03-15T00:00:00"/>
    <s v="Quincenal"/>
    <s v="2Q FEB"/>
    <d v="2025-01-11T00:00:00"/>
    <d v="2025-02-16T00:00:00"/>
    <x v="5"/>
    <n v="3"/>
    <x v="0"/>
    <x v="0"/>
    <x v="0"/>
    <x v="0"/>
    <x v="1"/>
  </r>
  <r>
    <n v="515"/>
    <n v="5547467618"/>
    <d v="2025-02-20T00:00:00"/>
    <d v="2025-01-14T00:00:00"/>
    <d v="2025-02-20T00:00:00"/>
    <n v="248639212"/>
    <n v="2316"/>
    <s v="USD"/>
    <n v="7730415491"/>
    <d v="2025-03-15T00:00:00"/>
    <s v="Quincenal"/>
    <s v="2Q FEB"/>
    <d v="2025-01-11T00:00:00"/>
    <d v="2025-02-16T00:00:00"/>
    <x v="5"/>
    <n v="3"/>
    <x v="0"/>
    <x v="0"/>
    <x v="0"/>
    <x v="0"/>
    <x v="1"/>
  </r>
  <r>
    <n v="515"/>
    <n v="5547467619"/>
    <d v="2025-02-20T00:00:00"/>
    <d v="2025-01-14T00:00:00"/>
    <d v="2025-02-20T00:00:00"/>
    <n v="248639212"/>
    <n v="41"/>
    <s v="USD"/>
    <n v="7730415491"/>
    <d v="2025-03-15T00:00:00"/>
    <s v="Quincenal"/>
    <s v="2Q FEB"/>
    <d v="2025-01-11T00:00:00"/>
    <d v="2025-02-16T00:00:00"/>
    <x v="5"/>
    <n v="3"/>
    <x v="0"/>
    <x v="0"/>
    <x v="0"/>
    <x v="0"/>
    <x v="1"/>
  </r>
  <r>
    <n v="515"/>
    <n v="5547467623"/>
    <d v="2025-02-20T00:00:00"/>
    <d v="2025-01-14T00:00:00"/>
    <d v="2025-02-20T00:00:00"/>
    <n v="248639212"/>
    <n v="12839"/>
    <s v="USD"/>
    <n v="7730415491"/>
    <d v="2025-03-15T00:00:00"/>
    <s v="Quincenal"/>
    <s v="2Q FEB"/>
    <d v="2025-01-11T00:00:00"/>
    <d v="2025-02-16T00:00:00"/>
    <x v="5"/>
    <n v="3"/>
    <x v="0"/>
    <x v="0"/>
    <x v="0"/>
    <x v="0"/>
    <x v="1"/>
  </r>
  <r>
    <n v="515"/>
    <n v="5547467624"/>
    <d v="2025-02-20T00:00:00"/>
    <d v="2025-01-14T00:00:00"/>
    <d v="2025-02-20T00:00:00"/>
    <n v="248639212"/>
    <n v="786"/>
    <s v="USD"/>
    <n v="7730415491"/>
    <d v="2025-03-15T00:00:00"/>
    <s v="Quincenal"/>
    <s v="2Q FEB"/>
    <d v="2025-01-11T00:00:00"/>
    <d v="2025-02-16T00:00:00"/>
    <x v="5"/>
    <n v="3"/>
    <x v="0"/>
    <x v="0"/>
    <x v="0"/>
    <x v="0"/>
    <x v="1"/>
  </r>
  <r>
    <n v="515"/>
    <n v="5547467625"/>
    <d v="2025-02-20T00:00:00"/>
    <d v="2025-01-14T00:00:00"/>
    <d v="2025-02-20T00:00:00"/>
    <n v="248639212"/>
    <n v="1383"/>
    <s v="USD"/>
    <n v="7730415491"/>
    <d v="2025-03-15T00:00:00"/>
    <s v="Quincenal"/>
    <s v="2Q FEB"/>
    <d v="2025-01-11T00:00:00"/>
    <d v="2025-02-16T00:00:00"/>
    <x v="5"/>
    <n v="3"/>
    <x v="0"/>
    <x v="0"/>
    <x v="0"/>
    <x v="0"/>
    <x v="1"/>
  </r>
  <r>
    <n v="1048704"/>
    <s v="MMBCNFA25/2464"/>
    <d v="2025-02-12T00:00:00"/>
    <m/>
    <s v="-"/>
    <s v="BORUWLT016AXBA41"/>
    <n v="8465"/>
    <s v="EUR"/>
    <n v="7730415491"/>
    <d v="2025-03-15T00:00:00"/>
    <s v="Quincenal"/>
    <s v="2Q FEB"/>
    <d v="2025-02-05T00:00:00"/>
    <d v="2025-02-16T00:00:00"/>
    <x v="0"/>
    <n v="3"/>
    <x v="1"/>
    <x v="2"/>
    <x v="0"/>
    <x v="0"/>
    <x v="1"/>
  </r>
  <r>
    <n v="1048704"/>
    <s v="MMBCNFA25/2465"/>
    <d v="2025-02-12T00:00:00"/>
    <m/>
    <s v="-"/>
    <s v="BORUWLT016AXBA40"/>
    <n v="8465"/>
    <s v="EUR"/>
    <n v="7730415491"/>
    <d v="2025-03-15T00:00:00"/>
    <s v="Quincenal"/>
    <s v="2Q FEB"/>
    <d v="2025-02-06T00:00:00"/>
    <d v="2025-02-16T00:00:00"/>
    <x v="0"/>
    <n v="3"/>
    <x v="1"/>
    <x v="2"/>
    <x v="0"/>
    <x v="0"/>
    <x v="1"/>
  </r>
  <r>
    <n v="1048704"/>
    <s v="MMBCNFA25/2466"/>
    <d v="2025-02-12T00:00:00"/>
    <m/>
    <s v="-"/>
    <s v="BORUBLT016AXBA22"/>
    <n v="11674"/>
    <s v="EUR"/>
    <n v="7730415491"/>
    <d v="2025-03-15T00:00:00"/>
    <s v="Quincenal"/>
    <s v="2Q FEB"/>
    <d v="2025-02-06T00:00:00"/>
    <d v="2025-02-16T00:00:00"/>
    <x v="0"/>
    <n v="3"/>
    <x v="1"/>
    <x v="2"/>
    <x v="0"/>
    <x v="0"/>
    <x v="1"/>
  </r>
  <r>
    <n v="71"/>
    <n v="5282699244"/>
    <d v="2025-04-25T00:00:00"/>
    <d v="2025-01-03T00:00:00"/>
    <d v="2025-04-25T00:00:00"/>
    <n v="248250051"/>
    <n v="12134"/>
    <s v="USD"/>
    <n v="7730421712"/>
    <d v="2025-05-08T00:00:00"/>
    <s v="Quincenal"/>
    <s v="2Q ABR"/>
    <d v="2024-12-31T00:00:00"/>
    <d v="2025-02-16T06:00:00"/>
    <x v="5"/>
    <n v="5"/>
    <x v="0"/>
    <x v="0"/>
    <x v="0"/>
    <x v="0"/>
    <x v="1"/>
  </r>
  <r>
    <n v="71"/>
    <n v="5282699245"/>
    <d v="2025-04-25T00:00:00"/>
    <d v="2025-01-03T00:00:00"/>
    <d v="2025-04-25T00:00:00"/>
    <n v="248250051"/>
    <n v="13545"/>
    <s v="USD"/>
    <n v="7730421712"/>
    <d v="2025-05-08T00:00:00"/>
    <s v="Quincenal"/>
    <s v="2Q ABR"/>
    <d v="2024-12-31T00:00:00"/>
    <d v="2025-02-16T06:00:00"/>
    <x v="5"/>
    <n v="5"/>
    <x v="0"/>
    <x v="0"/>
    <x v="0"/>
    <x v="0"/>
    <x v="1"/>
  </r>
  <r>
    <n v="71"/>
    <n v="5282699246"/>
    <d v="2025-04-25T00:00:00"/>
    <d v="2025-01-03T00:00:00"/>
    <d v="2025-04-25T00:00:00"/>
    <n v="248250051"/>
    <n v="534"/>
    <s v="USD"/>
    <n v="7730421712"/>
    <d v="2025-05-08T00:00:00"/>
    <s v="Quincenal"/>
    <s v="2Q ABR"/>
    <d v="2024-12-31T00:00:00"/>
    <d v="2025-02-16T06:00:00"/>
    <x v="5"/>
    <n v="5"/>
    <x v="0"/>
    <x v="0"/>
    <x v="0"/>
    <x v="0"/>
    <x v="1"/>
  </r>
  <r>
    <n v="71"/>
    <n v="5282699247"/>
    <d v="2025-04-25T00:00:00"/>
    <d v="2025-01-03T00:00:00"/>
    <d v="2025-04-25T00:00:00"/>
    <n v="248250051"/>
    <n v="4023"/>
    <s v="USD"/>
    <n v="7730421712"/>
    <d v="2025-05-08T00:00:00"/>
    <s v="Quincenal"/>
    <s v="2Q ABR"/>
    <d v="2024-12-31T00:00:00"/>
    <d v="2025-02-16T06:00:00"/>
    <x v="5"/>
    <n v="5"/>
    <x v="0"/>
    <x v="0"/>
    <x v="0"/>
    <x v="0"/>
    <x v="1"/>
  </r>
  <r>
    <n v="71"/>
    <n v="5282714704"/>
    <d v="2025-04-25T00:00:00"/>
    <d v="2025-01-10T00:00:00"/>
    <d v="2025-04-25T00:00:00"/>
    <n v="247657760"/>
    <n v="486"/>
    <s v="USD"/>
    <n v="7730421712"/>
    <d v="2025-05-08T00:00:00"/>
    <s v="Quincenal"/>
    <s v="2Q ABR"/>
    <d v="2025-01-07T00:00:00"/>
    <d v="2025-02-17T00:00:00"/>
    <x v="5"/>
    <n v="5"/>
    <x v="0"/>
    <x v="0"/>
    <x v="0"/>
    <x v="0"/>
    <x v="1"/>
  </r>
  <r>
    <n v="71"/>
    <n v="5282714708"/>
    <d v="2025-04-25T00:00:00"/>
    <d v="2025-01-10T00:00:00"/>
    <d v="2025-04-25T00:00:00"/>
    <n v="247657760"/>
    <n v="2745"/>
    <s v="USD"/>
    <n v="7730421712"/>
    <d v="2025-05-08T00:00:00"/>
    <s v="Quincenal"/>
    <s v="2Q ABR"/>
    <d v="2025-01-07T00:00:00"/>
    <d v="2025-02-17T00:00:00"/>
    <x v="5"/>
    <n v="5"/>
    <x v="0"/>
    <x v="0"/>
    <x v="0"/>
    <x v="0"/>
    <x v="1"/>
  </r>
  <r>
    <n v="71"/>
    <n v="5282714713"/>
    <d v="2025-04-25T00:00:00"/>
    <d v="2025-01-10T00:00:00"/>
    <d v="2025-04-25T00:00:00"/>
    <n v="247657760"/>
    <n v="1543"/>
    <s v="USD"/>
    <n v="7730421712"/>
    <d v="2025-05-08T00:00:00"/>
    <s v="Quincenal"/>
    <s v="2Q ABR"/>
    <d v="2025-01-07T00:00:00"/>
    <d v="2025-02-17T00:00:00"/>
    <x v="5"/>
    <n v="5"/>
    <x v="0"/>
    <x v="0"/>
    <x v="0"/>
    <x v="0"/>
    <x v="1"/>
  </r>
  <r>
    <n v="71"/>
    <n v="5282731344"/>
    <d v="2025-02-19T00:00:00"/>
    <d v="2025-01-17T00:00:00"/>
    <d v="2025-02-19T00:00:00"/>
    <n v="247437098"/>
    <n v="2728"/>
    <s v="USD"/>
    <n v="7730415491"/>
    <d v="2025-03-15T00:00:00"/>
    <s v="Quincenal"/>
    <s v="2Q FEB"/>
    <d v="2025-01-16T00:00:00"/>
    <d v="2025-02-18T00:00:00"/>
    <x v="5"/>
    <n v="3"/>
    <x v="0"/>
    <x v="0"/>
    <x v="0"/>
    <x v="0"/>
    <x v="1"/>
  </r>
  <r>
    <n v="71"/>
    <n v="5282731373"/>
    <d v="2025-02-19T00:00:00"/>
    <d v="2025-01-17T00:00:00"/>
    <d v="2025-02-19T00:00:00"/>
    <n v="247437098"/>
    <n v="2728"/>
    <s v="USD"/>
    <n v="7730415491"/>
    <d v="2025-03-15T00:00:00"/>
    <s v="Quincenal"/>
    <s v="2Q FEB"/>
    <d v="2025-01-16T00:00:00"/>
    <d v="2025-02-18T00:00:00"/>
    <x v="5"/>
    <n v="3"/>
    <x v="0"/>
    <x v="0"/>
    <x v="0"/>
    <x v="0"/>
    <x v="1"/>
  </r>
  <r>
    <n v="71"/>
    <n v="5282771095"/>
    <d v="2025-02-19T00:00:00"/>
    <d v="2025-02-06T00:00:00"/>
    <d v="2025-02-19T00:00:00"/>
    <n v="247437098"/>
    <n v="2728"/>
    <s v="USD"/>
    <n v="7730415491"/>
    <d v="2025-03-15T00:00:00"/>
    <s v="Quincenal"/>
    <s v="2Q FEB"/>
    <d v="2025-01-16T00:00:00"/>
    <d v="2025-02-18T00:00:00"/>
    <x v="2"/>
    <n v="3"/>
    <x v="0"/>
    <x v="0"/>
    <x v="0"/>
    <x v="0"/>
    <x v="0"/>
  </r>
  <r>
    <n v="71"/>
    <n v="5282771111"/>
    <d v="2025-04-16T00:00:00"/>
    <d v="2025-02-06T00:00:00"/>
    <d v="2025-04-16T00:00:00"/>
    <n v="247437098"/>
    <n v="2728"/>
    <s v="USD"/>
    <n v="7730419969"/>
    <d v="2025-04-22T00:00:00"/>
    <s v="Quincenal"/>
    <s v="1Q ABR"/>
    <d v="2025-01-16T00:00:00"/>
    <d v="2025-02-18T00:00:00"/>
    <x v="2"/>
    <n v="4"/>
    <x v="0"/>
    <x v="0"/>
    <x v="0"/>
    <x v="0"/>
    <x v="0"/>
  </r>
  <r>
    <n v="10171"/>
    <n v="5481484880"/>
    <d v="2025-02-07T00:00:00"/>
    <d v="2025-07-02T00:00:00"/>
    <d v="2025-02-07T00:00:00"/>
    <n v="246455346"/>
    <n v="5400"/>
    <s v="USD"/>
    <n v="7730415491"/>
    <d v="2025-03-15T00:00:00"/>
    <s v="Quincenal"/>
    <s v="2Q FEB"/>
    <d v="2025-01-20T00:00:00"/>
    <d v="2025-02-18T00:00:00"/>
    <x v="6"/>
    <n v="3"/>
    <x v="0"/>
    <x v="1"/>
    <x v="1"/>
    <x v="0"/>
    <x v="0"/>
  </r>
  <r>
    <n v="515"/>
    <n v="5547467611"/>
    <d v="2025-02-20T00:00:00"/>
    <d v="2025-01-14T00:00:00"/>
    <d v="2025-02-20T00:00:00"/>
    <n v="248639211"/>
    <n v="472"/>
    <s v="USD"/>
    <n v="7730415491"/>
    <d v="2025-03-15T00:00:00"/>
    <s v="Quincenal"/>
    <s v="2Q FEB"/>
    <d v="2025-01-11T00:00:00"/>
    <d v="2025-02-18T00:00:00"/>
    <x v="5"/>
    <n v="3"/>
    <x v="0"/>
    <x v="0"/>
    <x v="0"/>
    <x v="0"/>
    <x v="1"/>
  </r>
  <r>
    <n v="515"/>
    <n v="5547467615"/>
    <d v="2025-02-20T00:00:00"/>
    <d v="2025-01-14T00:00:00"/>
    <d v="2025-02-20T00:00:00"/>
    <n v="248639211"/>
    <n v="704"/>
    <s v="USD"/>
    <n v="7730415491"/>
    <d v="2025-03-15T00:00:00"/>
    <s v="Quincenal"/>
    <s v="2Q FEB"/>
    <d v="2025-01-11T00:00:00"/>
    <d v="2025-02-18T00:00:00"/>
    <x v="5"/>
    <n v="3"/>
    <x v="0"/>
    <x v="0"/>
    <x v="0"/>
    <x v="0"/>
    <x v="1"/>
  </r>
  <r>
    <n v="515"/>
    <n v="5547492485"/>
    <d v="2025-02-20T00:00:00"/>
    <d v="2025-01-23T00:00:00"/>
    <d v="2025-02-20T00:00:00"/>
    <n v="248639211"/>
    <n v="6283"/>
    <s v="USD"/>
    <n v="7730415491"/>
    <d v="2025-03-15T00:00:00"/>
    <s v="Quincenal"/>
    <s v="2Q FEB"/>
    <d v="2025-01-11T00:00:00"/>
    <d v="2025-02-18T00:00:00"/>
    <x v="5"/>
    <n v="3"/>
    <x v="0"/>
    <x v="0"/>
    <x v="0"/>
    <x v="0"/>
    <x v="0"/>
  </r>
  <r>
    <n v="515"/>
    <n v="5547514306"/>
    <d v="2025-02-20T00:00:00"/>
    <d v="2025-02-05T00:00:00"/>
    <d v="2025-02-20T00:00:00"/>
    <s v="MEDUYD394068"/>
    <n v="17246"/>
    <s v="USD"/>
    <n v="7730415491"/>
    <d v="2025-03-15T00:00:00"/>
    <s v="Quincenal"/>
    <s v="2Q FEB"/>
    <d v="2025-01-18T00:00:00"/>
    <d v="2025-02-18T00:00:00"/>
    <x v="2"/>
    <n v="3"/>
    <x v="0"/>
    <x v="0"/>
    <x v="0"/>
    <x v="0"/>
    <x v="0"/>
  </r>
  <r>
    <n v="515"/>
    <n v="5547514307"/>
    <d v="2025-02-20T00:00:00"/>
    <d v="2025-02-05T00:00:00"/>
    <d v="2025-02-20T00:00:00"/>
    <n v="248598045"/>
    <n v="571"/>
    <s v="USD"/>
    <n v="7730415491"/>
    <d v="2025-03-15T00:00:00"/>
    <s v="Quincenal"/>
    <s v="2Q FEB"/>
    <d v="2025-01-18T00:00:00"/>
    <d v="2025-02-18T00:00:00"/>
    <x v="2"/>
    <n v="3"/>
    <x v="0"/>
    <x v="0"/>
    <x v="0"/>
    <x v="0"/>
    <x v="0"/>
  </r>
  <r>
    <n v="515"/>
    <n v="5547514308"/>
    <d v="2025-02-20T00:00:00"/>
    <d v="2025-02-05T00:00:00"/>
    <d v="2025-02-20T00:00:00"/>
    <n v="248598045"/>
    <n v="1479"/>
    <s v="USD"/>
    <n v="7730415491"/>
    <d v="2025-03-15T00:00:00"/>
    <s v="Quincenal"/>
    <s v="2Q FEB"/>
    <d v="2025-01-18T00:00:00"/>
    <d v="2025-02-18T00:00:00"/>
    <x v="2"/>
    <n v="3"/>
    <x v="0"/>
    <x v="0"/>
    <x v="0"/>
    <x v="0"/>
    <x v="0"/>
  </r>
  <r>
    <n v="515"/>
    <n v="5547514309"/>
    <d v="2025-02-20T00:00:00"/>
    <d v="2025-02-05T00:00:00"/>
    <d v="2025-02-20T00:00:00"/>
    <n v="248598045"/>
    <n v="187"/>
    <s v="USD"/>
    <n v="7730415491"/>
    <d v="2025-03-15T00:00:00"/>
    <s v="Quincenal"/>
    <s v="2Q FEB"/>
    <d v="2025-01-18T00:00:00"/>
    <d v="2025-02-18T00:00:00"/>
    <x v="2"/>
    <n v="3"/>
    <x v="0"/>
    <x v="0"/>
    <x v="0"/>
    <x v="0"/>
    <x v="0"/>
  </r>
  <r>
    <n v="515"/>
    <n v="5547516129"/>
    <d v="2025-02-20T00:00:00"/>
    <d v="2025-02-06T00:00:00"/>
    <d v="2025-02-20T00:00:00"/>
    <n v="248598045"/>
    <n v="38737"/>
    <s v="USD"/>
    <n v="7730415491"/>
    <d v="2025-03-15T00:00:00"/>
    <s v="Quincenal"/>
    <s v="2Q FEB"/>
    <d v="2025-01-18T00:00:00"/>
    <d v="2025-02-18T00:00:00"/>
    <x v="2"/>
    <n v="3"/>
    <x v="0"/>
    <x v="0"/>
    <x v="0"/>
    <x v="0"/>
    <x v="0"/>
  </r>
  <r>
    <n v="1592"/>
    <n v="5775735485"/>
    <d v="2025-02-12T00:00:00"/>
    <d v="2025-01-12T00:00:00"/>
    <d v="2025-02-12T00:00:00"/>
    <n v="248330784"/>
    <n v="3614"/>
    <s v="USD"/>
    <n v="7730415491"/>
    <d v="2025-03-15T00:00:00"/>
    <s v="Quincenal"/>
    <s v="2Q FEB"/>
    <d v="2025-01-11T00:00:00"/>
    <d v="2025-02-18T00:00:00"/>
    <x v="5"/>
    <n v="3"/>
    <x v="0"/>
    <x v="0"/>
    <x v="0"/>
    <x v="0"/>
    <x v="1"/>
  </r>
  <r>
    <n v="1592"/>
    <n v="5775735486"/>
    <d v="2025-02-12T00:00:00"/>
    <d v="2025-01-12T00:00:00"/>
    <d v="2025-02-12T00:00:00"/>
    <n v="248330784"/>
    <n v="21562"/>
    <s v="USD"/>
    <n v="7730415491"/>
    <d v="2025-03-15T00:00:00"/>
    <s v="Quincenal"/>
    <s v="2Q FEB"/>
    <d v="2025-01-11T00:00:00"/>
    <d v="2025-02-18T00:00:00"/>
    <x v="5"/>
    <n v="3"/>
    <x v="0"/>
    <x v="0"/>
    <x v="0"/>
    <x v="0"/>
    <x v="1"/>
  </r>
  <r>
    <n v="1592"/>
    <n v="5775735487"/>
    <d v="2025-02-12T00:00:00"/>
    <d v="2025-01-12T00:00:00"/>
    <d v="2025-02-12T00:00:00"/>
    <n v="248330784"/>
    <n v="2464"/>
    <s v="USD"/>
    <n v="7730415491"/>
    <d v="2025-03-15T00:00:00"/>
    <s v="Quincenal"/>
    <s v="2Q FEB"/>
    <d v="2025-01-11T00:00:00"/>
    <d v="2025-02-18T00:00:00"/>
    <x v="5"/>
    <n v="3"/>
    <x v="0"/>
    <x v="0"/>
    <x v="0"/>
    <x v="0"/>
    <x v="1"/>
  </r>
  <r>
    <n v="71"/>
    <n v="5282714738"/>
    <d v="2025-04-25T00:00:00"/>
    <d v="2025-01-10T00:00:00"/>
    <d v="2025-04-25T00:00:00"/>
    <n v="248044465"/>
    <n v="2057"/>
    <s v="USD"/>
    <n v="7730421712"/>
    <d v="2025-05-08T00:00:00"/>
    <s v="Quincenal"/>
    <s v="2Q ABR"/>
    <d v="2025-01-07T00:00:00"/>
    <d v="2025-02-18T07:00:00"/>
    <x v="5"/>
    <n v="5"/>
    <x v="0"/>
    <x v="0"/>
    <x v="0"/>
    <x v="0"/>
    <x v="1"/>
  </r>
  <r>
    <n v="71"/>
    <n v="5282714740"/>
    <d v="2025-04-25T00:00:00"/>
    <d v="2025-01-10T00:00:00"/>
    <d v="2025-04-25T00:00:00"/>
    <n v="248044465"/>
    <n v="3883"/>
    <s v="USD"/>
    <n v="7730421712"/>
    <d v="2025-05-08T00:00:00"/>
    <s v="Quincenal"/>
    <s v="2Q ABR"/>
    <d v="2025-01-07T00:00:00"/>
    <d v="2025-02-18T07:00:00"/>
    <x v="5"/>
    <n v="5"/>
    <x v="0"/>
    <x v="0"/>
    <x v="0"/>
    <x v="0"/>
    <x v="1"/>
  </r>
  <r>
    <n v="71"/>
    <n v="5282714742"/>
    <d v="2025-04-25T00:00:00"/>
    <d v="2025-01-10T00:00:00"/>
    <d v="2025-04-25T00:00:00"/>
    <n v="248044465"/>
    <n v="23176"/>
    <s v="USD"/>
    <n v="7730421712"/>
    <d v="2025-05-08T00:00:00"/>
    <s v="Quincenal"/>
    <s v="2Q ABR"/>
    <d v="2025-01-07T00:00:00"/>
    <d v="2025-02-18T07:00:00"/>
    <x v="5"/>
    <n v="5"/>
    <x v="0"/>
    <x v="0"/>
    <x v="0"/>
    <x v="0"/>
    <x v="1"/>
  </r>
  <r>
    <n v="71"/>
    <n v="5282714744"/>
    <d v="2025-04-25T00:00:00"/>
    <d v="2025-01-10T00:00:00"/>
    <d v="2025-04-25T00:00:00"/>
    <n v="248044465"/>
    <n v="19088"/>
    <s v="USD"/>
    <n v="7730421712"/>
    <d v="2025-05-08T00:00:00"/>
    <s v="Quincenal"/>
    <s v="2Q ABR"/>
    <d v="2025-01-07T00:00:00"/>
    <d v="2025-02-18T07:00:00"/>
    <x v="5"/>
    <n v="5"/>
    <x v="0"/>
    <x v="0"/>
    <x v="0"/>
    <x v="0"/>
    <x v="1"/>
  </r>
  <r>
    <n v="71"/>
    <n v="5282714745"/>
    <d v="2025-04-25T00:00:00"/>
    <d v="2025-01-10T00:00:00"/>
    <d v="2025-04-25T00:00:00"/>
    <n v="248044465"/>
    <n v="492296"/>
    <s v="USD"/>
    <n v="7730421712"/>
    <d v="2025-05-08T00:00:00"/>
    <s v="Quincenal"/>
    <s v="2Q ABR"/>
    <d v="2025-01-07T00:00:00"/>
    <d v="2025-02-18T07:00:00"/>
    <x v="5"/>
    <n v="5"/>
    <x v="0"/>
    <x v="0"/>
    <x v="0"/>
    <x v="0"/>
    <x v="1"/>
  </r>
  <r>
    <n v="71"/>
    <n v="5282714747"/>
    <d v="2025-04-25T00:00:00"/>
    <d v="2025-01-10T00:00:00"/>
    <d v="2025-04-25T00:00:00"/>
    <n v="248044465"/>
    <n v="26028"/>
    <s v="USD"/>
    <n v="7730421712"/>
    <d v="2025-05-08T00:00:00"/>
    <s v="Quincenal"/>
    <s v="2Q ABR"/>
    <d v="2025-01-07T00:00:00"/>
    <d v="2025-02-18T07:00:00"/>
    <x v="5"/>
    <n v="5"/>
    <x v="0"/>
    <x v="0"/>
    <x v="0"/>
    <x v="0"/>
    <x v="1"/>
  </r>
  <r>
    <n v="71"/>
    <n v="5282714750"/>
    <d v="2025-04-25T00:00:00"/>
    <d v="2025-01-10T00:00:00"/>
    <d v="2025-04-25T00:00:00"/>
    <n v="248044465"/>
    <n v="27221"/>
    <s v="USD"/>
    <n v="7730421712"/>
    <d v="2025-05-08T00:00:00"/>
    <s v="Quincenal"/>
    <s v="2Q ABR"/>
    <d v="2025-01-07T00:00:00"/>
    <d v="2025-02-18T07:00:00"/>
    <x v="5"/>
    <n v="5"/>
    <x v="0"/>
    <x v="0"/>
    <x v="0"/>
    <x v="0"/>
    <x v="1"/>
  </r>
  <r>
    <n v="71"/>
    <n v="5282714951"/>
    <d v="2025-04-25T00:00:00"/>
    <d v="2025-01-10T00:00:00"/>
    <d v="2025-04-25T00:00:00"/>
    <n v="248044465"/>
    <n v="2729"/>
    <s v="USD"/>
    <n v="7730421712"/>
    <d v="2025-05-08T00:00:00"/>
    <s v="Quincenal"/>
    <s v="2Q ABR"/>
    <d v="2025-01-07T00:00:00"/>
    <d v="2025-02-18T07:00:00"/>
    <x v="5"/>
    <n v="5"/>
    <x v="0"/>
    <x v="0"/>
    <x v="0"/>
    <x v="0"/>
    <x v="1"/>
  </r>
  <r>
    <n v="71"/>
    <n v="5282732468"/>
    <d v="2025-04-25T00:00:00"/>
    <d v="2025-01-19T00:00:00"/>
    <d v="2025-04-25T00:00:00"/>
    <n v="248564499"/>
    <n v="1081"/>
    <s v="USD"/>
    <n v="7730421712"/>
    <d v="2025-05-08T00:00:00"/>
    <s v="Quincenal"/>
    <s v="2Q ABR"/>
    <d v="2025-01-16T00:00:00"/>
    <d v="2025-02-18T12:00:00"/>
    <x v="5"/>
    <n v="5"/>
    <x v="0"/>
    <x v="0"/>
    <x v="0"/>
    <x v="0"/>
    <x v="1"/>
  </r>
  <r>
    <n v="71"/>
    <n v="5282732469"/>
    <d v="2025-04-25T00:00:00"/>
    <d v="2025-01-19T00:00:00"/>
    <d v="2025-04-25T00:00:00"/>
    <n v="248564499"/>
    <n v="682"/>
    <s v="USD"/>
    <n v="7730421712"/>
    <d v="2025-05-08T00:00:00"/>
    <s v="Quincenal"/>
    <s v="2Q ABR"/>
    <d v="2025-01-16T00:00:00"/>
    <d v="2025-02-18T12:00:00"/>
    <x v="5"/>
    <n v="5"/>
    <x v="0"/>
    <x v="0"/>
    <x v="0"/>
    <x v="0"/>
    <x v="1"/>
  </r>
  <r>
    <n v="71"/>
    <n v="5282732470"/>
    <d v="2025-04-25T00:00:00"/>
    <d v="2025-01-19T00:00:00"/>
    <d v="2025-04-25T00:00:00"/>
    <n v="248564499"/>
    <n v="258"/>
    <s v="USD"/>
    <n v="7730421712"/>
    <d v="2025-05-08T00:00:00"/>
    <s v="Quincenal"/>
    <s v="2Q ABR"/>
    <d v="2025-01-16T00:00:00"/>
    <d v="2025-02-18T12:00:00"/>
    <x v="5"/>
    <n v="5"/>
    <x v="0"/>
    <x v="0"/>
    <x v="0"/>
    <x v="0"/>
    <x v="1"/>
  </r>
  <r>
    <n v="71"/>
    <n v="5282737906"/>
    <d v="2025-04-25T00:00:00"/>
    <d v="2025-01-21T00:00:00"/>
    <d v="2025-04-25T00:00:00"/>
    <n v="247495667"/>
    <n v="2027"/>
    <s v="USD"/>
    <n v="7730421712"/>
    <d v="2025-05-08T00:00:00"/>
    <s v="Quincenal"/>
    <s v="2Q ABR"/>
    <d v="2025-01-16T00:00:00"/>
    <d v="2025-02-18T12:00:00"/>
    <x v="5"/>
    <n v="5"/>
    <x v="0"/>
    <x v="0"/>
    <x v="0"/>
    <x v="0"/>
    <x v="1"/>
  </r>
  <r>
    <n v="71"/>
    <n v="5282748030"/>
    <d v="2025-04-25T00:00:00"/>
    <d v="2025-01-24T00:00:00"/>
    <d v="2025-04-25T00:00:00"/>
    <n v="247302944"/>
    <n v="246711"/>
    <s v="USD"/>
    <n v="7730421712"/>
    <d v="2025-05-08T00:00:00"/>
    <s v="Quincenal"/>
    <s v="2Q ABR"/>
    <d v="2025-01-16T00:00:00"/>
    <d v="2025-02-18T12:00:00"/>
    <x v="5"/>
    <n v="5"/>
    <x v="0"/>
    <x v="0"/>
    <x v="0"/>
    <x v="0"/>
    <x v="0"/>
  </r>
  <r>
    <n v="71"/>
    <n v="5282748032"/>
    <d v="2025-04-25T00:00:00"/>
    <d v="2025-01-24T00:00:00"/>
    <d v="2025-04-25T00:00:00"/>
    <n v="247302944"/>
    <n v="171786"/>
    <s v="USD"/>
    <n v="7730421712"/>
    <d v="2025-05-08T00:00:00"/>
    <s v="Quincenal"/>
    <s v="2Q ABR"/>
    <d v="2025-01-16T00:00:00"/>
    <d v="2025-02-18T12:00:00"/>
    <x v="5"/>
    <n v="5"/>
    <x v="0"/>
    <x v="0"/>
    <x v="0"/>
    <x v="0"/>
    <x v="0"/>
  </r>
  <r>
    <n v="71"/>
    <n v="5282761061"/>
    <d v="2025-04-25T00:00:00"/>
    <d v="2025-01-27T00:00:00"/>
    <d v="2025-04-25T00:00:00"/>
    <n v="247495667"/>
    <n v="46726"/>
    <s v="USD"/>
    <n v="7730421712"/>
    <d v="2025-05-08T00:00:00"/>
    <s v="Quincenal"/>
    <s v="2Q ABR"/>
    <d v="2025-01-16T00:00:00"/>
    <d v="2025-02-18T12:00:00"/>
    <x v="5"/>
    <n v="5"/>
    <x v="0"/>
    <x v="0"/>
    <x v="0"/>
    <x v="0"/>
    <x v="0"/>
  </r>
  <r>
    <n v="71"/>
    <n v="5282802544"/>
    <d v="2025-04-25T00:00:00"/>
    <d v="2025-02-26T00:00:00"/>
    <d v="2025-04-25T00:00:00"/>
    <n v="247495667"/>
    <n v="1676"/>
    <s v="USD"/>
    <n v="7730421712"/>
    <d v="2025-05-08T00:00:00"/>
    <s v="Quincenal"/>
    <s v="2Q ABR"/>
    <d v="2025-01-28T00:00:00"/>
    <d v="2025-02-18T12:00:00"/>
    <x v="2"/>
    <n v="5"/>
    <x v="0"/>
    <x v="0"/>
    <x v="0"/>
    <x v="0"/>
    <x v="0"/>
  </r>
  <r>
    <n v="71"/>
    <n v="5282802550"/>
    <d v="2025-04-25T00:00:00"/>
    <d v="2025-02-26T00:00:00"/>
    <d v="2025-04-25T00:00:00"/>
    <n v="247495667"/>
    <n v="1516"/>
    <s v="USD"/>
    <n v="7730421712"/>
    <d v="2025-05-08T00:00:00"/>
    <s v="Quincenal"/>
    <s v="2Q ABR"/>
    <d v="2025-01-28T00:00:00"/>
    <d v="2025-02-18T12:00:00"/>
    <x v="2"/>
    <n v="5"/>
    <x v="0"/>
    <x v="0"/>
    <x v="0"/>
    <x v="0"/>
    <x v="0"/>
  </r>
  <r>
    <n v="71"/>
    <n v="5282802552"/>
    <d v="2025-04-25T00:00:00"/>
    <d v="2025-02-26T00:00:00"/>
    <d v="2025-04-25T00:00:00"/>
    <n v="247495667"/>
    <n v="1132"/>
    <s v="USD"/>
    <n v="7730421712"/>
    <d v="2025-05-08T00:00:00"/>
    <s v="Quincenal"/>
    <s v="2Q ABR"/>
    <d v="2025-01-28T00:00:00"/>
    <d v="2025-02-18T12:00:00"/>
    <x v="2"/>
    <n v="5"/>
    <x v="0"/>
    <x v="0"/>
    <x v="0"/>
    <x v="0"/>
    <x v="0"/>
  </r>
  <r>
    <n v="71"/>
    <n v="5282802564"/>
    <d v="2025-04-25T00:00:00"/>
    <d v="2025-02-26T00:00:00"/>
    <d v="2025-04-25T00:00:00"/>
    <n v="247495667"/>
    <n v="2508"/>
    <s v="USD"/>
    <n v="7730421712"/>
    <d v="2025-05-08T00:00:00"/>
    <s v="Quincenal"/>
    <s v="2Q ABR"/>
    <d v="2025-01-28T00:00:00"/>
    <d v="2025-02-18T12:00:00"/>
    <x v="2"/>
    <n v="5"/>
    <x v="0"/>
    <x v="0"/>
    <x v="0"/>
    <x v="0"/>
    <x v="0"/>
  </r>
  <r>
    <n v="71"/>
    <n v="5282802574"/>
    <d v="2025-04-25T00:00:00"/>
    <d v="2025-02-26T00:00:00"/>
    <d v="2025-04-25T00:00:00"/>
    <n v="247495667"/>
    <n v="1621"/>
    <s v="USD"/>
    <n v="7730421712"/>
    <d v="2025-05-08T00:00:00"/>
    <s v="Quincenal"/>
    <s v="2Q ABR"/>
    <d v="2025-01-28T00:00:00"/>
    <d v="2025-02-18T12:00:00"/>
    <x v="2"/>
    <n v="5"/>
    <x v="0"/>
    <x v="0"/>
    <x v="0"/>
    <x v="0"/>
    <x v="0"/>
  </r>
  <r>
    <n v="71"/>
    <n v="5282802581"/>
    <d v="2025-04-25T00:00:00"/>
    <d v="2025-02-26T00:00:00"/>
    <d v="2025-04-25T00:00:00"/>
    <n v="247495667"/>
    <n v="956"/>
    <s v="USD"/>
    <n v="7730421712"/>
    <d v="2025-05-08T00:00:00"/>
    <s v="Quincenal"/>
    <s v="2Q ABR"/>
    <d v="2025-01-28T00:00:00"/>
    <d v="2025-02-18T12:00:00"/>
    <x v="2"/>
    <n v="5"/>
    <x v="0"/>
    <x v="0"/>
    <x v="0"/>
    <x v="0"/>
    <x v="0"/>
  </r>
  <r>
    <n v="71"/>
    <n v="5283050082"/>
    <d v="2025-04-25T00:00:00"/>
    <d v="2025-06-27T00:00:00"/>
    <d v="2025-04-25T00:00:00"/>
    <n v="247495667"/>
    <n v="5252"/>
    <s v="USD"/>
    <n v="7730421712"/>
    <d v="2025-05-08T00:00:00"/>
    <s v="Quincenal"/>
    <s v="2Q ABR"/>
    <d v="2025-01-28T00:00:00"/>
    <d v="2025-02-18T12:00:00"/>
    <x v="4"/>
    <n v="5"/>
    <x v="0"/>
    <x v="0"/>
    <x v="1"/>
    <x v="0"/>
    <x v="0"/>
  </r>
  <r>
    <n v="1048704"/>
    <s v="MMBCNFA25/2941"/>
    <d v="2025-02-19T00:00:00"/>
    <m/>
    <s v="-"/>
    <s v="BORUBRA976AXBA22"/>
    <n v="11469"/>
    <s v="EUR"/>
    <n v="7730415491"/>
    <d v="2025-03-15T00:00:00"/>
    <s v="Quincenal"/>
    <s v="2Q FEB"/>
    <d v="2025-02-12T00:00:00"/>
    <d v="2025-02-20T00:00:00"/>
    <x v="0"/>
    <n v="3"/>
    <x v="1"/>
    <x v="2"/>
    <x v="0"/>
    <x v="0"/>
    <x v="1"/>
  </r>
  <r>
    <n v="1048704"/>
    <s v="MMBCNFA25/2940"/>
    <d v="2025-02-19T00:00:00"/>
    <m/>
    <s v="-"/>
    <s v="BORUBRA976AXBA23"/>
    <n v="11469"/>
    <s v="EUR"/>
    <n v="7730415491"/>
    <d v="2025-03-15T00:00:00"/>
    <s v="Quincenal"/>
    <s v="2Q FEB"/>
    <d v="2025-02-13T00:00:00"/>
    <d v="2025-02-22T00:00:00"/>
    <x v="0"/>
    <n v="3"/>
    <x v="1"/>
    <x v="2"/>
    <x v="0"/>
    <x v="0"/>
    <x v="1"/>
  </r>
  <r>
    <n v="1048704"/>
    <s v="MMBCNFA25/2942"/>
    <d v="2025-02-19T00:00:00"/>
    <m/>
    <s v="-"/>
    <s v="BORUBRA976AXBA21"/>
    <n v="11469"/>
    <s v="EUR"/>
    <n v="7730415491"/>
    <d v="2025-03-15T00:00:00"/>
    <s v="Quincenal"/>
    <s v="2Q FEB"/>
    <d v="2025-02-12T00:00:00"/>
    <d v="2025-02-22T00:00:00"/>
    <x v="0"/>
    <n v="3"/>
    <x v="1"/>
    <x v="2"/>
    <x v="0"/>
    <x v="0"/>
    <x v="1"/>
  </r>
  <r>
    <n v="71"/>
    <n v="5282751541"/>
    <d v="2025-04-25T00:00:00"/>
    <d v="2025-01-25T00:00:00"/>
    <d v="2025-04-25T00:00:00"/>
    <n v="248681158"/>
    <n v="1871"/>
    <s v="USD"/>
    <n v="7730421712"/>
    <d v="2025-05-08T00:00:00"/>
    <s v="Quincenal"/>
    <s v="2Q ABR"/>
    <d v="2025-04-30T00:00:00"/>
    <d v="2025-02-22T12:00:00"/>
    <x v="5"/>
    <n v="5"/>
    <x v="0"/>
    <x v="0"/>
    <x v="0"/>
    <x v="0"/>
    <x v="1"/>
  </r>
  <r>
    <n v="71"/>
    <n v="5282751542"/>
    <d v="2025-04-25T00:00:00"/>
    <d v="2025-01-25T00:00:00"/>
    <d v="2025-04-25T00:00:00"/>
    <n v="248681158"/>
    <n v="19927"/>
    <s v="USD"/>
    <n v="7730421712"/>
    <d v="2025-05-08T00:00:00"/>
    <s v="Quincenal"/>
    <s v="2Q ABR"/>
    <d v="2025-04-30T00:00:00"/>
    <d v="2025-02-22T12:00:00"/>
    <x v="5"/>
    <n v="5"/>
    <x v="0"/>
    <x v="0"/>
    <x v="0"/>
    <x v="0"/>
    <x v="1"/>
  </r>
  <r>
    <n v="71"/>
    <n v="5282771088"/>
    <d v="2025-02-20T00:00:00"/>
    <d v="2025-02-06T00:00:00"/>
    <d v="2025-02-20T00:00:00"/>
    <n v="247093255"/>
    <n v="3717"/>
    <s v="USD"/>
    <n v="7730415491"/>
    <d v="2025-03-15T00:00:00"/>
    <s v="Quincenal"/>
    <s v="2Q FEB"/>
    <d v="2025-01-16T00:00:00"/>
    <d v="2025-02-23T00:00:00"/>
    <x v="2"/>
    <n v="3"/>
    <x v="0"/>
    <x v="0"/>
    <x v="0"/>
    <x v="0"/>
    <x v="0"/>
  </r>
  <r>
    <n v="71"/>
    <n v="5282771101"/>
    <d v="2025-02-20T00:00:00"/>
    <d v="2025-02-06T00:00:00"/>
    <d v="2025-02-20T00:00:00"/>
    <n v="247093255"/>
    <n v="6579"/>
    <s v="USD"/>
    <n v="7730415491"/>
    <d v="2025-03-15T00:00:00"/>
    <s v="Quincenal"/>
    <s v="2Q FEB"/>
    <d v="2025-01-16T00:00:00"/>
    <d v="2025-02-23T00:00:00"/>
    <x v="2"/>
    <n v="3"/>
    <x v="0"/>
    <x v="0"/>
    <x v="0"/>
    <x v="0"/>
    <x v="0"/>
  </r>
  <r>
    <n v="71"/>
    <n v="5282771105"/>
    <d v="2025-02-19T00:00:00"/>
    <d v="2025-02-06T00:00:00"/>
    <d v="2025-02-19T00:00:00"/>
    <n v="247093255"/>
    <n v="1409"/>
    <s v="USD"/>
    <n v="7730415491"/>
    <d v="2025-03-15T00:00:00"/>
    <s v="Quincenal"/>
    <s v="2Q FEB"/>
    <d v="2025-01-16T00:00:00"/>
    <d v="2025-02-23T00:00:00"/>
    <x v="2"/>
    <n v="3"/>
    <x v="0"/>
    <x v="0"/>
    <x v="0"/>
    <x v="0"/>
    <x v="0"/>
  </r>
  <r>
    <n v="71"/>
    <n v="5282771123"/>
    <d v="2025-02-20T00:00:00"/>
    <d v="2025-02-06T00:00:00"/>
    <d v="2025-02-20T00:00:00"/>
    <n v="247093255"/>
    <n v="1185"/>
    <s v="USD"/>
    <n v="7730415491"/>
    <d v="2025-03-15T00:00:00"/>
    <s v="Quincenal"/>
    <s v="2Q FEB"/>
    <d v="2025-01-16T00:00:00"/>
    <d v="2025-02-23T00:00:00"/>
    <x v="2"/>
    <n v="3"/>
    <x v="0"/>
    <x v="0"/>
    <x v="0"/>
    <x v="0"/>
    <x v="0"/>
  </r>
  <r>
    <n v="71"/>
    <n v="5282771124"/>
    <d v="2025-02-24T00:00:00"/>
    <d v="2025-02-06T00:00:00"/>
    <d v="2025-02-24T00:00:00"/>
    <n v="247093255"/>
    <n v="2052"/>
    <s v="USD"/>
    <n v="7730415491"/>
    <d v="2025-03-15T00:00:00"/>
    <s v="Quincenal"/>
    <s v="2Q FEB"/>
    <d v="2025-01-16T00:00:00"/>
    <d v="2025-02-23T00:00:00"/>
    <x v="2"/>
    <n v="3"/>
    <x v="0"/>
    <x v="0"/>
    <x v="0"/>
    <x v="0"/>
    <x v="0"/>
  </r>
  <r>
    <n v="71"/>
    <n v="5282771132"/>
    <d v="2025-03-07T00:00:00"/>
    <d v="2025-02-06T00:00:00"/>
    <d v="2025-03-07T00:00:00"/>
    <n v="247093255"/>
    <n v="2011"/>
    <s v="USD"/>
    <n v="7730414199"/>
    <d v="2025-03-06T00:00:00"/>
    <s v="Quincenal"/>
    <s v="1Q FEB"/>
    <d v="2025-01-16T00:00:00"/>
    <d v="2025-02-23T00:00:00"/>
    <x v="2"/>
    <n v="3"/>
    <x v="0"/>
    <x v="0"/>
    <x v="0"/>
    <x v="0"/>
    <x v="0"/>
  </r>
  <r>
    <n v="71"/>
    <n v="5282771137"/>
    <d v="2025-02-20T00:00:00"/>
    <d v="2025-02-06T00:00:00"/>
    <d v="2025-02-20T00:00:00"/>
    <n v="247093255"/>
    <n v="4838"/>
    <s v="USD"/>
    <n v="7730415491"/>
    <d v="2025-03-15T00:00:00"/>
    <s v="Quincenal"/>
    <s v="2Q FEB"/>
    <d v="2025-01-16T00:00:00"/>
    <d v="2025-02-23T00:00:00"/>
    <x v="2"/>
    <n v="3"/>
    <x v="0"/>
    <x v="0"/>
    <x v="0"/>
    <x v="0"/>
    <x v="0"/>
  </r>
  <r>
    <n v="71"/>
    <n v="5282771145"/>
    <d v="2025-02-19T00:00:00"/>
    <d v="2025-02-06T00:00:00"/>
    <d v="2025-02-19T00:00:00"/>
    <n v="247093255"/>
    <n v="1185"/>
    <s v="USD"/>
    <n v="7730415491"/>
    <d v="2025-03-15T00:00:00"/>
    <s v="Quincenal"/>
    <s v="2Q FEB"/>
    <d v="2025-01-16T00:00:00"/>
    <d v="2025-02-23T00:00:00"/>
    <x v="2"/>
    <n v="3"/>
    <x v="0"/>
    <x v="0"/>
    <x v="0"/>
    <x v="0"/>
    <x v="0"/>
  </r>
  <r>
    <n v="71"/>
    <n v="5282732247"/>
    <d v="2025-04-25T00:00:00"/>
    <d v="2025-01-18T00:00:00"/>
    <d v="2025-04-25T00:00:00"/>
    <n v="247090946"/>
    <n v="3464"/>
    <s v="USD"/>
    <n v="7730421712"/>
    <d v="2025-05-08T00:00:00"/>
    <s v="Quincenal"/>
    <s v="2Q ABR"/>
    <d v="2025-01-15T00:00:00"/>
    <d v="2025-02-23T05:00:00"/>
    <x v="5"/>
    <n v="5"/>
    <x v="0"/>
    <x v="0"/>
    <x v="0"/>
    <x v="0"/>
    <x v="1"/>
  </r>
  <r>
    <n v="71"/>
    <n v="5282751511"/>
    <d v="2025-04-25T00:00:00"/>
    <d v="2025-01-25T00:00:00"/>
    <d v="2025-04-25T00:00:00"/>
    <s v="COSU6407490480"/>
    <n v="1908"/>
    <s v="USD"/>
    <n v="7730421712"/>
    <d v="2025-05-08T00:00:00"/>
    <s v="Quincenal"/>
    <s v="2Q ABR"/>
    <d v="2025-01-15T00:00:00"/>
    <d v="2025-02-23T07:00:00"/>
    <x v="5"/>
    <n v="5"/>
    <x v="0"/>
    <x v="0"/>
    <x v="0"/>
    <x v="0"/>
    <x v="0"/>
  </r>
  <r>
    <n v="10171"/>
    <n v="5481495826"/>
    <d v="2025-02-19T00:00:00"/>
    <d v="2025-02-19T00:00:00"/>
    <d v="2025-02-19T00:00:00"/>
    <n v="247402815"/>
    <n v="5616"/>
    <s v="USD"/>
    <n v="7730415491"/>
    <d v="2025-03-15T00:00:00"/>
    <s v="Quincenal"/>
    <s v="2Q FEB"/>
    <d v="2025-01-27T00:00:00"/>
    <d v="2025-02-25T00:00:00"/>
    <x v="2"/>
    <n v="3"/>
    <x v="0"/>
    <x v="1"/>
    <x v="0"/>
    <x v="1"/>
    <x v="0"/>
  </r>
  <r>
    <n v="515"/>
    <n v="5547505817"/>
    <d v="2025-02-24T00:00:00"/>
    <d v="2025-01-28T00:00:00"/>
    <d v="2025-02-24T00:00:00"/>
    <n v="248719476"/>
    <n v="2345"/>
    <s v="USD"/>
    <n v="7730415491"/>
    <d v="2025-03-15T00:00:00"/>
    <s v="Quincenal"/>
    <s v="2Q FEB"/>
    <d v="2025-01-27T00:00:00"/>
    <d v="2025-02-25T00:00:00"/>
    <x v="5"/>
    <n v="3"/>
    <x v="0"/>
    <x v="0"/>
    <x v="0"/>
    <x v="0"/>
    <x v="1"/>
  </r>
  <r>
    <n v="515"/>
    <n v="5547505818"/>
    <d v="2025-02-24T00:00:00"/>
    <d v="2025-01-28T00:00:00"/>
    <d v="2025-02-24T00:00:00"/>
    <n v="248719476"/>
    <n v="5891"/>
    <s v="USD"/>
    <n v="7730415491"/>
    <d v="2025-03-15T00:00:00"/>
    <s v="Quincenal"/>
    <s v="2Q FEB"/>
    <d v="2025-01-27T00:00:00"/>
    <d v="2025-02-25T00:00:00"/>
    <x v="5"/>
    <n v="3"/>
    <x v="0"/>
    <x v="0"/>
    <x v="0"/>
    <x v="0"/>
    <x v="1"/>
  </r>
  <r>
    <n v="515"/>
    <n v="5547505819"/>
    <d v="2025-02-24T00:00:00"/>
    <d v="2025-01-28T00:00:00"/>
    <d v="2025-02-24T00:00:00"/>
    <n v="248719476"/>
    <n v="821"/>
    <s v="USD"/>
    <n v="7730415491"/>
    <d v="2025-03-15T00:00:00"/>
    <s v="Quincenal"/>
    <s v="2Q FEB"/>
    <d v="2025-01-27T00:00:00"/>
    <d v="2025-02-25T00:00:00"/>
    <x v="5"/>
    <n v="3"/>
    <x v="0"/>
    <x v="0"/>
    <x v="0"/>
    <x v="0"/>
    <x v="1"/>
  </r>
  <r>
    <n v="515"/>
    <n v="5547505820"/>
    <d v="2025-02-24T00:00:00"/>
    <d v="2025-01-28T00:00:00"/>
    <d v="2025-02-24T00:00:00"/>
    <n v="248719476"/>
    <n v="9639"/>
    <s v="USD"/>
    <n v="7730415491"/>
    <d v="2025-03-15T00:00:00"/>
    <s v="Quincenal"/>
    <s v="2Q FEB"/>
    <d v="2025-01-27T00:00:00"/>
    <d v="2025-02-25T00:00:00"/>
    <x v="5"/>
    <n v="3"/>
    <x v="0"/>
    <x v="0"/>
    <x v="0"/>
    <x v="0"/>
    <x v="1"/>
  </r>
  <r>
    <n v="515"/>
    <n v="5547505821"/>
    <d v="2025-02-24T00:00:00"/>
    <d v="2025-01-28T00:00:00"/>
    <d v="2025-02-24T00:00:00"/>
    <n v="248719476"/>
    <n v="301"/>
    <s v="USD"/>
    <n v="7730415491"/>
    <d v="2025-03-15T00:00:00"/>
    <s v="Quincenal"/>
    <s v="2Q FEB"/>
    <d v="2025-01-27T00:00:00"/>
    <d v="2025-02-25T00:00:00"/>
    <x v="5"/>
    <n v="3"/>
    <x v="0"/>
    <x v="0"/>
    <x v="0"/>
    <x v="0"/>
    <x v="1"/>
  </r>
  <r>
    <n v="515"/>
    <n v="5547505822"/>
    <d v="2025-02-24T00:00:00"/>
    <d v="2025-01-28T00:00:00"/>
    <d v="2025-02-24T00:00:00"/>
    <n v="248719476"/>
    <n v="1379"/>
    <s v="USD"/>
    <n v="7730415491"/>
    <d v="2025-03-15T00:00:00"/>
    <s v="Quincenal"/>
    <s v="2Q FEB"/>
    <d v="2025-01-27T00:00:00"/>
    <d v="2025-02-25T00:00:00"/>
    <x v="5"/>
    <n v="3"/>
    <x v="0"/>
    <x v="0"/>
    <x v="0"/>
    <x v="0"/>
    <x v="1"/>
  </r>
  <r>
    <n v="515"/>
    <n v="5547505823"/>
    <d v="2025-02-24T00:00:00"/>
    <d v="2025-01-28T00:00:00"/>
    <d v="2025-02-24T00:00:00"/>
    <n v="248719476"/>
    <n v="1345"/>
    <s v="USD"/>
    <n v="7730415491"/>
    <d v="2025-03-15T00:00:00"/>
    <s v="Quincenal"/>
    <s v="2Q FEB"/>
    <d v="2025-01-27T00:00:00"/>
    <d v="2025-02-25T00:00:00"/>
    <x v="5"/>
    <n v="3"/>
    <x v="0"/>
    <x v="0"/>
    <x v="0"/>
    <x v="0"/>
    <x v="1"/>
  </r>
  <r>
    <n v="515"/>
    <n v="5547505825"/>
    <d v="2025-02-24T00:00:00"/>
    <d v="2025-01-28T00:00:00"/>
    <d v="2025-02-24T00:00:00"/>
    <n v="248719476"/>
    <n v="2871"/>
    <s v="USD"/>
    <n v="7730415491"/>
    <d v="2025-03-15T00:00:00"/>
    <s v="Quincenal"/>
    <s v="2Q FEB"/>
    <d v="2025-01-27T00:00:00"/>
    <d v="2025-02-25T00:00:00"/>
    <x v="5"/>
    <n v="3"/>
    <x v="0"/>
    <x v="0"/>
    <x v="0"/>
    <x v="0"/>
    <x v="1"/>
  </r>
  <r>
    <n v="515"/>
    <n v="5547505826"/>
    <d v="2025-02-24T00:00:00"/>
    <d v="2025-01-28T00:00:00"/>
    <d v="2025-02-24T00:00:00"/>
    <n v="248719476"/>
    <n v="1548"/>
    <s v="USD"/>
    <n v="7730415491"/>
    <d v="2025-03-15T00:00:00"/>
    <s v="Quincenal"/>
    <s v="2Q FEB"/>
    <d v="2025-01-27T00:00:00"/>
    <d v="2025-02-25T00:00:00"/>
    <x v="5"/>
    <n v="3"/>
    <x v="0"/>
    <x v="0"/>
    <x v="0"/>
    <x v="0"/>
    <x v="1"/>
  </r>
  <r>
    <n v="515"/>
    <n v="5547505827"/>
    <d v="2025-02-24T00:00:00"/>
    <d v="2025-01-28T00:00:00"/>
    <d v="2025-02-24T00:00:00"/>
    <n v="248719476"/>
    <n v="528"/>
    <s v="USD"/>
    <n v="7730415491"/>
    <d v="2025-03-15T00:00:00"/>
    <s v="Quincenal"/>
    <s v="2Q FEB"/>
    <d v="2025-01-27T00:00:00"/>
    <d v="2025-02-25T00:00:00"/>
    <x v="5"/>
    <n v="3"/>
    <x v="0"/>
    <x v="0"/>
    <x v="0"/>
    <x v="0"/>
    <x v="1"/>
  </r>
  <r>
    <n v="515"/>
    <n v="5547505828"/>
    <d v="2025-02-24T00:00:00"/>
    <d v="2025-01-28T00:00:00"/>
    <d v="2025-02-24T00:00:00"/>
    <n v="248719476"/>
    <n v="10152"/>
    <s v="USD"/>
    <n v="7730415491"/>
    <d v="2025-03-15T00:00:00"/>
    <s v="Quincenal"/>
    <s v="2Q FEB"/>
    <d v="2025-01-27T00:00:00"/>
    <d v="2025-02-25T00:00:00"/>
    <x v="5"/>
    <n v="3"/>
    <x v="0"/>
    <x v="0"/>
    <x v="0"/>
    <x v="0"/>
    <x v="1"/>
  </r>
  <r>
    <n v="515"/>
    <n v="5547505830"/>
    <d v="2025-02-24T00:00:00"/>
    <d v="2025-01-28T00:00:00"/>
    <d v="2025-02-24T00:00:00"/>
    <n v="248719476"/>
    <n v="406"/>
    <s v="USD"/>
    <n v="7730415491"/>
    <d v="2025-03-15T00:00:00"/>
    <s v="Quincenal"/>
    <s v="2Q FEB"/>
    <d v="2025-01-27T00:00:00"/>
    <d v="2025-02-25T00:00:00"/>
    <x v="5"/>
    <n v="3"/>
    <x v="0"/>
    <x v="0"/>
    <x v="0"/>
    <x v="0"/>
    <x v="1"/>
  </r>
  <r>
    <n v="515"/>
    <n v="5547505831"/>
    <d v="2025-02-24T00:00:00"/>
    <d v="2025-01-28T00:00:00"/>
    <d v="2025-02-24T00:00:00"/>
    <n v="248719476"/>
    <n v="9345"/>
    <s v="USD"/>
    <n v="7730415491"/>
    <d v="2025-03-15T00:00:00"/>
    <s v="Quincenal"/>
    <s v="2Q FEB"/>
    <d v="2025-01-27T00:00:00"/>
    <d v="2025-02-25T00:00:00"/>
    <x v="5"/>
    <n v="3"/>
    <x v="0"/>
    <x v="0"/>
    <x v="0"/>
    <x v="0"/>
    <x v="1"/>
  </r>
  <r>
    <n v="515"/>
    <n v="5547505832"/>
    <d v="2025-02-24T00:00:00"/>
    <d v="2025-01-28T00:00:00"/>
    <d v="2025-02-24T00:00:00"/>
    <n v="248719476"/>
    <n v="2341"/>
    <s v="USD"/>
    <n v="7730415491"/>
    <d v="2025-03-15T00:00:00"/>
    <s v="Quincenal"/>
    <s v="2Q FEB"/>
    <d v="2025-01-27T00:00:00"/>
    <d v="2025-02-25T00:00:00"/>
    <x v="5"/>
    <n v="3"/>
    <x v="0"/>
    <x v="0"/>
    <x v="0"/>
    <x v="0"/>
    <x v="1"/>
  </r>
  <r>
    <n v="515"/>
    <n v="5547505833"/>
    <d v="2025-02-24T00:00:00"/>
    <d v="2025-01-28T00:00:00"/>
    <d v="2025-02-24T00:00:00"/>
    <n v="248719476"/>
    <n v="6102"/>
    <s v="USD"/>
    <n v="7730415491"/>
    <d v="2025-03-15T00:00:00"/>
    <s v="Quincenal"/>
    <s v="2Q FEB"/>
    <d v="2025-01-27T00:00:00"/>
    <d v="2025-02-25T00:00:00"/>
    <x v="5"/>
    <n v="3"/>
    <x v="0"/>
    <x v="0"/>
    <x v="0"/>
    <x v="0"/>
    <x v="1"/>
  </r>
  <r>
    <n v="515"/>
    <n v="5547505840"/>
    <d v="2025-02-24T00:00:00"/>
    <d v="2025-01-28T00:00:00"/>
    <d v="2025-02-24T00:00:00"/>
    <n v="248719476"/>
    <n v="313"/>
    <s v="USD"/>
    <n v="7730415491"/>
    <d v="2025-03-15T00:00:00"/>
    <s v="Quincenal"/>
    <s v="2Q FEB"/>
    <d v="2025-01-27T00:00:00"/>
    <d v="2025-02-25T00:00:00"/>
    <x v="5"/>
    <n v="3"/>
    <x v="0"/>
    <x v="0"/>
    <x v="0"/>
    <x v="0"/>
    <x v="1"/>
  </r>
  <r>
    <n v="515"/>
    <n v="5547505841"/>
    <d v="2025-02-24T00:00:00"/>
    <d v="2025-01-28T00:00:00"/>
    <d v="2025-02-24T00:00:00"/>
    <n v="248719476"/>
    <n v="2729"/>
    <s v="USD"/>
    <n v="7730415491"/>
    <d v="2025-03-15T00:00:00"/>
    <s v="Quincenal"/>
    <s v="2Q FEB"/>
    <d v="2025-01-27T00:00:00"/>
    <d v="2025-02-25T00:00:00"/>
    <x v="5"/>
    <n v="3"/>
    <x v="0"/>
    <x v="0"/>
    <x v="0"/>
    <x v="0"/>
    <x v="1"/>
  </r>
  <r>
    <n v="515"/>
    <n v="5547505843"/>
    <d v="2025-02-24T00:00:00"/>
    <d v="2025-01-28T00:00:00"/>
    <d v="2025-02-24T00:00:00"/>
    <n v="248719476"/>
    <n v="22842"/>
    <s v="USD"/>
    <n v="7730415491"/>
    <d v="2025-03-15T00:00:00"/>
    <s v="Quincenal"/>
    <s v="2Q FEB"/>
    <d v="2025-01-27T00:00:00"/>
    <d v="2025-02-25T00:00:00"/>
    <x v="5"/>
    <n v="3"/>
    <x v="0"/>
    <x v="0"/>
    <x v="0"/>
    <x v="0"/>
    <x v="1"/>
  </r>
  <r>
    <n v="1592"/>
    <n v="5775750013"/>
    <d v="2025-02-19T00:00:00"/>
    <d v="2025-02-14T00:00:00"/>
    <d v="2025-02-19T00:00:00"/>
    <n v="248920716"/>
    <n v="1427"/>
    <s v="USD"/>
    <n v="7730415491"/>
    <d v="2025-03-15T00:00:00"/>
    <s v="Quincenal"/>
    <s v="2Q FEB"/>
    <d v="2025-01-16T00:00:00"/>
    <d v="2025-02-25T00:00:00"/>
    <x v="2"/>
    <n v="3"/>
    <x v="0"/>
    <x v="0"/>
    <x v="0"/>
    <x v="0"/>
    <x v="0"/>
  </r>
  <r>
    <n v="1592"/>
    <n v="5775750014"/>
    <d v="2025-02-20T00:00:00"/>
    <d v="2025-02-14T00:00:00"/>
    <d v="2025-02-20T00:00:00"/>
    <n v="248920716"/>
    <n v="913"/>
    <s v="USD"/>
    <n v="7730415491"/>
    <d v="2025-03-15T00:00:00"/>
    <s v="Quincenal"/>
    <s v="2Q FEB"/>
    <d v="2025-01-16T00:00:00"/>
    <d v="2025-02-25T00:00:00"/>
    <x v="2"/>
    <n v="3"/>
    <x v="0"/>
    <x v="0"/>
    <x v="0"/>
    <x v="0"/>
    <x v="0"/>
  </r>
  <r>
    <n v="1592"/>
    <n v="5775750015"/>
    <d v="2025-02-19T00:00:00"/>
    <d v="2025-02-14T00:00:00"/>
    <d v="2025-02-19T00:00:00"/>
    <n v="248920716"/>
    <n v="3077"/>
    <s v="USD"/>
    <n v="7730415491"/>
    <d v="2025-03-15T00:00:00"/>
    <s v="Quincenal"/>
    <s v="2Q FEB"/>
    <d v="2025-01-16T00:00:00"/>
    <d v="2025-02-25T00:00:00"/>
    <x v="2"/>
    <n v="3"/>
    <x v="0"/>
    <x v="0"/>
    <x v="0"/>
    <x v="0"/>
    <x v="0"/>
  </r>
  <r>
    <n v="71"/>
    <n v="5282732399"/>
    <d v="2025-04-25T00:00:00"/>
    <d v="2025-01-19T00:00:00"/>
    <d v="2025-04-25T00:00:00"/>
    <n v="248045099"/>
    <n v="23342"/>
    <s v="USD"/>
    <n v="7730421712"/>
    <d v="2025-05-08T00:00:00"/>
    <s v="Quincenal"/>
    <s v="2Q ABR"/>
    <d v="2025-01-16T00:00:00"/>
    <d v="2025-02-25T06:00:00"/>
    <x v="5"/>
    <n v="5"/>
    <x v="0"/>
    <x v="0"/>
    <x v="0"/>
    <x v="0"/>
    <x v="1"/>
  </r>
  <r>
    <n v="71"/>
    <n v="5282732414"/>
    <d v="2025-04-25T00:00:00"/>
    <d v="2025-01-19T00:00:00"/>
    <d v="2025-04-25T00:00:00"/>
    <n v="248045099"/>
    <n v="26912"/>
    <s v="USD"/>
    <n v="7730421712"/>
    <d v="2025-05-08T00:00:00"/>
    <s v="Quincenal"/>
    <s v="2Q ABR"/>
    <d v="2025-01-16T00:00:00"/>
    <d v="2025-02-25T06:00:00"/>
    <x v="5"/>
    <n v="5"/>
    <x v="0"/>
    <x v="0"/>
    <x v="0"/>
    <x v="0"/>
    <x v="1"/>
  </r>
  <r>
    <n v="71"/>
    <n v="5282750627"/>
    <d v="2025-04-25T00:00:00"/>
    <d v="2025-01-24T00:00:00"/>
    <d v="2025-04-25T00:00:00"/>
    <n v="247877985"/>
    <n v="15541"/>
    <s v="USD"/>
    <n v="7730421712"/>
    <d v="2025-05-08T00:00:00"/>
    <s v="Quincenal"/>
    <s v="2Q ABR"/>
    <d v="2025-01-22T00:00:00"/>
    <d v="2025-02-25T12:00:00"/>
    <x v="5"/>
    <n v="5"/>
    <x v="0"/>
    <x v="0"/>
    <x v="0"/>
    <x v="0"/>
    <x v="1"/>
  </r>
  <r>
    <n v="71"/>
    <n v="5282750629"/>
    <d v="2025-04-25T00:00:00"/>
    <d v="2025-01-24T00:00:00"/>
    <d v="2025-04-25T00:00:00"/>
    <n v="247877985"/>
    <n v="8701"/>
    <s v="USD"/>
    <n v="7730421712"/>
    <d v="2025-05-08T00:00:00"/>
    <s v="Quincenal"/>
    <s v="2Q ABR"/>
    <d v="2025-01-22T00:00:00"/>
    <d v="2025-02-25T12:00:00"/>
    <x v="5"/>
    <n v="5"/>
    <x v="0"/>
    <x v="0"/>
    <x v="0"/>
    <x v="0"/>
    <x v="1"/>
  </r>
  <r>
    <n v="71"/>
    <n v="5282750630"/>
    <d v="2025-04-25T00:00:00"/>
    <d v="2025-01-24T00:00:00"/>
    <d v="2025-04-25T00:00:00"/>
    <n v="247877985"/>
    <n v="8286"/>
    <s v="USD"/>
    <n v="7730421712"/>
    <d v="2025-05-08T00:00:00"/>
    <s v="Quincenal"/>
    <s v="2Q ABR"/>
    <d v="2025-01-22T00:00:00"/>
    <d v="2025-02-25T12:00:00"/>
    <x v="5"/>
    <n v="5"/>
    <x v="0"/>
    <x v="0"/>
    <x v="0"/>
    <x v="0"/>
    <x v="1"/>
  </r>
  <r>
    <n v="71"/>
    <n v="5282750633"/>
    <d v="2025-04-25T00:00:00"/>
    <d v="2025-01-24T00:00:00"/>
    <d v="2025-04-25T00:00:00"/>
    <n v="247877985"/>
    <n v="975"/>
    <s v="USD"/>
    <n v="7730421712"/>
    <d v="2025-05-08T00:00:00"/>
    <s v="Quincenal"/>
    <s v="2Q ABR"/>
    <d v="2025-01-22T00:00:00"/>
    <d v="2025-02-25T12:00:00"/>
    <x v="5"/>
    <n v="5"/>
    <x v="0"/>
    <x v="0"/>
    <x v="0"/>
    <x v="0"/>
    <x v="1"/>
  </r>
  <r>
    <n v="71"/>
    <n v="5282750634"/>
    <d v="2025-04-25T00:00:00"/>
    <d v="2025-01-24T00:00:00"/>
    <d v="2025-04-25T00:00:00"/>
    <n v="247877985"/>
    <n v="1118"/>
    <s v="USD"/>
    <n v="7730421712"/>
    <d v="2025-05-08T00:00:00"/>
    <s v="Quincenal"/>
    <s v="2Q ABR"/>
    <d v="2025-01-22T00:00:00"/>
    <d v="2025-02-25T12:00:00"/>
    <x v="5"/>
    <n v="5"/>
    <x v="0"/>
    <x v="0"/>
    <x v="0"/>
    <x v="0"/>
    <x v="1"/>
  </r>
  <r>
    <n v="71"/>
    <n v="5282750635"/>
    <d v="2025-04-25T00:00:00"/>
    <d v="2025-01-24T00:00:00"/>
    <d v="2025-04-25T00:00:00"/>
    <n v="247877985"/>
    <n v="583"/>
    <s v="USD"/>
    <n v="7730421712"/>
    <d v="2025-05-08T00:00:00"/>
    <s v="Quincenal"/>
    <s v="2Q ABR"/>
    <d v="2025-01-22T00:00:00"/>
    <d v="2025-02-25T12:00:00"/>
    <x v="5"/>
    <n v="5"/>
    <x v="0"/>
    <x v="0"/>
    <x v="0"/>
    <x v="0"/>
    <x v="1"/>
  </r>
  <r>
    <n v="71"/>
    <n v="5282751142"/>
    <d v="2025-04-25T00:00:00"/>
    <d v="2025-01-24T00:00:00"/>
    <d v="2025-04-25T00:00:00"/>
    <n v="247877985"/>
    <n v="332"/>
    <s v="USD"/>
    <n v="7730421712"/>
    <d v="2025-05-08T00:00:00"/>
    <s v="Quincenal"/>
    <s v="2Q ABR"/>
    <d v="2025-01-22T00:00:00"/>
    <d v="2025-02-25T12:00:00"/>
    <x v="5"/>
    <n v="5"/>
    <x v="0"/>
    <x v="0"/>
    <x v="0"/>
    <x v="0"/>
    <x v="1"/>
  </r>
  <r>
    <n v="71"/>
    <n v="5282750685"/>
    <d v="2025-04-25T00:00:00"/>
    <d v="2025-01-24T00:00:00"/>
    <d v="2025-04-25T00:00:00"/>
    <n v="247493949"/>
    <n v="2734"/>
    <s v="USD"/>
    <n v="7730421712"/>
    <d v="2025-05-08T00:00:00"/>
    <s v="Quincenal"/>
    <s v="2Q ABR"/>
    <d v="2025-01-21T00:00:00"/>
    <d v="2025-02-25T13:00:00"/>
    <x v="5"/>
    <n v="5"/>
    <x v="0"/>
    <x v="0"/>
    <x v="0"/>
    <x v="0"/>
    <x v="1"/>
  </r>
  <r>
    <n v="71"/>
    <n v="5282750686"/>
    <d v="2025-04-25T00:00:00"/>
    <d v="2025-01-24T00:00:00"/>
    <d v="2025-04-25T00:00:00"/>
    <n v="247493949"/>
    <n v="2734"/>
    <s v="USD"/>
    <n v="7730421712"/>
    <d v="2025-05-08T00:00:00"/>
    <s v="Quincenal"/>
    <s v="2Q ABR"/>
    <d v="2025-01-21T00:00:00"/>
    <d v="2025-02-25T13:00:00"/>
    <x v="5"/>
    <n v="5"/>
    <x v="0"/>
    <x v="0"/>
    <x v="0"/>
    <x v="0"/>
    <x v="1"/>
  </r>
  <r>
    <n v="71"/>
    <n v="5282750688"/>
    <d v="2025-04-25T00:00:00"/>
    <d v="2025-01-24T00:00:00"/>
    <d v="2025-04-25T00:00:00"/>
    <n v="247493949"/>
    <n v="2734"/>
    <s v="USD"/>
    <n v="7730421712"/>
    <d v="2025-05-08T00:00:00"/>
    <s v="Quincenal"/>
    <s v="2Q ABR"/>
    <d v="2025-01-21T00:00:00"/>
    <d v="2025-02-25T13:00:00"/>
    <x v="5"/>
    <n v="5"/>
    <x v="0"/>
    <x v="0"/>
    <x v="0"/>
    <x v="0"/>
    <x v="1"/>
  </r>
  <r>
    <n v="71"/>
    <n v="5282750695"/>
    <d v="2025-04-25T00:00:00"/>
    <d v="2025-01-24T00:00:00"/>
    <d v="2025-04-25T00:00:00"/>
    <n v="247493949"/>
    <n v="2734"/>
    <s v="USD"/>
    <n v="7730421712"/>
    <d v="2025-05-08T00:00:00"/>
    <s v="Quincenal"/>
    <s v="2Q ABR"/>
    <d v="2025-01-21T00:00:00"/>
    <d v="2025-02-25T13:00:00"/>
    <x v="5"/>
    <n v="5"/>
    <x v="0"/>
    <x v="0"/>
    <x v="0"/>
    <x v="0"/>
    <x v="1"/>
  </r>
  <r>
    <n v="71"/>
    <n v="5282750700"/>
    <d v="2025-04-25T00:00:00"/>
    <d v="2025-01-24T00:00:00"/>
    <d v="2025-04-25T00:00:00"/>
    <n v="247493949"/>
    <n v="2734"/>
    <s v="USD"/>
    <n v="7730421712"/>
    <d v="2025-05-08T00:00:00"/>
    <s v="Quincenal"/>
    <s v="2Q ABR"/>
    <d v="2025-01-21T00:00:00"/>
    <d v="2025-02-25T13:00:00"/>
    <x v="5"/>
    <n v="5"/>
    <x v="0"/>
    <x v="0"/>
    <x v="0"/>
    <x v="0"/>
    <x v="1"/>
  </r>
  <r>
    <n v="71"/>
    <n v="5282750840"/>
    <d v="2025-04-25T00:00:00"/>
    <d v="2025-01-24T00:00:00"/>
    <d v="2025-04-25T00:00:00"/>
    <n v="247493949"/>
    <n v="2734"/>
    <s v="USD"/>
    <n v="7730421712"/>
    <d v="2025-05-08T00:00:00"/>
    <s v="Quincenal"/>
    <s v="2Q ABR"/>
    <d v="2025-01-21T00:00:00"/>
    <d v="2025-02-25T13:00:00"/>
    <x v="5"/>
    <n v="5"/>
    <x v="0"/>
    <x v="0"/>
    <x v="0"/>
    <x v="0"/>
    <x v="1"/>
  </r>
  <r>
    <n v="71"/>
    <n v="5282750841"/>
    <d v="2025-04-25T00:00:00"/>
    <d v="2025-01-24T00:00:00"/>
    <d v="2025-04-25T00:00:00"/>
    <n v="247493949"/>
    <n v="2734"/>
    <s v="USD"/>
    <n v="7730421712"/>
    <d v="2025-05-08T00:00:00"/>
    <s v="Quincenal"/>
    <s v="2Q ABR"/>
    <d v="2025-01-21T00:00:00"/>
    <d v="2025-02-25T13:00:00"/>
    <x v="5"/>
    <n v="5"/>
    <x v="0"/>
    <x v="0"/>
    <x v="0"/>
    <x v="0"/>
    <x v="1"/>
  </r>
  <r>
    <n v="71"/>
    <n v="5282750843"/>
    <d v="2025-04-25T00:00:00"/>
    <d v="2025-01-24T00:00:00"/>
    <d v="2025-04-25T00:00:00"/>
    <n v="247493949"/>
    <n v="2734"/>
    <s v="USD"/>
    <n v="7730421712"/>
    <d v="2025-05-08T00:00:00"/>
    <s v="Quincenal"/>
    <s v="2Q ABR"/>
    <d v="2025-01-21T00:00:00"/>
    <d v="2025-02-25T13:00:00"/>
    <x v="5"/>
    <n v="5"/>
    <x v="0"/>
    <x v="0"/>
    <x v="0"/>
    <x v="0"/>
    <x v="1"/>
  </r>
  <r>
    <n v="71"/>
    <n v="5282750847"/>
    <d v="2025-04-25T00:00:00"/>
    <d v="2025-01-24T00:00:00"/>
    <d v="2025-04-25T00:00:00"/>
    <n v="247493949"/>
    <n v="2734"/>
    <s v="USD"/>
    <n v="7730421712"/>
    <d v="2025-05-08T00:00:00"/>
    <s v="Quincenal"/>
    <s v="2Q ABR"/>
    <d v="2025-01-21T00:00:00"/>
    <d v="2025-02-25T13:00:00"/>
    <x v="5"/>
    <n v="5"/>
    <x v="0"/>
    <x v="0"/>
    <x v="0"/>
    <x v="0"/>
    <x v="1"/>
  </r>
  <r>
    <n v="71"/>
    <n v="5282751176"/>
    <d v="2025-04-25T00:00:00"/>
    <d v="2025-01-24T00:00:00"/>
    <d v="2025-04-25T00:00:00"/>
    <n v="247517571"/>
    <n v="82116"/>
    <s v="USD"/>
    <n v="7730421712"/>
    <d v="2025-05-08T00:00:00"/>
    <s v="Quincenal"/>
    <s v="2Q ABR"/>
    <d v="2025-01-21T00:00:00"/>
    <d v="2025-02-25T13:00:00"/>
    <x v="5"/>
    <n v="5"/>
    <x v="0"/>
    <x v="0"/>
    <x v="0"/>
    <x v="0"/>
    <x v="1"/>
  </r>
  <r>
    <n v="1048704"/>
    <s v="MMBCNFA25/3503"/>
    <d v="2025-02-26T00:00:00"/>
    <m/>
    <s v="-"/>
    <s v="BORUBRU474AXBA40"/>
    <n v="4775"/>
    <s v="EUR"/>
    <n v="7730415491"/>
    <d v="2025-03-15T00:00:00"/>
    <s v="Quincenal"/>
    <s v="2Q FEB"/>
    <d v="2025-02-19T00:00:00"/>
    <d v="2025-02-27T00:00:00"/>
    <x v="0"/>
    <n v="3"/>
    <x v="1"/>
    <x v="2"/>
    <x v="0"/>
    <x v="0"/>
    <x v="1"/>
  </r>
  <r>
    <n v="1048704"/>
    <s v="MMBCNFA25/3504"/>
    <d v="2025-02-26T00:00:00"/>
    <m/>
    <s v="-"/>
    <s v="BORUBRU474AXBA39"/>
    <n v="4775"/>
    <s v="EUR"/>
    <n v="7730415491"/>
    <d v="2025-03-15T00:00:00"/>
    <s v="Quincenal"/>
    <s v="2Q FEB"/>
    <d v="2025-02-19T00:00:00"/>
    <d v="2025-02-27T00:00:00"/>
    <x v="0"/>
    <n v="3"/>
    <x v="1"/>
    <x v="2"/>
    <x v="0"/>
    <x v="0"/>
    <x v="1"/>
  </r>
  <r>
    <n v="1048704"/>
    <s v="MMBCNFA25/3505"/>
    <d v="2025-02-26T00:00:00"/>
    <m/>
    <s v="-"/>
    <s v="BORUBRU474AXBA34"/>
    <n v="4775"/>
    <s v="EUR"/>
    <n v="7730415491"/>
    <d v="2025-03-15T00:00:00"/>
    <s v="Quincenal"/>
    <s v="2Q FEB"/>
    <d v="2025-02-19T00:00:00"/>
    <d v="2025-02-27T00:00:00"/>
    <x v="0"/>
    <n v="3"/>
    <x v="1"/>
    <x v="2"/>
    <x v="0"/>
    <x v="0"/>
    <x v="1"/>
  </r>
  <r>
    <n v="1048704"/>
    <s v="MMBCNFA25/3506"/>
    <d v="2025-02-26T00:00:00"/>
    <m/>
    <s v="-"/>
    <s v="BORUBRU474AXBA34"/>
    <n v="6975"/>
    <s v="EUR"/>
    <n v="7730415491"/>
    <d v="2025-03-15T00:00:00"/>
    <s v="Quincenal"/>
    <s v="2Q FEB"/>
    <d v="2025-02-19T00:00:00"/>
    <d v="2025-02-27T00:00:00"/>
    <x v="0"/>
    <n v="3"/>
    <x v="1"/>
    <x v="2"/>
    <x v="0"/>
    <x v="0"/>
    <x v="1"/>
  </r>
  <r>
    <n v="71"/>
    <n v="5282755573"/>
    <d v="2025-04-25T00:00:00"/>
    <d v="2025-01-26T00:00:00"/>
    <d v="2025-04-25T00:00:00"/>
    <n v="248090739"/>
    <n v="10719"/>
    <s v="USD"/>
    <n v="7730421712"/>
    <d v="2025-05-08T00:00:00"/>
    <s v="Quincenal"/>
    <s v="2Q ABR"/>
    <d v="2025-01-24T00:00:00"/>
    <d v="2025-03-01T14:00:00"/>
    <x v="5"/>
    <n v="5"/>
    <x v="0"/>
    <x v="0"/>
    <x v="0"/>
    <x v="0"/>
    <x v="1"/>
  </r>
  <r>
    <n v="71"/>
    <n v="5282755574"/>
    <d v="2025-04-25T00:00:00"/>
    <d v="2025-01-26T00:00:00"/>
    <d v="2025-04-25T00:00:00"/>
    <n v="248090739"/>
    <n v="24529"/>
    <s v="USD"/>
    <n v="7730421712"/>
    <d v="2025-05-08T00:00:00"/>
    <s v="Quincenal"/>
    <s v="2Q ABR"/>
    <d v="2025-01-24T00:00:00"/>
    <d v="2025-03-01T14:00:00"/>
    <x v="5"/>
    <n v="5"/>
    <x v="0"/>
    <x v="0"/>
    <x v="0"/>
    <x v="0"/>
    <x v="1"/>
  </r>
  <r>
    <n v="71"/>
    <n v="5282755575"/>
    <d v="2025-04-25T00:00:00"/>
    <d v="2025-01-26T00:00:00"/>
    <d v="2025-04-25T00:00:00"/>
    <n v="248090739"/>
    <n v="4267"/>
    <s v="USD"/>
    <n v="7730421712"/>
    <d v="2025-05-08T00:00:00"/>
    <s v="Quincenal"/>
    <s v="2Q ABR"/>
    <d v="2025-01-24T00:00:00"/>
    <d v="2025-03-01T14:00:00"/>
    <x v="5"/>
    <n v="5"/>
    <x v="0"/>
    <x v="0"/>
    <x v="0"/>
    <x v="0"/>
    <x v="1"/>
  </r>
  <r>
    <n v="71"/>
    <n v="5282755576"/>
    <d v="2025-04-25T00:00:00"/>
    <d v="2025-01-26T00:00:00"/>
    <d v="2025-04-25T00:00:00"/>
    <n v="248090739"/>
    <n v="19702"/>
    <s v="USD"/>
    <n v="7730421712"/>
    <d v="2025-05-08T00:00:00"/>
    <s v="Quincenal"/>
    <s v="2Q ABR"/>
    <d v="2025-01-24T00:00:00"/>
    <d v="2025-03-01T14:00:00"/>
    <x v="5"/>
    <n v="5"/>
    <x v="0"/>
    <x v="0"/>
    <x v="0"/>
    <x v="0"/>
    <x v="1"/>
  </r>
  <r>
    <n v="71"/>
    <n v="5282755577"/>
    <d v="2025-04-25T00:00:00"/>
    <d v="2025-01-26T00:00:00"/>
    <d v="2025-04-25T00:00:00"/>
    <n v="248090739"/>
    <n v="2175"/>
    <s v="USD"/>
    <n v="7730421712"/>
    <d v="2025-05-08T00:00:00"/>
    <s v="Quincenal"/>
    <s v="2Q ABR"/>
    <d v="2025-01-24T00:00:00"/>
    <d v="2025-03-01T14:00:00"/>
    <x v="5"/>
    <n v="5"/>
    <x v="0"/>
    <x v="0"/>
    <x v="0"/>
    <x v="0"/>
    <x v="1"/>
  </r>
  <r>
    <n v="71"/>
    <n v="5282755578"/>
    <d v="2025-04-25T00:00:00"/>
    <d v="2025-01-26T00:00:00"/>
    <d v="2025-04-25T00:00:00"/>
    <n v="248090739"/>
    <n v="36969"/>
    <s v="USD"/>
    <n v="7730421712"/>
    <d v="2025-05-08T00:00:00"/>
    <s v="Quincenal"/>
    <s v="2Q ABR"/>
    <d v="2025-01-24T00:00:00"/>
    <d v="2025-03-01T14:00:00"/>
    <x v="5"/>
    <n v="5"/>
    <x v="0"/>
    <x v="0"/>
    <x v="0"/>
    <x v="0"/>
    <x v="1"/>
  </r>
  <r>
    <n v="515"/>
    <n v="5547505839"/>
    <d v="2025-02-24T00:00:00"/>
    <d v="2025-01-28T00:00:00"/>
    <d v="2025-02-24T00:00:00"/>
    <n v="248968820"/>
    <n v="9501"/>
    <s v="USD"/>
    <n v="7730416507"/>
    <d v="2026-03-25T00:00:00"/>
    <s v="Quincenal"/>
    <s v="1Q FEB"/>
    <d v="2025-01-26T00:00:00"/>
    <d v="2025-03-02T00:00:00"/>
    <x v="5"/>
    <n v="3"/>
    <x v="0"/>
    <x v="0"/>
    <x v="0"/>
    <x v="0"/>
    <x v="1"/>
  </r>
  <r>
    <n v="515"/>
    <n v="5547505842"/>
    <d v="2025-02-24T00:00:00"/>
    <d v="2025-01-28T00:00:00"/>
    <d v="2025-02-24T00:00:00"/>
    <n v="248968820"/>
    <n v="1471"/>
    <s v="USD"/>
    <n v="7730414199"/>
    <d v="2025-03-06T00:00:00"/>
    <s v="Quincenal"/>
    <s v="1Q FEB"/>
    <d v="2025-01-26T00:00:00"/>
    <d v="2025-03-02T00:00:00"/>
    <x v="5"/>
    <n v="3"/>
    <x v="0"/>
    <x v="0"/>
    <x v="0"/>
    <x v="0"/>
    <x v="1"/>
  </r>
  <r>
    <n v="71"/>
    <n v="5282751034"/>
    <d v="2025-04-25T00:00:00"/>
    <d v="2025-01-24T00:00:00"/>
    <d v="2025-04-25T00:00:00"/>
    <n v="248216349"/>
    <n v="2614"/>
    <s v="USD"/>
    <n v="7730421712"/>
    <d v="2025-05-08T00:00:00"/>
    <s v="Quincenal"/>
    <s v="2Q ABR"/>
    <d v="2025-01-21T00:00:00"/>
    <d v="2025-03-02T01:00:00"/>
    <x v="5"/>
    <n v="5"/>
    <x v="0"/>
    <x v="0"/>
    <x v="0"/>
    <x v="0"/>
    <x v="1"/>
  </r>
  <r>
    <n v="71"/>
    <n v="5282751043"/>
    <d v="2025-04-25T00:00:00"/>
    <d v="2025-01-24T00:00:00"/>
    <d v="2025-04-25T00:00:00"/>
    <n v="248216349"/>
    <n v="3457"/>
    <s v="USD"/>
    <n v="7730421712"/>
    <d v="2025-05-08T00:00:00"/>
    <s v="Quincenal"/>
    <s v="2Q ABR"/>
    <d v="2025-01-21T00:00:00"/>
    <d v="2025-03-02T01:00:00"/>
    <x v="5"/>
    <n v="5"/>
    <x v="0"/>
    <x v="0"/>
    <x v="0"/>
    <x v="0"/>
    <x v="1"/>
  </r>
  <r>
    <n v="71"/>
    <n v="5282751052"/>
    <d v="2025-04-25T00:00:00"/>
    <d v="2025-01-24T00:00:00"/>
    <d v="2025-04-25T00:00:00"/>
    <n v="248216349"/>
    <n v="4184"/>
    <s v="USD"/>
    <n v="7730421712"/>
    <d v="2025-05-08T00:00:00"/>
    <s v="Quincenal"/>
    <s v="2Q ABR"/>
    <d v="2025-01-21T00:00:00"/>
    <d v="2025-03-02T01:00:00"/>
    <x v="5"/>
    <n v="5"/>
    <x v="0"/>
    <x v="0"/>
    <x v="0"/>
    <x v="0"/>
    <x v="1"/>
  </r>
  <r>
    <n v="71"/>
    <n v="5282751105"/>
    <d v="2025-04-25T00:00:00"/>
    <d v="2025-01-24T00:00:00"/>
    <d v="2025-04-25T00:00:00"/>
    <n v="248216349"/>
    <n v="2701"/>
    <s v="USD"/>
    <n v="7730421712"/>
    <d v="2025-05-08T00:00:00"/>
    <s v="Quincenal"/>
    <s v="2Q ABR"/>
    <d v="2025-01-21T00:00:00"/>
    <d v="2025-03-02T01:00:00"/>
    <x v="5"/>
    <n v="5"/>
    <x v="0"/>
    <x v="0"/>
    <x v="0"/>
    <x v="0"/>
    <x v="1"/>
  </r>
  <r>
    <n v="71"/>
    <n v="5282751313"/>
    <d v="2025-04-25T00:00:00"/>
    <d v="2025-01-24T00:00:00"/>
    <d v="2025-04-25T00:00:00"/>
    <n v="248216349"/>
    <n v="2441"/>
    <s v="USD"/>
    <n v="7730421712"/>
    <d v="2025-05-08T00:00:00"/>
    <s v="Quincenal"/>
    <s v="2Q ABR"/>
    <d v="2025-01-21T00:00:00"/>
    <d v="2025-03-02T01:00:00"/>
    <x v="5"/>
    <n v="5"/>
    <x v="0"/>
    <x v="0"/>
    <x v="0"/>
    <x v="0"/>
    <x v="1"/>
  </r>
  <r>
    <n v="71"/>
    <n v="5282763337"/>
    <d v="2025-03-07T00:00:00"/>
    <d v="2025-01-31T00:00:00"/>
    <d v="2025-03-07T00:00:00"/>
    <n v="247819993"/>
    <n v="9041"/>
    <s v="USD"/>
    <n v="7730414199"/>
    <d v="2025-03-06T00:00:00"/>
    <s v="Quincenal"/>
    <s v="1Q FEB"/>
    <d v="2025-01-28T00:00:00"/>
    <d v="2025-03-04T00:00:00"/>
    <x v="5"/>
    <n v="3"/>
    <x v="0"/>
    <x v="0"/>
    <x v="0"/>
    <x v="0"/>
    <x v="1"/>
  </r>
  <r>
    <n v="71"/>
    <n v="5282763338"/>
    <d v="2025-03-07T00:00:00"/>
    <d v="2025-01-31T00:00:00"/>
    <d v="2025-03-07T00:00:00"/>
    <n v="247819993"/>
    <n v="3382"/>
    <s v="USD"/>
    <n v="7730414199"/>
    <d v="2025-03-06T00:00:00"/>
    <s v="Quincenal"/>
    <s v="1Q FEB"/>
    <d v="2025-01-28T00:00:00"/>
    <d v="2025-03-04T00:00:00"/>
    <x v="5"/>
    <n v="3"/>
    <x v="0"/>
    <x v="0"/>
    <x v="0"/>
    <x v="0"/>
    <x v="1"/>
  </r>
  <r>
    <n v="71"/>
    <n v="5282763339"/>
    <d v="2025-03-07T00:00:00"/>
    <d v="2025-01-31T00:00:00"/>
    <d v="2025-03-07T00:00:00"/>
    <n v="247819993"/>
    <n v="3109"/>
    <s v="USD"/>
    <n v="7730414199"/>
    <d v="2025-03-06T00:00:00"/>
    <s v="Quincenal"/>
    <s v="1Q FEB"/>
    <d v="2025-01-28T00:00:00"/>
    <d v="2025-03-04T00:00:00"/>
    <x v="5"/>
    <n v="3"/>
    <x v="0"/>
    <x v="0"/>
    <x v="0"/>
    <x v="0"/>
    <x v="1"/>
  </r>
  <r>
    <n v="71"/>
    <n v="5282763340"/>
    <d v="2025-03-07T00:00:00"/>
    <d v="2025-01-31T00:00:00"/>
    <d v="2025-03-07T00:00:00"/>
    <n v="247819993"/>
    <n v="844"/>
    <s v="USD"/>
    <n v="7730414199"/>
    <d v="2025-03-06T00:00:00"/>
    <s v="Quincenal"/>
    <s v="1Q FEB"/>
    <d v="2025-01-28T00:00:00"/>
    <d v="2025-03-04T00:00:00"/>
    <x v="5"/>
    <n v="3"/>
    <x v="0"/>
    <x v="0"/>
    <x v="0"/>
    <x v="0"/>
    <x v="1"/>
  </r>
  <r>
    <n v="71"/>
    <n v="5282763341"/>
    <d v="2025-03-07T00:00:00"/>
    <d v="2025-01-31T00:00:00"/>
    <d v="2025-03-07T00:00:00"/>
    <n v="247819993"/>
    <n v="11751"/>
    <s v="USD"/>
    <n v="7730414199"/>
    <d v="2025-03-06T00:00:00"/>
    <s v="Quincenal"/>
    <s v="1Q FEB"/>
    <d v="2025-01-28T00:00:00"/>
    <d v="2025-03-04T00:00:00"/>
    <x v="5"/>
    <n v="3"/>
    <x v="0"/>
    <x v="0"/>
    <x v="0"/>
    <x v="0"/>
    <x v="1"/>
  </r>
  <r>
    <n v="71"/>
    <n v="5282763342"/>
    <d v="2025-03-07T00:00:00"/>
    <d v="2025-01-31T00:00:00"/>
    <d v="2025-03-07T00:00:00"/>
    <n v="247819993"/>
    <n v="697"/>
    <s v="USD"/>
    <n v="7730414199"/>
    <d v="2025-03-06T00:00:00"/>
    <s v="Quincenal"/>
    <s v="1Q FEB"/>
    <d v="2025-01-28T00:00:00"/>
    <d v="2025-03-04T00:00:00"/>
    <x v="5"/>
    <n v="3"/>
    <x v="0"/>
    <x v="0"/>
    <x v="0"/>
    <x v="0"/>
    <x v="1"/>
  </r>
  <r>
    <n v="71"/>
    <n v="5282763343"/>
    <d v="2025-03-07T00:00:00"/>
    <d v="2025-01-31T00:00:00"/>
    <d v="2025-03-07T00:00:00"/>
    <n v="247819993"/>
    <n v="10106"/>
    <s v="USD"/>
    <n v="7730414199"/>
    <d v="2025-03-06T00:00:00"/>
    <s v="Quincenal"/>
    <s v="1Q FEB"/>
    <d v="2025-01-28T00:00:00"/>
    <d v="2025-03-04T00:00:00"/>
    <x v="5"/>
    <n v="3"/>
    <x v="0"/>
    <x v="0"/>
    <x v="0"/>
    <x v="0"/>
    <x v="1"/>
  </r>
  <r>
    <n v="71"/>
    <n v="5282763345"/>
    <d v="2025-03-07T00:00:00"/>
    <d v="2025-01-31T00:00:00"/>
    <d v="2025-03-07T00:00:00"/>
    <n v="247819993"/>
    <n v="697"/>
    <s v="USD"/>
    <n v="7730414199"/>
    <d v="2025-03-06T00:00:00"/>
    <s v="Quincenal"/>
    <s v="1Q FEB"/>
    <d v="2025-01-28T00:00:00"/>
    <d v="2025-03-04T00:00:00"/>
    <x v="5"/>
    <n v="3"/>
    <x v="0"/>
    <x v="0"/>
    <x v="0"/>
    <x v="0"/>
    <x v="1"/>
  </r>
  <r>
    <n v="71"/>
    <n v="5282763347"/>
    <d v="2025-03-07T00:00:00"/>
    <d v="2025-01-31T00:00:00"/>
    <d v="2025-03-07T00:00:00"/>
    <n v="247819993"/>
    <n v="20525"/>
    <s v="USD"/>
    <n v="7730414199"/>
    <d v="2025-03-06T00:00:00"/>
    <s v="Quincenal"/>
    <s v="1Q FEB"/>
    <d v="2025-01-28T00:00:00"/>
    <d v="2025-03-04T00:00:00"/>
    <x v="5"/>
    <n v="3"/>
    <x v="0"/>
    <x v="0"/>
    <x v="0"/>
    <x v="0"/>
    <x v="1"/>
  </r>
  <r>
    <n v="71"/>
    <n v="5282763348"/>
    <d v="2025-03-07T00:00:00"/>
    <d v="2025-01-31T00:00:00"/>
    <d v="2025-03-07T00:00:00"/>
    <n v="247819993"/>
    <n v="3753"/>
    <s v="USD"/>
    <n v="7730414199"/>
    <d v="2025-03-06T00:00:00"/>
    <s v="Quincenal"/>
    <s v="1Q FEB"/>
    <d v="2025-01-28T00:00:00"/>
    <d v="2025-03-04T00:00:00"/>
    <x v="5"/>
    <n v="3"/>
    <x v="0"/>
    <x v="0"/>
    <x v="0"/>
    <x v="0"/>
    <x v="1"/>
  </r>
  <r>
    <n v="71"/>
    <n v="5282763354"/>
    <d v="2025-03-07T00:00:00"/>
    <d v="2025-01-31T00:00:00"/>
    <d v="2025-03-07T00:00:00"/>
    <n v="247819993"/>
    <n v="41695"/>
    <s v="USD"/>
    <n v="7730414199"/>
    <d v="2025-03-06T00:00:00"/>
    <s v="Quincenal"/>
    <s v="1Q FEB"/>
    <d v="2025-01-28T00:00:00"/>
    <d v="2025-03-04T00:00:00"/>
    <x v="5"/>
    <n v="3"/>
    <x v="0"/>
    <x v="0"/>
    <x v="0"/>
    <x v="0"/>
    <x v="1"/>
  </r>
  <r>
    <n v="71"/>
    <n v="5282763355"/>
    <d v="2025-03-07T00:00:00"/>
    <d v="2025-01-31T00:00:00"/>
    <d v="2025-03-07T00:00:00"/>
    <n v="247819993"/>
    <n v="13145"/>
    <s v="USD"/>
    <n v="7730414199"/>
    <d v="2025-03-06T00:00:00"/>
    <s v="Quincenal"/>
    <s v="1Q FEB"/>
    <d v="2025-01-28T00:00:00"/>
    <d v="2025-03-04T00:00:00"/>
    <x v="5"/>
    <n v="3"/>
    <x v="0"/>
    <x v="0"/>
    <x v="0"/>
    <x v="0"/>
    <x v="1"/>
  </r>
  <r>
    <n v="71"/>
    <n v="5282763357"/>
    <d v="2025-03-07T00:00:00"/>
    <d v="2025-01-31T00:00:00"/>
    <d v="2025-03-07T00:00:00"/>
    <n v="247819993"/>
    <n v="2709"/>
    <s v="USD"/>
    <n v="7730414199"/>
    <d v="2025-03-06T00:00:00"/>
    <s v="Quincenal"/>
    <s v="1Q FEB"/>
    <d v="2025-01-28T00:00:00"/>
    <d v="2025-03-04T00:00:00"/>
    <x v="5"/>
    <n v="3"/>
    <x v="0"/>
    <x v="0"/>
    <x v="0"/>
    <x v="0"/>
    <x v="1"/>
  </r>
  <r>
    <n v="71"/>
    <n v="5282763358"/>
    <d v="2025-03-07T00:00:00"/>
    <d v="2025-01-31T00:00:00"/>
    <d v="2025-03-07T00:00:00"/>
    <n v="247819993"/>
    <n v="687"/>
    <s v="USD"/>
    <n v="7730414199"/>
    <d v="2025-03-06T00:00:00"/>
    <s v="Quincenal"/>
    <s v="1Q FEB"/>
    <d v="2025-01-28T00:00:00"/>
    <d v="2025-03-04T00:00:00"/>
    <x v="5"/>
    <n v="3"/>
    <x v="0"/>
    <x v="0"/>
    <x v="0"/>
    <x v="0"/>
    <x v="1"/>
  </r>
  <r>
    <n v="71"/>
    <n v="5282763359"/>
    <d v="2025-03-07T00:00:00"/>
    <d v="2025-01-31T00:00:00"/>
    <d v="2025-03-07T00:00:00"/>
    <n v="247819993"/>
    <n v="1334"/>
    <s v="USD"/>
    <n v="7730414199"/>
    <d v="2025-03-06T00:00:00"/>
    <s v="Quincenal"/>
    <s v="1Q FEB"/>
    <d v="2025-01-28T00:00:00"/>
    <d v="2025-03-04T00:00:00"/>
    <x v="5"/>
    <n v="3"/>
    <x v="0"/>
    <x v="0"/>
    <x v="0"/>
    <x v="0"/>
    <x v="1"/>
  </r>
  <r>
    <n v="71"/>
    <n v="5282763361"/>
    <d v="2025-03-07T00:00:00"/>
    <d v="2025-01-31T00:00:00"/>
    <d v="2025-03-07T00:00:00"/>
    <n v="247819993"/>
    <n v="2145"/>
    <s v="USD"/>
    <n v="7730414199"/>
    <d v="2025-03-06T00:00:00"/>
    <s v="Quincenal"/>
    <s v="1Q FEB"/>
    <d v="2025-01-28T00:00:00"/>
    <d v="2025-03-04T00:00:00"/>
    <x v="5"/>
    <n v="3"/>
    <x v="0"/>
    <x v="0"/>
    <x v="0"/>
    <x v="0"/>
    <x v="1"/>
  </r>
  <r>
    <n v="71"/>
    <n v="5282763362"/>
    <d v="2025-03-07T00:00:00"/>
    <d v="2025-01-31T00:00:00"/>
    <d v="2025-03-07T00:00:00"/>
    <n v="247819993"/>
    <n v="114"/>
    <s v="USD"/>
    <n v="7730414199"/>
    <d v="2025-03-06T00:00:00"/>
    <s v="Quincenal"/>
    <s v="1Q FEB"/>
    <d v="2025-01-28T00:00:00"/>
    <d v="2025-03-04T00:00:00"/>
    <x v="5"/>
    <n v="3"/>
    <x v="0"/>
    <x v="0"/>
    <x v="0"/>
    <x v="0"/>
    <x v="1"/>
  </r>
  <r>
    <n v="71"/>
    <n v="5282763363"/>
    <d v="2025-03-07T00:00:00"/>
    <d v="2025-01-31T00:00:00"/>
    <d v="2025-03-07T00:00:00"/>
    <n v="247819993"/>
    <n v="6967"/>
    <s v="USD"/>
    <n v="7730414199"/>
    <d v="2025-03-06T00:00:00"/>
    <s v="Quincenal"/>
    <s v="1Q FEB"/>
    <d v="2025-01-28T00:00:00"/>
    <d v="2025-03-04T00:00:00"/>
    <x v="5"/>
    <n v="3"/>
    <x v="0"/>
    <x v="0"/>
    <x v="0"/>
    <x v="0"/>
    <x v="1"/>
  </r>
  <r>
    <n v="71"/>
    <n v="5282763364"/>
    <d v="2025-03-07T00:00:00"/>
    <d v="2025-01-31T00:00:00"/>
    <d v="2025-03-07T00:00:00"/>
    <n v="247819993"/>
    <n v="1392"/>
    <s v="USD"/>
    <n v="7730414199"/>
    <d v="2025-03-06T00:00:00"/>
    <s v="Quincenal"/>
    <s v="1Q FEB"/>
    <d v="2025-01-28T00:00:00"/>
    <d v="2025-03-04T00:00:00"/>
    <x v="5"/>
    <n v="3"/>
    <x v="0"/>
    <x v="0"/>
    <x v="0"/>
    <x v="0"/>
    <x v="1"/>
  </r>
  <r>
    <n v="71"/>
    <n v="5282763365"/>
    <d v="2025-03-07T00:00:00"/>
    <d v="2025-01-31T00:00:00"/>
    <d v="2025-03-07T00:00:00"/>
    <n v="247819993"/>
    <n v="7309"/>
    <s v="USD"/>
    <n v="7730414199"/>
    <d v="2025-03-06T00:00:00"/>
    <s v="Quincenal"/>
    <s v="1Q FEB"/>
    <d v="2025-01-28T00:00:00"/>
    <d v="2025-03-04T00:00:00"/>
    <x v="5"/>
    <n v="3"/>
    <x v="0"/>
    <x v="0"/>
    <x v="0"/>
    <x v="0"/>
    <x v="1"/>
  </r>
  <r>
    <n v="71"/>
    <n v="5282763366"/>
    <d v="2025-03-07T00:00:00"/>
    <d v="2025-01-31T00:00:00"/>
    <d v="2025-03-07T00:00:00"/>
    <n v="247819993"/>
    <n v="248"/>
    <s v="USD"/>
    <n v="7730414199"/>
    <d v="2025-03-06T00:00:00"/>
    <s v="Quincenal"/>
    <s v="1Q FEB"/>
    <d v="2025-01-28T00:00:00"/>
    <d v="2025-03-04T00:00:00"/>
    <x v="5"/>
    <n v="3"/>
    <x v="0"/>
    <x v="0"/>
    <x v="0"/>
    <x v="0"/>
    <x v="1"/>
  </r>
  <r>
    <n v="71"/>
    <n v="5282763367"/>
    <d v="2025-03-07T00:00:00"/>
    <d v="2025-01-31T00:00:00"/>
    <d v="2025-03-07T00:00:00"/>
    <n v="247819993"/>
    <n v="15651"/>
    <s v="USD"/>
    <n v="7730414199"/>
    <d v="2025-03-06T00:00:00"/>
    <s v="Quincenal"/>
    <s v="1Q FEB"/>
    <d v="2025-01-28T00:00:00"/>
    <d v="2025-03-04T00:00:00"/>
    <x v="5"/>
    <n v="3"/>
    <x v="0"/>
    <x v="0"/>
    <x v="0"/>
    <x v="0"/>
    <x v="1"/>
  </r>
  <r>
    <n v="71"/>
    <n v="5282763368"/>
    <d v="2025-03-07T00:00:00"/>
    <d v="2025-01-31T00:00:00"/>
    <d v="2025-03-07T00:00:00"/>
    <n v="247819993"/>
    <n v="10256"/>
    <s v="USD"/>
    <n v="7730414199"/>
    <d v="2025-03-06T00:00:00"/>
    <s v="Quincenal"/>
    <s v="1Q FEB"/>
    <d v="2025-01-28T00:00:00"/>
    <d v="2025-03-04T00:00:00"/>
    <x v="5"/>
    <n v="3"/>
    <x v="0"/>
    <x v="0"/>
    <x v="0"/>
    <x v="0"/>
    <x v="1"/>
  </r>
  <r>
    <n v="71"/>
    <n v="5282763369"/>
    <d v="2025-03-07T00:00:00"/>
    <d v="2025-01-31T00:00:00"/>
    <d v="2025-03-07T00:00:00"/>
    <n v="247819993"/>
    <n v="731"/>
    <s v="USD"/>
    <n v="7730414199"/>
    <d v="2025-03-06T00:00:00"/>
    <s v="Quincenal"/>
    <s v="1Q FEB"/>
    <d v="2025-01-28T00:00:00"/>
    <d v="2025-03-04T00:00:00"/>
    <x v="5"/>
    <n v="3"/>
    <x v="0"/>
    <x v="0"/>
    <x v="0"/>
    <x v="0"/>
    <x v="1"/>
  </r>
  <r>
    <n v="71"/>
    <n v="5282763370"/>
    <d v="2025-03-07T00:00:00"/>
    <d v="2025-01-31T00:00:00"/>
    <d v="2025-03-07T00:00:00"/>
    <n v="247819993"/>
    <n v="10963"/>
    <s v="USD"/>
    <n v="7730414199"/>
    <d v="2025-03-06T00:00:00"/>
    <s v="Quincenal"/>
    <s v="1Q FEB"/>
    <d v="2025-01-28T00:00:00"/>
    <d v="2025-03-04T00:00:00"/>
    <x v="5"/>
    <n v="3"/>
    <x v="0"/>
    <x v="0"/>
    <x v="0"/>
    <x v="0"/>
    <x v="1"/>
  </r>
  <r>
    <n v="71"/>
    <n v="5282763372"/>
    <d v="2025-03-07T00:00:00"/>
    <d v="2025-01-31T00:00:00"/>
    <d v="2025-03-07T00:00:00"/>
    <n v="247819993"/>
    <n v="3327"/>
    <s v="USD"/>
    <n v="7730414199"/>
    <d v="2025-03-06T00:00:00"/>
    <s v="Quincenal"/>
    <s v="1Q FEB"/>
    <d v="2025-01-28T00:00:00"/>
    <d v="2025-03-04T00:00:00"/>
    <x v="5"/>
    <n v="3"/>
    <x v="0"/>
    <x v="0"/>
    <x v="0"/>
    <x v="0"/>
    <x v="1"/>
  </r>
  <r>
    <n v="71"/>
    <n v="5282763381"/>
    <d v="2025-03-07T00:00:00"/>
    <d v="2025-01-31T00:00:00"/>
    <d v="2025-03-07T00:00:00"/>
    <n v="247819993"/>
    <n v="7192"/>
    <s v="USD"/>
    <n v="7730414199"/>
    <d v="2025-03-06T00:00:00"/>
    <s v="Quincenal"/>
    <s v="1Q FEB"/>
    <d v="2025-01-28T00:00:00"/>
    <d v="2025-03-04T00:00:00"/>
    <x v="5"/>
    <n v="3"/>
    <x v="0"/>
    <x v="0"/>
    <x v="0"/>
    <x v="0"/>
    <x v="1"/>
  </r>
  <r>
    <n v="71"/>
    <n v="5282763382"/>
    <d v="2025-03-07T00:00:00"/>
    <d v="2025-01-31T00:00:00"/>
    <d v="2025-03-07T00:00:00"/>
    <n v="247819993"/>
    <n v="24654"/>
    <s v="USD"/>
    <n v="7730414199"/>
    <d v="2025-03-06T00:00:00"/>
    <s v="Quincenal"/>
    <s v="1Q FEB"/>
    <d v="2025-01-28T00:00:00"/>
    <d v="2025-03-04T00:00:00"/>
    <x v="5"/>
    <n v="3"/>
    <x v="0"/>
    <x v="0"/>
    <x v="0"/>
    <x v="0"/>
    <x v="1"/>
  </r>
  <r>
    <n v="71"/>
    <n v="5282763383"/>
    <d v="2025-03-07T00:00:00"/>
    <d v="2025-01-31T00:00:00"/>
    <d v="2025-03-07T00:00:00"/>
    <n v="247819993"/>
    <n v="4562"/>
    <s v="USD"/>
    <n v="7730414199"/>
    <d v="2025-03-06T00:00:00"/>
    <s v="Quincenal"/>
    <s v="1Q FEB"/>
    <d v="2025-01-28T00:00:00"/>
    <d v="2025-03-04T00:00:00"/>
    <x v="5"/>
    <n v="3"/>
    <x v="0"/>
    <x v="0"/>
    <x v="0"/>
    <x v="0"/>
    <x v="1"/>
  </r>
  <r>
    <n v="71"/>
    <n v="5282763384"/>
    <d v="2025-03-07T00:00:00"/>
    <d v="2025-01-31T00:00:00"/>
    <d v="2025-03-07T00:00:00"/>
    <n v="247819993"/>
    <n v="6245"/>
    <s v="USD"/>
    <n v="7730414199"/>
    <d v="2025-03-06T00:00:00"/>
    <s v="Quincenal"/>
    <s v="1Q FEB"/>
    <d v="2025-01-28T00:00:00"/>
    <d v="2025-03-04T00:00:00"/>
    <x v="5"/>
    <n v="3"/>
    <x v="0"/>
    <x v="0"/>
    <x v="0"/>
    <x v="0"/>
    <x v="1"/>
  </r>
  <r>
    <n v="71"/>
    <n v="5282763385"/>
    <d v="2025-03-07T00:00:00"/>
    <d v="2025-01-31T00:00:00"/>
    <d v="2025-03-07T00:00:00"/>
    <n v="247819993"/>
    <n v="897"/>
    <s v="USD"/>
    <n v="7730414199"/>
    <d v="2025-03-06T00:00:00"/>
    <s v="Quincenal"/>
    <s v="1Q FEB"/>
    <d v="2025-01-28T00:00:00"/>
    <d v="2025-03-04T00:00:00"/>
    <x v="5"/>
    <n v="3"/>
    <x v="0"/>
    <x v="0"/>
    <x v="0"/>
    <x v="0"/>
    <x v="1"/>
  </r>
  <r>
    <n v="71"/>
    <n v="5282763387"/>
    <d v="2025-03-07T00:00:00"/>
    <d v="2025-01-31T00:00:00"/>
    <d v="2025-03-07T00:00:00"/>
    <n v="247819993"/>
    <n v="4036"/>
    <s v="USD"/>
    <n v="7730414199"/>
    <d v="2025-03-06T00:00:00"/>
    <s v="Quincenal"/>
    <s v="1Q FEB"/>
    <d v="2025-01-28T00:00:00"/>
    <d v="2025-03-04T00:00:00"/>
    <x v="5"/>
    <n v="3"/>
    <x v="0"/>
    <x v="0"/>
    <x v="0"/>
    <x v="0"/>
    <x v="1"/>
  </r>
  <r>
    <n v="71"/>
    <n v="5282763388"/>
    <d v="2025-03-07T00:00:00"/>
    <d v="2025-01-31T00:00:00"/>
    <d v="2025-03-07T00:00:00"/>
    <n v="247819993"/>
    <n v="2681"/>
    <s v="USD"/>
    <n v="7730414199"/>
    <d v="2025-03-06T00:00:00"/>
    <s v="Quincenal"/>
    <s v="1Q FEB"/>
    <d v="2025-01-28T00:00:00"/>
    <d v="2025-03-04T00:00:00"/>
    <x v="5"/>
    <n v="3"/>
    <x v="0"/>
    <x v="0"/>
    <x v="0"/>
    <x v="0"/>
    <x v="1"/>
  </r>
  <r>
    <n v="71"/>
    <n v="5282763390"/>
    <d v="2025-03-07T00:00:00"/>
    <d v="2025-01-31T00:00:00"/>
    <d v="2025-03-07T00:00:00"/>
    <n v="247819993"/>
    <n v="30054"/>
    <s v="USD"/>
    <n v="7730414199"/>
    <d v="2025-03-06T00:00:00"/>
    <s v="Quincenal"/>
    <s v="1Q FEB"/>
    <d v="2025-01-28T00:00:00"/>
    <d v="2025-03-04T00:00:00"/>
    <x v="5"/>
    <n v="3"/>
    <x v="0"/>
    <x v="0"/>
    <x v="0"/>
    <x v="0"/>
    <x v="1"/>
  </r>
  <r>
    <n v="71"/>
    <n v="5282763404"/>
    <d v="2025-03-07T00:00:00"/>
    <d v="2025-01-31T00:00:00"/>
    <d v="2025-03-07T00:00:00"/>
    <n v="247819993"/>
    <n v="26761"/>
    <s v="USD"/>
    <n v="7730414199"/>
    <d v="2025-03-06T00:00:00"/>
    <s v="Quincenal"/>
    <s v="1Q FEB"/>
    <d v="2025-01-28T00:00:00"/>
    <d v="2025-03-04T00:00:00"/>
    <x v="5"/>
    <n v="3"/>
    <x v="0"/>
    <x v="0"/>
    <x v="0"/>
    <x v="0"/>
    <x v="1"/>
  </r>
  <r>
    <n v="71"/>
    <n v="5282763448"/>
    <d v="2025-04-16T00:00:00"/>
    <d v="2025-01-31T00:00:00"/>
    <d v="2025-04-16T00:00:00"/>
    <n v="248464358"/>
    <n v="2753"/>
    <s v="USD"/>
    <n v="7730419969"/>
    <d v="2025-04-22T00:00:00"/>
    <s v="Quincenal"/>
    <s v="1Q ABR"/>
    <d v="2025-01-28T00:00:00"/>
    <d v="2025-03-04T00:00:00"/>
    <x v="5"/>
    <n v="4"/>
    <x v="0"/>
    <x v="0"/>
    <x v="0"/>
    <x v="0"/>
    <x v="1"/>
  </r>
  <r>
    <n v="71"/>
    <n v="5282763449"/>
    <d v="2025-04-16T00:00:00"/>
    <d v="2025-01-31T00:00:00"/>
    <d v="2025-04-16T00:00:00"/>
    <n v="248464358"/>
    <n v="4851"/>
    <s v="USD"/>
    <n v="7730419969"/>
    <d v="2025-04-22T00:00:00"/>
    <s v="Quincenal"/>
    <s v="1Q ABR"/>
    <d v="2025-01-28T00:00:00"/>
    <d v="2025-03-04T00:00:00"/>
    <x v="5"/>
    <n v="4"/>
    <x v="0"/>
    <x v="0"/>
    <x v="0"/>
    <x v="0"/>
    <x v="1"/>
  </r>
  <r>
    <n v="71"/>
    <n v="5282763461"/>
    <d v="2025-04-16T00:00:00"/>
    <d v="2025-01-31T00:00:00"/>
    <d v="2025-04-16T00:00:00"/>
    <n v="248464358"/>
    <n v="2753"/>
    <s v="USD"/>
    <n v="7730419969"/>
    <d v="2025-04-22T00:00:00"/>
    <s v="Quincenal"/>
    <s v="1Q ABR"/>
    <d v="2025-01-28T00:00:00"/>
    <d v="2025-03-04T00:00:00"/>
    <x v="5"/>
    <n v="4"/>
    <x v="0"/>
    <x v="0"/>
    <x v="0"/>
    <x v="0"/>
    <x v="1"/>
  </r>
  <r>
    <n v="71"/>
    <n v="5282763462"/>
    <d v="2025-04-16T00:00:00"/>
    <d v="2025-01-31T00:00:00"/>
    <d v="2025-04-16T00:00:00"/>
    <n v="248464358"/>
    <n v="1012"/>
    <s v="USD"/>
    <n v="7730419969"/>
    <d v="2025-04-22T00:00:00"/>
    <s v="Quincenal"/>
    <s v="1Q ABR"/>
    <d v="2025-01-28T00:00:00"/>
    <d v="2025-03-04T00:00:00"/>
    <x v="5"/>
    <n v="4"/>
    <x v="0"/>
    <x v="0"/>
    <x v="0"/>
    <x v="0"/>
    <x v="1"/>
  </r>
  <r>
    <n v="71"/>
    <n v="5282763463"/>
    <d v="2025-04-16T00:00:00"/>
    <d v="2025-01-31T00:00:00"/>
    <d v="2025-04-16T00:00:00"/>
    <n v="248464358"/>
    <n v="2753"/>
    <s v="USD"/>
    <n v="7730419969"/>
    <d v="2025-04-22T00:00:00"/>
    <s v="Quincenal"/>
    <s v="1Q ABR"/>
    <d v="2025-01-28T00:00:00"/>
    <d v="2025-03-04T00:00:00"/>
    <x v="5"/>
    <n v="4"/>
    <x v="0"/>
    <x v="0"/>
    <x v="0"/>
    <x v="0"/>
    <x v="1"/>
  </r>
  <r>
    <n v="71"/>
    <n v="5282763465"/>
    <d v="2025-04-16T00:00:00"/>
    <d v="2025-01-31T00:00:00"/>
    <d v="2025-04-16T00:00:00"/>
    <n v="248464358"/>
    <n v="2753"/>
    <s v="USD"/>
    <n v="7730419969"/>
    <d v="2025-04-22T00:00:00"/>
    <s v="Quincenal"/>
    <s v="1Q ABR"/>
    <d v="2025-01-28T00:00:00"/>
    <d v="2025-03-04T00:00:00"/>
    <x v="5"/>
    <n v="4"/>
    <x v="0"/>
    <x v="0"/>
    <x v="0"/>
    <x v="0"/>
    <x v="1"/>
  </r>
  <r>
    <n v="71"/>
    <n v="5282763467"/>
    <d v="2025-04-16T00:00:00"/>
    <d v="2025-01-31T00:00:00"/>
    <d v="2025-04-16T00:00:00"/>
    <n v="248464358"/>
    <n v="5"/>
    <s v="USD"/>
    <n v="7730419969"/>
    <d v="2025-04-22T00:00:00"/>
    <s v="Quincenal"/>
    <s v="1Q ABR"/>
    <d v="2025-01-28T00:00:00"/>
    <d v="2025-03-04T00:00:00"/>
    <x v="5"/>
    <n v="4"/>
    <x v="0"/>
    <x v="0"/>
    <x v="0"/>
    <x v="0"/>
    <x v="1"/>
  </r>
  <r>
    <n v="71"/>
    <n v="5282763468"/>
    <d v="2025-04-16T00:00:00"/>
    <d v="2025-01-31T00:00:00"/>
    <d v="2025-04-16T00:00:00"/>
    <n v="248464358"/>
    <n v="2753"/>
    <s v="USD"/>
    <n v="7730419969"/>
    <d v="2025-04-22T00:00:00"/>
    <s v="Quincenal"/>
    <s v="1Q ABR"/>
    <d v="2025-01-28T00:00:00"/>
    <d v="2025-03-04T00:00:00"/>
    <x v="5"/>
    <n v="4"/>
    <x v="0"/>
    <x v="0"/>
    <x v="0"/>
    <x v="0"/>
    <x v="1"/>
  </r>
  <r>
    <n v="71"/>
    <n v="5282763534"/>
    <d v="2025-03-07T00:00:00"/>
    <d v="2025-01-31T00:00:00"/>
    <d v="2025-03-07T00:00:00"/>
    <n v="248250109"/>
    <n v="29942"/>
    <s v="USD"/>
    <n v="7730414199"/>
    <d v="2025-03-06T00:00:00"/>
    <s v="Quincenal"/>
    <s v="1Q FEB"/>
    <d v="2025-01-28T00:00:00"/>
    <d v="2025-03-04T00:00:00"/>
    <x v="5"/>
    <n v="3"/>
    <x v="0"/>
    <x v="0"/>
    <x v="0"/>
    <x v="0"/>
    <x v="1"/>
  </r>
  <r>
    <n v="71"/>
    <n v="5282763535"/>
    <d v="2025-03-07T00:00:00"/>
    <d v="2025-01-31T00:00:00"/>
    <d v="2025-03-07T00:00:00"/>
    <s v="A48250109"/>
    <n v="139287"/>
    <s v="USD"/>
    <n v="7730414199"/>
    <d v="2025-03-06T00:00:00"/>
    <s v="Quincenal"/>
    <s v="1Q FEB"/>
    <d v="2025-01-28T00:00:00"/>
    <d v="2025-03-04T00:00:00"/>
    <x v="5"/>
    <n v="3"/>
    <x v="0"/>
    <x v="0"/>
    <x v="0"/>
    <x v="0"/>
    <x v="1"/>
  </r>
  <r>
    <n v="71"/>
    <n v="5282763536"/>
    <d v="2025-03-07T00:00:00"/>
    <d v="2025-01-31T00:00:00"/>
    <d v="2025-03-07T00:00:00"/>
    <s v="B48250109"/>
    <n v="12214"/>
    <s v="USD"/>
    <n v="7730416507"/>
    <d v="2025-03-25T00:00:00"/>
    <s v="Quincenal"/>
    <s v="1Q MAR"/>
    <d v="2025-01-28T00:00:00"/>
    <d v="2025-03-04T00:00:00"/>
    <x v="5"/>
    <n v="3"/>
    <x v="0"/>
    <x v="0"/>
    <x v="0"/>
    <x v="0"/>
    <x v="1"/>
  </r>
  <r>
    <n v="71"/>
    <n v="5282763537"/>
    <d v="2025-03-07T00:00:00"/>
    <d v="2025-01-31T00:00:00"/>
    <d v="2025-03-07T00:00:00"/>
    <n v="248250109"/>
    <n v="15177"/>
    <s v="USD"/>
    <n v="7730416507"/>
    <d v="2025-03-25T00:00:00"/>
    <s v="Quincenal"/>
    <s v="1Q MAR"/>
    <d v="2025-01-28T00:00:00"/>
    <d v="2025-03-04T00:00:00"/>
    <x v="5"/>
    <n v="3"/>
    <x v="0"/>
    <x v="0"/>
    <x v="0"/>
    <x v="0"/>
    <x v="1"/>
  </r>
  <r>
    <n v="71"/>
    <n v="5282763538"/>
    <d v="2025-03-07T00:00:00"/>
    <d v="2025-01-31T00:00:00"/>
    <d v="2025-03-07T00:00:00"/>
    <s v="B48250109"/>
    <n v="825"/>
    <s v="USD"/>
    <n v="7730416507"/>
    <d v="2025-03-25T00:00:00"/>
    <s v="Quincenal"/>
    <s v="1Q MAR"/>
    <d v="2025-01-28T00:00:00"/>
    <d v="2025-03-04T00:00:00"/>
    <x v="5"/>
    <n v="3"/>
    <x v="0"/>
    <x v="0"/>
    <x v="0"/>
    <x v="0"/>
    <x v="1"/>
  </r>
  <r>
    <n v="71"/>
    <n v="5282763540"/>
    <d v="2025-03-07T00:00:00"/>
    <d v="2025-01-31T00:00:00"/>
    <d v="2025-03-07T00:00:00"/>
    <n v="248250109"/>
    <n v="67262"/>
    <s v="USD"/>
    <n v="7730416507"/>
    <d v="2025-03-25T00:00:00"/>
    <s v="Quincenal"/>
    <s v="1Q MAR"/>
    <d v="2025-01-28T00:00:00"/>
    <d v="2025-03-04T00:00:00"/>
    <x v="5"/>
    <n v="3"/>
    <x v="0"/>
    <x v="0"/>
    <x v="0"/>
    <x v="0"/>
    <x v="1"/>
  </r>
  <r>
    <n v="71"/>
    <n v="5282782880"/>
    <d v="2025-03-07T00:00:00"/>
    <d v="2025-02-14T00:00:00"/>
    <d v="2025-03-07T00:00:00"/>
    <n v="247830272"/>
    <n v="6214"/>
    <s v="USD"/>
    <n v="7730416507"/>
    <d v="2025-03-25T00:00:00"/>
    <s v="Quincenal"/>
    <s v="1Q MAR"/>
    <d v="2025-01-28T00:00:00"/>
    <d v="2025-03-04T00:00:00"/>
    <x v="2"/>
    <n v="3"/>
    <x v="0"/>
    <x v="0"/>
    <x v="0"/>
    <x v="0"/>
    <x v="0"/>
  </r>
  <r>
    <n v="71"/>
    <n v="5282782881"/>
    <d v="2025-03-07T00:00:00"/>
    <d v="2025-02-14T00:00:00"/>
    <d v="2025-03-07T00:00:00"/>
    <n v="247830272"/>
    <n v="12887"/>
    <s v="USD"/>
    <n v="7730416507"/>
    <d v="2025-03-25T00:00:00"/>
    <s v="Quincenal"/>
    <s v="1Q MAR"/>
    <d v="2025-01-28T00:00:00"/>
    <d v="2025-03-04T00:00:00"/>
    <x v="2"/>
    <n v="3"/>
    <x v="0"/>
    <x v="0"/>
    <x v="0"/>
    <x v="0"/>
    <x v="0"/>
  </r>
  <r>
    <n v="71"/>
    <n v="5282782882"/>
    <d v="2025-03-07T00:00:00"/>
    <d v="2025-02-14T00:00:00"/>
    <d v="2025-03-07T00:00:00"/>
    <n v="247830272"/>
    <n v="20764"/>
    <s v="USD"/>
    <n v="7730416507"/>
    <d v="2025-03-25T00:00:00"/>
    <s v="Quincenal"/>
    <s v="1Q MAR"/>
    <d v="2025-01-28T00:00:00"/>
    <d v="2025-03-04T00:00:00"/>
    <x v="2"/>
    <n v="3"/>
    <x v="0"/>
    <x v="0"/>
    <x v="0"/>
    <x v="0"/>
    <x v="0"/>
  </r>
  <r>
    <n v="71"/>
    <n v="5282782883"/>
    <d v="2025-03-07T00:00:00"/>
    <d v="2025-02-14T00:00:00"/>
    <d v="2025-03-07T00:00:00"/>
    <n v="247830272"/>
    <n v="3671"/>
    <s v="USD"/>
    <n v="7730416507"/>
    <d v="2025-03-25T00:00:00"/>
    <s v="Quincenal"/>
    <s v="1Q MAR"/>
    <d v="2025-01-28T00:00:00"/>
    <d v="2025-03-04T00:00:00"/>
    <x v="2"/>
    <n v="3"/>
    <x v="0"/>
    <x v="0"/>
    <x v="0"/>
    <x v="0"/>
    <x v="0"/>
  </r>
  <r>
    <n v="71"/>
    <n v="5282791647"/>
    <d v="2025-04-16T00:00:00"/>
    <d v="2025-02-19T00:00:00"/>
    <d v="2025-04-16T00:00:00"/>
    <s v="COSU6408321780"/>
    <n v="684"/>
    <s v="USD"/>
    <n v="7730419969"/>
    <d v="2025-04-22T00:00:00"/>
    <s v="Quincenal"/>
    <s v="1Q ABR"/>
    <d v="2025-01-26T00:00:00"/>
    <d v="2025-03-04T00:00:00"/>
    <x v="2"/>
    <n v="4"/>
    <x v="0"/>
    <x v="0"/>
    <x v="0"/>
    <x v="0"/>
    <x v="0"/>
  </r>
  <r>
    <n v="71"/>
    <n v="5282791648"/>
    <d v="2025-04-16T00:00:00"/>
    <d v="2025-02-19T00:00:00"/>
    <d v="2025-04-16T00:00:00"/>
    <s v="COSU6408321780"/>
    <n v="11198"/>
    <s v="USD"/>
    <n v="7730419969"/>
    <d v="2025-04-22T00:00:00"/>
    <s v="Quincenal"/>
    <s v="1Q ABR"/>
    <d v="2025-01-26T00:00:00"/>
    <d v="2025-03-04T00:00:00"/>
    <x v="2"/>
    <n v="4"/>
    <x v="0"/>
    <x v="0"/>
    <x v="0"/>
    <x v="0"/>
    <x v="0"/>
  </r>
  <r>
    <n v="71"/>
    <n v="5282791650"/>
    <d v="2025-04-16T00:00:00"/>
    <d v="2025-02-19T00:00:00"/>
    <d v="2025-04-16T00:00:00"/>
    <s v="COSU6408321780"/>
    <n v="765"/>
    <s v="USD"/>
    <n v="7730419969"/>
    <d v="2025-04-22T00:00:00"/>
    <s v="Quincenal"/>
    <s v="1Q ABR"/>
    <d v="2025-01-26T00:00:00"/>
    <d v="2025-03-04T00:00:00"/>
    <x v="2"/>
    <n v="4"/>
    <x v="0"/>
    <x v="0"/>
    <x v="0"/>
    <x v="0"/>
    <x v="0"/>
  </r>
  <r>
    <n v="71"/>
    <n v="5282791651"/>
    <d v="2025-04-16T00:00:00"/>
    <d v="2025-02-19T00:00:00"/>
    <d v="2025-04-16T00:00:00"/>
    <s v="COSU6408321780"/>
    <n v="789"/>
    <s v="USD"/>
    <n v="7730419969"/>
    <d v="2025-04-22T00:00:00"/>
    <s v="Quincenal"/>
    <s v="1Q ABR"/>
    <d v="2025-01-26T00:00:00"/>
    <d v="2025-03-04T00:00:00"/>
    <x v="2"/>
    <n v="4"/>
    <x v="0"/>
    <x v="0"/>
    <x v="0"/>
    <x v="0"/>
    <x v="0"/>
  </r>
  <r>
    <n v="71"/>
    <n v="5282791652"/>
    <d v="2025-04-16T00:00:00"/>
    <d v="2025-02-19T00:00:00"/>
    <d v="2025-04-16T00:00:00"/>
    <s v="COSU6408321780"/>
    <n v="10991"/>
    <s v="USD"/>
    <n v="7730419969"/>
    <d v="2025-04-22T00:00:00"/>
    <s v="Quincenal"/>
    <s v="1Q ABR"/>
    <d v="2025-01-26T00:00:00"/>
    <d v="2025-03-04T00:00:00"/>
    <x v="2"/>
    <n v="4"/>
    <x v="0"/>
    <x v="0"/>
    <x v="0"/>
    <x v="0"/>
    <x v="0"/>
  </r>
  <r>
    <n v="71"/>
    <n v="5282791653"/>
    <d v="2025-04-16T00:00:00"/>
    <d v="2025-02-19T00:00:00"/>
    <d v="2025-04-16T00:00:00"/>
    <s v="COSU6408321780"/>
    <n v="3283"/>
    <s v="USD"/>
    <n v="7730419969"/>
    <d v="2025-04-22T00:00:00"/>
    <s v="Quincenal"/>
    <s v="1Q ABR"/>
    <d v="2025-01-26T00:00:00"/>
    <d v="2025-03-04T00:00:00"/>
    <x v="2"/>
    <n v="4"/>
    <x v="0"/>
    <x v="0"/>
    <x v="0"/>
    <x v="0"/>
    <x v="0"/>
  </r>
  <r>
    <n v="71"/>
    <n v="5282791654"/>
    <d v="2025-04-16T00:00:00"/>
    <d v="2025-02-19T00:00:00"/>
    <d v="2025-04-16T00:00:00"/>
    <s v="COSU6408321780"/>
    <n v="1303"/>
    <s v="USD"/>
    <n v="7730419969"/>
    <d v="2025-04-22T00:00:00"/>
    <s v="Quincenal"/>
    <s v="1Q ABR"/>
    <d v="2025-01-26T00:00:00"/>
    <d v="2025-03-04T00:00:00"/>
    <x v="2"/>
    <n v="4"/>
    <x v="0"/>
    <x v="0"/>
    <x v="0"/>
    <x v="0"/>
    <x v="0"/>
  </r>
  <r>
    <n v="71"/>
    <n v="5282791655"/>
    <d v="2025-04-16T00:00:00"/>
    <d v="2025-02-19T00:00:00"/>
    <d v="2025-04-16T00:00:00"/>
    <s v="COSU6408321780"/>
    <n v="2838"/>
    <s v="USD"/>
    <n v="7730419969"/>
    <d v="2025-04-22T00:00:00"/>
    <s v="Quincenal"/>
    <s v="1Q ABR"/>
    <d v="2025-01-26T00:00:00"/>
    <d v="2025-03-04T00:00:00"/>
    <x v="2"/>
    <n v="4"/>
    <x v="0"/>
    <x v="0"/>
    <x v="0"/>
    <x v="0"/>
    <x v="0"/>
  </r>
  <r>
    <n v="71"/>
    <n v="5282791656"/>
    <d v="2025-04-16T00:00:00"/>
    <d v="2025-02-19T00:00:00"/>
    <d v="2025-04-16T00:00:00"/>
    <s v="COSU6408321780"/>
    <n v="11016"/>
    <s v="USD"/>
    <n v="7730419969"/>
    <d v="2025-04-22T00:00:00"/>
    <s v="Quincenal"/>
    <s v="1Q ABR"/>
    <d v="2025-01-26T00:00:00"/>
    <d v="2025-03-04T00:00:00"/>
    <x v="2"/>
    <n v="4"/>
    <x v="0"/>
    <x v="0"/>
    <x v="0"/>
    <x v="0"/>
    <x v="0"/>
  </r>
  <r>
    <n v="71"/>
    <n v="5282791658"/>
    <d v="2025-04-16T00:00:00"/>
    <d v="2025-02-19T00:00:00"/>
    <d v="2025-04-16T00:00:00"/>
    <s v="COSU6408321780"/>
    <n v="25930"/>
    <s v="USD"/>
    <n v="7730419969"/>
    <d v="2025-04-22T00:00:00"/>
    <s v="Quincenal"/>
    <s v="1Q ABR"/>
    <d v="2025-01-26T00:00:00"/>
    <d v="2025-03-04T00:00:00"/>
    <x v="2"/>
    <n v="4"/>
    <x v="0"/>
    <x v="0"/>
    <x v="0"/>
    <x v="0"/>
    <x v="0"/>
  </r>
  <r>
    <n v="71"/>
    <n v="5282791659"/>
    <d v="2025-04-16T00:00:00"/>
    <d v="2025-02-19T00:00:00"/>
    <d v="2025-04-16T00:00:00"/>
    <s v="COSU6408321780"/>
    <n v="63430"/>
    <s v="USD"/>
    <n v="7730419969"/>
    <d v="2025-04-22T00:00:00"/>
    <s v="Quincenal"/>
    <s v="1Q ABR"/>
    <d v="2025-01-26T00:00:00"/>
    <d v="2025-03-04T00:00:00"/>
    <x v="2"/>
    <n v="4"/>
    <x v="0"/>
    <x v="0"/>
    <x v="0"/>
    <x v="0"/>
    <x v="0"/>
  </r>
  <r>
    <n v="515"/>
    <n v="5547505824"/>
    <d v="2025-02-24T00:00:00"/>
    <d v="2025-01-28T00:00:00"/>
    <d v="2025-02-24T00:00:00"/>
    <n v="248890086"/>
    <n v="588"/>
    <s v="USD"/>
    <n v="7730416507"/>
    <d v="2025-03-25T00:00:00"/>
    <s v="Quincenal"/>
    <s v="1Q MAR"/>
    <d v="2025-01-27T00:00:00"/>
    <d v="2025-03-04T00:00:00"/>
    <x v="5"/>
    <n v="3"/>
    <x v="0"/>
    <x v="0"/>
    <x v="0"/>
    <x v="0"/>
    <x v="1"/>
  </r>
  <r>
    <n v="515"/>
    <n v="5547505829"/>
    <d v="2025-02-24T00:00:00"/>
    <d v="2025-01-28T00:00:00"/>
    <d v="2025-02-24T00:00:00"/>
    <n v="248890086"/>
    <n v="1558"/>
    <s v="USD"/>
    <n v="7730416507"/>
    <d v="2025-03-25T00:00:00"/>
    <s v="Quincenal"/>
    <s v="1Q MAR"/>
    <d v="2025-01-27T00:00:00"/>
    <d v="2025-03-04T00:00:00"/>
    <x v="5"/>
    <n v="3"/>
    <x v="0"/>
    <x v="0"/>
    <x v="0"/>
    <x v="0"/>
    <x v="1"/>
  </r>
  <r>
    <n v="515"/>
    <n v="5547512823"/>
    <d v="2025-02-24T00:00:00"/>
    <d v="2025-02-02T00:00:00"/>
    <d v="2025-02-24T00:00:00"/>
    <n v="249201525"/>
    <n v="28584"/>
    <s v="USD"/>
    <n v="7730416507"/>
    <d v="2025-03-25T00:00:00"/>
    <s v="Quincenal"/>
    <s v="1Q MAR"/>
    <d v="2025-01-29T00:00:00"/>
    <d v="2025-03-04T00:00:00"/>
    <x v="2"/>
    <n v="3"/>
    <x v="0"/>
    <x v="0"/>
    <x v="0"/>
    <x v="0"/>
    <x v="1"/>
  </r>
  <r>
    <n v="515"/>
    <n v="5547512824"/>
    <d v="2025-02-24T00:00:00"/>
    <d v="2025-02-02T00:00:00"/>
    <d v="2025-02-24T00:00:00"/>
    <n v="249201525"/>
    <n v="2621"/>
    <s v="USD"/>
    <n v="7730416507"/>
    <d v="2025-03-25T00:00:00"/>
    <s v="Quincenal"/>
    <s v="1Q MAR"/>
    <d v="2025-01-29T00:00:00"/>
    <d v="2025-03-04T00:00:00"/>
    <x v="2"/>
    <n v="3"/>
    <x v="0"/>
    <x v="0"/>
    <x v="0"/>
    <x v="0"/>
    <x v="1"/>
  </r>
  <r>
    <n v="515"/>
    <n v="5547512825"/>
    <d v="2025-02-24T00:00:00"/>
    <d v="2025-02-02T00:00:00"/>
    <d v="2025-02-24T00:00:00"/>
    <n v="249201525"/>
    <n v="22519"/>
    <s v="USD"/>
    <n v="7730416507"/>
    <d v="2025-03-25T00:00:00"/>
    <s v="Quincenal"/>
    <s v="1Q MAR"/>
    <d v="2025-01-29T00:00:00"/>
    <d v="2025-03-04T00:00:00"/>
    <x v="2"/>
    <n v="3"/>
    <x v="0"/>
    <x v="0"/>
    <x v="0"/>
    <x v="0"/>
    <x v="1"/>
  </r>
  <r>
    <n v="515"/>
    <n v="5547512826"/>
    <d v="2025-02-24T00:00:00"/>
    <d v="2025-02-02T00:00:00"/>
    <d v="2025-02-24T00:00:00"/>
    <n v="249201525"/>
    <n v="2474"/>
    <s v="USD"/>
    <n v="7730416507"/>
    <d v="2025-03-25T00:00:00"/>
    <s v="Quincenal"/>
    <s v="1Q MAR"/>
    <d v="2025-01-29T00:00:00"/>
    <d v="2025-03-04T00:00:00"/>
    <x v="2"/>
    <n v="3"/>
    <x v="0"/>
    <x v="0"/>
    <x v="0"/>
    <x v="0"/>
    <x v="1"/>
  </r>
  <r>
    <n v="515"/>
    <n v="5547521608"/>
    <d v="2025-02-24T00:00:00"/>
    <d v="2025-02-11T00:00:00"/>
    <d v="2025-02-24T00:00:00"/>
    <n v="249201525"/>
    <n v="2687"/>
    <s v="USD"/>
    <n v="7730416507"/>
    <d v="2025-03-25T00:00:00"/>
    <s v="Quincenal"/>
    <s v="1Q MAR"/>
    <d v="2025-01-29T00:00:00"/>
    <d v="2025-03-04T00:00:00"/>
    <x v="2"/>
    <n v="3"/>
    <x v="0"/>
    <x v="0"/>
    <x v="0"/>
    <x v="0"/>
    <x v="0"/>
  </r>
  <r>
    <n v="1592"/>
    <n v="5775743208"/>
    <d v="2025-02-12T00:00:00"/>
    <d v="2025-01-24T00:00:00"/>
    <d v="2025-02-12T00:00:00"/>
    <n v="248346008"/>
    <n v="13256"/>
    <s v="USD"/>
    <n v="7730416507"/>
    <d v="2025-03-25T00:00:00"/>
    <s v="Quincenal"/>
    <s v="1Q MAR"/>
    <d v="2025-01-22T00:00:00"/>
    <d v="2025-03-04T00:00:00"/>
    <x v="5"/>
    <n v="3"/>
    <x v="0"/>
    <x v="0"/>
    <x v="0"/>
    <x v="0"/>
    <x v="1"/>
  </r>
  <r>
    <n v="1592"/>
    <n v="5775743209"/>
    <d v="2025-02-12T00:00:00"/>
    <d v="2025-01-24T00:00:00"/>
    <d v="2025-02-12T00:00:00"/>
    <n v="248346008"/>
    <n v="24653"/>
    <s v="USD"/>
    <n v="7730416507"/>
    <d v="2025-03-25T00:00:00"/>
    <s v="Quincenal"/>
    <s v="1Q MAR"/>
    <d v="2025-01-22T00:00:00"/>
    <d v="2025-03-04T00:00:00"/>
    <x v="5"/>
    <n v="3"/>
    <x v="0"/>
    <x v="0"/>
    <x v="0"/>
    <x v="0"/>
    <x v="1"/>
  </r>
  <r>
    <n v="71"/>
    <n v="5282763466"/>
    <d v="2025-04-25T00:00:00"/>
    <d v="2025-01-31T00:00:00"/>
    <d v="2025-04-25T00:00:00"/>
    <n v="248464358"/>
    <n v="2753"/>
    <s v="USD"/>
    <n v="7730421712"/>
    <d v="2025-05-08T00:00:00"/>
    <s v="Quincenal"/>
    <s v="2Q ABR"/>
    <d v="2025-01-28T00:00:00"/>
    <d v="2025-03-04T12:00:00"/>
    <x v="5"/>
    <n v="5"/>
    <x v="0"/>
    <x v="0"/>
    <x v="0"/>
    <x v="0"/>
    <x v="1"/>
  </r>
  <r>
    <n v="71"/>
    <n v="5282772718"/>
    <d v="2025-04-16T00:00:00"/>
    <d v="2025-02-06T00:00:00"/>
    <d v="2025-04-16T00:00:00"/>
    <n v="247886326"/>
    <n v="4053"/>
    <s v="USD"/>
    <n v="7730419969"/>
    <d v="2025-04-22T00:00:00"/>
    <s v="Quincenal"/>
    <s v="1Q ABR"/>
    <d v="2025-01-30T00:00:00"/>
    <d v="2025-03-08T00:00:00"/>
    <x v="2"/>
    <n v="4"/>
    <x v="0"/>
    <x v="0"/>
    <x v="0"/>
    <x v="0"/>
    <x v="0"/>
  </r>
  <r>
    <n v="71"/>
    <n v="5282772720"/>
    <d v="2025-04-16T00:00:00"/>
    <d v="2025-02-06T00:00:00"/>
    <d v="2025-04-16T00:00:00"/>
    <n v="247886326"/>
    <n v="28749"/>
    <s v="USD"/>
    <n v="7730419969"/>
    <d v="2025-04-22T00:00:00"/>
    <s v="Quincenal"/>
    <s v="1Q ABR"/>
    <d v="2025-01-30T00:00:00"/>
    <d v="2025-03-08T00:00:00"/>
    <x v="2"/>
    <n v="4"/>
    <x v="0"/>
    <x v="0"/>
    <x v="0"/>
    <x v="0"/>
    <x v="0"/>
  </r>
  <r>
    <n v="71"/>
    <n v="5282772721"/>
    <d v="2025-04-16T00:00:00"/>
    <d v="2025-02-06T00:00:00"/>
    <d v="2025-04-16T00:00:00"/>
    <n v="247886326"/>
    <n v="2896"/>
    <s v="USD"/>
    <n v="7730419969"/>
    <d v="2025-04-22T00:00:00"/>
    <s v="Quincenal"/>
    <s v="1Q ABR"/>
    <d v="2025-01-30T00:00:00"/>
    <d v="2025-03-08T00:00:00"/>
    <x v="2"/>
    <n v="4"/>
    <x v="0"/>
    <x v="0"/>
    <x v="0"/>
    <x v="0"/>
    <x v="0"/>
  </r>
  <r>
    <n v="71"/>
    <n v="5282772723"/>
    <d v="2025-04-16T00:00:00"/>
    <d v="2025-02-06T00:00:00"/>
    <d v="2025-04-16T00:00:00"/>
    <n v="247886326"/>
    <n v="9063"/>
    <s v="USD"/>
    <n v="7730419969"/>
    <d v="2025-04-22T00:00:00"/>
    <s v="Quincenal"/>
    <s v="1Q ABR"/>
    <d v="2025-01-30T00:00:00"/>
    <d v="2025-03-08T00:00:00"/>
    <x v="2"/>
    <n v="4"/>
    <x v="0"/>
    <x v="0"/>
    <x v="0"/>
    <x v="0"/>
    <x v="0"/>
  </r>
  <r>
    <n v="71"/>
    <n v="5282772725"/>
    <d v="2025-04-16T00:00:00"/>
    <d v="2025-02-06T00:00:00"/>
    <d v="2025-04-16T00:00:00"/>
    <n v="247886326"/>
    <n v="5631"/>
    <s v="USD"/>
    <n v="7730419969"/>
    <d v="2025-04-22T00:00:00"/>
    <s v="Quincenal"/>
    <s v="1Q ABR"/>
    <d v="2025-01-30T00:00:00"/>
    <d v="2025-03-08T00:00:00"/>
    <x v="2"/>
    <n v="4"/>
    <x v="0"/>
    <x v="0"/>
    <x v="0"/>
    <x v="0"/>
    <x v="0"/>
  </r>
  <r>
    <n v="71"/>
    <n v="5282772726"/>
    <d v="2025-04-16T00:00:00"/>
    <d v="2025-02-06T00:00:00"/>
    <d v="2025-04-16T00:00:00"/>
    <n v="247886326"/>
    <n v="3636"/>
    <s v="USD"/>
    <n v="7730419969"/>
    <d v="2025-04-22T00:00:00"/>
    <s v="Quincenal"/>
    <s v="1Q ABR"/>
    <d v="2025-01-30T00:00:00"/>
    <d v="2025-03-08T00:00:00"/>
    <x v="2"/>
    <n v="4"/>
    <x v="0"/>
    <x v="0"/>
    <x v="0"/>
    <x v="0"/>
    <x v="0"/>
  </r>
  <r>
    <n v="71"/>
    <n v="5282772727"/>
    <d v="2025-04-16T00:00:00"/>
    <d v="2025-02-06T00:00:00"/>
    <d v="2025-04-16T00:00:00"/>
    <n v="247886326"/>
    <n v="8724"/>
    <s v="USD"/>
    <n v="7730419969"/>
    <d v="2025-04-22T00:00:00"/>
    <s v="Quincenal"/>
    <s v="1Q ABR"/>
    <d v="2025-01-30T00:00:00"/>
    <d v="2025-03-08T00:00:00"/>
    <x v="2"/>
    <n v="4"/>
    <x v="0"/>
    <x v="0"/>
    <x v="0"/>
    <x v="0"/>
    <x v="0"/>
  </r>
  <r>
    <n v="71"/>
    <n v="5282772729"/>
    <d v="2025-04-16T00:00:00"/>
    <d v="2025-02-06T00:00:00"/>
    <d v="2025-04-16T00:00:00"/>
    <n v="247886326"/>
    <n v="7058"/>
    <s v="USD"/>
    <n v="7730419969"/>
    <d v="2025-04-22T00:00:00"/>
    <s v="Quincenal"/>
    <s v="1Q ABR"/>
    <d v="2025-01-30T00:00:00"/>
    <d v="2025-03-08T00:00:00"/>
    <x v="2"/>
    <n v="4"/>
    <x v="0"/>
    <x v="0"/>
    <x v="0"/>
    <x v="0"/>
    <x v="0"/>
  </r>
  <r>
    <n v="71"/>
    <n v="5282763401"/>
    <d v="2025-03-07T00:00:00"/>
    <d v="2025-01-31T00:00:00"/>
    <d v="2025-03-07T00:00:00"/>
    <n v="248463841"/>
    <n v="4046"/>
    <s v="USD"/>
    <n v="7730416507"/>
    <d v="2025-03-25T00:00:00"/>
    <s v="Quincenal"/>
    <s v="1Q MAR"/>
    <d v="2025-01-28T00:00:00"/>
    <d v="2025-03-09T00:00:00"/>
    <x v="5"/>
    <n v="3"/>
    <x v="0"/>
    <x v="0"/>
    <x v="0"/>
    <x v="0"/>
    <x v="1"/>
  </r>
  <r>
    <n v="71"/>
    <n v="5282763403"/>
    <d v="2025-03-07T00:00:00"/>
    <d v="2025-01-31T00:00:00"/>
    <d v="2025-03-07T00:00:00"/>
    <n v="248463841"/>
    <n v="131"/>
    <s v="USD"/>
    <n v="7730416507"/>
    <d v="2025-03-25T00:00:00"/>
    <s v="Quincenal"/>
    <s v="1Q MAR"/>
    <d v="2025-01-28T00:00:00"/>
    <d v="2025-03-09T00:00:00"/>
    <x v="5"/>
    <n v="3"/>
    <x v="0"/>
    <x v="0"/>
    <x v="0"/>
    <x v="0"/>
    <x v="1"/>
  </r>
  <r>
    <n v="71"/>
    <n v="5282763408"/>
    <d v="2025-03-07T00:00:00"/>
    <d v="2025-01-31T00:00:00"/>
    <d v="2025-03-07T00:00:00"/>
    <n v="248463841"/>
    <n v="3316"/>
    <s v="USD"/>
    <n v="7730416507"/>
    <d v="2025-03-25T00:00:00"/>
    <s v="Quincenal"/>
    <s v="1Q MAR"/>
    <d v="2025-01-28T00:00:00"/>
    <d v="2025-03-09T00:00:00"/>
    <x v="5"/>
    <n v="3"/>
    <x v="0"/>
    <x v="0"/>
    <x v="0"/>
    <x v="0"/>
    <x v="1"/>
  </r>
  <r>
    <n v="71"/>
    <n v="5282763539"/>
    <d v="2025-03-07T00:00:00"/>
    <d v="2025-01-31T00:00:00"/>
    <d v="2025-03-07T00:00:00"/>
    <n v="248250109"/>
    <n v="4636"/>
    <s v="USD"/>
    <n v="7730416507"/>
    <d v="2025-03-25T00:00:00"/>
    <s v="Quincenal"/>
    <s v="1Q MAR"/>
    <d v="2025-01-28T00:00:00"/>
    <d v="2025-03-09T00:00:00"/>
    <x v="5"/>
    <n v="3"/>
    <x v="0"/>
    <x v="0"/>
    <x v="0"/>
    <x v="0"/>
    <x v="1"/>
  </r>
  <r>
    <n v="71"/>
    <n v="5282763433"/>
    <d v="2025-03-07T00:00:00"/>
    <d v="2025-01-31T00:00:00"/>
    <d v="2025-03-07T00:00:00"/>
    <n v="248482988"/>
    <n v="12709"/>
    <s v="USD"/>
    <n v="7730416507"/>
    <d v="2025-03-25T00:00:00"/>
    <s v="Quincenal"/>
    <s v="1Q MAR"/>
    <d v="2025-01-28T00:00:00"/>
    <d v="2025-03-11T00:00:00"/>
    <x v="5"/>
    <n v="3"/>
    <x v="0"/>
    <x v="0"/>
    <x v="0"/>
    <x v="0"/>
    <x v="1"/>
  </r>
  <r>
    <n v="71"/>
    <n v="5282763435"/>
    <d v="2025-03-07T00:00:00"/>
    <d v="2025-01-31T00:00:00"/>
    <d v="2025-03-07T00:00:00"/>
    <n v="248482988"/>
    <n v="3904"/>
    <s v="USD"/>
    <n v="7730416507"/>
    <d v="2025-03-25T00:00:00"/>
    <s v="Quincenal"/>
    <s v="1Q MAR"/>
    <d v="2025-01-28T00:00:00"/>
    <d v="2025-03-11T00:00:00"/>
    <x v="5"/>
    <n v="3"/>
    <x v="0"/>
    <x v="0"/>
    <x v="0"/>
    <x v="0"/>
    <x v="1"/>
  </r>
  <r>
    <n v="71"/>
    <n v="5282763436"/>
    <d v="2025-03-07T00:00:00"/>
    <d v="2025-01-31T00:00:00"/>
    <d v="2025-03-07T00:00:00"/>
    <n v="248482988"/>
    <n v="18"/>
    <s v="USD"/>
    <n v="7730416507"/>
    <d v="2025-03-25T00:00:00"/>
    <s v="Quincenal"/>
    <s v="1Q MAR"/>
    <d v="2025-01-28T00:00:00"/>
    <d v="2025-03-11T00:00:00"/>
    <x v="5"/>
    <n v="3"/>
    <x v="0"/>
    <x v="0"/>
    <x v="0"/>
    <x v="0"/>
    <x v="1"/>
  </r>
  <r>
    <n v="71"/>
    <n v="5282763437"/>
    <d v="2025-03-07T00:00:00"/>
    <d v="2025-01-31T00:00:00"/>
    <d v="2025-03-07T00:00:00"/>
    <n v="248482988"/>
    <n v="10331"/>
    <s v="USD"/>
    <n v="7730416507"/>
    <d v="2025-03-25T00:00:00"/>
    <s v="Quincenal"/>
    <s v="1Q MAR"/>
    <d v="2025-01-28T00:00:00"/>
    <d v="2025-03-11T00:00:00"/>
    <x v="5"/>
    <n v="3"/>
    <x v="0"/>
    <x v="0"/>
    <x v="0"/>
    <x v="0"/>
    <x v="1"/>
  </r>
  <r>
    <n v="71"/>
    <n v="5282763444"/>
    <d v="2025-03-07T00:00:00"/>
    <d v="2025-01-31T00:00:00"/>
    <d v="2025-03-07T00:00:00"/>
    <n v="248482988"/>
    <n v="1531"/>
    <s v="USD"/>
    <n v="7730416507"/>
    <d v="2025-03-25T00:00:00"/>
    <s v="Quincenal"/>
    <s v="1Q MAR"/>
    <d v="2025-01-28T00:00:00"/>
    <d v="2025-03-11T00:00:00"/>
    <x v="5"/>
    <n v="3"/>
    <x v="0"/>
    <x v="0"/>
    <x v="0"/>
    <x v="0"/>
    <x v="1"/>
  </r>
  <r>
    <n v="71"/>
    <n v="5282763445"/>
    <d v="2025-03-07T00:00:00"/>
    <d v="2025-01-31T00:00:00"/>
    <d v="2025-03-07T00:00:00"/>
    <n v="248482988"/>
    <n v="19185"/>
    <s v="USD"/>
    <n v="7730416507"/>
    <d v="2025-03-25T00:00:00"/>
    <s v="Quincenal"/>
    <s v="1Q MAR"/>
    <d v="2025-01-28T00:00:00"/>
    <d v="2025-03-11T00:00:00"/>
    <x v="5"/>
    <n v="3"/>
    <x v="0"/>
    <x v="0"/>
    <x v="0"/>
    <x v="0"/>
    <x v="1"/>
  </r>
  <r>
    <n v="71"/>
    <n v="5282775627"/>
    <d v="2025-03-07T00:00:00"/>
    <d v="2025-02-07T00:00:00"/>
    <d v="2025-03-07T00:00:00"/>
    <n v="248483332"/>
    <n v="7613"/>
    <s v="USD"/>
    <n v="7730416507"/>
    <d v="2025-03-25T00:00:00"/>
    <s v="Quincenal"/>
    <s v="1Q MAR"/>
    <d v="2025-02-03T00:00:00"/>
    <d v="2025-03-11T00:00:00"/>
    <x v="2"/>
    <n v="3"/>
    <x v="0"/>
    <x v="0"/>
    <x v="0"/>
    <x v="0"/>
    <x v="1"/>
  </r>
  <r>
    <n v="71"/>
    <n v="5282775636"/>
    <d v="2025-04-16T00:00:00"/>
    <d v="2025-02-07T00:00:00"/>
    <d v="2025-04-16T00:00:00"/>
    <n v="248927335"/>
    <n v="1019"/>
    <s v="USD"/>
    <n v="7730419969"/>
    <d v="2025-04-22T00:00:00"/>
    <s v="Quincenal"/>
    <s v="1Q ABR"/>
    <d v="2025-02-03T00:00:00"/>
    <d v="2025-03-11T00:00:00"/>
    <x v="2"/>
    <n v="4"/>
    <x v="0"/>
    <x v="0"/>
    <x v="0"/>
    <x v="0"/>
    <x v="1"/>
  </r>
  <r>
    <n v="71"/>
    <n v="5282775637"/>
    <d v="2025-03-07T00:00:00"/>
    <d v="2025-02-07T00:00:00"/>
    <d v="2025-03-07T00:00:00"/>
    <n v="248927335"/>
    <n v="1815"/>
    <s v="USD"/>
    <n v="7730416507"/>
    <d v="2025-03-25T00:00:00"/>
    <s v="Quincenal"/>
    <s v="1Q MAR"/>
    <d v="2025-02-03T00:00:00"/>
    <d v="2025-03-11T00:00:00"/>
    <x v="2"/>
    <n v="3"/>
    <x v="0"/>
    <x v="0"/>
    <x v="0"/>
    <x v="0"/>
    <x v="1"/>
  </r>
  <r>
    <n v="71"/>
    <n v="5282775639"/>
    <d v="2025-03-07T00:00:00"/>
    <d v="2025-02-07T00:00:00"/>
    <d v="2025-03-07T00:00:00"/>
    <n v="248927335"/>
    <n v="358"/>
    <s v="USD"/>
    <n v="7730416507"/>
    <d v="2025-03-25T00:00:00"/>
    <s v="Quincenal"/>
    <s v="1Q MAR"/>
    <d v="2025-02-03T00:00:00"/>
    <d v="2025-03-11T00:00:00"/>
    <x v="2"/>
    <n v="3"/>
    <x v="0"/>
    <x v="0"/>
    <x v="0"/>
    <x v="0"/>
    <x v="1"/>
  </r>
  <r>
    <n v="71"/>
    <n v="5282775647"/>
    <d v="2025-03-07T00:00:00"/>
    <d v="2025-02-07T00:00:00"/>
    <d v="2025-03-07T00:00:00"/>
    <n v="248927335"/>
    <n v="1847"/>
    <s v="USD"/>
    <n v="7730416507"/>
    <d v="2025-03-25T00:00:00"/>
    <s v="Quincenal"/>
    <s v="1Q MAR"/>
    <d v="2025-02-03T00:00:00"/>
    <d v="2025-03-11T00:00:00"/>
    <x v="2"/>
    <n v="3"/>
    <x v="0"/>
    <x v="0"/>
    <x v="0"/>
    <x v="0"/>
    <x v="1"/>
  </r>
  <r>
    <n v="71"/>
    <n v="5282775652"/>
    <d v="2025-03-07T00:00:00"/>
    <d v="2025-02-07T00:00:00"/>
    <d v="2025-03-07T00:00:00"/>
    <n v="247819997"/>
    <n v="14345"/>
    <s v="USD"/>
    <n v="7730416507"/>
    <d v="2025-03-25T00:00:00"/>
    <s v="Quincenal"/>
    <s v="1Q MAR"/>
    <d v="2025-02-03T00:00:00"/>
    <d v="2025-03-11T00:00:00"/>
    <x v="2"/>
    <n v="3"/>
    <x v="0"/>
    <x v="0"/>
    <x v="0"/>
    <x v="0"/>
    <x v="1"/>
  </r>
  <r>
    <n v="71"/>
    <n v="5282775653"/>
    <d v="2025-03-07T00:00:00"/>
    <d v="2025-02-07T00:00:00"/>
    <d v="2025-03-07T00:00:00"/>
    <n v="247819997"/>
    <n v="165"/>
    <s v="USD"/>
    <n v="7730416507"/>
    <d v="2025-03-25T00:00:00"/>
    <s v="Quincenal"/>
    <s v="1Q MAR"/>
    <d v="2025-02-03T00:00:00"/>
    <d v="2025-03-11T00:00:00"/>
    <x v="2"/>
    <n v="3"/>
    <x v="0"/>
    <x v="0"/>
    <x v="0"/>
    <x v="0"/>
    <x v="1"/>
  </r>
  <r>
    <n v="71"/>
    <n v="5282775654"/>
    <d v="2025-03-07T00:00:00"/>
    <d v="2025-02-07T00:00:00"/>
    <d v="2025-03-07T00:00:00"/>
    <n v="247819997"/>
    <n v="124"/>
    <s v="USD"/>
    <n v="7730416507"/>
    <d v="2025-03-25T00:00:00"/>
    <s v="Quincenal"/>
    <s v="1Q MAR"/>
    <d v="2025-02-03T00:00:00"/>
    <d v="2025-03-11T00:00:00"/>
    <x v="2"/>
    <n v="3"/>
    <x v="0"/>
    <x v="0"/>
    <x v="0"/>
    <x v="0"/>
    <x v="1"/>
  </r>
  <r>
    <n v="71"/>
    <n v="5282775655"/>
    <d v="2025-03-07T00:00:00"/>
    <d v="2025-02-07T00:00:00"/>
    <d v="2025-03-07T00:00:00"/>
    <n v="247819997"/>
    <n v="8714"/>
    <s v="USD"/>
    <n v="7730416507"/>
    <d v="2025-03-25T00:00:00"/>
    <s v="Quincenal"/>
    <s v="1Q MAR"/>
    <d v="2025-02-03T00:00:00"/>
    <d v="2025-03-11T00:00:00"/>
    <x v="2"/>
    <n v="3"/>
    <x v="0"/>
    <x v="0"/>
    <x v="0"/>
    <x v="0"/>
    <x v="1"/>
  </r>
  <r>
    <n v="71"/>
    <n v="5282775660"/>
    <d v="2025-03-07T00:00:00"/>
    <d v="2025-02-07T00:00:00"/>
    <d v="2025-03-07T00:00:00"/>
    <n v="248927335"/>
    <n v="391"/>
    <s v="USD"/>
    <n v="7730416507"/>
    <d v="2025-03-25T00:00:00"/>
    <s v="Quincenal"/>
    <s v="1Q MAR"/>
    <d v="2025-02-03T00:00:00"/>
    <d v="2025-03-11T00:00:00"/>
    <x v="2"/>
    <n v="3"/>
    <x v="0"/>
    <x v="0"/>
    <x v="0"/>
    <x v="0"/>
    <x v="1"/>
  </r>
  <r>
    <n v="71"/>
    <n v="5282791468"/>
    <d v="2025-03-07T00:00:00"/>
    <d v="2025-02-19T00:00:00"/>
    <d v="2025-03-07T00:00:00"/>
    <n v="248927335"/>
    <n v="709"/>
    <s v="USD"/>
    <n v="7730416507"/>
    <d v="2025-03-25T00:00:00"/>
    <s v="Quincenal"/>
    <s v="1Q MAR"/>
    <d v="2025-02-03T00:00:00"/>
    <d v="2025-03-11T00:00:00"/>
    <x v="2"/>
    <n v="3"/>
    <x v="0"/>
    <x v="0"/>
    <x v="0"/>
    <x v="0"/>
    <x v="0"/>
  </r>
  <r>
    <n v="71"/>
    <n v="5282791564"/>
    <d v="2025-03-07T00:00:00"/>
    <d v="2025-02-19T00:00:00"/>
    <d v="2025-03-07T00:00:00"/>
    <n v="248482988"/>
    <n v="7549"/>
    <s v="USD"/>
    <n v="7730416507"/>
    <d v="2025-03-25T00:00:00"/>
    <s v="Quincenal"/>
    <s v="1Q MAR"/>
    <d v="2025-01-28T00:00:00"/>
    <d v="2025-03-11T00:00:00"/>
    <x v="2"/>
    <n v="3"/>
    <x v="0"/>
    <x v="0"/>
    <x v="0"/>
    <x v="0"/>
    <x v="0"/>
  </r>
  <r>
    <n v="1592"/>
    <n v="5775747471"/>
    <d v="2025-02-12T00:00:00"/>
    <d v="2025-02-02T00:00:00"/>
    <d v="2025-02-12T00:00:00"/>
    <n v="249204460"/>
    <n v="20475"/>
    <s v="USD"/>
    <n v="7730416507"/>
    <d v="2025-03-25T00:00:00"/>
    <s v="Quincenal"/>
    <s v="1Q MAR"/>
    <d v="2025-01-30T00:00:00"/>
    <d v="2025-03-11T00:00:00"/>
    <x v="2"/>
    <n v="3"/>
    <x v="0"/>
    <x v="0"/>
    <x v="0"/>
    <x v="0"/>
    <x v="1"/>
  </r>
  <r>
    <n v="1592"/>
    <n v="5775747501"/>
    <d v="2025-02-12T00:00:00"/>
    <d v="2025-02-02T00:00:00"/>
    <d v="2025-02-12T00:00:00"/>
    <n v="248021853"/>
    <n v="8532"/>
    <s v="USD"/>
    <n v="7730416507"/>
    <d v="2025-03-25T00:00:00"/>
    <s v="Quincenal"/>
    <s v="1Q MAR"/>
    <d v="2025-01-29T00:00:00"/>
    <d v="2025-03-11T00:00:00"/>
    <x v="2"/>
    <n v="3"/>
    <x v="0"/>
    <x v="0"/>
    <x v="0"/>
    <x v="0"/>
    <x v="1"/>
  </r>
  <r>
    <n v="71"/>
    <n v="5282750648"/>
    <d v="2025-04-25T00:00:00"/>
    <d v="2025-01-24T00:00:00"/>
    <d v="2025-04-25T00:00:00"/>
    <n v="248044794"/>
    <n v="123152"/>
    <s v="USD"/>
    <n v="7730421712"/>
    <d v="2025-05-08T00:00:00"/>
    <s v="Quincenal"/>
    <s v="2Q ABR"/>
    <d v="2025-01-21T00:00:00"/>
    <d v="2025-03-11T07:00:00"/>
    <x v="5"/>
    <n v="5"/>
    <x v="0"/>
    <x v="0"/>
    <x v="0"/>
    <x v="0"/>
    <x v="1"/>
  </r>
  <r>
    <n v="71"/>
    <n v="5282750655"/>
    <d v="2025-04-25T00:00:00"/>
    <d v="2025-01-24T00:00:00"/>
    <d v="2025-04-25T00:00:00"/>
    <n v="248044794"/>
    <n v="3735"/>
    <s v="USD"/>
    <n v="7730421712"/>
    <d v="2025-05-08T00:00:00"/>
    <s v="Quincenal"/>
    <s v="2Q ABR"/>
    <d v="2025-01-21T00:00:00"/>
    <d v="2025-03-11T07:00:00"/>
    <x v="5"/>
    <n v="5"/>
    <x v="0"/>
    <x v="0"/>
    <x v="0"/>
    <x v="0"/>
    <x v="1"/>
  </r>
  <r>
    <n v="71"/>
    <n v="5282750657"/>
    <d v="2025-04-25T00:00:00"/>
    <d v="2025-01-24T00:00:00"/>
    <d v="2025-04-25T00:00:00"/>
    <n v="248044794"/>
    <n v="4645"/>
    <s v="USD"/>
    <n v="7730421712"/>
    <d v="2025-05-08T00:00:00"/>
    <s v="Quincenal"/>
    <s v="2Q ABR"/>
    <d v="2025-01-21T00:00:00"/>
    <d v="2025-03-11T07:00:00"/>
    <x v="5"/>
    <n v="5"/>
    <x v="0"/>
    <x v="0"/>
    <x v="0"/>
    <x v="0"/>
    <x v="1"/>
  </r>
  <r>
    <n v="71"/>
    <n v="5282750659"/>
    <d v="2025-04-25T00:00:00"/>
    <d v="2025-01-24T00:00:00"/>
    <d v="2025-04-25T00:00:00"/>
    <n v="248044794"/>
    <n v="19752"/>
    <s v="USD"/>
    <n v="7730421712"/>
    <d v="2025-05-08T00:00:00"/>
    <s v="Quincenal"/>
    <s v="2Q ABR"/>
    <d v="2025-01-21T00:00:00"/>
    <d v="2025-03-11T07:00:00"/>
    <x v="5"/>
    <n v="5"/>
    <x v="0"/>
    <x v="0"/>
    <x v="0"/>
    <x v="0"/>
    <x v="1"/>
  </r>
  <r>
    <n v="71"/>
    <n v="5282751169"/>
    <d v="2025-04-25T00:00:00"/>
    <d v="2025-01-24T00:00:00"/>
    <d v="2025-04-25T00:00:00"/>
    <n v="248044794"/>
    <n v="4877"/>
    <s v="USD"/>
    <n v="7730421712"/>
    <d v="2025-05-08T00:00:00"/>
    <s v="Quincenal"/>
    <s v="2Q ABR"/>
    <d v="2025-01-21T00:00:00"/>
    <d v="2025-03-11T07:00:00"/>
    <x v="5"/>
    <n v="5"/>
    <x v="0"/>
    <x v="0"/>
    <x v="0"/>
    <x v="0"/>
    <x v="1"/>
  </r>
  <r>
    <n v="1048704"/>
    <s v="MMBCNFA25/4454"/>
    <d v="2025-03-12T00:00:00"/>
    <m/>
    <s v="-"/>
    <s v="BORUBRA978AXBA35"/>
    <n v="62704"/>
    <s v="EUR"/>
    <n v="7730416507"/>
    <d v="2025-03-25T00:00:00"/>
    <s v="Quincenal"/>
    <s v="1Q MAR"/>
    <d v="2025-03-05T00:00:00"/>
    <d v="2025-03-13T00:00:00"/>
    <x v="0"/>
    <n v="3"/>
    <x v="1"/>
    <x v="2"/>
    <x v="0"/>
    <x v="0"/>
    <x v="1"/>
  </r>
  <r>
    <n v="1048704"/>
    <s v="MMBCNFA25/4455"/>
    <d v="2025-03-12T00:00:00"/>
    <m/>
    <s v="-"/>
    <s v="BORUBRA978AXBA26"/>
    <n v="125373"/>
    <s v="EUR"/>
    <n v="7730416507"/>
    <d v="2025-03-25T00:00:00"/>
    <s v="Quincenal"/>
    <s v="1Q MAR"/>
    <d v="2025-03-06T00:00:00"/>
    <d v="2025-03-13T00:00:00"/>
    <x v="0"/>
    <n v="3"/>
    <x v="1"/>
    <x v="2"/>
    <x v="0"/>
    <x v="0"/>
    <x v="1"/>
  </r>
  <r>
    <n v="71"/>
    <n v="5282778329"/>
    <d v="2025-04-16T00:00:00"/>
    <d v="2025-02-10T00:00:00"/>
    <d v="2025-04-16T00:00:00"/>
    <n v="248090743"/>
    <n v="5415"/>
    <s v="USD"/>
    <n v="7730419969"/>
    <d v="2025-04-22T00:00:00"/>
    <s v="Quincenal"/>
    <s v="1Q ABR"/>
    <d v="2025-02-07T00:00:00"/>
    <d v="2025-03-15T00:00:00"/>
    <x v="2"/>
    <n v="4"/>
    <x v="0"/>
    <x v="0"/>
    <x v="0"/>
    <x v="0"/>
    <x v="1"/>
  </r>
  <r>
    <n v="71"/>
    <n v="5282778330"/>
    <d v="2025-04-16T00:00:00"/>
    <d v="2025-02-10T00:00:00"/>
    <d v="2025-04-16T00:00:00"/>
    <n v="248090743"/>
    <n v="2503"/>
    <s v="USD"/>
    <n v="7730419969"/>
    <d v="2025-04-22T00:00:00"/>
    <s v="Quincenal"/>
    <s v="1Q ABR"/>
    <d v="2025-02-07T00:00:00"/>
    <d v="2025-03-15T00:00:00"/>
    <x v="2"/>
    <n v="4"/>
    <x v="0"/>
    <x v="0"/>
    <x v="0"/>
    <x v="0"/>
    <x v="1"/>
  </r>
  <r>
    <n v="71"/>
    <n v="5282778331"/>
    <d v="2025-04-16T00:00:00"/>
    <d v="2025-02-10T00:00:00"/>
    <d v="2025-04-16T00:00:00"/>
    <n v="248090743"/>
    <n v="2539"/>
    <s v="USD"/>
    <n v="7730419969"/>
    <d v="2025-04-22T00:00:00"/>
    <s v="Quincenal"/>
    <s v="1Q ABR"/>
    <d v="2025-02-07T00:00:00"/>
    <d v="2025-03-15T00:00:00"/>
    <x v="2"/>
    <n v="4"/>
    <x v="0"/>
    <x v="0"/>
    <x v="0"/>
    <x v="0"/>
    <x v="1"/>
  </r>
  <r>
    <n v="71"/>
    <n v="5282778332"/>
    <d v="2025-04-16T00:00:00"/>
    <d v="2025-02-10T00:00:00"/>
    <d v="2025-04-16T00:00:00"/>
    <n v="248090743"/>
    <n v="22267"/>
    <s v="USD"/>
    <n v="7730419969"/>
    <d v="2025-04-22T00:00:00"/>
    <s v="Quincenal"/>
    <s v="1Q ABR"/>
    <d v="2025-02-07T00:00:00"/>
    <d v="2025-03-15T00:00:00"/>
    <x v="2"/>
    <n v="4"/>
    <x v="0"/>
    <x v="0"/>
    <x v="0"/>
    <x v="0"/>
    <x v="1"/>
  </r>
  <r>
    <n v="71"/>
    <n v="5282778333"/>
    <d v="2025-04-16T00:00:00"/>
    <d v="2025-02-10T00:00:00"/>
    <d v="2025-04-16T00:00:00"/>
    <n v="248090743"/>
    <n v="9172"/>
    <s v="USD"/>
    <n v="7730419969"/>
    <d v="2025-04-22T00:00:00"/>
    <s v="Quincenal"/>
    <s v="1Q ABR"/>
    <d v="2025-02-07T00:00:00"/>
    <d v="2025-03-15T00:00:00"/>
    <x v="2"/>
    <n v="4"/>
    <x v="0"/>
    <x v="0"/>
    <x v="0"/>
    <x v="0"/>
    <x v="1"/>
  </r>
  <r>
    <n v="71"/>
    <n v="5282778334"/>
    <d v="2025-04-16T00:00:00"/>
    <d v="2025-02-10T00:00:00"/>
    <d v="2025-04-16T00:00:00"/>
    <n v="248090743"/>
    <n v="2975"/>
    <s v="USD"/>
    <n v="7730419969"/>
    <d v="2025-04-22T00:00:00"/>
    <s v="Quincenal"/>
    <s v="1Q ABR"/>
    <d v="2025-02-07T00:00:00"/>
    <d v="2025-03-15T00:00:00"/>
    <x v="2"/>
    <n v="4"/>
    <x v="0"/>
    <x v="0"/>
    <x v="0"/>
    <x v="0"/>
    <x v="1"/>
  </r>
  <r>
    <n v="71"/>
    <n v="5282775629"/>
    <d v="2025-03-07T00:00:00"/>
    <d v="2025-02-07T00:00:00"/>
    <d v="2025-03-07T00:00:00"/>
    <n v="248463840"/>
    <n v="718"/>
    <s v="USD"/>
    <n v="7730418400"/>
    <d v="2025-04-09T00:00:00"/>
    <s v="Quincenal"/>
    <s v="2Q MAR"/>
    <d v="2025-02-03T00:00:00"/>
    <d v="2025-03-16T00:00:00"/>
    <x v="2"/>
    <n v="4"/>
    <x v="0"/>
    <x v="0"/>
    <x v="0"/>
    <x v="0"/>
    <x v="1"/>
  </r>
  <r>
    <n v="71"/>
    <n v="5282775630"/>
    <d v="2025-03-07T00:00:00"/>
    <d v="2025-02-07T00:00:00"/>
    <d v="2025-03-07T00:00:00"/>
    <n v="248463840"/>
    <n v="1278"/>
    <s v="USD"/>
    <n v="7730418400"/>
    <d v="2025-04-09T00:00:00"/>
    <s v="Quincenal"/>
    <s v="2Q MAR"/>
    <d v="2025-02-03T00:00:00"/>
    <d v="2025-03-16T00:00:00"/>
    <x v="2"/>
    <n v="4"/>
    <x v="0"/>
    <x v="0"/>
    <x v="0"/>
    <x v="0"/>
    <x v="1"/>
  </r>
  <r>
    <n v="71"/>
    <n v="5282775631"/>
    <d v="2025-03-07T00:00:00"/>
    <d v="2025-02-07T00:00:00"/>
    <d v="2025-03-07T00:00:00"/>
    <n v="248463840"/>
    <n v="10482"/>
    <s v="USD"/>
    <n v="7730418400"/>
    <d v="2025-04-09T00:00:00"/>
    <s v="Quincenal"/>
    <s v="2Q MAR"/>
    <d v="2025-02-03T00:00:00"/>
    <d v="2025-03-16T00:00:00"/>
    <x v="2"/>
    <n v="4"/>
    <x v="0"/>
    <x v="0"/>
    <x v="0"/>
    <x v="0"/>
    <x v="1"/>
  </r>
  <r>
    <n v="71"/>
    <n v="5282775632"/>
    <d v="2025-03-07T00:00:00"/>
    <d v="2025-02-07T00:00:00"/>
    <d v="2025-03-07T00:00:00"/>
    <n v="248463840"/>
    <n v="831"/>
    <s v="USD"/>
    <n v="7730418400"/>
    <d v="2025-04-09T00:00:00"/>
    <s v="Quincenal"/>
    <s v="2Q MAR"/>
    <d v="2025-02-03T00:00:00"/>
    <d v="2025-03-16T00:00:00"/>
    <x v="2"/>
    <n v="4"/>
    <x v="0"/>
    <x v="0"/>
    <x v="0"/>
    <x v="0"/>
    <x v="1"/>
  </r>
  <r>
    <n v="71"/>
    <n v="5282775633"/>
    <d v="2025-03-07T00:00:00"/>
    <d v="2025-02-07T00:00:00"/>
    <d v="2025-03-07T00:00:00"/>
    <n v="248463840"/>
    <n v="2386"/>
    <s v="USD"/>
    <n v="7730418400"/>
    <d v="2025-04-09T00:00:00"/>
    <s v="Quincenal"/>
    <s v="2Q MAR"/>
    <d v="2025-02-03T00:00:00"/>
    <d v="2025-03-16T00:00:00"/>
    <x v="2"/>
    <n v="4"/>
    <x v="0"/>
    <x v="0"/>
    <x v="0"/>
    <x v="0"/>
    <x v="1"/>
  </r>
  <r>
    <n v="71"/>
    <n v="5282775634"/>
    <d v="2025-03-07T00:00:00"/>
    <d v="2025-02-07T00:00:00"/>
    <d v="2025-03-07T00:00:00"/>
    <n v="248463840"/>
    <n v="8922"/>
    <s v="USD"/>
    <n v="7730418400"/>
    <d v="2025-04-09T00:00:00"/>
    <s v="Quincenal"/>
    <s v="2Q MAR"/>
    <d v="2025-02-03T00:00:00"/>
    <d v="2025-03-16T00:00:00"/>
    <x v="2"/>
    <n v="4"/>
    <x v="0"/>
    <x v="0"/>
    <x v="0"/>
    <x v="0"/>
    <x v="1"/>
  </r>
  <r>
    <n v="71"/>
    <n v="5282775635"/>
    <d v="2025-03-07T00:00:00"/>
    <d v="2025-02-07T00:00:00"/>
    <d v="2025-03-07T00:00:00"/>
    <n v="248463840"/>
    <n v="3118"/>
    <s v="USD"/>
    <n v="7730418400"/>
    <d v="2025-04-09T00:00:00"/>
    <s v="Quincenal"/>
    <s v="2Q MAR"/>
    <d v="2025-02-03T00:00:00"/>
    <d v="2025-03-16T00:00:00"/>
    <x v="2"/>
    <n v="4"/>
    <x v="0"/>
    <x v="0"/>
    <x v="0"/>
    <x v="0"/>
    <x v="1"/>
  </r>
  <r>
    <n v="1592"/>
    <n v="5775750036"/>
    <d v="2025-02-24T00:00:00"/>
    <d v="2025-02-14T00:00:00"/>
    <d v="2025-02-24T00:00:00"/>
    <n v="249421008"/>
    <n v="3098"/>
    <s v="USD"/>
    <n v="7730418400"/>
    <d v="2025-04-09T00:00:00"/>
    <s v="Quincenal"/>
    <s v="2Q MAR"/>
    <d v="2025-01-29T00:00:00"/>
    <d v="2025-03-17T00:00:00"/>
    <x v="2"/>
    <n v="4"/>
    <x v="0"/>
    <x v="0"/>
    <x v="0"/>
    <x v="0"/>
    <x v="0"/>
  </r>
  <r>
    <n v="71"/>
    <n v="5282786317"/>
    <d v="2025-04-16T00:00:00"/>
    <d v="2025-02-17T00:00:00"/>
    <d v="2025-04-16T00:00:00"/>
    <n v="248927303"/>
    <n v="11492"/>
    <s v="USD"/>
    <n v="7730419969"/>
    <d v="2025-04-22T00:00:00"/>
    <s v="Quincenal"/>
    <s v="1Q ABR"/>
    <d v="2025-02-13T00:00:00"/>
    <d v="2025-03-19T00:00:00"/>
    <x v="2"/>
    <n v="4"/>
    <x v="0"/>
    <x v="0"/>
    <x v="0"/>
    <x v="0"/>
    <x v="1"/>
  </r>
  <r>
    <n v="71"/>
    <n v="5282786318"/>
    <d v="2025-03-07T00:00:00"/>
    <d v="2025-02-17T00:00:00"/>
    <d v="2025-03-07T00:00:00"/>
    <n v="248927303"/>
    <n v="15893"/>
    <s v="USD"/>
    <n v="7730418400"/>
    <d v="2025-04-09T00:00:00"/>
    <s v="Quincenal"/>
    <s v="2Q MAR"/>
    <d v="2025-02-13T00:00:00"/>
    <d v="2025-03-19T00:00:00"/>
    <x v="2"/>
    <n v="4"/>
    <x v="0"/>
    <x v="0"/>
    <x v="0"/>
    <x v="0"/>
    <x v="1"/>
  </r>
  <r>
    <n v="71"/>
    <n v="5282786319"/>
    <d v="2025-04-16T00:00:00"/>
    <d v="2025-02-17T00:00:00"/>
    <d v="2025-04-16T00:00:00"/>
    <n v="248927303"/>
    <n v="11492"/>
    <s v="USD"/>
    <n v="7730419969"/>
    <d v="2025-04-22T00:00:00"/>
    <s v="Quincenal"/>
    <s v="1Q ABR"/>
    <d v="2025-02-13T00:00:00"/>
    <d v="2025-03-19T00:00:00"/>
    <x v="2"/>
    <n v="4"/>
    <x v="0"/>
    <x v="0"/>
    <x v="0"/>
    <x v="0"/>
    <x v="1"/>
  </r>
  <r>
    <n v="71"/>
    <n v="5282786320"/>
    <d v="2025-03-07T00:00:00"/>
    <d v="2025-02-17T00:00:00"/>
    <d v="2025-03-07T00:00:00"/>
    <n v="248921960"/>
    <n v="33"/>
    <s v="USD"/>
    <n v="7730418400"/>
    <d v="2025-04-09T00:00:00"/>
    <s v="Quincenal"/>
    <s v="2Q MAR"/>
    <d v="2025-02-13T00:00:00"/>
    <d v="2025-03-19T00:00:00"/>
    <x v="2"/>
    <n v="4"/>
    <x v="0"/>
    <x v="0"/>
    <x v="0"/>
    <x v="0"/>
    <x v="1"/>
  </r>
  <r>
    <n v="71"/>
    <n v="5282786321"/>
    <d v="2025-03-07T00:00:00"/>
    <d v="2025-02-17T00:00:00"/>
    <d v="2025-03-07T00:00:00"/>
    <n v="248675584"/>
    <n v="2635"/>
    <s v="USD"/>
    <n v="7730418400"/>
    <d v="2025-04-09T00:00:00"/>
    <s v="Quincenal"/>
    <s v="2Q MAR"/>
    <d v="2025-02-13T00:00:00"/>
    <d v="2025-03-19T00:00:00"/>
    <x v="2"/>
    <n v="4"/>
    <x v="0"/>
    <x v="0"/>
    <x v="0"/>
    <x v="0"/>
    <x v="1"/>
  </r>
  <r>
    <n v="71"/>
    <n v="5282786395"/>
    <d v="2025-03-07T00:00:00"/>
    <d v="2025-02-17T00:00:00"/>
    <d v="2025-03-07T00:00:00"/>
    <n v="248675584"/>
    <n v="2392"/>
    <s v="USD"/>
    <n v="7730418400"/>
    <d v="2025-04-09T00:00:00"/>
    <s v="Quincenal"/>
    <s v="2Q MAR"/>
    <d v="2025-02-13T00:00:00"/>
    <d v="2025-03-19T00:00:00"/>
    <x v="2"/>
    <n v="4"/>
    <x v="0"/>
    <x v="0"/>
    <x v="0"/>
    <x v="0"/>
    <x v="1"/>
  </r>
  <r>
    <n v="10171"/>
    <n v="5481495822"/>
    <d v="2025-02-19T00:00:00"/>
    <d v="2025-02-19T00:00:00"/>
    <d v="2025-02-19T00:00:00"/>
    <n v="247920871"/>
    <n v="2808"/>
    <s v="USD"/>
    <n v="7730418400"/>
    <d v="2025-04-09T00:00:00"/>
    <s v="Quincenal"/>
    <s v="2Q MAR"/>
    <d v="2025-02-17T00:00:00"/>
    <d v="2025-03-19T00:00:00"/>
    <x v="2"/>
    <n v="4"/>
    <x v="0"/>
    <x v="1"/>
    <x v="0"/>
    <x v="1"/>
    <x v="1"/>
  </r>
  <r>
    <n v="10171"/>
    <n v="5481495827"/>
    <d v="2025-02-19T00:00:00"/>
    <d v="2025-02-19T00:00:00"/>
    <d v="2025-02-19T00:00:00"/>
    <n v="247920871"/>
    <n v="2700"/>
    <s v="USD"/>
    <n v="7730418400"/>
    <d v="2025-04-09T00:00:00"/>
    <s v="Quincenal"/>
    <s v="2Q MAR"/>
    <d v="2025-02-17T00:00:00"/>
    <d v="2025-03-19T00:00:00"/>
    <x v="2"/>
    <n v="4"/>
    <x v="0"/>
    <x v="1"/>
    <x v="0"/>
    <x v="1"/>
    <x v="1"/>
  </r>
  <r>
    <n v="515"/>
    <n v="5547527383"/>
    <d v="2025-02-24T00:00:00"/>
    <d v="2025-02-18T00:00:00"/>
    <d v="2025-02-24T00:00:00"/>
    <n v="249491552"/>
    <n v="396"/>
    <s v="USD"/>
    <n v="7730418400"/>
    <d v="2025-04-09T00:00:00"/>
    <s v="Quincenal"/>
    <s v="2Q MAR"/>
    <d v="2025-02-14T00:00:00"/>
    <d v="2025-03-19T00:00:00"/>
    <x v="2"/>
    <n v="4"/>
    <x v="0"/>
    <x v="0"/>
    <x v="0"/>
    <x v="0"/>
    <x v="1"/>
  </r>
  <r>
    <n v="515"/>
    <n v="5547527384"/>
    <d v="2025-02-24T00:00:00"/>
    <d v="2025-02-18T00:00:00"/>
    <d v="2025-02-24T00:00:00"/>
    <n v="249491552"/>
    <n v="22"/>
    <s v="USD"/>
    <n v="7730418400"/>
    <d v="2025-04-09T00:00:00"/>
    <s v="Quincenal"/>
    <s v="2Q MAR"/>
    <d v="2025-02-14T00:00:00"/>
    <d v="2025-03-19T00:00:00"/>
    <x v="2"/>
    <n v="4"/>
    <x v="0"/>
    <x v="0"/>
    <x v="0"/>
    <x v="0"/>
    <x v="1"/>
  </r>
  <r>
    <n v="515"/>
    <n v="5547527385"/>
    <d v="2025-02-24T00:00:00"/>
    <d v="2025-02-18T00:00:00"/>
    <d v="2025-02-24T00:00:00"/>
    <n v="249491552"/>
    <n v="2561"/>
    <s v="USD"/>
    <n v="7730418400"/>
    <d v="2025-04-09T00:00:00"/>
    <s v="Quincenal"/>
    <s v="2Q MAR"/>
    <d v="2025-02-14T00:00:00"/>
    <d v="2025-03-19T00:00:00"/>
    <x v="2"/>
    <n v="4"/>
    <x v="0"/>
    <x v="0"/>
    <x v="0"/>
    <x v="0"/>
    <x v="1"/>
  </r>
  <r>
    <n v="1048704"/>
    <s v="MMBCNFA25/4881"/>
    <d v="2025-03-19T00:00:00"/>
    <m/>
    <s v="-"/>
    <s v="BORUWRU476AXBA29"/>
    <n v="62568"/>
    <s v="EUR"/>
    <n v="7730418400"/>
    <d v="2025-04-09T00:00:00"/>
    <s v="Quincenal"/>
    <s v="2Q MAR"/>
    <d v="2025-03-13T00:00:00"/>
    <d v="2025-03-20T00:00:00"/>
    <x v="0"/>
    <n v="4"/>
    <x v="1"/>
    <x v="2"/>
    <x v="0"/>
    <x v="0"/>
    <x v="1"/>
  </r>
  <r>
    <n v="1048704"/>
    <s v="MMBCNFA25/4882"/>
    <d v="2025-03-19T00:00:00"/>
    <m/>
    <s v="-"/>
    <s v="BORUWRU476AXBA28"/>
    <n v="65268"/>
    <s v="EUR"/>
    <n v="7730418400"/>
    <d v="2025-04-09T00:00:00"/>
    <s v="Quincenal"/>
    <s v="2Q MAR"/>
    <d v="2025-03-12T00:00:00"/>
    <d v="2025-03-20T00:00:00"/>
    <x v="0"/>
    <n v="4"/>
    <x v="1"/>
    <x v="2"/>
    <x v="0"/>
    <x v="0"/>
    <x v="1"/>
  </r>
  <r>
    <n v="1048704"/>
    <s v="MMBCNFA25/4883"/>
    <d v="2025-03-19T00:00:00"/>
    <m/>
    <s v="-"/>
    <s v="BORUWRU476AXBA22"/>
    <n v="38638"/>
    <s v="EUR"/>
    <n v="7730418400"/>
    <d v="2025-04-09T00:00:00"/>
    <s v="Quincenal"/>
    <s v="2Q MAR"/>
    <d v="2025-03-12T00:00:00"/>
    <d v="2025-03-20T00:00:00"/>
    <x v="0"/>
    <n v="4"/>
    <x v="1"/>
    <x v="2"/>
    <x v="0"/>
    <x v="0"/>
    <x v="1"/>
  </r>
  <r>
    <n v="1048704"/>
    <s v="MMBCNFA25/4884"/>
    <d v="2025-03-19T00:00:00"/>
    <m/>
    <s v="-"/>
    <s v="BORUWRU476AXBA21"/>
    <n v="10573"/>
    <s v="EUR"/>
    <n v="7730418400"/>
    <d v="2025-04-09T00:00:00"/>
    <s v="Quincenal"/>
    <s v="2Q MAR"/>
    <d v="2025-03-12T00:00:00"/>
    <d v="2025-03-20T00:00:00"/>
    <x v="0"/>
    <n v="4"/>
    <x v="1"/>
    <x v="2"/>
    <x v="0"/>
    <x v="0"/>
    <x v="1"/>
  </r>
  <r>
    <n v="1048704"/>
    <s v="MMBCNFA25/4885"/>
    <d v="2025-03-19T00:00:00"/>
    <m/>
    <s v="-"/>
    <s v="BORUWRU476AXBA20"/>
    <n v="62568"/>
    <s v="EUR"/>
    <n v="7730418400"/>
    <d v="2025-04-09T00:00:00"/>
    <s v="Quincenal"/>
    <s v="2Q MAR"/>
    <d v="2025-03-12T00:00:00"/>
    <d v="2025-03-20T00:00:00"/>
    <x v="0"/>
    <n v="4"/>
    <x v="1"/>
    <x v="2"/>
    <x v="0"/>
    <x v="0"/>
    <x v="1"/>
  </r>
  <r>
    <n v="71"/>
    <n v="5282785042"/>
    <d v="2025-03-07T00:00:00"/>
    <d v="2025-02-16T00:00:00"/>
    <d v="2025-03-07T00:00:00"/>
    <n v="249840864"/>
    <n v="6432"/>
    <s v="USD"/>
    <n v="7730418400"/>
    <d v="2025-04-09T00:00:00"/>
    <s v="Quincenal"/>
    <s v="2Q MAR"/>
    <d v="2025-02-13T00:00:00"/>
    <d v="2025-03-22T00:00:00"/>
    <x v="2"/>
    <n v="4"/>
    <x v="0"/>
    <x v="0"/>
    <x v="0"/>
    <x v="0"/>
    <x v="1"/>
  </r>
  <r>
    <n v="71"/>
    <n v="5282785033"/>
    <d v="2025-04-16T00:00:00"/>
    <d v="2025-02-16T00:00:00"/>
    <d v="2025-04-16T00:00:00"/>
    <n v="249206605"/>
    <n v="8623"/>
    <s v="USD"/>
    <n v="7730419969"/>
    <d v="2025-04-22T00:00:00"/>
    <s v="Quincenal"/>
    <s v="1Q ABR"/>
    <d v="2025-02-12T00:00:00"/>
    <d v="2025-03-24T00:00:00"/>
    <x v="2"/>
    <n v="4"/>
    <x v="0"/>
    <x v="0"/>
    <x v="0"/>
    <x v="0"/>
    <x v="1"/>
  </r>
  <r>
    <n v="71"/>
    <n v="5282785034"/>
    <d v="2025-04-16T00:00:00"/>
    <d v="2025-02-16T00:00:00"/>
    <d v="2025-04-16T00:00:00"/>
    <n v="249206605"/>
    <n v="10016"/>
    <s v="USD"/>
    <n v="7730419969"/>
    <d v="2025-04-22T00:00:00"/>
    <s v="Quincenal"/>
    <s v="1Q ABR"/>
    <d v="2025-02-12T00:00:00"/>
    <d v="2025-03-24T00:00:00"/>
    <x v="2"/>
    <n v="4"/>
    <x v="0"/>
    <x v="0"/>
    <x v="0"/>
    <x v="0"/>
    <x v="1"/>
  </r>
  <r>
    <n v="71"/>
    <n v="5282785035"/>
    <d v="2025-04-16T00:00:00"/>
    <d v="2025-02-16T00:00:00"/>
    <d v="2025-04-16T00:00:00"/>
    <n v="249206605"/>
    <n v="2994"/>
    <s v="USD"/>
    <n v="7730419969"/>
    <d v="2025-04-22T00:00:00"/>
    <s v="Quincenal"/>
    <s v="1Q ABR"/>
    <d v="2025-02-12T00:00:00"/>
    <d v="2025-03-24T00:00:00"/>
    <x v="2"/>
    <n v="4"/>
    <x v="0"/>
    <x v="0"/>
    <x v="0"/>
    <x v="0"/>
    <x v="1"/>
  </r>
  <r>
    <n v="71"/>
    <n v="5282785036"/>
    <d v="2025-04-16T00:00:00"/>
    <d v="2025-02-16T00:00:00"/>
    <d v="2025-04-16T00:00:00"/>
    <n v="249206605"/>
    <n v="4466"/>
    <s v="USD"/>
    <n v="7730419969"/>
    <d v="2025-04-22T00:00:00"/>
    <s v="Quincenal"/>
    <s v="1Q ABR"/>
    <d v="2025-02-12T00:00:00"/>
    <d v="2025-03-24T00:00:00"/>
    <x v="2"/>
    <n v="4"/>
    <x v="0"/>
    <x v="0"/>
    <x v="0"/>
    <x v="0"/>
    <x v="1"/>
  </r>
  <r>
    <n v="71"/>
    <n v="5282785037"/>
    <d v="2025-04-16T00:00:00"/>
    <d v="2025-02-16T00:00:00"/>
    <d v="2025-04-16T00:00:00"/>
    <n v="249206605"/>
    <n v="3666"/>
    <s v="USD"/>
    <n v="7730419969"/>
    <d v="2025-04-22T00:00:00"/>
    <s v="Quincenal"/>
    <s v="1Q ABR"/>
    <d v="2025-02-12T00:00:00"/>
    <d v="2025-03-24T00:00:00"/>
    <x v="2"/>
    <n v="4"/>
    <x v="0"/>
    <x v="0"/>
    <x v="0"/>
    <x v="0"/>
    <x v="1"/>
  </r>
  <r>
    <n v="10171"/>
    <n v="5481514964"/>
    <d v="2025-03-06T00:00:00"/>
    <d v="2025-03-06T00:00:00"/>
    <d v="2025-03-06T00:00:00"/>
    <n v="246250936"/>
    <n v="26514"/>
    <s v="USD"/>
    <n v="7730418400"/>
    <d v="2025-04-09T00:00:00"/>
    <s v="Quincenal"/>
    <s v="2Q MAR"/>
    <d v="2025-02-24T00:00:00"/>
    <d v="2025-03-26T00:00:00"/>
    <x v="1"/>
    <n v="4"/>
    <x v="0"/>
    <x v="1"/>
    <x v="0"/>
    <x v="1"/>
    <x v="0"/>
  </r>
  <r>
    <n v="515"/>
    <n v="5547541165"/>
    <d v="2025-03-06T00:00:00"/>
    <d v="2025-02-26T00:00:00"/>
    <d v="2025-03-06T00:00:00"/>
    <n v="249896461"/>
    <n v="772"/>
    <s v="USD"/>
    <n v="7730418400"/>
    <d v="2025-04-09T00:00:00"/>
    <s v="Quincenal"/>
    <s v="2Q MAR"/>
    <d v="2025-02-23T00:00:00"/>
    <d v="2025-03-26T00:00:00"/>
    <x v="2"/>
    <n v="4"/>
    <x v="0"/>
    <x v="0"/>
    <x v="0"/>
    <x v="0"/>
    <x v="1"/>
  </r>
  <r>
    <n v="1592"/>
    <n v="5775752055"/>
    <d v="2025-02-26T00:00:00"/>
    <d v="2025-02-22T00:00:00"/>
    <d v="2025-02-26T00:00:00"/>
    <n v="248930550"/>
    <n v="106"/>
    <s v="USD"/>
    <n v="7730418400"/>
    <d v="2025-04-09T00:00:00"/>
    <s v="Quincenal"/>
    <s v="2Q MAR"/>
    <d v="2025-02-18T00:00:00"/>
    <d v="2025-03-26T00:00:00"/>
    <x v="2"/>
    <n v="4"/>
    <x v="0"/>
    <x v="0"/>
    <x v="0"/>
    <x v="0"/>
    <x v="1"/>
  </r>
  <r>
    <n v="1592"/>
    <n v="5775752057"/>
    <d v="2025-02-26T00:00:00"/>
    <d v="2025-02-22T00:00:00"/>
    <d v="2025-02-26T00:00:00"/>
    <n v="248930550"/>
    <n v="4784"/>
    <s v="USD"/>
    <n v="7730418400"/>
    <d v="2025-04-09T00:00:00"/>
    <s v="Quincenal"/>
    <s v="2Q MAR"/>
    <d v="2025-02-18T00:00:00"/>
    <d v="2025-03-26T00:00:00"/>
    <x v="2"/>
    <n v="4"/>
    <x v="0"/>
    <x v="0"/>
    <x v="0"/>
    <x v="0"/>
    <x v="1"/>
  </r>
  <r>
    <n v="71"/>
    <n v="5282796484"/>
    <d v="2025-05-08T00:00:00"/>
    <d v="2025-02-24T00:00:00"/>
    <d v="2025-05-08T00:00:00"/>
    <n v="248967628"/>
    <n v="2754"/>
    <s v="USD"/>
    <n v="7730426924"/>
    <d v="2025-06-10T00:00:00"/>
    <s v="Quincenal"/>
    <s v="1Q MAY"/>
    <d v="2025-02-21T15:00:00"/>
    <d v="2025-03-26T19:00:00"/>
    <x v="2"/>
    <n v="6"/>
    <x v="0"/>
    <x v="0"/>
    <x v="0"/>
    <x v="0"/>
    <x v="1"/>
  </r>
  <r>
    <n v="71"/>
    <n v="5282796485"/>
    <d v="2025-05-08T00:00:00"/>
    <d v="2025-02-24T00:00:00"/>
    <d v="2025-05-08T00:00:00"/>
    <n v="248967628"/>
    <n v="2198"/>
    <s v="USD"/>
    <n v="7730426924"/>
    <d v="2025-06-10T00:00:00"/>
    <s v="Quincenal"/>
    <s v="1Q MAY"/>
    <d v="2025-02-21T15:00:00"/>
    <d v="2025-03-26T19:00:00"/>
    <x v="2"/>
    <n v="6"/>
    <x v="0"/>
    <x v="0"/>
    <x v="0"/>
    <x v="0"/>
    <x v="1"/>
  </r>
  <r>
    <n v="71"/>
    <n v="5282797578"/>
    <d v="2025-05-08T00:00:00"/>
    <d v="2025-02-24T00:00:00"/>
    <d v="2025-05-08T00:00:00"/>
    <n v="249943224"/>
    <n v="2925"/>
    <s v="USD"/>
    <n v="7730426924"/>
    <d v="2025-06-10T00:00:00"/>
    <s v="Quincenal"/>
    <s v="1Q MAY"/>
    <d v="2025-02-21T15:00:00"/>
    <d v="2025-03-26T19:00:00"/>
    <x v="2"/>
    <n v="6"/>
    <x v="0"/>
    <x v="0"/>
    <x v="0"/>
    <x v="0"/>
    <x v="1"/>
  </r>
  <r>
    <n v="71"/>
    <n v="5282797579"/>
    <d v="2025-05-08T00:00:00"/>
    <d v="2025-02-24T00:00:00"/>
    <d v="2025-05-08T00:00:00"/>
    <n v="249943224"/>
    <n v="842"/>
    <s v="USD"/>
    <n v="7730426924"/>
    <d v="2025-06-10T00:00:00"/>
    <s v="Quincenal"/>
    <s v="1Q MAY"/>
    <d v="2025-02-21T15:00:00"/>
    <d v="2025-03-26T19:00:00"/>
    <x v="2"/>
    <n v="6"/>
    <x v="0"/>
    <x v="0"/>
    <x v="0"/>
    <x v="0"/>
    <x v="1"/>
  </r>
  <r>
    <n v="71"/>
    <n v="5282797580"/>
    <d v="2025-05-08T00:00:00"/>
    <d v="2025-02-24T00:00:00"/>
    <d v="2025-05-08T00:00:00"/>
    <n v="249943224"/>
    <n v="358"/>
    <s v="USD"/>
    <n v="7730426924"/>
    <d v="2025-06-10T00:00:00"/>
    <s v="Quincenal"/>
    <s v="1Q MAY"/>
    <d v="2025-02-21T15:00:00"/>
    <d v="2025-03-26T19:00:00"/>
    <x v="2"/>
    <n v="6"/>
    <x v="0"/>
    <x v="0"/>
    <x v="0"/>
    <x v="0"/>
    <x v="1"/>
  </r>
  <r>
    <n v="71"/>
    <n v="5282797723"/>
    <d v="2025-05-08T00:00:00"/>
    <d v="2025-02-24T00:00:00"/>
    <d v="2025-05-08T00:00:00"/>
    <n v="249943224"/>
    <n v="922"/>
    <s v="USD"/>
    <n v="7730426924"/>
    <d v="2025-06-10T00:00:00"/>
    <s v="Quincenal"/>
    <s v="1Q MAY"/>
    <d v="2025-02-21T15:00:00"/>
    <d v="2025-03-26T19:00:00"/>
    <x v="2"/>
    <n v="6"/>
    <x v="0"/>
    <x v="0"/>
    <x v="0"/>
    <x v="0"/>
    <x v="1"/>
  </r>
  <r>
    <n v="71"/>
    <n v="5282797732"/>
    <d v="2025-05-08T00:00:00"/>
    <d v="2025-02-24T00:00:00"/>
    <d v="2025-05-08T00:00:00"/>
    <n v="249943224"/>
    <n v="391"/>
    <s v="USD"/>
    <n v="7730426924"/>
    <d v="2025-06-10T00:00:00"/>
    <s v="Quincenal"/>
    <s v="1Q MAY"/>
    <d v="2025-02-21T15:00:00"/>
    <d v="2025-03-26T19:00:00"/>
    <x v="2"/>
    <n v="6"/>
    <x v="0"/>
    <x v="0"/>
    <x v="0"/>
    <x v="0"/>
    <x v="1"/>
  </r>
  <r>
    <n v="71"/>
    <n v="5282786322"/>
    <d v="2025-03-07T00:00:00"/>
    <d v="2025-02-17T00:00:00"/>
    <d v="2025-03-07T00:00:00"/>
    <n v="249914663"/>
    <n v="14451"/>
    <s v="USD"/>
    <n v="7730418400"/>
    <d v="2025-04-09T00:00:00"/>
    <s v="Quincenal"/>
    <s v="2Q MAR"/>
    <d v="2025-02-13T00:00:00"/>
    <d v="2025-03-28T00:00:00"/>
    <x v="2"/>
    <n v="4"/>
    <x v="0"/>
    <x v="0"/>
    <x v="0"/>
    <x v="0"/>
    <x v="1"/>
  </r>
  <r>
    <n v="515"/>
    <n v="5547550728"/>
    <d v="2025-03-06T00:00:00"/>
    <d v="2025-03-04T00:00:00"/>
    <d v="2025-03-06T00:00:00"/>
    <n v="249895996"/>
    <n v="38"/>
    <s v="USD"/>
    <n v="7730419969"/>
    <d v="2025-04-22T00:00:00"/>
    <s v="Quincenal"/>
    <s v="1Q ABR"/>
    <d v="2025-03-02T00:00:00"/>
    <d v="2025-04-02T00:00:00"/>
    <x v="1"/>
    <n v="4"/>
    <x v="0"/>
    <x v="0"/>
    <x v="0"/>
    <x v="0"/>
    <x v="1"/>
  </r>
  <r>
    <n v="515"/>
    <n v="5547550731"/>
    <d v="2025-03-06T00:00:00"/>
    <d v="2025-03-04T00:00:00"/>
    <d v="2025-03-06T00:00:00"/>
    <n v="249895996"/>
    <n v="13688"/>
    <s v="USD"/>
    <n v="7730419969"/>
    <d v="2025-04-22T00:00:00"/>
    <s v="Quincenal"/>
    <s v="1Q ABR"/>
    <d v="2025-03-02T00:00:00"/>
    <d v="2025-04-02T00:00:00"/>
    <x v="1"/>
    <n v="4"/>
    <x v="0"/>
    <x v="0"/>
    <x v="0"/>
    <x v="0"/>
    <x v="1"/>
  </r>
  <r>
    <n v="515"/>
    <n v="5547550741"/>
    <d v="2025-03-06T00:00:00"/>
    <d v="2025-03-04T00:00:00"/>
    <d v="2025-03-06T00:00:00"/>
    <n v="249895996"/>
    <n v="2815"/>
    <s v="USD"/>
    <n v="7730419969"/>
    <d v="2025-04-22T00:00:00"/>
    <s v="Quincenal"/>
    <s v="1Q ABR"/>
    <d v="2025-03-02T00:00:00"/>
    <d v="2025-04-02T00:00:00"/>
    <x v="1"/>
    <n v="4"/>
    <x v="0"/>
    <x v="0"/>
    <x v="0"/>
    <x v="0"/>
    <x v="1"/>
  </r>
  <r>
    <n v="71"/>
    <n v="5282798327"/>
    <d v="2025-05-08T00:00:00"/>
    <d v="2025-02-24T00:00:00"/>
    <d v="2025-05-08T00:00:00"/>
    <n v="249967590"/>
    <n v="2754"/>
    <s v="USD"/>
    <n v="7730426924"/>
    <d v="2025-06-10T00:00:00"/>
    <s v="Quincenal"/>
    <s v="1Q MAY"/>
    <d v="2025-02-21T12:00:00"/>
    <d v="2025-04-02T07:00:00"/>
    <x v="2"/>
    <n v="6"/>
    <x v="0"/>
    <x v="0"/>
    <x v="0"/>
    <x v="0"/>
    <x v="1"/>
  </r>
  <r>
    <n v="71"/>
    <n v="5282798329"/>
    <d v="2025-05-08T00:00:00"/>
    <d v="2025-02-24T00:00:00"/>
    <d v="2025-05-08T00:00:00"/>
    <n v="249967590"/>
    <n v="2754"/>
    <s v="USD"/>
    <n v="7730426924"/>
    <d v="2025-06-10T00:00:00"/>
    <s v="Quincenal"/>
    <s v="1Q MAY"/>
    <d v="2025-02-21T12:00:00"/>
    <d v="2025-04-02T07:00:00"/>
    <x v="2"/>
    <n v="6"/>
    <x v="0"/>
    <x v="0"/>
    <x v="0"/>
    <x v="0"/>
    <x v="1"/>
  </r>
  <r>
    <n v="71"/>
    <n v="5282798331"/>
    <d v="2025-05-08T00:00:00"/>
    <d v="2025-02-24T00:00:00"/>
    <d v="2025-05-08T00:00:00"/>
    <n v="249967590"/>
    <n v="2754"/>
    <s v="USD"/>
    <n v="7730426924"/>
    <d v="2025-06-10T00:00:00"/>
    <s v="Quincenal"/>
    <s v="1Q MAY"/>
    <d v="2025-02-21T12:00:00"/>
    <d v="2025-04-02T07:00:00"/>
    <x v="2"/>
    <n v="6"/>
    <x v="0"/>
    <x v="0"/>
    <x v="0"/>
    <x v="0"/>
    <x v="1"/>
  </r>
  <r>
    <n v="71"/>
    <n v="5282798332"/>
    <d v="2025-05-08T00:00:00"/>
    <d v="2025-02-24T00:00:00"/>
    <d v="2025-05-08T00:00:00"/>
    <n v="249967590"/>
    <n v="2754"/>
    <s v="USD"/>
    <n v="7730426924"/>
    <d v="2025-06-10T00:00:00"/>
    <s v="Quincenal"/>
    <s v="1Q MAY"/>
    <d v="2025-02-21T12:00:00"/>
    <d v="2025-04-02T07:00:00"/>
    <x v="2"/>
    <n v="6"/>
    <x v="0"/>
    <x v="0"/>
    <x v="0"/>
    <x v="0"/>
    <x v="1"/>
  </r>
  <r>
    <n v="71"/>
    <n v="5282798333"/>
    <d v="2025-05-08T00:00:00"/>
    <d v="2025-02-24T00:00:00"/>
    <d v="2025-05-08T00:00:00"/>
    <n v="249967590"/>
    <n v="2754"/>
    <s v="USD"/>
    <n v="7730426924"/>
    <d v="2025-06-10T00:00:00"/>
    <s v="Quincenal"/>
    <s v="1Q MAY"/>
    <d v="2025-02-21T12:00:00"/>
    <d v="2025-04-02T07:00:00"/>
    <x v="2"/>
    <n v="6"/>
    <x v="0"/>
    <x v="0"/>
    <x v="0"/>
    <x v="0"/>
    <x v="1"/>
  </r>
  <r>
    <n v="71"/>
    <n v="5282811850"/>
    <d v="2025-05-08T00:00:00"/>
    <d v="2025-03-03T00:00:00"/>
    <d v="2025-05-08T00:00:00"/>
    <n v="248675985"/>
    <n v="27607"/>
    <s v="USD"/>
    <n v="7730426924"/>
    <d v="2025-06-10T00:00:00"/>
    <s v="Quincenal"/>
    <s v="1Q MAY"/>
    <d v="2025-02-28T15:00:00"/>
    <d v="2025-04-02T19:00:00"/>
    <x v="1"/>
    <n v="6"/>
    <x v="0"/>
    <x v="0"/>
    <x v="0"/>
    <x v="0"/>
    <x v="1"/>
  </r>
  <r>
    <n v="71"/>
    <n v="5282811857"/>
    <d v="2025-05-08T00:00:00"/>
    <d v="2025-03-03T00:00:00"/>
    <d v="2025-05-08T00:00:00"/>
    <n v="248675985"/>
    <n v="962"/>
    <s v="USD"/>
    <n v="7730426924"/>
    <d v="2025-06-10T00:00:00"/>
    <s v="Quincenal"/>
    <s v="1Q MAY"/>
    <d v="2025-02-28T15:00:00"/>
    <d v="2025-04-02T19:00:00"/>
    <x v="1"/>
    <n v="6"/>
    <x v="0"/>
    <x v="0"/>
    <x v="0"/>
    <x v="0"/>
    <x v="1"/>
  </r>
  <r>
    <n v="71"/>
    <n v="5282811859"/>
    <d v="2025-05-08T00:00:00"/>
    <d v="2025-03-03T00:00:00"/>
    <d v="2025-05-08T00:00:00"/>
    <n v="248675985"/>
    <n v="782"/>
    <s v="USD"/>
    <n v="7730426924"/>
    <d v="2025-06-10T00:00:00"/>
    <s v="Quincenal"/>
    <s v="1Q MAY"/>
    <d v="2025-02-28T15:00:00"/>
    <d v="2025-04-02T19:00:00"/>
    <x v="1"/>
    <n v="6"/>
    <x v="0"/>
    <x v="0"/>
    <x v="0"/>
    <x v="0"/>
    <x v="1"/>
  </r>
  <r>
    <n v="71"/>
    <n v="5282811967"/>
    <d v="2025-05-08T00:00:00"/>
    <d v="2025-03-03T00:00:00"/>
    <d v="2025-05-08T00:00:00"/>
    <n v="248675985"/>
    <n v="52174"/>
    <s v="USD"/>
    <n v="7730426924"/>
    <d v="2025-06-10T00:00:00"/>
    <s v="Quincenal"/>
    <s v="1Q MAY"/>
    <d v="2025-02-28T15:00:00"/>
    <d v="2025-04-02T19:00:00"/>
    <x v="1"/>
    <n v="6"/>
    <x v="0"/>
    <x v="0"/>
    <x v="0"/>
    <x v="0"/>
    <x v="1"/>
  </r>
  <r>
    <n v="71"/>
    <n v="5282812104"/>
    <d v="2025-05-08T00:00:00"/>
    <d v="2025-03-03T00:00:00"/>
    <d v="2025-05-08T00:00:00"/>
    <n v="249967207"/>
    <n v="17727"/>
    <s v="USD"/>
    <n v="7730426924"/>
    <d v="2025-06-10T00:00:00"/>
    <s v="Quincenal"/>
    <s v="1Q MAY"/>
    <d v="2025-02-28T15:00:00"/>
    <d v="2025-04-02T19:00:00"/>
    <x v="1"/>
    <n v="6"/>
    <x v="0"/>
    <x v="0"/>
    <x v="0"/>
    <x v="0"/>
    <x v="1"/>
  </r>
  <r>
    <n v="71"/>
    <n v="5282812105"/>
    <d v="2025-05-08T00:00:00"/>
    <d v="2025-03-03T00:00:00"/>
    <d v="2025-05-08T00:00:00"/>
    <n v="249967207"/>
    <n v="165"/>
    <s v="USD"/>
    <n v="7730426924"/>
    <d v="2025-06-10T00:00:00"/>
    <s v="Quincenal"/>
    <s v="1Q MAY"/>
    <d v="2025-02-28T15:00:00"/>
    <d v="2025-04-02T19:00:00"/>
    <x v="1"/>
    <n v="6"/>
    <x v="0"/>
    <x v="0"/>
    <x v="0"/>
    <x v="0"/>
    <x v="1"/>
  </r>
  <r>
    <n v="10171"/>
    <n v="5481514963"/>
    <d v="2025-03-06T00:00:00"/>
    <d v="2025-03-06T00:00:00"/>
    <d v="2025-03-06T00:00:00"/>
    <n v="247920878"/>
    <n v="26514"/>
    <s v="USD"/>
    <n v="7730419969"/>
    <d v="2025-04-22T00:00:00"/>
    <s v="Quincenal"/>
    <s v="1Q ABR"/>
    <d v="2025-03-03T00:00:00"/>
    <d v="2025-04-04T00:00:00"/>
    <x v="1"/>
    <n v="4"/>
    <x v="0"/>
    <x v="1"/>
    <x v="0"/>
    <x v="1"/>
    <x v="1"/>
  </r>
  <r>
    <n v="515"/>
    <n v="5775754259"/>
    <d v="2025-03-06T00:00:00"/>
    <d v="2025-02-28T00:00:00"/>
    <d v="2025-03-06T00:00:00"/>
    <n v="248231180"/>
    <n v="232"/>
    <s v="USD"/>
    <n v="7730419969"/>
    <d v="2025-04-22T00:00:00"/>
    <s v="Quincenal"/>
    <s v="1Q ABR"/>
    <d v="2025-02-26T00:00:00"/>
    <d v="2025-04-04T00:00:00"/>
    <x v="2"/>
    <n v="4"/>
    <x v="0"/>
    <x v="0"/>
    <x v="0"/>
    <x v="0"/>
    <x v="1"/>
  </r>
  <r>
    <n v="515"/>
    <n v="5547554436"/>
    <d v="2025-03-19T00:00:00"/>
    <d v="2025-03-05T00:00:00"/>
    <d v="2025-03-19T00:00:00"/>
    <n v="249896000"/>
    <n v="8184"/>
    <s v="USD"/>
    <n v="7730419969"/>
    <d v="2025-04-22T00:00:00"/>
    <s v="Quincenal"/>
    <s v="1Q ABR"/>
    <d v="2025-03-01T00:00:00"/>
    <d v="2025-04-05T00:00:00"/>
    <x v="1"/>
    <n v="4"/>
    <x v="0"/>
    <x v="0"/>
    <x v="0"/>
    <x v="0"/>
    <x v="1"/>
  </r>
  <r>
    <n v="71"/>
    <n v="5282812091"/>
    <d v="2025-05-08T00:00:00"/>
    <d v="2025-03-03T00:00:00"/>
    <d v="2025-05-08T00:00:00"/>
    <n v="249890482"/>
    <n v="416"/>
    <s v="USD"/>
    <n v="7730426924"/>
    <d v="2025-06-10T00:00:00"/>
    <s v="Quincenal"/>
    <s v="1Q MAY"/>
    <d v="2025-02-27T15:00:00"/>
    <d v="2025-04-05T22:00:00"/>
    <x v="1"/>
    <n v="6"/>
    <x v="0"/>
    <x v="0"/>
    <x v="0"/>
    <x v="0"/>
    <x v="1"/>
  </r>
  <r>
    <n v="71"/>
    <n v="5282837661"/>
    <d v="2025-05-08T00:00:00"/>
    <d v="2025-03-14T00:00:00"/>
    <d v="2025-05-08T00:00:00"/>
    <n v="249890482"/>
    <n v="10197"/>
    <s v="USD"/>
    <n v="7730426924"/>
    <d v="2025-06-10T00:00:00"/>
    <s v="Quincenal"/>
    <s v="1Q MAY"/>
    <d v="2025-02-27T15:00:00"/>
    <d v="2025-04-05T22:00:00"/>
    <x v="1"/>
    <n v="6"/>
    <x v="0"/>
    <x v="0"/>
    <x v="0"/>
    <x v="0"/>
    <x v="0"/>
  </r>
  <r>
    <n v="71"/>
    <n v="5282837662"/>
    <d v="2025-05-08T00:00:00"/>
    <d v="2025-03-14T00:00:00"/>
    <d v="2025-05-08T00:00:00"/>
    <n v="249890482"/>
    <n v="9406"/>
    <s v="USD"/>
    <n v="7730426924"/>
    <d v="2025-06-10T00:00:00"/>
    <s v="Quincenal"/>
    <s v="1Q MAY"/>
    <d v="2025-02-27T15:00:00"/>
    <d v="2025-04-05T22:00:00"/>
    <x v="1"/>
    <n v="6"/>
    <x v="0"/>
    <x v="0"/>
    <x v="0"/>
    <x v="0"/>
    <x v="0"/>
  </r>
  <r>
    <n v="71"/>
    <n v="5282809404"/>
    <d v="2025-05-08T00:00:00"/>
    <d v="2025-03-02T00:00:00"/>
    <d v="2025-05-08T00:00:00"/>
    <n v="249206607"/>
    <n v="1917"/>
    <s v="USD"/>
    <n v="7730426924"/>
    <d v="2025-06-10T00:00:00"/>
    <s v="Quincenal"/>
    <s v="1Q MAY"/>
    <d v="2025-02-26T16:00:00"/>
    <d v="2025-04-06T16:00:00"/>
    <x v="1"/>
    <n v="6"/>
    <x v="0"/>
    <x v="0"/>
    <x v="0"/>
    <x v="0"/>
    <x v="1"/>
  </r>
  <r>
    <n v="1592"/>
    <n v="5775756486"/>
    <d v="2025-03-27T00:00:00"/>
    <d v="2025-03-07T00:00:00"/>
    <d v="2025-03-27T00:00:00"/>
    <n v="249883224"/>
    <n v="6713"/>
    <s v="USD"/>
    <n v="7730419969"/>
    <d v="2025-04-22T00:00:00"/>
    <s v="Quincenal"/>
    <s v="1Q ABR"/>
    <d v="2025-03-06T00:00:00"/>
    <d v="2025-04-09T00:00:00"/>
    <x v="1"/>
    <n v="4"/>
    <x v="0"/>
    <x v="0"/>
    <x v="0"/>
    <x v="0"/>
    <x v="1"/>
  </r>
  <r>
    <n v="1592"/>
    <n v="5775773508"/>
    <d v="2025-05-02T00:00:00"/>
    <d v="2025-04-22T00:00:00"/>
    <d v="2025-05-02T00:00:00"/>
    <n v="249883224"/>
    <n v="1512"/>
    <s v="USD"/>
    <n v="7730426924"/>
    <d v="2025-06-10T00:00:00"/>
    <s v="Quincenal"/>
    <s v="1Q MAY"/>
    <d v="2025-03-05T00:00:00"/>
    <d v="2025-04-09T00:00:00"/>
    <x v="7"/>
    <n v="6"/>
    <x v="0"/>
    <x v="0"/>
    <x v="0"/>
    <x v="0"/>
    <x v="0"/>
  </r>
  <r>
    <n v="10171"/>
    <s v="5481531089 "/>
    <d v="2025-03-19T00:00:00"/>
    <d v="2025-03-18T00:00:00"/>
    <d v="2025-03-19T00:00:00"/>
    <n v="249830041"/>
    <n v="2500"/>
    <s v="USD"/>
    <n v="7730419969"/>
    <d v="2025-04-22T00:00:00"/>
    <s v="Quincenal"/>
    <s v="1Q ABR"/>
    <d v="2025-03-10T00:00:00"/>
    <d v="2025-04-09T00:00:00"/>
    <x v="1"/>
    <n v="4"/>
    <x v="0"/>
    <x v="1"/>
    <x v="0"/>
    <x v="0"/>
    <x v="0"/>
  </r>
  <r>
    <n v="71"/>
    <n v="5282824010"/>
    <d v="2025-05-08T00:00:00"/>
    <d v="2025-03-09T21:54:02"/>
    <d v="2025-05-08T00:00:00"/>
    <n v="250445490"/>
    <n v="439"/>
    <s v="USD"/>
    <n v="7730426924"/>
    <d v="2025-06-10T00:00:00"/>
    <s v="Quincenal"/>
    <s v="1Q MAY"/>
    <d v="2025-03-07T15:00:00"/>
    <d v="2025-04-09T19:00:00"/>
    <x v="1"/>
    <n v="6"/>
    <x v="0"/>
    <x v="0"/>
    <x v="0"/>
    <x v="0"/>
    <x v="1"/>
  </r>
  <r>
    <n v="71"/>
    <n v="5282824020"/>
    <d v="2025-05-08T00:00:00"/>
    <d v="2025-03-09T22:18:00"/>
    <d v="2025-05-08T00:00:00"/>
    <n v="249231488"/>
    <n v="2761"/>
    <s v="USD"/>
    <n v="7730426924"/>
    <d v="2025-06-10T00:00:00"/>
    <s v="Quincenal"/>
    <s v="1Q MAY"/>
    <d v="2025-03-07T15:00:00"/>
    <d v="2025-04-09T19:00:00"/>
    <x v="1"/>
    <n v="6"/>
    <x v="0"/>
    <x v="0"/>
    <x v="0"/>
    <x v="0"/>
    <x v="1"/>
  </r>
  <r>
    <n v="71"/>
    <n v="5282824024"/>
    <d v="2025-05-08T00:00:00"/>
    <d v="2025-03-09T22:18:00"/>
    <d v="2025-05-08T00:00:00"/>
    <n v="249231488"/>
    <n v="2761"/>
    <s v="USD"/>
    <n v="7730426924"/>
    <d v="2025-06-10T00:00:00"/>
    <s v="Quincenal"/>
    <s v="1Q MAY"/>
    <d v="2025-03-07T15:00:00"/>
    <d v="2025-04-09T19:00:00"/>
    <x v="1"/>
    <n v="6"/>
    <x v="0"/>
    <x v="0"/>
    <x v="0"/>
    <x v="0"/>
    <x v="1"/>
  </r>
  <r>
    <n v="71"/>
    <n v="5282824031"/>
    <d v="2025-05-08T00:00:00"/>
    <d v="2025-03-09T22:18:00"/>
    <d v="2025-05-08T00:00:00"/>
    <n v="249231488"/>
    <n v="2761"/>
    <s v="USD"/>
    <n v="7730426924"/>
    <d v="2025-06-10T00:00:00"/>
    <s v="Quincenal"/>
    <s v="1Q MAY"/>
    <d v="2025-03-07T15:00:00"/>
    <d v="2025-04-09T19:00:00"/>
    <x v="1"/>
    <n v="6"/>
    <x v="0"/>
    <x v="0"/>
    <x v="0"/>
    <x v="0"/>
    <x v="1"/>
  </r>
  <r>
    <n v="71"/>
    <n v="5282824079"/>
    <d v="2025-05-08T00:00:00"/>
    <d v="2025-03-09T21:54:02"/>
    <d v="2025-05-08T00:00:00"/>
    <n v="250445490"/>
    <n v="324"/>
    <s v="USD"/>
    <n v="7730426924"/>
    <d v="2025-06-10T00:00:00"/>
    <s v="Quincenal"/>
    <s v="1Q MAY"/>
    <d v="2025-03-07T15:00:00"/>
    <d v="2025-04-09T19:00:00"/>
    <x v="1"/>
    <n v="6"/>
    <x v="0"/>
    <x v="0"/>
    <x v="0"/>
    <x v="0"/>
    <x v="1"/>
  </r>
  <r>
    <n v="71"/>
    <n v="5282824089"/>
    <d v="2025-05-08T00:00:00"/>
    <d v="2025-03-10T12:08:09"/>
    <d v="2025-05-08T00:00:00"/>
    <s v="A50514333"/>
    <n v="4095"/>
    <s v="USD"/>
    <n v="7730426924"/>
    <d v="2025-06-10T00:00:00"/>
    <s v="Quincenal"/>
    <s v="1Q MAY"/>
    <d v="2025-03-07T15:00:00"/>
    <d v="2025-04-09T19:00:00"/>
    <x v="1"/>
    <n v="6"/>
    <x v="0"/>
    <x v="0"/>
    <x v="0"/>
    <x v="0"/>
    <x v="1"/>
  </r>
  <r>
    <n v="71"/>
    <n v="5282824092"/>
    <d v="2025-05-08T00:00:00"/>
    <d v="2025-03-10T11:34:16"/>
    <d v="2025-05-08T00:00:00"/>
    <s v="A50514333"/>
    <n v="2761"/>
    <s v="USD"/>
    <n v="7730426924"/>
    <d v="2025-06-10T00:00:00"/>
    <s v="Quincenal"/>
    <s v="1Q MAY"/>
    <d v="2025-03-07T15:00:00"/>
    <d v="2025-04-09T19:00:00"/>
    <x v="1"/>
    <n v="6"/>
    <x v="0"/>
    <x v="0"/>
    <x v="0"/>
    <x v="0"/>
    <x v="1"/>
  </r>
  <r>
    <n v="71"/>
    <n v="5282824097"/>
    <d v="2025-05-08T00:00:00"/>
    <d v="2025-03-10T11:56:00"/>
    <d v="2025-05-08T00:00:00"/>
    <s v="A50514333"/>
    <n v="2761"/>
    <s v="USD"/>
    <n v="7730426924"/>
    <d v="2025-06-10T00:00:00"/>
    <s v="Quincenal"/>
    <s v="1Q MAY"/>
    <d v="2025-03-07T15:00:00"/>
    <d v="2025-04-09T19:00:00"/>
    <x v="1"/>
    <n v="6"/>
    <x v="0"/>
    <x v="0"/>
    <x v="0"/>
    <x v="0"/>
    <x v="1"/>
  </r>
  <r>
    <n v="71"/>
    <n v="5282824098"/>
    <d v="2025-05-08T00:00:00"/>
    <d v="2025-03-10T11:36:18"/>
    <d v="2025-05-08T00:00:00"/>
    <s v="A50514333"/>
    <n v="2761"/>
    <s v="USD"/>
    <n v="7730426924"/>
    <d v="2025-06-10T00:00:00"/>
    <s v="Quincenal"/>
    <s v="1Q MAY"/>
    <d v="2025-03-07T15:00:00"/>
    <d v="2025-04-09T19:00:00"/>
    <x v="1"/>
    <n v="6"/>
    <x v="0"/>
    <x v="0"/>
    <x v="0"/>
    <x v="0"/>
    <x v="1"/>
  </r>
  <r>
    <n v="71"/>
    <n v="5282824103"/>
    <d v="2025-05-08T00:00:00"/>
    <d v="2025-03-10T12:39:59"/>
    <d v="2025-05-08T00:00:00"/>
    <n v="249907419"/>
    <n v="1477"/>
    <s v="USD"/>
    <n v="7730426924"/>
    <d v="2025-06-10T00:00:00"/>
    <s v="Quincenal"/>
    <s v="1Q MAY"/>
    <d v="2025-03-07T15:00:00"/>
    <d v="2025-04-09T19:00:00"/>
    <x v="1"/>
    <n v="6"/>
    <x v="0"/>
    <x v="0"/>
    <x v="0"/>
    <x v="0"/>
    <x v="1"/>
  </r>
  <r>
    <n v="71"/>
    <n v="5282824104"/>
    <d v="2025-05-08T00:00:00"/>
    <d v="2025-03-10T12:41:40"/>
    <d v="2025-05-08T00:00:00"/>
    <n v="249907419"/>
    <n v="1477"/>
    <s v="USD"/>
    <n v="7730426924"/>
    <d v="2025-06-10T00:00:00"/>
    <s v="Quincenal"/>
    <s v="1Q MAY"/>
    <d v="2025-03-07T15:00:00"/>
    <d v="2025-04-09T19:00:00"/>
    <x v="1"/>
    <n v="6"/>
    <x v="0"/>
    <x v="0"/>
    <x v="0"/>
    <x v="0"/>
    <x v="1"/>
  </r>
  <r>
    <n v="71"/>
    <n v="5282824105"/>
    <d v="2025-05-08T00:00:00"/>
    <d v="2025-03-10T12:36:18"/>
    <d v="2025-05-08T00:00:00"/>
    <n v="249907419"/>
    <n v="716"/>
    <s v="USD"/>
    <n v="7730426924"/>
    <d v="2025-06-10T00:00:00"/>
    <s v="Quincenal"/>
    <s v="1Q MAY"/>
    <d v="2025-03-07T15:00:00"/>
    <d v="2025-04-09T19:00:00"/>
    <x v="1"/>
    <n v="6"/>
    <x v="0"/>
    <x v="0"/>
    <x v="0"/>
    <x v="0"/>
    <x v="1"/>
  </r>
  <r>
    <n v="71"/>
    <n v="5282824106"/>
    <d v="2025-05-08T00:00:00"/>
    <d v="2025-03-10T12:38:33"/>
    <d v="2025-05-08T00:00:00"/>
    <n v="249907419"/>
    <n v="1258"/>
    <s v="USD"/>
    <n v="7730426924"/>
    <d v="2025-06-10T00:00:00"/>
    <s v="Quincenal"/>
    <s v="1Q MAY"/>
    <d v="2025-03-07T15:00:00"/>
    <d v="2025-04-09T19:00:00"/>
    <x v="1"/>
    <n v="6"/>
    <x v="0"/>
    <x v="0"/>
    <x v="0"/>
    <x v="0"/>
    <x v="1"/>
  </r>
  <r>
    <n v="71"/>
    <n v="5282824107"/>
    <d v="2025-05-08T00:00:00"/>
    <d v="2025-03-10T12:44:10"/>
    <d v="2025-05-08T00:00:00"/>
    <n v="249907419"/>
    <n v="3249"/>
    <s v="USD"/>
    <n v="7730426924"/>
    <d v="2025-06-10T00:00:00"/>
    <s v="Quincenal"/>
    <s v="1Q MAY"/>
    <d v="2025-03-07T15:00:00"/>
    <d v="2025-04-09T19:00:00"/>
    <x v="1"/>
    <n v="6"/>
    <x v="0"/>
    <x v="0"/>
    <x v="0"/>
    <x v="0"/>
    <x v="1"/>
  </r>
  <r>
    <n v="71"/>
    <n v="5282824108"/>
    <d v="2025-05-08T00:00:00"/>
    <d v="2025-03-10T13:07:38"/>
    <d v="2025-05-08T00:00:00"/>
    <n v="249907419"/>
    <n v="69"/>
    <s v="USD"/>
    <n v="7730426924"/>
    <d v="2025-06-10T00:00:00"/>
    <s v="Quincenal"/>
    <s v="1Q MAY"/>
    <d v="2025-03-07T15:00:00"/>
    <d v="2025-04-09T19:00:00"/>
    <x v="1"/>
    <n v="6"/>
    <x v="0"/>
    <x v="0"/>
    <x v="0"/>
    <x v="0"/>
    <x v="1"/>
  </r>
  <r>
    <n v="515"/>
    <n v="5547623228"/>
    <d v="2025-04-15T00:00:00"/>
    <d v="2025-04-14T00:00:00"/>
    <d v="2025-04-15T00:00:00"/>
    <n v="250692247"/>
    <n v="4138"/>
    <s v="USD"/>
    <n v="7730421712"/>
    <d v="2025-05-08T00:00:00"/>
    <s v="Quincenal"/>
    <s v="2Q ABR"/>
    <d v="2025-03-26T00:00:00"/>
    <d v="2025-04-10T00:00:00"/>
    <x v="7"/>
    <n v="5"/>
    <x v="0"/>
    <x v="0"/>
    <x v="0"/>
    <x v="0"/>
    <x v="0"/>
  </r>
  <r>
    <n v="515"/>
    <n v="5547588153"/>
    <d v="2025-03-27T00:00:00"/>
    <d v="2025-03-25T00:00:00"/>
    <d v="2025-03-27T00:00:00"/>
    <n v="250692247"/>
    <n v="131"/>
    <s v="USD"/>
    <n v="7730419969"/>
    <d v="2025-04-22T00:00:00"/>
    <s v="Quincenal"/>
    <s v="1Q ABR"/>
    <d v="2025-03-25T00:00:00"/>
    <d v="2025-04-11T00:00:00"/>
    <x v="1"/>
    <n v="4"/>
    <x v="0"/>
    <x v="0"/>
    <x v="0"/>
    <x v="0"/>
    <x v="1"/>
  </r>
  <r>
    <n v="71"/>
    <n v="5282822080"/>
    <d v="2025-05-08T00:00:00"/>
    <d v="2025-03-09T09:35:01"/>
    <d v="2025-05-08T00:00:00"/>
    <n v="249049037"/>
    <n v="525"/>
    <s v="USD"/>
    <n v="7730426924"/>
    <d v="2025-06-10T00:00:00"/>
    <s v="Quincenal"/>
    <s v="1Q MAY"/>
    <d v="2025-03-06T12:00:00"/>
    <d v="2025-04-12T22:00:00"/>
    <x v="1"/>
    <n v="6"/>
    <x v="0"/>
    <x v="0"/>
    <x v="0"/>
    <x v="0"/>
    <x v="1"/>
  </r>
  <r>
    <n v="71"/>
    <n v="5282822081"/>
    <d v="2025-05-08T00:00:00"/>
    <d v="2025-03-09T09:36:33"/>
    <d v="2025-05-08T00:00:00"/>
    <n v="249049037"/>
    <n v="936"/>
    <s v="USD"/>
    <n v="7730426924"/>
    <d v="2025-06-10T00:00:00"/>
    <s v="Quincenal"/>
    <s v="1Q MAY"/>
    <d v="2025-03-06T12:00:00"/>
    <d v="2025-04-12T22:00:00"/>
    <x v="1"/>
    <n v="6"/>
    <x v="0"/>
    <x v="0"/>
    <x v="0"/>
    <x v="0"/>
    <x v="1"/>
  </r>
  <r>
    <n v="71"/>
    <n v="5282822082"/>
    <d v="2025-05-08T00:00:00"/>
    <d v="2025-03-09T09:33:26"/>
    <d v="2025-05-08T00:00:00"/>
    <n v="249049037"/>
    <n v="4413"/>
    <s v="USD"/>
    <n v="7730426924"/>
    <d v="2025-06-10T00:00:00"/>
    <s v="Quincenal"/>
    <s v="1Q MAY"/>
    <d v="2025-03-06T12:00:00"/>
    <d v="2025-04-12T22:00:00"/>
    <x v="1"/>
    <n v="6"/>
    <x v="0"/>
    <x v="0"/>
    <x v="0"/>
    <x v="0"/>
    <x v="1"/>
  </r>
  <r>
    <n v="71"/>
    <n v="5282822083"/>
    <d v="2025-05-08T00:00:00"/>
    <d v="2025-03-09T09:38:17"/>
    <d v="2025-05-08T00:00:00"/>
    <n v="249049037"/>
    <n v="8596"/>
    <s v="USD"/>
    <n v="7730426924"/>
    <d v="2025-06-10T00:00:00"/>
    <s v="Quincenal"/>
    <s v="1Q MAY"/>
    <d v="2025-03-06T12:00:00"/>
    <d v="2025-04-12T22:00:00"/>
    <x v="1"/>
    <n v="6"/>
    <x v="0"/>
    <x v="0"/>
    <x v="0"/>
    <x v="0"/>
    <x v="1"/>
  </r>
  <r>
    <n v="71"/>
    <n v="5282822084"/>
    <d v="2025-05-08T00:00:00"/>
    <d v="2025-03-09T09:31:58"/>
    <d v="2025-05-08T00:00:00"/>
    <n v="249049037"/>
    <n v="26"/>
    <s v="USD"/>
    <n v="7730426924"/>
    <d v="2025-06-10T00:00:00"/>
    <s v="Quincenal"/>
    <s v="1Q MAY"/>
    <d v="2025-03-06T12:00:00"/>
    <d v="2025-04-12T22:00:00"/>
    <x v="1"/>
    <n v="6"/>
    <x v="0"/>
    <x v="0"/>
    <x v="0"/>
    <x v="0"/>
    <x v="1"/>
  </r>
  <r>
    <n v="71"/>
    <n v="5282822085"/>
    <d v="2025-05-08T00:00:00"/>
    <d v="2025-03-06T19:16:42"/>
    <d v="2025-05-08T00:00:00"/>
    <n v="249049037"/>
    <n v="16624"/>
    <s v="USD"/>
    <n v="7730426924"/>
    <d v="2025-06-10T00:00:00"/>
    <s v="Quincenal"/>
    <s v="1Q MAY"/>
    <d v="2025-03-06T12:00:00"/>
    <d v="2025-04-12T22:00:00"/>
    <x v="1"/>
    <n v="6"/>
    <x v="0"/>
    <x v="0"/>
    <x v="0"/>
    <x v="0"/>
    <x v="1"/>
  </r>
  <r>
    <n v="71"/>
    <n v="5282822102"/>
    <d v="2025-05-08T00:00:00"/>
    <d v="2025-03-06T19:16:42"/>
    <d v="2025-05-08T00:00:00"/>
    <n v="249049037"/>
    <n v="14749"/>
    <s v="USD"/>
    <n v="7730426924"/>
    <d v="2025-06-10T00:00:00"/>
    <s v="Quincenal"/>
    <s v="1Q MAY"/>
    <d v="2025-03-06T12:00:00"/>
    <d v="2025-04-12T22:00:00"/>
    <x v="1"/>
    <n v="6"/>
    <x v="0"/>
    <x v="0"/>
    <x v="0"/>
    <x v="0"/>
    <x v="1"/>
  </r>
  <r>
    <n v="71"/>
    <n v="5282822110"/>
    <d v="2025-05-08T00:00:00"/>
    <d v="2025-03-06T19:16:42"/>
    <d v="2025-05-08T00:00:00"/>
    <n v="249049037"/>
    <n v="4965"/>
    <s v="USD"/>
    <n v="7730426924"/>
    <d v="2025-06-10T00:00:00"/>
    <s v="Quincenal"/>
    <s v="1Q MAY"/>
    <d v="2025-03-06T12:00:00"/>
    <d v="2025-04-12T22:00:00"/>
    <x v="1"/>
    <n v="6"/>
    <x v="0"/>
    <x v="0"/>
    <x v="0"/>
    <x v="0"/>
    <x v="1"/>
  </r>
  <r>
    <n v="71"/>
    <n v="5282822118"/>
    <d v="2025-05-08T00:00:00"/>
    <d v="2025-03-09T19:29:13"/>
    <d v="2025-05-08T00:00:00"/>
    <s v="HLCUSHA2502BLXO0"/>
    <n v="6811"/>
    <s v="USD"/>
    <n v="7730426924"/>
    <d v="2025-06-10T00:00:00"/>
    <s v="Quincenal"/>
    <s v="1Q MAY"/>
    <d v="2025-03-07T14:00:00"/>
    <d v="2025-04-14T11:00:00"/>
    <x v="1"/>
    <n v="6"/>
    <x v="0"/>
    <x v="0"/>
    <x v="0"/>
    <x v="0"/>
    <x v="1"/>
  </r>
  <r>
    <n v="71"/>
    <n v="5282822128"/>
    <d v="2025-05-08T00:00:00"/>
    <d v="2025-03-09T20:04:21"/>
    <d v="2025-05-08T00:00:00"/>
    <n v="249742111"/>
    <n v="2522"/>
    <s v="USD"/>
    <n v="7730426924"/>
    <d v="2025-06-10T00:00:00"/>
    <s v="Quincenal"/>
    <s v="1Q MAY"/>
    <d v="2025-03-06T10:00:00"/>
    <d v="2025-04-14T11:00:00"/>
    <x v="1"/>
    <n v="6"/>
    <x v="0"/>
    <x v="0"/>
    <x v="0"/>
    <x v="0"/>
    <x v="1"/>
  </r>
  <r>
    <n v="71"/>
    <n v="5282823992"/>
    <d v="2025-05-08T00:00:00"/>
    <d v="2025-03-10T08:14:46"/>
    <d v="2025-05-08T00:00:00"/>
    <n v="249742111"/>
    <n v="452"/>
    <s v="USD"/>
    <n v="7730426924"/>
    <d v="2025-06-10T00:00:00"/>
    <s v="Quincenal"/>
    <s v="1Q MAY"/>
    <d v="2025-03-06T10:00:00"/>
    <d v="2025-04-14T11:00:00"/>
    <x v="1"/>
    <n v="6"/>
    <x v="0"/>
    <x v="0"/>
    <x v="0"/>
    <x v="0"/>
    <x v="1"/>
  </r>
  <r>
    <n v="71"/>
    <n v="5282824002"/>
    <d v="2025-05-08T00:00:00"/>
    <d v="2025-03-10T08:15:12"/>
    <d v="2025-05-08T00:00:00"/>
    <n v="249742111"/>
    <n v="13488"/>
    <s v="USD"/>
    <n v="7730426924"/>
    <d v="2025-06-10T00:00:00"/>
    <s v="Quincenal"/>
    <s v="1Q MAY"/>
    <d v="2025-03-06T10:00:00"/>
    <d v="2025-04-14T11:00:00"/>
    <x v="1"/>
    <n v="6"/>
    <x v="0"/>
    <x v="0"/>
    <x v="0"/>
    <x v="0"/>
    <x v="1"/>
  </r>
  <r>
    <n v="10171"/>
    <n v="5481544017"/>
    <d v="2025-03-31T00:00:00"/>
    <d v="2025-03-28T00:00:00"/>
    <d v="2025-03-31T00:00:00"/>
    <n v="246454864"/>
    <n v="2862"/>
    <s v="USD"/>
    <n v="7730421712"/>
    <d v="2025-05-08T00:00:00"/>
    <s v="Quincenal"/>
    <s v="2Q ABR"/>
    <d v="2025-03-17T00:00:00"/>
    <d v="2025-04-16T00:00:00"/>
    <x v="1"/>
    <n v="5"/>
    <x v="0"/>
    <x v="1"/>
    <x v="0"/>
    <x v="0"/>
    <x v="0"/>
  </r>
  <r>
    <n v="10171"/>
    <n v="5481544024"/>
    <d v="2025-03-31T00:00:00"/>
    <d v="2025-03-28T00:00:00"/>
    <d v="2025-03-31T00:00:00"/>
    <n v="246454864"/>
    <n v="2862"/>
    <s v="USD"/>
    <n v="7730421712"/>
    <d v="2025-05-08T00:00:00"/>
    <s v="Quincenal"/>
    <s v="2Q ABR"/>
    <d v="2025-03-17T00:00:00"/>
    <d v="2025-04-16T00:00:00"/>
    <x v="1"/>
    <n v="5"/>
    <x v="0"/>
    <x v="1"/>
    <x v="0"/>
    <x v="0"/>
    <x v="0"/>
  </r>
  <r>
    <n v="515"/>
    <n v="5547575717"/>
    <d v="2025-03-27T00:00:00"/>
    <d v="2025-03-18T00:00:00"/>
    <d v="2025-03-27T00:00:00"/>
    <n v="250692246"/>
    <n v="89"/>
    <s v="USD"/>
    <n v="7730421712"/>
    <d v="2025-05-08T00:00:00"/>
    <s v="Quincenal"/>
    <s v="2Q ABR"/>
    <d v="2025-03-15T00:00:00"/>
    <d v="2025-04-16T00:00:00"/>
    <x v="1"/>
    <n v="5"/>
    <x v="0"/>
    <x v="0"/>
    <x v="0"/>
    <x v="0"/>
    <x v="1"/>
  </r>
  <r>
    <n v="1592"/>
    <n v="5775759022"/>
    <d v="2025-03-19T00:00:00"/>
    <d v="2025-03-16T00:00:00"/>
    <d v="2025-03-19T00:00:00"/>
    <n v="249886951"/>
    <n v="409"/>
    <s v="USD"/>
    <n v="7730421712"/>
    <d v="2025-05-08T00:00:00"/>
    <s v="Quincenal"/>
    <s v="2Q ABR"/>
    <d v="2025-03-12T00:00:00"/>
    <d v="2025-04-16T00:00:00"/>
    <x v="1"/>
    <n v="5"/>
    <x v="0"/>
    <x v="0"/>
    <x v="0"/>
    <x v="0"/>
    <x v="1"/>
  </r>
  <r>
    <n v="71"/>
    <n v="5282835046"/>
    <d v="2025-05-08T00:00:00"/>
    <d v="2025-03-13T23:26:13"/>
    <d v="2025-05-08T00:00:00"/>
    <n v="250641146"/>
    <n v="3492"/>
    <s v="USD"/>
    <n v="7730426924"/>
    <d v="2025-06-10T00:00:00"/>
    <s v="Quincenal"/>
    <s v="1Q MAY"/>
    <d v="2025-03-14T15:00:00"/>
    <d v="2025-04-16T19:00:00"/>
    <x v="1"/>
    <n v="6"/>
    <x v="0"/>
    <x v="0"/>
    <x v="0"/>
    <x v="0"/>
    <x v="1"/>
  </r>
  <r>
    <n v="71"/>
    <n v="5282835047"/>
    <d v="2025-05-08T00:00:00"/>
    <d v="2025-03-13T23:48:07"/>
    <d v="2025-05-08T00:00:00"/>
    <n v="250641146"/>
    <n v="22091"/>
    <s v="USD"/>
    <n v="7730426924"/>
    <d v="2025-06-10T00:00:00"/>
    <s v="Quincenal"/>
    <s v="1Q MAY"/>
    <d v="2025-03-14T15:00:00"/>
    <d v="2025-04-16T19:00:00"/>
    <x v="1"/>
    <n v="6"/>
    <x v="0"/>
    <x v="0"/>
    <x v="0"/>
    <x v="0"/>
    <x v="1"/>
  </r>
  <r>
    <n v="71"/>
    <n v="5282835048"/>
    <d v="2025-05-08T00:00:00"/>
    <d v="2025-03-14T06:30:04"/>
    <d v="2025-05-08T00:00:00"/>
    <n v="250641146"/>
    <n v="265"/>
    <s v="USD"/>
    <n v="7730426924"/>
    <d v="2025-06-10T00:00:00"/>
    <s v="Quincenal"/>
    <s v="1Q MAY"/>
    <d v="2025-03-14T15:00:00"/>
    <d v="2025-04-16T19:00:00"/>
    <x v="1"/>
    <n v="6"/>
    <x v="0"/>
    <x v="0"/>
    <x v="0"/>
    <x v="0"/>
    <x v="1"/>
  </r>
  <r>
    <n v="71"/>
    <n v="5282837138"/>
    <d v="2025-05-08T00:00:00"/>
    <d v="2025-03-16T21:20:16"/>
    <d v="2025-05-08T00:00:00"/>
    <n v="250049625"/>
    <n v="2761"/>
    <s v="USD"/>
    <n v="7730426924"/>
    <d v="2025-06-10T00:00:00"/>
    <s v="Quincenal"/>
    <s v="1Q MAY"/>
    <d v="2025-03-14T15:00:00"/>
    <d v="2025-04-16T19:00:00"/>
    <x v="1"/>
    <n v="6"/>
    <x v="0"/>
    <x v="0"/>
    <x v="0"/>
    <x v="0"/>
    <x v="1"/>
  </r>
  <r>
    <n v="71"/>
    <n v="5282837154"/>
    <d v="2025-05-08T00:00:00"/>
    <d v="2025-03-16T21:20:16"/>
    <d v="2025-05-08T00:00:00"/>
    <n v="250049625"/>
    <n v="2761"/>
    <s v="USD"/>
    <n v="7730426924"/>
    <d v="2025-06-10T00:00:00"/>
    <s v="Quincenal"/>
    <s v="1Q MAY"/>
    <d v="2025-03-14T15:00:00"/>
    <d v="2025-04-16T19:00:00"/>
    <x v="1"/>
    <n v="6"/>
    <x v="0"/>
    <x v="0"/>
    <x v="0"/>
    <x v="0"/>
    <x v="1"/>
  </r>
  <r>
    <n v="71"/>
    <n v="5282837155"/>
    <d v="2025-05-08T00:00:00"/>
    <d v="2025-03-16T21:20:16"/>
    <d v="2025-05-08T00:00:00"/>
    <n v="250049625"/>
    <n v="2761"/>
    <s v="USD"/>
    <n v="7730426924"/>
    <d v="2025-06-10T00:00:00"/>
    <s v="Quincenal"/>
    <s v="1Q MAY"/>
    <d v="2025-03-14T15:00:00"/>
    <d v="2025-04-16T19:00:00"/>
    <x v="1"/>
    <n v="6"/>
    <x v="0"/>
    <x v="0"/>
    <x v="0"/>
    <x v="0"/>
    <x v="1"/>
  </r>
  <r>
    <n v="71"/>
    <n v="5282837614"/>
    <d v="2025-05-08T00:00:00"/>
    <d v="2025-03-17T08:38:22"/>
    <d v="2025-05-08T00:00:00"/>
    <n v="249907412"/>
    <n v="3876"/>
    <s v="USD"/>
    <n v="7730426924"/>
    <d v="2025-06-10T00:00:00"/>
    <s v="Quincenal"/>
    <s v="1Q MAY"/>
    <d v="2025-03-14T15:00:00"/>
    <d v="2025-04-16T19:00:00"/>
    <x v="1"/>
    <n v="6"/>
    <x v="0"/>
    <x v="0"/>
    <x v="0"/>
    <x v="0"/>
    <x v="1"/>
  </r>
  <r>
    <n v="71"/>
    <n v="5282837617"/>
    <d v="2025-05-08T00:00:00"/>
    <d v="2025-03-17T08:38:22"/>
    <d v="2025-05-08T00:00:00"/>
    <n v="249907412"/>
    <n v="6127"/>
    <s v="USD"/>
    <n v="7730426924"/>
    <d v="2025-06-10T00:00:00"/>
    <s v="Quincenal"/>
    <s v="1Q MAY"/>
    <d v="2025-03-14T15:00:00"/>
    <d v="2025-04-16T19:00:00"/>
    <x v="1"/>
    <n v="6"/>
    <x v="0"/>
    <x v="0"/>
    <x v="0"/>
    <x v="0"/>
    <x v="1"/>
  </r>
  <r>
    <n v="71"/>
    <n v="5282837632"/>
    <d v="2025-05-08T00:00:00"/>
    <d v="2025-03-17T08:38:22"/>
    <d v="2025-05-08T00:00:00"/>
    <n v="249907412"/>
    <n v="2114"/>
    <s v="USD"/>
    <n v="7730426924"/>
    <d v="2025-06-10T00:00:00"/>
    <s v="Quincenal"/>
    <s v="1Q MAY"/>
    <d v="2025-03-14T15:00:00"/>
    <d v="2025-04-16T19:00:00"/>
    <x v="1"/>
    <n v="6"/>
    <x v="0"/>
    <x v="0"/>
    <x v="0"/>
    <x v="0"/>
    <x v="1"/>
  </r>
  <r>
    <n v="71"/>
    <n v="5282837633"/>
    <d v="2025-05-08T00:00:00"/>
    <d v="2025-03-17T08:38:22"/>
    <d v="2025-05-08T00:00:00"/>
    <n v="249907412"/>
    <n v="1587"/>
    <s v="USD"/>
    <n v="7730426924"/>
    <d v="2025-06-10T00:00:00"/>
    <s v="Quincenal"/>
    <s v="1Q MAY"/>
    <d v="2025-03-14T15:00:00"/>
    <d v="2025-04-16T19:00:00"/>
    <x v="1"/>
    <n v="6"/>
    <x v="0"/>
    <x v="0"/>
    <x v="0"/>
    <x v="0"/>
    <x v="1"/>
  </r>
  <r>
    <n v="515"/>
    <n v="5547577705"/>
    <d v="2025-03-27T00:00:00"/>
    <d v="2025-03-19T00:00:00"/>
    <d v="2025-03-27T00:00:00"/>
    <n v="250569181"/>
    <n v="7824"/>
    <s v="USD"/>
    <n v="7730421712"/>
    <d v="2025-05-08T00:00:00"/>
    <s v="Quincenal"/>
    <s v="2Q ABR"/>
    <d v="2025-03-15T00:00:00"/>
    <d v="2025-04-19T00:00:00"/>
    <x v="1"/>
    <n v="5"/>
    <x v="0"/>
    <x v="0"/>
    <x v="0"/>
    <x v="0"/>
    <x v="1"/>
  </r>
  <r>
    <n v="71"/>
    <n v="5282835019"/>
    <d v="2025-05-08T00:00:00"/>
    <d v="2025-03-14T16:10:12"/>
    <d v="2025-05-08T00:00:00"/>
    <n v="250513601"/>
    <n v="2992"/>
    <s v="USD"/>
    <n v="7730426924"/>
    <d v="2025-06-10T00:00:00"/>
    <s v="Quincenal"/>
    <s v="1Q MAY"/>
    <d v="2025-03-13T12:00:00"/>
    <d v="2025-04-19T22:00:00"/>
    <x v="1"/>
    <n v="6"/>
    <x v="0"/>
    <x v="0"/>
    <x v="0"/>
    <x v="0"/>
    <x v="1"/>
  </r>
  <r>
    <n v="71"/>
    <n v="5282837139"/>
    <d v="2025-05-08T00:00:00"/>
    <d v="2025-03-17T07:18:27"/>
    <d v="2025-05-08T00:00:00"/>
    <n v="250640693"/>
    <n v="2761"/>
    <s v="USD"/>
    <n v="7730426924"/>
    <d v="2025-06-10T00:00:00"/>
    <s v="Quincenal"/>
    <s v="1Q MAY"/>
    <d v="2025-03-14T15:00:00"/>
    <d v="2025-04-23T07:00:00"/>
    <x v="1"/>
    <n v="6"/>
    <x v="0"/>
    <x v="0"/>
    <x v="0"/>
    <x v="0"/>
    <x v="1"/>
  </r>
  <r>
    <n v="71"/>
    <n v="5282837148"/>
    <d v="2025-05-08T00:00:00"/>
    <d v="2025-03-17T07:18:27"/>
    <d v="2025-05-08T00:00:00"/>
    <n v="250640693"/>
    <n v="2761"/>
    <s v="USD"/>
    <n v="7730426924"/>
    <d v="2025-06-10T00:00:00"/>
    <s v="Quincenal"/>
    <s v="1Q MAY"/>
    <d v="2025-03-14T15:00:00"/>
    <d v="2025-04-23T07:00:00"/>
    <x v="1"/>
    <n v="6"/>
    <x v="0"/>
    <x v="0"/>
    <x v="0"/>
    <x v="0"/>
    <x v="1"/>
  </r>
  <r>
    <n v="71"/>
    <n v="5282837149"/>
    <d v="2025-05-08T00:00:00"/>
    <d v="2025-03-17T07:18:27"/>
    <d v="2025-05-08T00:00:00"/>
    <n v="250640693"/>
    <n v="2761"/>
    <s v="USD"/>
    <n v="7730426924"/>
    <d v="2025-06-10T00:00:00"/>
    <s v="Quincenal"/>
    <s v="1Q MAY"/>
    <d v="2025-03-14T15:00:00"/>
    <d v="2025-04-23T07:00:00"/>
    <x v="1"/>
    <n v="6"/>
    <x v="0"/>
    <x v="0"/>
    <x v="0"/>
    <x v="0"/>
    <x v="1"/>
  </r>
  <r>
    <n v="71"/>
    <n v="5282837165"/>
    <d v="2025-05-08T00:00:00"/>
    <d v="2025-03-17T07:18:27"/>
    <d v="2025-05-08T00:00:00"/>
    <n v="250640693"/>
    <n v="2761"/>
    <s v="USD"/>
    <n v="7730426924"/>
    <d v="2025-06-10T00:00:00"/>
    <s v="Quincenal"/>
    <s v="1Q MAY"/>
    <d v="2025-03-14T15:00:00"/>
    <d v="2025-04-23T07:00:00"/>
    <x v="1"/>
    <n v="6"/>
    <x v="0"/>
    <x v="0"/>
    <x v="0"/>
    <x v="0"/>
    <x v="1"/>
  </r>
  <r>
    <n v="71"/>
    <n v="5282837174"/>
    <d v="2025-05-08T00:00:00"/>
    <d v="2025-03-17T07:18:27"/>
    <d v="2025-05-08T00:00:00"/>
    <n v="250640693"/>
    <n v="2761"/>
    <s v="USD"/>
    <n v="7730426924"/>
    <d v="2025-06-10T00:00:00"/>
    <s v="Quincenal"/>
    <s v="1Q MAY"/>
    <d v="2025-03-14T15:00:00"/>
    <d v="2025-04-23T07:00:00"/>
    <x v="1"/>
    <n v="6"/>
    <x v="0"/>
    <x v="0"/>
    <x v="0"/>
    <x v="0"/>
    <x v="1"/>
  </r>
  <r>
    <n v="71"/>
    <n v="5282837175"/>
    <d v="2025-05-08T00:00:00"/>
    <d v="2025-03-17T07:18:27"/>
    <d v="2025-05-08T00:00:00"/>
    <n v="250640693"/>
    <n v="2761"/>
    <s v="USD"/>
    <n v="7730426924"/>
    <d v="2025-06-10T00:00:00"/>
    <s v="Quincenal"/>
    <s v="1Q MAY"/>
    <d v="2025-03-14T15:00:00"/>
    <d v="2025-04-23T07:00:00"/>
    <x v="1"/>
    <n v="6"/>
    <x v="0"/>
    <x v="0"/>
    <x v="0"/>
    <x v="0"/>
    <x v="1"/>
  </r>
  <r>
    <n v="71"/>
    <n v="5282837179"/>
    <d v="2025-05-08T00:00:00"/>
    <d v="2025-03-17T07:18:27"/>
    <d v="2025-05-08T00:00:00"/>
    <n v="250640693"/>
    <n v="2155"/>
    <s v="USD"/>
    <n v="7730426924"/>
    <d v="2025-06-10T00:00:00"/>
    <s v="Quincenal"/>
    <s v="1Q MAY"/>
    <d v="2025-03-14T15:00:00"/>
    <d v="2025-04-23T07:00:00"/>
    <x v="1"/>
    <n v="6"/>
    <x v="0"/>
    <x v="0"/>
    <x v="0"/>
    <x v="0"/>
    <x v="1"/>
  </r>
  <r>
    <n v="71"/>
    <n v="5282852370"/>
    <d v="2025-05-08T00:00:00"/>
    <d v="2025-03-18T08:17:50"/>
    <d v="2025-05-08T00:00:00"/>
    <n v="250640693"/>
    <n v="49299"/>
    <s v="USD"/>
    <n v="7730426924"/>
    <d v="2025-06-10T00:00:00"/>
    <s v="Quincenal"/>
    <s v="1Q MAY"/>
    <d v="2025-03-14T15:00:00"/>
    <d v="2025-04-23T07:00:00"/>
    <x v="1"/>
    <n v="6"/>
    <x v="0"/>
    <x v="0"/>
    <x v="0"/>
    <x v="0"/>
    <x v="1"/>
  </r>
  <r>
    <n v="71"/>
    <n v="5282852477"/>
    <d v="2025-05-08T00:00:00"/>
    <d v="2025-03-18T07:38:42"/>
    <d v="2025-05-08T00:00:00"/>
    <n v="250640693"/>
    <n v="71198"/>
    <s v="USD"/>
    <n v="7730426924"/>
    <d v="2025-06-10T00:00:00"/>
    <s v="Quincenal"/>
    <s v="1Q MAY"/>
    <d v="2025-03-14T15:00:00"/>
    <d v="2025-04-23T07:00:00"/>
    <x v="1"/>
    <n v="6"/>
    <x v="0"/>
    <x v="0"/>
    <x v="0"/>
    <x v="0"/>
    <x v="1"/>
  </r>
  <r>
    <n v="71"/>
    <n v="5282851379"/>
    <d v="2025-05-08T00:00:00"/>
    <d v="2025-03-24T20:25:28"/>
    <d v="2025-05-08T00:00:00"/>
    <n v="249136309"/>
    <n v="2763"/>
    <s v="USD"/>
    <n v="7730426924"/>
    <d v="2025-06-10T00:00:00"/>
    <s v="Quincenal"/>
    <s v="1Q MAY"/>
    <d v="2025-03-21T15:00:00"/>
    <d v="2025-04-23T16:00:00"/>
    <x v="1"/>
    <n v="6"/>
    <x v="0"/>
    <x v="0"/>
    <x v="0"/>
    <x v="0"/>
    <x v="1"/>
  </r>
  <r>
    <n v="71"/>
    <n v="5282854300"/>
    <d v="2025-05-08T00:00:00"/>
    <d v="2025-03-24T21:38:03"/>
    <d v="2025-05-08T00:00:00"/>
    <n v="250105711"/>
    <n v="391"/>
    <s v="USD"/>
    <n v="7730426924"/>
    <d v="2025-06-10T00:00:00"/>
    <s v="Quincenal"/>
    <s v="1Q MAY"/>
    <d v="2025-03-20T20:00:00"/>
    <d v="2025-04-23T16:00:00"/>
    <x v="1"/>
    <n v="6"/>
    <x v="0"/>
    <x v="0"/>
    <x v="0"/>
    <x v="0"/>
    <x v="1"/>
  </r>
  <r>
    <n v="71"/>
    <n v="5282854301"/>
    <d v="2025-05-08T00:00:00"/>
    <d v="2025-03-24T21:38:03"/>
    <d v="2025-05-08T00:00:00"/>
    <n v="250105711"/>
    <n v="8762"/>
    <s v="USD"/>
    <n v="7730426924"/>
    <d v="2025-06-10T00:00:00"/>
    <s v="Quincenal"/>
    <s v="1Q MAY"/>
    <d v="2025-03-20T20:00:00"/>
    <d v="2025-04-23T16:00:00"/>
    <x v="1"/>
    <n v="6"/>
    <x v="0"/>
    <x v="0"/>
    <x v="0"/>
    <x v="0"/>
    <x v="1"/>
  </r>
  <r>
    <n v="71"/>
    <n v="5282854307"/>
    <d v="2025-05-08T00:00:00"/>
    <d v="2025-03-24T21:38:03"/>
    <d v="2025-05-08T00:00:00"/>
    <n v="250105711"/>
    <n v="7831"/>
    <s v="USD"/>
    <n v="7730426924"/>
    <d v="2025-06-10T00:00:00"/>
    <s v="Quincenal"/>
    <s v="1Q MAY"/>
    <d v="2025-03-20T20:00:00"/>
    <d v="2025-04-23T16:00:00"/>
    <x v="1"/>
    <n v="6"/>
    <x v="0"/>
    <x v="0"/>
    <x v="0"/>
    <x v="0"/>
    <x v="1"/>
  </r>
  <r>
    <n v="71"/>
    <n v="5283049814"/>
    <d v="2025-05-09T00:00:00"/>
    <d v="2025-06-27T00:00:00"/>
    <d v="2025-05-09T00:00:00"/>
    <n v="250686622"/>
    <n v="2764"/>
    <s v="USD"/>
    <n v="7730426924"/>
    <d v="2025-06-10T00:00:00"/>
    <s v="Quincenal"/>
    <s v="1Q MAY"/>
    <d v="2025-03-20T20:00:00"/>
    <d v="2025-04-23T16:00:00"/>
    <x v="4"/>
    <n v="6"/>
    <x v="0"/>
    <x v="0"/>
    <x v="1"/>
    <x v="0"/>
    <x v="0"/>
  </r>
  <r>
    <n v="71"/>
    <n v="5283049815"/>
    <d v="2025-05-09T00:00:00"/>
    <d v="2025-06-27T00:00:00"/>
    <d v="2025-05-09T00:00:00"/>
    <n v="250686622"/>
    <n v="2764"/>
    <s v="USD"/>
    <n v="7730426924"/>
    <d v="2025-06-10T00:00:00"/>
    <s v="Quincenal"/>
    <s v="1Q MAY"/>
    <d v="2025-03-20T20:00:00"/>
    <d v="2025-04-23T16:00:00"/>
    <x v="4"/>
    <n v="6"/>
    <x v="0"/>
    <x v="0"/>
    <x v="1"/>
    <x v="0"/>
    <x v="0"/>
  </r>
  <r>
    <n v="71"/>
    <n v="5283049816"/>
    <d v="2025-05-09T00:00:00"/>
    <d v="2025-06-27T00:00:00"/>
    <d v="2025-05-09T00:00:00"/>
    <n v="250686622"/>
    <n v="2764"/>
    <s v="USD"/>
    <n v="7730426924"/>
    <d v="2025-06-10T00:00:00"/>
    <s v="Quincenal"/>
    <s v="1Q MAY"/>
    <d v="2025-03-20T20:00:00"/>
    <d v="2025-04-23T16:00:00"/>
    <x v="4"/>
    <n v="6"/>
    <x v="0"/>
    <x v="0"/>
    <x v="1"/>
    <x v="0"/>
    <x v="0"/>
  </r>
  <r>
    <n v="71"/>
    <n v="5283049817"/>
    <d v="2025-05-09T00:00:00"/>
    <d v="2025-06-27T00:00:00"/>
    <d v="2025-05-09T00:00:00"/>
    <n v="250686622"/>
    <n v="2764"/>
    <s v="USD"/>
    <n v="7730426924"/>
    <d v="2025-06-10T00:00:00"/>
    <s v="Quincenal"/>
    <s v="1Q MAY"/>
    <d v="2025-03-20T20:00:00"/>
    <d v="2025-04-23T16:00:00"/>
    <x v="4"/>
    <n v="6"/>
    <x v="0"/>
    <x v="0"/>
    <x v="1"/>
    <x v="0"/>
    <x v="0"/>
  </r>
  <r>
    <n v="71"/>
    <n v="5283050071"/>
    <d v="2025-05-09T00:00:00"/>
    <d v="2025-06-27T00:00:00"/>
    <d v="2025-05-09T00:00:00"/>
    <n v="250686622"/>
    <n v="2764"/>
    <s v="USD"/>
    <n v="7730426924"/>
    <d v="2025-06-10T00:00:00"/>
    <s v="Quincenal"/>
    <s v="1Q MAY"/>
    <d v="2025-03-20T20:00:00"/>
    <d v="2025-04-23T16:00:00"/>
    <x v="4"/>
    <n v="6"/>
    <x v="0"/>
    <x v="0"/>
    <x v="1"/>
    <x v="0"/>
    <x v="0"/>
  </r>
  <r>
    <n v="71"/>
    <n v="5283050078"/>
    <d v="2025-05-09T00:00:00"/>
    <d v="2025-06-27T00:00:00"/>
    <d v="2025-05-09T00:00:00"/>
    <n v="250686622"/>
    <n v="2764"/>
    <s v="USD"/>
    <n v="7730426924"/>
    <d v="2025-06-10T00:00:00"/>
    <s v="Quincenal"/>
    <s v="1Q MAY"/>
    <d v="2025-03-20T20:00:00"/>
    <d v="2025-04-23T16:00:00"/>
    <x v="4"/>
    <n v="6"/>
    <x v="0"/>
    <x v="0"/>
    <x v="1"/>
    <x v="0"/>
    <x v="0"/>
  </r>
  <r>
    <n v="1592"/>
    <n v="5775762828"/>
    <d v="2025-03-27T00:00:00"/>
    <d v="2025-03-25T00:00:00"/>
    <d v="2025-03-27T00:00:00"/>
    <n v="248928704"/>
    <n v="495"/>
    <s v="USD"/>
    <n v="7730421712"/>
    <d v="2025-05-08T00:00:00"/>
    <s v="Quincenal"/>
    <s v="2Q ABR"/>
    <d v="2025-03-19T00:00:00"/>
    <d v="2025-04-24T00:00:00"/>
    <x v="1"/>
    <n v="5"/>
    <x v="0"/>
    <x v="0"/>
    <x v="0"/>
    <x v="0"/>
    <x v="0"/>
  </r>
  <r>
    <n v="10171"/>
    <s v="5481544018 "/>
    <d v="2025-03-31T00:00:00"/>
    <d v="2025-03-28T00:00:00"/>
    <d v="2025-03-31T00:00:00"/>
    <n v="246250931"/>
    <n v="26514"/>
    <s v="USD"/>
    <n v="7730421712"/>
    <d v="2025-05-08T00:00:00"/>
    <s v="Quincenal"/>
    <s v="2Q ABR"/>
    <d v="2025-03-24T00:00:00"/>
    <d v="2025-04-24T00:00:00"/>
    <x v="1"/>
    <n v="5"/>
    <x v="0"/>
    <x v="1"/>
    <x v="0"/>
    <x v="0"/>
    <x v="1"/>
  </r>
  <r>
    <n v="71"/>
    <n v="5282845302"/>
    <d v="2025-05-08T00:00:00"/>
    <d v="2025-03-19T12:35:58"/>
    <d v="2025-05-08T00:00:00"/>
    <s v="MEDUYZ791888"/>
    <n v="22603"/>
    <s v="USD"/>
    <n v="7730426924"/>
    <d v="2025-06-10T00:00:00"/>
    <s v="Quincenal"/>
    <s v="1Q MAY"/>
    <d v="2025-03-17T15:00:00"/>
    <d v="2025-04-24T16:00:00"/>
    <x v="1"/>
    <n v="6"/>
    <x v="0"/>
    <x v="0"/>
    <x v="0"/>
    <x v="0"/>
    <x v="1"/>
  </r>
  <r>
    <n v="1592"/>
    <n v="5775762827"/>
    <d v="2025-03-27T00:00:00"/>
    <d v="2025-03-25T00:00:00"/>
    <d v="2025-03-27T00:00:00"/>
    <n v="250215079"/>
    <n v="10828"/>
    <s v="USD"/>
    <n v="7730421712"/>
    <d v="2025-05-08T00:00:00"/>
    <s v="Quincenal"/>
    <s v="2Q ABR"/>
    <d v="2025-03-18T00:00:00"/>
    <d v="2025-04-26T00:00:00"/>
    <x v="1"/>
    <n v="5"/>
    <x v="0"/>
    <x v="0"/>
    <x v="0"/>
    <x v="0"/>
    <x v="0"/>
  </r>
  <r>
    <n v="71"/>
    <n v="5282848552"/>
    <d v="2025-05-08T00:00:00"/>
    <d v="2025-03-21T00:00:00"/>
    <d v="2025-05-08T00:00:00"/>
    <n v="250818181"/>
    <n v="836"/>
    <s v="USD"/>
    <n v="7730426924"/>
    <d v="2025-06-10T00:00:00"/>
    <s v="Quincenal"/>
    <s v="1Q MAY"/>
    <d v="2025-03-20T14:00:00"/>
    <d v="2025-04-26T22:00:00"/>
    <x v="1"/>
    <n v="6"/>
    <x v="0"/>
    <x v="0"/>
    <x v="0"/>
    <x v="0"/>
    <x v="1"/>
  </r>
  <r>
    <n v="71"/>
    <n v="5282848555"/>
    <d v="2025-05-08T00:00:00"/>
    <d v="2025-03-21T00:00:00"/>
    <d v="2025-05-08T00:00:00"/>
    <n v="250818181"/>
    <n v="1022"/>
    <s v="USD"/>
    <n v="7730426924"/>
    <d v="2025-06-10T00:00:00"/>
    <s v="Quincenal"/>
    <s v="1Q MAY"/>
    <d v="2025-03-20T14:00:00"/>
    <d v="2025-04-26T22:00:00"/>
    <x v="1"/>
    <n v="6"/>
    <x v="0"/>
    <x v="0"/>
    <x v="0"/>
    <x v="0"/>
    <x v="1"/>
  </r>
  <r>
    <n v="71"/>
    <n v="5282848574"/>
    <d v="2025-05-08T00:00:00"/>
    <d v="2025-03-21T00:00:00"/>
    <d v="2025-05-08T00:00:00"/>
    <n v="250818181"/>
    <n v="21848"/>
    <s v="USD"/>
    <n v="7730426924"/>
    <d v="2025-06-10T00:00:00"/>
    <s v="Quincenal"/>
    <s v="1Q MAY"/>
    <d v="2025-03-20T14:00:00"/>
    <d v="2025-04-26T22:00:00"/>
    <x v="1"/>
    <n v="6"/>
    <x v="0"/>
    <x v="0"/>
    <x v="0"/>
    <x v="0"/>
    <x v="1"/>
  </r>
  <r>
    <n v="71"/>
    <n v="5283066571"/>
    <d v="2025-07-08T00:00:00"/>
    <d v="2025-07-04T00:00:00"/>
    <d v="2025-07-08T00:00:00"/>
    <n v="250818181"/>
    <n v="1857"/>
    <s v="USD"/>
    <n v="7730437911"/>
    <d v="2025-07-22T00:00:00"/>
    <s v="Quincenal"/>
    <s v="1Q JUL"/>
    <d v="2025-03-20T14:00:00"/>
    <d v="2025-04-26T22:00:00"/>
    <x v="6"/>
    <n v="7"/>
    <x v="0"/>
    <x v="0"/>
    <x v="0"/>
    <x v="0"/>
    <x v="0"/>
  </r>
  <r>
    <n v="71"/>
    <n v="5282866059"/>
    <d v="2025-05-08T00:00:00"/>
    <d v="2025-03-31T11:02:01"/>
    <d v="2025-05-08T00:00:00"/>
    <n v="250641611"/>
    <n v="7471"/>
    <s v="USD"/>
    <n v="7730426924"/>
    <d v="2025-06-10T00:00:00"/>
    <s v="Quincenal"/>
    <s v="1Q MAY"/>
    <d v="2025-03-28T15:00:00"/>
    <d v="2025-04-30T18:00:00"/>
    <x v="1"/>
    <n v="6"/>
    <x v="0"/>
    <x v="0"/>
    <x v="0"/>
    <x v="0"/>
    <x v="1"/>
  </r>
  <r>
    <n v="71"/>
    <n v="5282866060"/>
    <d v="2025-05-08T00:00:00"/>
    <d v="2025-03-31T11:02:01"/>
    <d v="2025-05-08T00:00:00"/>
    <n v="250641611"/>
    <n v="12762"/>
    <s v="USD"/>
    <n v="7730426924"/>
    <d v="2025-06-10T00:00:00"/>
    <s v="Quincenal"/>
    <s v="1Q MAY"/>
    <d v="2025-03-28T15:00:00"/>
    <d v="2025-04-30T18:00:00"/>
    <x v="1"/>
    <n v="6"/>
    <x v="0"/>
    <x v="0"/>
    <x v="0"/>
    <x v="0"/>
    <x v="1"/>
  </r>
  <r>
    <n v="71"/>
    <n v="5282866061"/>
    <d v="2025-05-08T00:00:00"/>
    <d v="2025-03-31T11:02:01"/>
    <d v="2025-05-08T00:00:00"/>
    <n v="250641611"/>
    <n v="5091"/>
    <s v="USD"/>
    <n v="7730426924"/>
    <d v="2025-06-10T00:00:00"/>
    <s v="Quincenal"/>
    <s v="1Q MAY"/>
    <d v="2025-03-28T15:00:00"/>
    <d v="2025-04-30T18:00:00"/>
    <x v="1"/>
    <n v="6"/>
    <x v="0"/>
    <x v="0"/>
    <x v="0"/>
    <x v="0"/>
    <x v="1"/>
  </r>
  <r>
    <n v="71"/>
    <n v="5282866062"/>
    <d v="2025-05-08T00:00:00"/>
    <d v="2025-03-31T11:02:01"/>
    <d v="2025-05-08T00:00:00"/>
    <n v="250641611"/>
    <n v="2347"/>
    <s v="USD"/>
    <n v="7730426924"/>
    <d v="2025-06-10T00:00:00"/>
    <s v="Quincenal"/>
    <s v="1Q MAY"/>
    <d v="2025-03-28T15:00:00"/>
    <d v="2025-04-30T18:00:00"/>
    <x v="1"/>
    <n v="6"/>
    <x v="0"/>
    <x v="0"/>
    <x v="0"/>
    <x v="0"/>
    <x v="1"/>
  </r>
  <r>
    <n v="71"/>
    <n v="5282866063"/>
    <d v="2025-05-08T00:00:00"/>
    <d v="2025-03-31T11:02:01"/>
    <d v="2025-05-08T00:00:00"/>
    <n v="250641611"/>
    <n v="11017"/>
    <s v="USD"/>
    <n v="7730426924"/>
    <d v="2025-06-10T00:00:00"/>
    <s v="Quincenal"/>
    <s v="1Q MAY"/>
    <d v="2025-03-28T15:00:00"/>
    <d v="2025-04-30T18:00:00"/>
    <x v="1"/>
    <n v="6"/>
    <x v="0"/>
    <x v="0"/>
    <x v="0"/>
    <x v="0"/>
    <x v="1"/>
  </r>
  <r>
    <n v="71"/>
    <n v="5282866065"/>
    <d v="2025-05-08T00:00:00"/>
    <d v="2025-03-31T11:02:01"/>
    <d v="2025-05-08T00:00:00"/>
    <n v="250641611"/>
    <n v="445"/>
    <s v="USD"/>
    <n v="7730426924"/>
    <d v="2025-06-10T00:00:00"/>
    <s v="Quincenal"/>
    <s v="1Q MAY"/>
    <d v="2025-03-28T15:00:00"/>
    <d v="2025-04-30T18:00:00"/>
    <x v="1"/>
    <n v="6"/>
    <x v="0"/>
    <x v="0"/>
    <x v="0"/>
    <x v="0"/>
    <x v="1"/>
  </r>
  <r>
    <n v="71"/>
    <n v="5282866066"/>
    <d v="2025-05-08T00:00:00"/>
    <d v="2025-03-31T11:02:01"/>
    <d v="2025-05-08T00:00:00"/>
    <n v="250641611"/>
    <n v="3272"/>
    <s v="USD"/>
    <n v="7730426924"/>
    <d v="2025-06-10T00:00:00"/>
    <s v="Quincenal"/>
    <s v="1Q MAY"/>
    <d v="2025-03-28T15:00:00"/>
    <d v="2025-04-30T18:00:00"/>
    <x v="1"/>
    <n v="6"/>
    <x v="0"/>
    <x v="0"/>
    <x v="0"/>
    <x v="0"/>
    <x v="1"/>
  </r>
  <r>
    <n v="71"/>
    <n v="5282866067"/>
    <d v="2025-05-08T00:00:00"/>
    <d v="2025-03-31T11:02:01"/>
    <d v="2025-05-08T00:00:00"/>
    <n v="250641611"/>
    <n v="7449"/>
    <s v="USD"/>
    <n v="7730426924"/>
    <d v="2025-06-10T00:00:00"/>
    <s v="Quincenal"/>
    <s v="1Q MAY"/>
    <d v="2025-03-28T15:00:00"/>
    <d v="2025-04-30T18:00:00"/>
    <x v="1"/>
    <n v="6"/>
    <x v="0"/>
    <x v="0"/>
    <x v="0"/>
    <x v="0"/>
    <x v="1"/>
  </r>
  <r>
    <n v="71"/>
    <n v="5282866070"/>
    <d v="2025-05-08T00:00:00"/>
    <d v="2025-03-31T11:02:01"/>
    <d v="2025-05-08T00:00:00"/>
    <n v="250641611"/>
    <n v="60"/>
    <s v="USD"/>
    <n v="7730426924"/>
    <d v="2025-06-10T00:00:00"/>
    <s v="Quincenal"/>
    <s v="1Q MAY"/>
    <d v="2025-03-28T15:00:00"/>
    <d v="2025-04-30T18:00:00"/>
    <x v="1"/>
    <n v="6"/>
    <x v="0"/>
    <x v="0"/>
    <x v="0"/>
    <x v="0"/>
    <x v="1"/>
  </r>
  <r>
    <n v="71"/>
    <n v="5282866071"/>
    <d v="2025-05-08T00:00:00"/>
    <d v="2025-03-31T11:02:01"/>
    <d v="2025-05-08T00:00:00"/>
    <n v="250641611"/>
    <n v="729"/>
    <s v="USD"/>
    <n v="7730426924"/>
    <d v="2025-06-10T00:00:00"/>
    <s v="Quincenal"/>
    <s v="1Q MAY"/>
    <d v="2025-03-28T15:00:00"/>
    <d v="2025-04-30T18:00:00"/>
    <x v="1"/>
    <n v="6"/>
    <x v="0"/>
    <x v="0"/>
    <x v="0"/>
    <x v="0"/>
    <x v="1"/>
  </r>
  <r>
    <n v="71"/>
    <n v="5282866075"/>
    <d v="2025-05-08T00:00:00"/>
    <d v="2025-03-31T00:00:00"/>
    <d v="2025-05-08T00:00:00"/>
    <n v="250641611"/>
    <n v="11863"/>
    <s v="USD"/>
    <n v="7730426924"/>
    <d v="2025-06-10T00:00:00"/>
    <s v="Quincenal"/>
    <s v="1Q MAY"/>
    <d v="2025-03-28T15:00:00"/>
    <d v="2025-04-30T18:00:00"/>
    <x v="1"/>
    <n v="6"/>
    <x v="0"/>
    <x v="0"/>
    <x v="0"/>
    <x v="0"/>
    <x v="1"/>
  </r>
  <r>
    <n v="71"/>
    <n v="5282866076"/>
    <d v="2025-05-08T00:00:00"/>
    <d v="2025-03-31T11:55:25"/>
    <d v="2025-05-08T00:00:00"/>
    <n v="250157135"/>
    <n v="2753"/>
    <s v="USD"/>
    <n v="7730426924"/>
    <d v="2025-06-10T00:00:00"/>
    <s v="Quincenal"/>
    <s v="1Q MAY"/>
    <d v="2025-03-28T16:00:00"/>
    <d v="2025-04-30T18:00:00"/>
    <x v="1"/>
    <n v="6"/>
    <x v="0"/>
    <x v="0"/>
    <x v="0"/>
    <x v="0"/>
    <x v="1"/>
  </r>
  <r>
    <n v="71"/>
    <n v="5282866092"/>
    <d v="2025-05-08T00:00:00"/>
    <d v="2025-03-31T11:55:25"/>
    <d v="2025-05-08T00:00:00"/>
    <n v="250157135"/>
    <n v="2753"/>
    <s v="USD"/>
    <n v="7730426924"/>
    <d v="2025-06-10T00:00:00"/>
    <s v="Quincenal"/>
    <s v="1Q MAY"/>
    <d v="2025-03-28T16:00:00"/>
    <d v="2025-04-30T18:00:00"/>
    <x v="1"/>
    <n v="6"/>
    <x v="0"/>
    <x v="0"/>
    <x v="0"/>
    <x v="0"/>
    <x v="1"/>
  </r>
  <r>
    <n v="71"/>
    <n v="5282866110"/>
    <d v="2025-05-08T00:00:00"/>
    <d v="2025-03-31T13:49:04"/>
    <d v="2025-05-08T00:00:00"/>
    <n v="250157135"/>
    <n v="54"/>
    <s v="USD"/>
    <n v="7730426924"/>
    <d v="2025-06-10T00:00:00"/>
    <s v="Quincenal"/>
    <s v="1Q MAY"/>
    <d v="2025-03-28T16:00:00"/>
    <d v="2025-04-30T18:00:00"/>
    <x v="1"/>
    <n v="6"/>
    <x v="0"/>
    <x v="0"/>
    <x v="0"/>
    <x v="0"/>
    <x v="1"/>
  </r>
  <r>
    <n v="71"/>
    <n v="5282866134"/>
    <d v="2025-05-08T00:00:00"/>
    <d v="2025-03-31T14:19:19"/>
    <d v="2025-05-08T00:00:00"/>
    <n v="250157135"/>
    <n v="1613"/>
    <s v="USD"/>
    <n v="7730426924"/>
    <d v="2025-06-10T00:00:00"/>
    <s v="Quincenal"/>
    <s v="1Q MAY"/>
    <d v="2025-03-28T16:00:00"/>
    <d v="2025-04-30T18:00:00"/>
    <x v="1"/>
    <n v="6"/>
    <x v="0"/>
    <x v="0"/>
    <x v="0"/>
    <x v="0"/>
    <x v="1"/>
  </r>
  <r>
    <n v="71"/>
    <n v="5282866194"/>
    <d v="2025-05-08T00:00:00"/>
    <d v="2025-03-31T11:02:01"/>
    <d v="2025-05-08T00:00:00"/>
    <n v="250641611"/>
    <n v="10307"/>
    <s v="USD"/>
    <n v="7730426924"/>
    <d v="2025-06-10T00:00:00"/>
    <s v="Quincenal"/>
    <s v="1Q MAY"/>
    <d v="2025-03-28T15:00:00"/>
    <d v="2025-04-30T18:00:00"/>
    <x v="1"/>
    <n v="6"/>
    <x v="0"/>
    <x v="0"/>
    <x v="0"/>
    <x v="0"/>
    <x v="1"/>
  </r>
  <r>
    <n v="71"/>
    <n v="5282866195"/>
    <d v="2025-05-08T00:00:00"/>
    <d v="2025-03-31T11:02:01"/>
    <d v="2025-05-08T00:00:00"/>
    <n v="250641611"/>
    <n v="2615"/>
    <s v="USD"/>
    <n v="7730426924"/>
    <d v="2025-06-10T00:00:00"/>
    <s v="Quincenal"/>
    <s v="1Q MAY"/>
    <d v="2025-03-28T15:00:00"/>
    <d v="2025-04-30T18:00:00"/>
    <x v="1"/>
    <n v="6"/>
    <x v="0"/>
    <x v="0"/>
    <x v="0"/>
    <x v="0"/>
    <x v="1"/>
  </r>
  <r>
    <n v="71"/>
    <n v="5282875247"/>
    <d v="2025-05-08T00:00:00"/>
    <d v="2025-04-03T08:50:14"/>
    <d v="2025-05-08T00:00:00"/>
    <n v="250641611"/>
    <n v="857"/>
    <s v="USD"/>
    <n v="7730426924"/>
    <d v="2025-06-10T00:00:00"/>
    <s v="Quincenal"/>
    <s v="1Q MAY"/>
    <d v="2025-03-28T15:00:00"/>
    <d v="2025-04-30T18:00:00"/>
    <x v="7"/>
    <n v="6"/>
    <x v="0"/>
    <x v="0"/>
    <x v="0"/>
    <x v="0"/>
    <x v="0"/>
  </r>
  <r>
    <n v="71"/>
    <n v="5282887748"/>
    <d v="2025-05-08T00:00:00"/>
    <d v="2025-04-07T15:48:12"/>
    <d v="2025-05-08T00:00:00"/>
    <n v="250157135"/>
    <n v="181"/>
    <s v="USD"/>
    <n v="7730426924"/>
    <d v="2025-06-10T00:00:00"/>
    <s v="Quincenal"/>
    <s v="1Q MAY"/>
    <d v="2025-03-28T16:00:00"/>
    <d v="2025-04-30T18:00:00"/>
    <x v="7"/>
    <n v="6"/>
    <x v="0"/>
    <x v="0"/>
    <x v="0"/>
    <x v="0"/>
    <x v="0"/>
  </r>
  <r>
    <n v="10171"/>
    <n v="5481566889"/>
    <d v="2025-04-15T00:00:00"/>
    <d v="2025-04-15T00:00:00"/>
    <d v="2025-04-15T00:00:00"/>
    <n v="247402818"/>
    <n v="26514"/>
    <s v="USD"/>
    <n v="7730426924"/>
    <d v="2025-06-10T00:00:00"/>
    <s v="Quincenal"/>
    <s v="1Q MAY"/>
    <d v="2025-03-31T00:00:00"/>
    <d v="2025-05-01T00:00:00"/>
    <x v="7"/>
    <n v="6"/>
    <x v="0"/>
    <x v="1"/>
    <x v="0"/>
    <x v="1"/>
    <x v="0"/>
  </r>
  <r>
    <n v="515"/>
    <n v="5547604854"/>
    <d v="2025-04-15T00:00:00"/>
    <d v="2025-04-02T00:00:00"/>
    <d v="2025-04-15T00:00:00"/>
    <n v="250692249"/>
    <n v="4001"/>
    <s v="USD"/>
    <n v="7730426924"/>
    <d v="2025-06-10T00:00:00"/>
    <s v="Quincenal"/>
    <s v="1Q MAY"/>
    <d v="2025-03-31T00:00:00"/>
    <d v="2025-05-01T00:00:00"/>
    <x v="7"/>
    <n v="6"/>
    <x v="0"/>
    <x v="0"/>
    <x v="0"/>
    <x v="0"/>
    <x v="1"/>
  </r>
  <r>
    <n v="515"/>
    <n v="5547604857"/>
    <d v="2025-04-15T00:00:00"/>
    <d v="2025-04-02T00:00:00"/>
    <d v="2025-04-15T00:00:00"/>
    <n v="250692249"/>
    <n v="10825"/>
    <s v="USD"/>
    <n v="7730426924"/>
    <d v="2025-06-10T00:00:00"/>
    <s v="Quincenal"/>
    <s v="1Q MAY"/>
    <d v="2025-03-31T00:00:00"/>
    <d v="2025-05-01T00:00:00"/>
    <x v="7"/>
    <n v="6"/>
    <x v="0"/>
    <x v="0"/>
    <x v="0"/>
    <x v="0"/>
    <x v="1"/>
  </r>
  <r>
    <n v="515"/>
    <n v="5547696240"/>
    <d v="2025-06-13T00:00:00"/>
    <d v="2025-05-30T00:00:00"/>
    <d v="2025-06-13T00:00:00"/>
    <n v="250692249"/>
    <n v="2111"/>
    <s v="USD"/>
    <n v="7730429758"/>
    <d v="2025-06-24T00:00:00"/>
    <s v="Quincenal"/>
    <s v="1Q JUN"/>
    <d v="2025-03-30T00:00:00"/>
    <d v="2025-05-01T00:00:00"/>
    <x v="3"/>
    <n v="6"/>
    <x v="0"/>
    <x v="0"/>
    <x v="0"/>
    <x v="0"/>
    <x v="0"/>
  </r>
  <r>
    <n v="515"/>
    <n v="5775765899"/>
    <d v="2025-04-15T00:00:00"/>
    <d v="2025-04-01T00:00:00"/>
    <d v="2025-04-15T00:00:00"/>
    <s v="250163587I"/>
    <n v="2813"/>
    <s v="USD"/>
    <n v="7730426924"/>
    <d v="2025-06-10T00:00:00"/>
    <s v="Quincenal"/>
    <s v="1Q MAY"/>
    <d v="2025-03-26T00:00:00"/>
    <d v="2025-05-01T00:00:00"/>
    <x v="7"/>
    <n v="6"/>
    <x v="0"/>
    <x v="0"/>
    <x v="0"/>
    <x v="0"/>
    <x v="0"/>
  </r>
  <r>
    <n v="515"/>
    <n v="5547604852"/>
    <d v="2025-04-15T00:00:00"/>
    <d v="2025-04-02T00:00:00"/>
    <d v="2025-04-15T00:00:00"/>
    <s v="HLCUSZX2503BYMT6"/>
    <n v="2269"/>
    <s v="USD"/>
    <n v="7730426924"/>
    <d v="2025-06-10T00:00:00"/>
    <s v="Quincenal"/>
    <s v="1Q MAY"/>
    <d v="2025-03-29T00:00:00"/>
    <d v="2025-05-03T00:00:00"/>
    <x v="7"/>
    <n v="6"/>
    <x v="0"/>
    <x v="0"/>
    <x v="0"/>
    <x v="0"/>
    <x v="1"/>
  </r>
  <r>
    <n v="71"/>
    <n v="5282862341"/>
    <d v="2025-05-08T00:00:00"/>
    <d v="2025-03-30T08:46:01"/>
    <d v="2025-05-08T00:00:00"/>
    <n v="251175836"/>
    <n v="2267"/>
    <s v="USD"/>
    <n v="7730426924"/>
    <d v="2025-06-10T00:00:00"/>
    <s v="Quincenal"/>
    <s v="1Q MAY"/>
    <d v="2025-03-27T03:00:00"/>
    <d v="2025-05-03T21:00:00"/>
    <x v="1"/>
    <n v="6"/>
    <x v="0"/>
    <x v="0"/>
    <x v="0"/>
    <x v="0"/>
    <x v="1"/>
  </r>
  <r>
    <n v="71"/>
    <n v="5282862342"/>
    <d v="2025-05-08T00:00:00"/>
    <d v="2025-03-30T08:43:23"/>
    <d v="2025-05-08T00:00:00"/>
    <n v="251175836"/>
    <n v="11892"/>
    <s v="USD"/>
    <n v="7730426924"/>
    <d v="2025-06-10T00:00:00"/>
    <s v="Quincenal"/>
    <s v="1Q MAY"/>
    <d v="2025-03-27T03:00:00"/>
    <d v="2025-05-03T21:00:00"/>
    <x v="1"/>
    <n v="6"/>
    <x v="0"/>
    <x v="0"/>
    <x v="0"/>
    <x v="0"/>
    <x v="1"/>
  </r>
  <r>
    <n v="71"/>
    <n v="5282862343"/>
    <d v="2025-05-08T00:00:00"/>
    <d v="2025-03-30T08:51:01"/>
    <d v="2025-05-08T00:00:00"/>
    <n v="251175836"/>
    <n v="1853"/>
    <s v="USD"/>
    <n v="7730426924"/>
    <d v="2025-06-10T00:00:00"/>
    <s v="Quincenal"/>
    <s v="1Q MAY"/>
    <d v="2025-03-27T03:00:00"/>
    <d v="2025-05-03T21:00:00"/>
    <x v="1"/>
    <n v="6"/>
    <x v="0"/>
    <x v="0"/>
    <x v="0"/>
    <x v="0"/>
    <x v="1"/>
  </r>
  <r>
    <n v="71"/>
    <n v="5282862345"/>
    <d v="2025-05-08T00:00:00"/>
    <d v="2025-03-30T08:48:44"/>
    <d v="2025-05-08T00:00:00"/>
    <n v="251175836"/>
    <n v="6103"/>
    <s v="USD"/>
    <n v="7730426924"/>
    <d v="2025-06-10T00:00:00"/>
    <s v="Quincenal"/>
    <s v="1Q MAY"/>
    <d v="2025-03-27T03:00:00"/>
    <d v="2025-05-03T21:00:00"/>
    <x v="1"/>
    <n v="6"/>
    <x v="0"/>
    <x v="0"/>
    <x v="0"/>
    <x v="0"/>
    <x v="1"/>
  </r>
  <r>
    <n v="71"/>
    <n v="5282862311"/>
    <d v="2025-05-08T00:00:00"/>
    <d v="2025-03-30T08:26:12"/>
    <d v="2025-05-08T00:00:00"/>
    <n v="249887986"/>
    <n v="3949"/>
    <s v="USD"/>
    <n v="7730426924"/>
    <d v="2025-06-10T00:00:00"/>
    <s v="Quincenal"/>
    <s v="1Q MAY"/>
    <d v="2025-03-27T06:00:00"/>
    <d v="2025-05-05T11:00:00"/>
    <x v="1"/>
    <n v="6"/>
    <x v="0"/>
    <x v="0"/>
    <x v="0"/>
    <x v="0"/>
    <x v="1"/>
  </r>
  <r>
    <n v="71"/>
    <n v="5282862313"/>
    <d v="2025-05-08T00:00:00"/>
    <d v="2025-03-30T08:27:41"/>
    <d v="2025-05-08T00:00:00"/>
    <n v="249887986"/>
    <n v="4888"/>
    <s v="USD"/>
    <n v="7730426924"/>
    <d v="2025-06-10T00:00:00"/>
    <s v="Quincenal"/>
    <s v="1Q MAY"/>
    <d v="2025-03-27T06:00:00"/>
    <d v="2025-05-05T11:00:00"/>
    <x v="1"/>
    <n v="6"/>
    <x v="0"/>
    <x v="0"/>
    <x v="0"/>
    <x v="0"/>
    <x v="1"/>
  </r>
  <r>
    <n v="10171"/>
    <n v="5481566972"/>
    <d v="2025-04-15T00:00:00"/>
    <d v="2025-04-15T00:00:00"/>
    <d v="2025-04-15T00:00:00"/>
    <n v="247920875"/>
    <n v="2700"/>
    <s v="USD"/>
    <n v="7730426924"/>
    <d v="2025-06-10T00:00:00"/>
    <s v="Quincenal"/>
    <s v="1Q MAY"/>
    <d v="2025-04-07T00:00:00"/>
    <d v="2025-05-07T00:00:00"/>
    <x v="7"/>
    <n v="6"/>
    <x v="0"/>
    <x v="1"/>
    <x v="0"/>
    <x v="1"/>
    <x v="0"/>
  </r>
  <r>
    <n v="10171"/>
    <n v="5481574583"/>
    <d v="2025-04-22T00:00:00"/>
    <d v="2025-04-22T00:00:00"/>
    <d v="2025-04-22T00:00:00"/>
    <n v="247920875"/>
    <n v="5400"/>
    <s v="USD"/>
    <n v="7730426924"/>
    <d v="2025-06-10T00:00:00"/>
    <s v="Quincenal"/>
    <s v="1Q MAY"/>
    <d v="2025-04-07T00:00:00"/>
    <d v="2025-05-07T00:00:00"/>
    <x v="7"/>
    <n v="6"/>
    <x v="0"/>
    <x v="1"/>
    <x v="0"/>
    <x v="1"/>
    <x v="0"/>
  </r>
  <r>
    <n v="515"/>
    <n v="5547604851"/>
    <d v="2025-04-15T00:00:00"/>
    <d v="2025-04-02T00:00:00"/>
    <d v="2025-04-15T00:00:00"/>
    <s v="HLCUSZX2503BYMU7"/>
    <n v="5438"/>
    <s v="USD"/>
    <n v="7730426924"/>
    <d v="2025-06-10T00:00:00"/>
    <s v="Quincenal"/>
    <s v="1Q MAY"/>
    <d v="2025-03-29T00:00:00"/>
    <d v="2025-05-07T00:00:00"/>
    <x v="7"/>
    <n v="6"/>
    <x v="0"/>
    <x v="0"/>
    <x v="0"/>
    <x v="0"/>
    <x v="1"/>
  </r>
  <r>
    <n v="515"/>
    <n v="5547604853"/>
    <d v="2025-04-15T00:00:00"/>
    <d v="2025-04-02T00:00:00"/>
    <d v="2025-04-15T00:00:00"/>
    <s v="HLCUSZX2503BYMU7"/>
    <n v="5438"/>
    <s v="USD"/>
    <n v="7730426924"/>
    <d v="2025-06-10T00:00:00"/>
    <s v="Quincenal"/>
    <s v="1Q MAY"/>
    <d v="2025-03-29T00:00:00"/>
    <d v="2025-05-07T00:00:00"/>
    <x v="7"/>
    <n v="6"/>
    <x v="0"/>
    <x v="0"/>
    <x v="0"/>
    <x v="0"/>
    <x v="1"/>
  </r>
  <r>
    <n v="515"/>
    <n v="5547618990"/>
    <d v="2025-04-15T00:00:00"/>
    <d v="2025-04-10T00:00:00"/>
    <d v="2025-04-15T00:00:00"/>
    <n v="251280007"/>
    <n v="2582"/>
    <s v="USD"/>
    <n v="7730426924"/>
    <d v="2025-06-10T00:00:00"/>
    <s v="Quincenal"/>
    <s v="1Q MAY"/>
    <d v="2025-04-05T00:00:00"/>
    <d v="2025-05-07T00:00:00"/>
    <x v="7"/>
    <n v="6"/>
    <x v="0"/>
    <x v="0"/>
    <x v="0"/>
    <x v="0"/>
    <x v="1"/>
  </r>
  <r>
    <n v="515"/>
    <n v="5547618991"/>
    <d v="2025-04-15T00:00:00"/>
    <d v="2025-04-10T00:00:00"/>
    <d v="2025-04-15T00:00:00"/>
    <n v="251280007"/>
    <n v="249"/>
    <s v="USD"/>
    <n v="7730421712"/>
    <d v="2025-05-08T00:00:00"/>
    <s v="Quincenal"/>
    <s v="2Q ABR"/>
    <d v="2025-04-05T00:00:00"/>
    <d v="2025-05-07T00:00:00"/>
    <x v="7"/>
    <n v="5"/>
    <x v="0"/>
    <x v="0"/>
    <x v="0"/>
    <x v="0"/>
    <x v="1"/>
  </r>
  <r>
    <n v="515"/>
    <n v="5547693694"/>
    <d v="2025-05-08T00:00:00"/>
    <d v="2025-05-28T00:00:00"/>
    <d v="2025-05-08T00:00:00"/>
    <n v="251280007"/>
    <n v="16254"/>
    <s v="USD"/>
    <n v="7730426924"/>
    <d v="2025-06-10T00:00:00"/>
    <s v="Quincenal"/>
    <s v="1Q MAY"/>
    <d v="2025-04-05T00:00:00"/>
    <d v="2025-05-07T00:00:00"/>
    <x v="3"/>
    <n v="6"/>
    <x v="0"/>
    <x v="0"/>
    <x v="1"/>
    <x v="0"/>
    <x v="0"/>
  </r>
  <r>
    <n v="515"/>
    <n v="5547695648"/>
    <d v="2025-05-08T00:00:00"/>
    <d v="2025-05-29T00:00:00"/>
    <d v="2025-05-08T00:00:00"/>
    <n v="251280007"/>
    <n v="4392"/>
    <s v="USD"/>
    <n v="7730426924"/>
    <d v="2025-06-10T00:00:00"/>
    <s v="Quincenal"/>
    <s v="1Q MAY"/>
    <d v="2025-04-05T00:00:00"/>
    <d v="2025-05-07T00:00:00"/>
    <x v="3"/>
    <n v="6"/>
    <x v="0"/>
    <x v="0"/>
    <x v="1"/>
    <x v="0"/>
    <x v="0"/>
  </r>
  <r>
    <n v="71"/>
    <n v="5282866019"/>
    <d v="2025-05-08T00:00:00"/>
    <d v="2025-03-31T10:15:30"/>
    <d v="2025-05-08T00:00:00"/>
    <n v="250640697"/>
    <n v="2754"/>
    <s v="USD"/>
    <n v="7730426924"/>
    <d v="2025-06-10T00:00:00"/>
    <s v="Quincenal"/>
    <s v="1Q MAY"/>
    <d v="2025-03-29T14:00:00"/>
    <d v="2025-05-07T06:00:00"/>
    <x v="1"/>
    <n v="6"/>
    <x v="0"/>
    <x v="0"/>
    <x v="0"/>
    <x v="0"/>
    <x v="1"/>
  </r>
  <r>
    <n v="71"/>
    <n v="5282866020"/>
    <d v="2025-05-08T00:00:00"/>
    <d v="2025-03-31T10:28:10"/>
    <d v="2025-05-08T00:00:00"/>
    <n v="250640697"/>
    <n v="2754"/>
    <s v="USD"/>
    <n v="7730426924"/>
    <d v="2025-06-10T00:00:00"/>
    <s v="Quincenal"/>
    <s v="1Q MAY"/>
    <d v="2025-03-29T14:00:00"/>
    <d v="2025-05-07T06:00:00"/>
    <x v="1"/>
    <n v="6"/>
    <x v="0"/>
    <x v="0"/>
    <x v="0"/>
    <x v="0"/>
    <x v="1"/>
  </r>
  <r>
    <n v="71"/>
    <n v="5282866021"/>
    <d v="2025-05-08T00:00:00"/>
    <d v="2025-03-31T10:11:16"/>
    <d v="2025-05-08T00:00:00"/>
    <n v="250640697"/>
    <n v="2754"/>
    <s v="USD"/>
    <n v="7730426924"/>
    <d v="2025-06-10T00:00:00"/>
    <s v="Quincenal"/>
    <s v="1Q MAY"/>
    <d v="2025-03-29T14:00:00"/>
    <d v="2025-05-07T06:00:00"/>
    <x v="1"/>
    <n v="6"/>
    <x v="0"/>
    <x v="0"/>
    <x v="0"/>
    <x v="0"/>
    <x v="1"/>
  </r>
  <r>
    <n v="71"/>
    <n v="5282866145"/>
    <d v="2025-05-08T00:00:00"/>
    <d v="2025-03-31T15:01:21"/>
    <d v="2025-05-08T00:00:00"/>
    <n v="250640697"/>
    <n v="2754"/>
    <s v="USD"/>
    <n v="7730426924"/>
    <d v="2025-06-10T00:00:00"/>
    <s v="Quincenal"/>
    <s v="1Q MAY"/>
    <d v="2025-03-29T14:00:00"/>
    <d v="2025-05-07T06:00:00"/>
    <x v="1"/>
    <n v="6"/>
    <x v="0"/>
    <x v="0"/>
    <x v="0"/>
    <x v="0"/>
    <x v="1"/>
  </r>
  <r>
    <n v="71"/>
    <n v="5282882725"/>
    <d v="2025-05-08T00:00:00"/>
    <d v="2025-04-08T00:00:00"/>
    <d v="2025-05-08T00:00:00"/>
    <n v="248675984"/>
    <n v="16"/>
    <s v="USD"/>
    <n v="7730426924"/>
    <d v="2025-06-10T00:00:00"/>
    <s v="Quincenal"/>
    <s v="1Q MAY"/>
    <d v="2025-04-05T15:00:00"/>
    <d v="2025-05-07T16:00:00"/>
    <x v="7"/>
    <n v="6"/>
    <x v="0"/>
    <x v="0"/>
    <x v="0"/>
    <x v="0"/>
    <x v="1"/>
  </r>
  <r>
    <n v="71"/>
    <n v="5282882728"/>
    <d v="2025-05-08T00:00:00"/>
    <d v="2025-04-08T13:12:19"/>
    <d v="2025-05-08T00:00:00"/>
    <n v="248675984"/>
    <n v="3941"/>
    <s v="USD"/>
    <n v="7730426924"/>
    <d v="2025-06-10T00:00:00"/>
    <s v="Quincenal"/>
    <s v="1Q MAY"/>
    <d v="2025-04-05T15:00:00"/>
    <d v="2025-05-07T16:00:00"/>
    <x v="7"/>
    <n v="6"/>
    <x v="0"/>
    <x v="0"/>
    <x v="0"/>
    <x v="0"/>
    <x v="1"/>
  </r>
  <r>
    <n v="71"/>
    <n v="5282882729"/>
    <d v="2025-05-08T00:00:00"/>
    <d v="2025-04-08T13:12:19"/>
    <d v="2025-05-08T00:00:00"/>
    <n v="248675984"/>
    <n v="164"/>
    <s v="USD"/>
    <n v="7730426924"/>
    <d v="2025-06-10T00:00:00"/>
    <s v="Quincenal"/>
    <s v="1Q MAY"/>
    <d v="2025-04-05T15:00:00"/>
    <d v="2025-05-07T16:00:00"/>
    <x v="7"/>
    <n v="6"/>
    <x v="0"/>
    <x v="0"/>
    <x v="0"/>
    <x v="0"/>
    <x v="1"/>
  </r>
  <r>
    <n v="71"/>
    <n v="5282882730"/>
    <d v="2025-05-08T00:00:00"/>
    <d v="2025-04-08T00:00:00"/>
    <d v="2025-05-08T00:00:00"/>
    <n v="248675984"/>
    <n v="1066"/>
    <s v="USD"/>
    <n v="7730426924"/>
    <d v="2025-06-10T00:00:00"/>
    <s v="Quincenal"/>
    <s v="1Q MAY"/>
    <d v="2025-04-05T15:00:00"/>
    <d v="2025-05-07T16:00:00"/>
    <x v="7"/>
    <n v="6"/>
    <x v="0"/>
    <x v="0"/>
    <x v="0"/>
    <x v="0"/>
    <x v="1"/>
  </r>
  <r>
    <n v="71"/>
    <n v="5282882741"/>
    <d v="2025-05-08T00:00:00"/>
    <d v="2025-04-08T00:00:00"/>
    <d v="2025-05-08T00:00:00"/>
    <n v="248675984"/>
    <n v="24411"/>
    <s v="USD"/>
    <n v="7730426924"/>
    <d v="2025-06-10T00:00:00"/>
    <s v="Quincenal"/>
    <s v="1Q MAY"/>
    <d v="2025-04-05T15:00:00"/>
    <d v="2025-05-07T16:00:00"/>
    <x v="7"/>
    <n v="6"/>
    <x v="0"/>
    <x v="0"/>
    <x v="0"/>
    <x v="0"/>
    <x v="1"/>
  </r>
  <r>
    <n v="71"/>
    <n v="5282882745"/>
    <d v="2025-05-08T00:00:00"/>
    <d v="2025-04-08T00:00:00"/>
    <d v="2025-05-08T00:00:00"/>
    <n v="248675984"/>
    <n v="2134"/>
    <s v="USD"/>
    <n v="7730426924"/>
    <d v="2025-06-10T00:00:00"/>
    <s v="Quincenal"/>
    <s v="1Q MAY"/>
    <d v="2025-04-05T15:00:00"/>
    <d v="2025-05-07T16:00:00"/>
    <x v="7"/>
    <n v="6"/>
    <x v="0"/>
    <x v="0"/>
    <x v="0"/>
    <x v="0"/>
    <x v="1"/>
  </r>
  <r>
    <n v="71"/>
    <n v="5282882751"/>
    <d v="2025-05-08T00:00:00"/>
    <d v="2025-04-08T00:00:00"/>
    <d v="2025-05-08T00:00:00"/>
    <n v="248675984"/>
    <n v="641"/>
    <s v="USD"/>
    <n v="7730426924"/>
    <d v="2025-06-10T00:00:00"/>
    <s v="Quincenal"/>
    <s v="1Q MAY"/>
    <d v="2025-04-05T15:00:00"/>
    <d v="2025-05-07T16:00:00"/>
    <x v="7"/>
    <n v="6"/>
    <x v="0"/>
    <x v="0"/>
    <x v="0"/>
    <x v="0"/>
    <x v="1"/>
  </r>
  <r>
    <n v="71"/>
    <n v="5282882754"/>
    <d v="2025-05-08T00:00:00"/>
    <d v="2025-04-08T00:00:00"/>
    <d v="2025-05-08T00:00:00"/>
    <n v="248675984"/>
    <n v="3253"/>
    <s v="USD"/>
    <n v="7730426924"/>
    <d v="2025-06-10T00:00:00"/>
    <s v="Quincenal"/>
    <s v="1Q MAY"/>
    <d v="2025-04-05T15:00:00"/>
    <d v="2025-05-07T16:00:00"/>
    <x v="7"/>
    <n v="6"/>
    <x v="0"/>
    <x v="0"/>
    <x v="0"/>
    <x v="0"/>
    <x v="1"/>
  </r>
  <r>
    <n v="71"/>
    <n v="5282882757"/>
    <d v="2025-05-08T00:00:00"/>
    <d v="2025-04-08T00:00:00"/>
    <d v="2025-05-08T00:00:00"/>
    <n v="248675984"/>
    <n v="2449"/>
    <s v="USD"/>
    <n v="7730426924"/>
    <d v="2025-06-10T00:00:00"/>
    <s v="Quincenal"/>
    <s v="1Q MAY"/>
    <d v="2025-04-05T15:00:00"/>
    <d v="2025-05-07T16:00:00"/>
    <x v="7"/>
    <n v="6"/>
    <x v="0"/>
    <x v="0"/>
    <x v="0"/>
    <x v="0"/>
    <x v="1"/>
  </r>
  <r>
    <n v="71"/>
    <n v="5282882762"/>
    <d v="2025-05-08T00:00:00"/>
    <d v="2025-04-08T00:00:00"/>
    <d v="2025-05-08T00:00:00"/>
    <n v="248675984"/>
    <n v="416"/>
    <s v="USD"/>
    <n v="7730426924"/>
    <d v="2025-06-10T00:00:00"/>
    <s v="Quincenal"/>
    <s v="1Q MAY"/>
    <d v="2025-04-05T15:00:00"/>
    <d v="2025-05-07T16:00:00"/>
    <x v="7"/>
    <n v="6"/>
    <x v="0"/>
    <x v="0"/>
    <x v="0"/>
    <x v="0"/>
    <x v="1"/>
  </r>
  <r>
    <n v="71"/>
    <n v="5282890359"/>
    <d v="2025-05-08T00:00:00"/>
    <d v="2025-04-11T14:04:08"/>
    <d v="2025-05-08T00:00:00"/>
    <n v="248776271"/>
    <n v="2738"/>
    <s v="USD"/>
    <n v="7730426924"/>
    <d v="2025-06-10T00:00:00"/>
    <s v="Quincenal"/>
    <s v="1Q MAY"/>
    <d v="2025-04-05T15:00:00"/>
    <d v="2025-05-07T18:00:00"/>
    <x v="7"/>
    <n v="6"/>
    <x v="0"/>
    <x v="0"/>
    <x v="0"/>
    <x v="0"/>
    <x v="0"/>
  </r>
  <r>
    <n v="71"/>
    <n v="5282890365"/>
    <d v="2025-05-08T00:00:00"/>
    <d v="2025-04-11T13:56:24"/>
    <d v="2025-05-08T00:00:00"/>
    <n v="248776271"/>
    <n v="233"/>
    <s v="USD"/>
    <n v="7730426924"/>
    <d v="2025-06-10T00:00:00"/>
    <s v="Quincenal"/>
    <s v="1Q MAY"/>
    <d v="2025-04-05T15:00:00"/>
    <d v="2025-05-07T18:00:00"/>
    <x v="7"/>
    <n v="6"/>
    <x v="0"/>
    <x v="0"/>
    <x v="0"/>
    <x v="0"/>
    <x v="0"/>
  </r>
  <r>
    <n v="71"/>
    <n v="5282890392"/>
    <d v="2025-05-08T00:00:00"/>
    <d v="2025-04-11T14:38:25"/>
    <d v="2025-05-08T00:00:00"/>
    <n v="251103754"/>
    <n v="1513"/>
    <s v="USD"/>
    <n v="7730426924"/>
    <d v="2025-06-10T00:00:00"/>
    <s v="Quincenal"/>
    <s v="1Q MAY"/>
    <d v="2025-04-05T15:00:00"/>
    <d v="2025-05-07T18:00:00"/>
    <x v="7"/>
    <n v="6"/>
    <x v="0"/>
    <x v="0"/>
    <x v="0"/>
    <x v="0"/>
    <x v="0"/>
  </r>
  <r>
    <n v="515"/>
    <n v="5547619379"/>
    <d v="2025-04-15T00:00:00"/>
    <d v="2025-04-10T00:00:00"/>
    <d v="2025-04-15T00:00:00"/>
    <n v="250569560"/>
    <n v="3105"/>
    <s v="USD"/>
    <n v="7730426924"/>
    <d v="2025-06-10T00:00:00"/>
    <s v="Quincenal"/>
    <s v="1Q MAY"/>
    <d v="2025-04-06T00:00:00"/>
    <d v="2025-05-10T00:00:00"/>
    <x v="7"/>
    <n v="6"/>
    <x v="0"/>
    <x v="0"/>
    <x v="0"/>
    <x v="0"/>
    <x v="1"/>
  </r>
  <r>
    <n v="515"/>
    <n v="5547619380"/>
    <d v="2025-04-15T00:00:00"/>
    <d v="2025-04-10T00:00:00"/>
    <d v="2025-04-15T00:00:00"/>
    <n v="250569560"/>
    <n v="811"/>
    <s v="USD"/>
    <n v="7730426924"/>
    <d v="2025-06-10T00:00:00"/>
    <s v="Quincenal"/>
    <s v="1Q MAY"/>
    <d v="2025-04-06T00:00:00"/>
    <d v="2025-05-10T00:00:00"/>
    <x v="7"/>
    <n v="6"/>
    <x v="0"/>
    <x v="0"/>
    <x v="0"/>
    <x v="0"/>
    <x v="1"/>
  </r>
  <r>
    <n v="515"/>
    <n v="5547619381"/>
    <d v="2025-04-15T00:00:00"/>
    <d v="2025-04-10T00:00:00"/>
    <d v="2025-04-15T00:00:00"/>
    <n v="250569560"/>
    <n v="9"/>
    <s v="USD"/>
    <n v="7730426924"/>
    <d v="2025-06-10T00:00:00"/>
    <s v="Quincenal"/>
    <s v="1Q MAY"/>
    <d v="2025-04-06T00:00:00"/>
    <d v="2025-05-10T00:00:00"/>
    <x v="7"/>
    <n v="6"/>
    <x v="0"/>
    <x v="0"/>
    <x v="0"/>
    <x v="0"/>
    <x v="1"/>
  </r>
  <r>
    <n v="515"/>
    <n v="5547619382"/>
    <d v="2025-04-15T00:00:00"/>
    <d v="2025-04-10T00:00:00"/>
    <d v="2025-04-15T00:00:00"/>
    <n v="250569560"/>
    <n v="1317"/>
    <s v="USD"/>
    <n v="7730426924"/>
    <d v="2025-06-10T00:00:00"/>
    <s v="Quincenal"/>
    <s v="1Q MAY"/>
    <d v="2025-04-06T00:00:00"/>
    <d v="2025-05-10T00:00:00"/>
    <x v="7"/>
    <n v="6"/>
    <x v="0"/>
    <x v="0"/>
    <x v="0"/>
    <x v="0"/>
    <x v="1"/>
  </r>
  <r>
    <n v="515"/>
    <n v="5547623160"/>
    <d v="2025-04-15T00:00:00"/>
    <d v="2025-04-14T00:00:00"/>
    <d v="2025-04-15T00:00:00"/>
    <n v="250569560"/>
    <n v="2766"/>
    <s v="USD"/>
    <n v="7730426924"/>
    <d v="2025-06-10T00:00:00"/>
    <s v="Quincenal"/>
    <s v="1Q MAY"/>
    <d v="2025-04-06T00:00:00"/>
    <d v="2025-05-10T00:00:00"/>
    <x v="7"/>
    <n v="6"/>
    <x v="0"/>
    <x v="0"/>
    <x v="0"/>
    <x v="0"/>
    <x v="0"/>
  </r>
  <r>
    <n v="515"/>
    <n v="5547623161"/>
    <d v="2025-04-15T00:00:00"/>
    <d v="2025-04-14T00:00:00"/>
    <d v="2025-04-15T00:00:00"/>
    <n v="250569560"/>
    <n v="1479"/>
    <s v="USD"/>
    <n v="7730426924"/>
    <d v="2025-06-10T00:00:00"/>
    <s v="Quincenal"/>
    <s v="1Q MAY"/>
    <d v="2025-04-06T00:00:00"/>
    <d v="2025-05-10T00:00:00"/>
    <x v="7"/>
    <n v="6"/>
    <x v="0"/>
    <x v="0"/>
    <x v="0"/>
    <x v="0"/>
    <x v="0"/>
  </r>
  <r>
    <n v="71"/>
    <n v="5282876318"/>
    <d v="2025-05-08T00:00:00"/>
    <d v="2025-04-05T20:06:01"/>
    <d v="2025-05-08T00:00:00"/>
    <n v="251494072"/>
    <n v="2625"/>
    <s v="USD"/>
    <n v="7730426924"/>
    <d v="2025-06-10T00:00:00"/>
    <s v="Quincenal"/>
    <s v="1Q MAY"/>
    <d v="2025-04-03T12:00:00"/>
    <d v="2025-05-10T22:00:00"/>
    <x v="7"/>
    <n v="6"/>
    <x v="0"/>
    <x v="0"/>
    <x v="0"/>
    <x v="0"/>
    <x v="1"/>
  </r>
  <r>
    <n v="71"/>
    <n v="5282876323"/>
    <d v="2025-05-08T00:00:00"/>
    <d v="2025-04-05T20:06:01"/>
    <d v="2025-05-08T00:00:00"/>
    <n v="251494072"/>
    <n v="11243"/>
    <s v="USD"/>
    <n v="7730426924"/>
    <d v="2025-06-10T00:00:00"/>
    <s v="Quincenal"/>
    <s v="1Q MAY"/>
    <d v="2025-04-03T12:00:00"/>
    <d v="2025-05-10T22:00:00"/>
    <x v="7"/>
    <n v="6"/>
    <x v="0"/>
    <x v="0"/>
    <x v="0"/>
    <x v="0"/>
    <x v="1"/>
  </r>
  <r>
    <n v="515"/>
    <n v="5547628471"/>
    <d v="2025-05-02T00:00:00"/>
    <d v="2025-04-15T00:00:00"/>
    <d v="2025-05-02T00:00:00"/>
    <n v="251279352"/>
    <n v="3504"/>
    <s v="USD"/>
    <n v="7730426924"/>
    <d v="2025-06-10T00:00:00"/>
    <s v="Quincenal"/>
    <s v="1Q MAY"/>
    <d v="2025-04-12T00:00:00"/>
    <d v="2025-05-14T00:00:00"/>
    <x v="7"/>
    <n v="6"/>
    <x v="0"/>
    <x v="0"/>
    <x v="0"/>
    <x v="0"/>
    <x v="1"/>
  </r>
  <r>
    <n v="515"/>
    <n v="5547628472"/>
    <d v="2025-05-02T00:00:00"/>
    <d v="2025-04-15T00:00:00"/>
    <d v="2025-05-02T00:00:00"/>
    <n v="251279352"/>
    <n v="4154"/>
    <s v="USD"/>
    <n v="7730426924"/>
    <d v="2025-06-10T00:00:00"/>
    <s v="Quincenal"/>
    <s v="1Q MAY"/>
    <d v="2025-04-08T00:00:00"/>
    <d v="2025-05-14T00:00:00"/>
    <x v="7"/>
    <n v="6"/>
    <x v="0"/>
    <x v="0"/>
    <x v="0"/>
    <x v="0"/>
    <x v="0"/>
  </r>
  <r>
    <n v="515"/>
    <n v="5547639282"/>
    <d v="2025-05-02T00:00:00"/>
    <d v="2025-04-22T00:00:00"/>
    <d v="2025-05-02T00:00:00"/>
    <n v="251279352"/>
    <n v="11292"/>
    <s v="USD"/>
    <n v="7730426924"/>
    <d v="2025-06-10T00:00:00"/>
    <s v="Quincenal"/>
    <s v="1Q MAY"/>
    <d v="2025-04-12T00:00:00"/>
    <d v="2025-05-14T00:00:00"/>
    <x v="7"/>
    <n v="6"/>
    <x v="0"/>
    <x v="0"/>
    <x v="0"/>
    <x v="0"/>
    <x v="0"/>
  </r>
  <r>
    <n v="71"/>
    <n v="5282893327"/>
    <d v="2025-05-08T00:00:00"/>
    <d v="2025-04-14T15:22:00"/>
    <d v="2025-05-08T00:00:00"/>
    <n v="251282739"/>
    <n v="2723"/>
    <s v="USD"/>
    <n v="7730426924"/>
    <d v="2025-06-10T00:00:00"/>
    <s v="Quincenal"/>
    <s v="1Q MAY"/>
    <d v="2025-04-11T15:00:00"/>
    <d v="2025-05-14T18:00:00"/>
    <x v="7"/>
    <n v="6"/>
    <x v="0"/>
    <x v="0"/>
    <x v="0"/>
    <x v="0"/>
    <x v="1"/>
  </r>
  <r>
    <n v="71"/>
    <n v="5282893328"/>
    <d v="2025-05-08T00:00:00"/>
    <d v="2025-04-14T16:45:28"/>
    <d v="2025-05-08T00:00:00"/>
    <n v="250628237"/>
    <n v="3342"/>
    <s v="USD"/>
    <n v="7730426924"/>
    <d v="2025-06-10T00:00:00"/>
    <s v="Quincenal"/>
    <s v="1Q MAY"/>
    <d v="2025-04-11T15:00:00"/>
    <d v="2025-05-14T18:00:00"/>
    <x v="7"/>
    <n v="6"/>
    <x v="0"/>
    <x v="0"/>
    <x v="0"/>
    <x v="0"/>
    <x v="1"/>
  </r>
  <r>
    <n v="71"/>
    <n v="5282893329"/>
    <d v="2025-05-08T00:00:00"/>
    <d v="2025-04-14T16:45:28"/>
    <d v="2025-05-08T00:00:00"/>
    <n v="250628237"/>
    <n v="5287"/>
    <s v="USD"/>
    <n v="7730426924"/>
    <d v="2025-06-10T00:00:00"/>
    <s v="Quincenal"/>
    <s v="1Q MAY"/>
    <d v="2025-04-11T15:00:00"/>
    <d v="2025-05-14T18:00:00"/>
    <x v="7"/>
    <n v="6"/>
    <x v="0"/>
    <x v="0"/>
    <x v="0"/>
    <x v="0"/>
    <x v="1"/>
  </r>
  <r>
    <n v="71"/>
    <n v="5282893330"/>
    <d v="2025-05-08T00:00:00"/>
    <d v="2025-04-14T14:48:53"/>
    <d v="2025-05-08T00:00:00"/>
    <n v="251282739"/>
    <n v="2723"/>
    <s v="USD"/>
    <n v="7730426924"/>
    <d v="2025-06-10T00:00:00"/>
    <s v="Quincenal"/>
    <s v="1Q MAY"/>
    <d v="2025-04-11T15:00:00"/>
    <d v="2025-05-14T18:00:00"/>
    <x v="7"/>
    <n v="6"/>
    <x v="0"/>
    <x v="0"/>
    <x v="0"/>
    <x v="0"/>
    <x v="1"/>
  </r>
  <r>
    <n v="71"/>
    <n v="5282893331"/>
    <d v="2025-05-08T00:00:00"/>
    <d v="2025-04-14T16:45:28"/>
    <d v="2025-05-08T00:00:00"/>
    <n v="250628237"/>
    <n v="3726"/>
    <s v="USD"/>
    <n v="7730426924"/>
    <d v="2025-06-10T00:00:00"/>
    <s v="Quincenal"/>
    <s v="1Q MAY"/>
    <d v="2025-04-11T15:00:00"/>
    <d v="2025-05-14T18:00:00"/>
    <x v="7"/>
    <n v="6"/>
    <x v="0"/>
    <x v="0"/>
    <x v="0"/>
    <x v="0"/>
    <x v="1"/>
  </r>
  <r>
    <n v="71"/>
    <n v="5282896182"/>
    <d v="2025-05-08T00:00:00"/>
    <d v="2025-04-14T16:45:28"/>
    <d v="2025-05-08T00:00:00"/>
    <n v="250628237"/>
    <n v="2445"/>
    <s v="USD"/>
    <n v="7730426924"/>
    <d v="2025-06-10T00:00:00"/>
    <s v="Quincenal"/>
    <s v="1Q MAY"/>
    <d v="2025-04-11T15:00:00"/>
    <d v="2025-05-14T18:00:00"/>
    <x v="7"/>
    <n v="6"/>
    <x v="0"/>
    <x v="0"/>
    <x v="0"/>
    <x v="0"/>
    <x v="1"/>
  </r>
  <r>
    <n v="71"/>
    <n v="5282896183"/>
    <d v="2025-05-08T00:00:00"/>
    <d v="2025-04-14T16:45:28"/>
    <d v="2025-05-08T00:00:00"/>
    <n v="250628237"/>
    <n v="12788"/>
    <s v="USD"/>
    <n v="7730426924"/>
    <d v="2025-06-10T00:00:00"/>
    <s v="Quincenal"/>
    <s v="1Q MAY"/>
    <d v="2025-04-11T15:00:00"/>
    <d v="2025-05-14T18:00:00"/>
    <x v="7"/>
    <n v="6"/>
    <x v="0"/>
    <x v="0"/>
    <x v="0"/>
    <x v="0"/>
    <x v="1"/>
  </r>
  <r>
    <n v="71"/>
    <n v="5282896185"/>
    <d v="2025-05-08T00:00:00"/>
    <d v="2025-04-14T16:45:28"/>
    <d v="2025-05-08T00:00:00"/>
    <n v="250628237"/>
    <n v="1027"/>
    <s v="USD"/>
    <n v="7730426924"/>
    <d v="2025-06-10T00:00:00"/>
    <s v="Quincenal"/>
    <s v="1Q MAY"/>
    <d v="2025-04-11T15:00:00"/>
    <d v="2025-05-14T18:00:00"/>
    <x v="7"/>
    <n v="6"/>
    <x v="0"/>
    <x v="0"/>
    <x v="0"/>
    <x v="0"/>
    <x v="1"/>
  </r>
  <r>
    <n v="515"/>
    <n v="5547629068"/>
    <d v="2025-05-02T00:00:00"/>
    <d v="2025-04-16T00:00:00"/>
    <d v="2025-05-02T00:00:00"/>
    <n v="249895998"/>
    <n v="989"/>
    <s v="USD"/>
    <n v="7730425679"/>
    <d v="2025-06-02T00:00:00"/>
    <s v="Quincenal"/>
    <s v="2Q MAY"/>
    <d v="2025-04-13T00:00:00"/>
    <d v="2025-05-17T00:00:00"/>
    <x v="7"/>
    <n v="6"/>
    <x v="0"/>
    <x v="0"/>
    <x v="0"/>
    <x v="0"/>
    <x v="1"/>
  </r>
  <r>
    <n v="515"/>
    <n v="5547639283"/>
    <d v="2025-05-02T00:00:00"/>
    <d v="2025-04-22T00:00:00"/>
    <d v="2025-05-02T00:00:00"/>
    <n v="249895998"/>
    <n v="817"/>
    <s v="USD"/>
    <n v="7730425679"/>
    <d v="2025-06-02T00:00:00"/>
    <s v="Quincenal"/>
    <s v="2Q MAY"/>
    <d v="2025-04-13T00:00:00"/>
    <d v="2025-05-17T00:00:00"/>
    <x v="7"/>
    <n v="6"/>
    <x v="0"/>
    <x v="0"/>
    <x v="0"/>
    <x v="0"/>
    <x v="0"/>
  </r>
  <r>
    <n v="71"/>
    <n v="5282882723"/>
    <d v="2025-05-08T00:00:00"/>
    <d v="2025-04-08T00:00:00"/>
    <d v="2025-05-08T00:00:00"/>
    <n v="250721799"/>
    <n v="1194"/>
    <s v="USD"/>
    <n v="7730425679"/>
    <d v="2025-06-02T00:00:00"/>
    <s v="Quincenal"/>
    <s v="2Q MAY"/>
    <d v="2025-04-05T15:00:00"/>
    <d v="2025-05-17T06:00:00"/>
    <x v="7"/>
    <n v="6"/>
    <x v="0"/>
    <x v="0"/>
    <x v="0"/>
    <x v="0"/>
    <x v="1"/>
  </r>
  <r>
    <n v="71"/>
    <n v="5282890644"/>
    <d v="2025-05-08T00:00:00"/>
    <d v="2025-04-13T17:27:41"/>
    <d v="2025-05-08T00:00:00"/>
    <n v="251494075"/>
    <n v="3239"/>
    <s v="USD"/>
    <n v="7730425679"/>
    <d v="2025-06-02T00:00:00"/>
    <s v="Quincenal"/>
    <s v="2Q MAY"/>
    <d v="2025-04-09T14:30:00"/>
    <d v="2025-05-17T21:00:00"/>
    <x v="7"/>
    <n v="6"/>
    <x v="0"/>
    <x v="0"/>
    <x v="0"/>
    <x v="0"/>
    <x v="1"/>
  </r>
  <r>
    <n v="71"/>
    <n v="5282890646"/>
    <d v="2025-05-08T00:00:00"/>
    <d v="2025-04-13T17:28:49"/>
    <d v="2025-05-08T00:00:00"/>
    <n v="251494075"/>
    <n v="21008"/>
    <s v="USD"/>
    <n v="7730425679"/>
    <d v="2025-06-02T00:00:00"/>
    <s v="Quincenal"/>
    <s v="2Q MAY"/>
    <d v="2025-04-09T14:30:00"/>
    <d v="2025-05-17T21:00:00"/>
    <x v="7"/>
    <n v="6"/>
    <x v="0"/>
    <x v="0"/>
    <x v="0"/>
    <x v="0"/>
    <x v="1"/>
  </r>
  <r>
    <n v="71"/>
    <n v="5282890628"/>
    <d v="2025-05-08T00:00:00"/>
    <d v="2025-04-13T16:10:19"/>
    <d v="2025-05-08T00:00:00"/>
    <n v="251964294"/>
    <n v="1875"/>
    <s v="USD"/>
    <n v="7730425679"/>
    <d v="2025-06-02T00:00:00"/>
    <s v="Quincenal"/>
    <s v="2Q MAY"/>
    <d v="2025-04-09T12:00:00"/>
    <d v="2025-05-19T10:00:00"/>
    <x v="7"/>
    <n v="6"/>
    <x v="0"/>
    <x v="0"/>
    <x v="0"/>
    <x v="0"/>
    <x v="1"/>
  </r>
  <r>
    <n v="10171"/>
    <n v="5481582757"/>
    <d v="2025-04-24T00:00:00"/>
    <d v="2025-04-25T00:00:00"/>
    <d v="2025-04-24T00:00:00"/>
    <n v="247920876"/>
    <n v="2700"/>
    <s v="USD"/>
    <n v="7730425679"/>
    <d v="2025-06-02T00:00:00"/>
    <s v="Quincenal"/>
    <s v="2Q MAY"/>
    <d v="2025-04-21T00:00:00"/>
    <d v="2025-05-21T00:00:00"/>
    <x v="7"/>
    <n v="6"/>
    <x v="0"/>
    <x v="1"/>
    <x v="1"/>
    <x v="0"/>
    <x v="1"/>
  </r>
  <r>
    <n v="515"/>
    <n v="5547629064"/>
    <d v="2025-05-02T00:00:00"/>
    <d v="2025-04-16T00:00:00"/>
    <d v="2025-05-02T00:00:00"/>
    <n v="249895997"/>
    <n v="782"/>
    <s v="USD"/>
    <n v="7730425679"/>
    <d v="2025-06-02T00:00:00"/>
    <s v="Quincenal"/>
    <s v="2Q MAY"/>
    <d v="2025-04-13T00:00:00"/>
    <d v="2025-05-21T00:00:00"/>
    <x v="7"/>
    <n v="6"/>
    <x v="0"/>
    <x v="0"/>
    <x v="0"/>
    <x v="0"/>
    <x v="1"/>
  </r>
  <r>
    <n v="515"/>
    <n v="5547629065"/>
    <d v="2025-05-02T00:00:00"/>
    <d v="2025-04-16T00:00:00"/>
    <d v="2025-05-02T00:00:00"/>
    <n v="249895997"/>
    <n v="2523"/>
    <s v="USD"/>
    <n v="7730425679"/>
    <d v="2025-06-02T00:00:00"/>
    <s v="Quincenal"/>
    <s v="2Q MAY"/>
    <d v="2025-04-13T00:00:00"/>
    <d v="2025-05-21T00:00:00"/>
    <x v="7"/>
    <n v="6"/>
    <x v="0"/>
    <x v="0"/>
    <x v="0"/>
    <x v="0"/>
    <x v="1"/>
  </r>
  <r>
    <n v="515"/>
    <n v="5547643392"/>
    <d v="2025-05-02T00:00:00"/>
    <d v="2025-04-25T00:00:00"/>
    <d v="2025-05-02T00:00:00"/>
    <n v="252116628"/>
    <n v="7199"/>
    <s v="USD"/>
    <n v="7730425679"/>
    <d v="2025-06-02T00:00:00"/>
    <s v="Quincenal"/>
    <s v="2Q MAY"/>
    <d v="2025-04-20T00:00:00"/>
    <d v="2025-05-21T00:00:00"/>
    <x v="7"/>
    <n v="6"/>
    <x v="0"/>
    <x v="0"/>
    <x v="0"/>
    <x v="0"/>
    <x v="1"/>
  </r>
  <r>
    <n v="515"/>
    <n v="5547643393"/>
    <d v="2025-05-02T00:00:00"/>
    <d v="2025-04-25T00:00:00"/>
    <d v="2025-05-02T00:00:00"/>
    <n v="252116628"/>
    <n v="884"/>
    <s v="USD"/>
    <n v="7730425679"/>
    <d v="2025-06-02T00:00:00"/>
    <s v="Quincenal"/>
    <s v="2Q MAY"/>
    <d v="2025-04-20T00:00:00"/>
    <d v="2025-05-21T00:00:00"/>
    <x v="7"/>
    <n v="6"/>
    <x v="0"/>
    <x v="0"/>
    <x v="0"/>
    <x v="0"/>
    <x v="1"/>
  </r>
  <r>
    <n v="71"/>
    <n v="5282909690"/>
    <d v="2025-05-08T00:00:00"/>
    <d v="2025-04-23T00:00:00"/>
    <d v="2025-05-08T00:00:00"/>
    <n v="251296115"/>
    <n v="16474"/>
    <s v="USD"/>
    <n v="7730425679"/>
    <d v="2025-06-02T00:00:00"/>
    <s v="Quincenal"/>
    <s v="2Q MAY"/>
    <d v="2025-04-12T14:00:00"/>
    <d v="2025-05-21T06:00:00"/>
    <x v="7"/>
    <n v="6"/>
    <x v="0"/>
    <x v="0"/>
    <x v="0"/>
    <x v="0"/>
    <x v="0"/>
  </r>
  <r>
    <n v="71"/>
    <n v="5282909795"/>
    <d v="2025-05-08T00:00:00"/>
    <d v="2025-04-23T00:00:00"/>
    <d v="2025-05-08T00:00:00"/>
    <n v="251296115"/>
    <n v="2731"/>
    <s v="USD"/>
    <n v="7730425679"/>
    <d v="2025-06-02T00:00:00"/>
    <s v="Quincenal"/>
    <s v="2Q MAY"/>
    <d v="2025-04-12T14:00:00"/>
    <d v="2025-05-21T06:00:00"/>
    <x v="7"/>
    <n v="6"/>
    <x v="0"/>
    <x v="0"/>
    <x v="0"/>
    <x v="0"/>
    <x v="0"/>
  </r>
  <r>
    <n v="71"/>
    <n v="5282917275"/>
    <d v="2025-05-09T00:00:00"/>
    <d v="2025-04-27T00:00:00"/>
    <d v="2025-05-09T00:00:00"/>
    <n v="251296115"/>
    <n v="24578"/>
    <s v="USD"/>
    <n v="7730425679"/>
    <d v="2025-06-02T00:00:00"/>
    <s v="Quincenal"/>
    <s v="2Q MAY"/>
    <d v="2025-04-12T14:00:00"/>
    <d v="2025-05-21T06:00:00"/>
    <x v="7"/>
    <n v="6"/>
    <x v="0"/>
    <x v="0"/>
    <x v="0"/>
    <x v="0"/>
    <x v="0"/>
  </r>
  <r>
    <n v="71"/>
    <n v="5282903504"/>
    <d v="2025-05-08T00:00:00"/>
    <d v="2025-04-21T00:00:00"/>
    <d v="2025-05-08T00:00:00"/>
    <n v="251345357"/>
    <n v="29138"/>
    <s v="USD"/>
    <n v="7730425679"/>
    <d v="2025-06-02T00:00:00"/>
    <s v="Quincenal"/>
    <s v="2Q MAY"/>
    <d v="2025-04-18T15:00:00"/>
    <d v="2025-05-21T18:00:00"/>
    <x v="7"/>
    <n v="6"/>
    <x v="0"/>
    <x v="0"/>
    <x v="0"/>
    <x v="0"/>
    <x v="1"/>
  </r>
  <r>
    <n v="71"/>
    <n v="5282903636"/>
    <d v="2025-05-08T00:00:00"/>
    <d v="2025-04-21T00:00:00"/>
    <d v="2025-05-08T00:00:00"/>
    <n v="251345357"/>
    <n v="16881"/>
    <s v="USD"/>
    <n v="7730425679"/>
    <d v="2025-06-02T00:00:00"/>
    <s v="Quincenal"/>
    <s v="2Q MAY"/>
    <d v="2025-04-18T15:00:00"/>
    <d v="2025-05-21T18:00:00"/>
    <x v="7"/>
    <n v="6"/>
    <x v="0"/>
    <x v="0"/>
    <x v="0"/>
    <x v="0"/>
    <x v="1"/>
  </r>
  <r>
    <n v="71"/>
    <n v="5282903638"/>
    <d v="2025-05-08T00:00:00"/>
    <d v="2025-04-21T00:00:00"/>
    <d v="2025-05-08T00:00:00"/>
    <n v="251345357"/>
    <n v="2345"/>
    <s v="USD"/>
    <n v="7730425679"/>
    <d v="2025-06-02T00:00:00"/>
    <s v="Quincenal"/>
    <s v="2Q MAY"/>
    <d v="2025-04-18T15:00:00"/>
    <d v="2025-05-21T18:00:00"/>
    <x v="7"/>
    <n v="6"/>
    <x v="0"/>
    <x v="0"/>
    <x v="0"/>
    <x v="0"/>
    <x v="1"/>
  </r>
  <r>
    <n v="71"/>
    <n v="5282903639"/>
    <d v="2025-05-08T00:00:00"/>
    <d v="2025-04-21T00:00:00"/>
    <d v="2025-05-08T00:00:00"/>
    <n v="251345357"/>
    <n v="1766"/>
    <s v="USD"/>
    <n v="7730425679"/>
    <d v="2025-06-02T00:00:00"/>
    <s v="Quincenal"/>
    <s v="2Q MAY"/>
    <d v="2025-04-18T15:00:00"/>
    <d v="2025-05-21T18:00:00"/>
    <x v="7"/>
    <n v="6"/>
    <x v="0"/>
    <x v="0"/>
    <x v="0"/>
    <x v="0"/>
    <x v="1"/>
  </r>
  <r>
    <n v="71"/>
    <n v="5282903640"/>
    <d v="2025-05-08T00:00:00"/>
    <d v="2025-04-21T00:00:00"/>
    <d v="2025-05-08T00:00:00"/>
    <n v="251345357"/>
    <n v="2909"/>
    <s v="USD"/>
    <n v="7730425679"/>
    <d v="2025-06-02T00:00:00"/>
    <s v="Quincenal"/>
    <s v="2Q MAY"/>
    <d v="2025-04-18T15:00:00"/>
    <d v="2025-05-21T18:00:00"/>
    <x v="7"/>
    <n v="6"/>
    <x v="0"/>
    <x v="0"/>
    <x v="0"/>
    <x v="0"/>
    <x v="1"/>
  </r>
  <r>
    <n v="71"/>
    <n v="5282904705"/>
    <d v="2025-05-08T00:00:00"/>
    <d v="2025-04-21T00:00:00"/>
    <d v="2025-05-08T00:00:00"/>
    <n v="251488395"/>
    <n v="2734"/>
    <s v="USD"/>
    <n v="7730425679"/>
    <d v="2025-06-02T00:00:00"/>
    <s v="Quincenal"/>
    <s v="2Q MAY"/>
    <d v="2025-04-18T15:00:00"/>
    <d v="2025-05-21T18:00:00"/>
    <x v="7"/>
    <n v="6"/>
    <x v="0"/>
    <x v="0"/>
    <x v="0"/>
    <x v="0"/>
    <x v="1"/>
  </r>
  <r>
    <n v="71"/>
    <n v="5282904714"/>
    <d v="2025-05-08T00:00:00"/>
    <d v="2025-04-21T00:00:00"/>
    <d v="2025-05-08T00:00:00"/>
    <n v="251488395"/>
    <n v="2734"/>
    <s v="USD"/>
    <n v="7730425679"/>
    <d v="2025-06-02T00:00:00"/>
    <s v="Quincenal"/>
    <s v="2Q MAY"/>
    <d v="2025-04-18T15:00:00"/>
    <d v="2025-05-21T18:00:00"/>
    <x v="7"/>
    <n v="6"/>
    <x v="0"/>
    <x v="0"/>
    <x v="0"/>
    <x v="0"/>
    <x v="1"/>
  </r>
  <r>
    <n v="71"/>
    <n v="5282904716"/>
    <d v="2025-05-08T00:00:00"/>
    <d v="2025-04-21T00:00:00"/>
    <d v="2025-05-08T00:00:00"/>
    <n v="251488395"/>
    <n v="2734"/>
    <s v="USD"/>
    <n v="7730425679"/>
    <d v="2025-06-02T00:00:00"/>
    <s v="Quincenal"/>
    <s v="2Q MAY"/>
    <d v="2025-04-18T15:00:00"/>
    <d v="2025-05-21T18:00:00"/>
    <x v="7"/>
    <n v="6"/>
    <x v="0"/>
    <x v="0"/>
    <x v="0"/>
    <x v="0"/>
    <x v="1"/>
  </r>
  <r>
    <n v="71"/>
    <n v="5282904727"/>
    <d v="2025-05-08T00:00:00"/>
    <d v="2025-04-21T00:00:00"/>
    <d v="2025-05-08T00:00:00"/>
    <n v="251488395"/>
    <n v="2734"/>
    <s v="USD"/>
    <n v="7730425679"/>
    <d v="2025-06-02T00:00:00"/>
    <s v="Quincenal"/>
    <s v="2Q MAY"/>
    <d v="2025-04-18T15:00:00"/>
    <d v="2025-05-21T18:00:00"/>
    <x v="7"/>
    <n v="6"/>
    <x v="0"/>
    <x v="0"/>
    <x v="0"/>
    <x v="0"/>
    <x v="1"/>
  </r>
  <r>
    <n v="71"/>
    <n v="5282904730"/>
    <d v="2025-05-08T00:00:00"/>
    <d v="2025-04-21T00:00:00"/>
    <d v="2025-05-08T00:00:00"/>
    <n v="251488395"/>
    <n v="2734"/>
    <s v="USD"/>
    <n v="7730425679"/>
    <d v="2025-06-02T00:00:00"/>
    <s v="Quincenal"/>
    <s v="2Q MAY"/>
    <d v="2025-04-18T15:00:00"/>
    <d v="2025-05-21T18:00:00"/>
    <x v="7"/>
    <n v="6"/>
    <x v="0"/>
    <x v="0"/>
    <x v="0"/>
    <x v="0"/>
    <x v="1"/>
  </r>
  <r>
    <n v="71"/>
    <n v="5282937929"/>
    <d v="2025-05-08T00:00:00"/>
    <d v="2025-05-08T00:00:00"/>
    <d v="2025-05-08T00:00:00"/>
    <n v="251345357"/>
    <n v="5234"/>
    <s v="USD"/>
    <n v="7730425679"/>
    <d v="2025-06-02T00:00:00"/>
    <s v="Quincenal"/>
    <s v="2Q MAY"/>
    <d v="2025-04-18T15:00:00"/>
    <d v="2025-05-21T18:00:00"/>
    <x v="3"/>
    <n v="6"/>
    <x v="0"/>
    <x v="0"/>
    <x v="0"/>
    <x v="1"/>
    <x v="0"/>
  </r>
  <r>
    <n v="71"/>
    <n v="5283066958"/>
    <d v="2025-07-08T00:00:00"/>
    <d v="2025-07-04T00:00:00"/>
    <d v="2025-07-08T00:00:00"/>
    <n v="252167861"/>
    <n v="18177"/>
    <s v="USD"/>
    <n v="7730437911"/>
    <d v="2025-07-22T00:00:00"/>
    <s v="Quincenal"/>
    <s v="1Q JUL"/>
    <d v="2025-04-18T15:00:00"/>
    <d v="2025-05-21T18:00:00"/>
    <x v="6"/>
    <n v="7"/>
    <x v="0"/>
    <x v="0"/>
    <x v="0"/>
    <x v="0"/>
    <x v="0"/>
  </r>
  <r>
    <n v="71"/>
    <n v="5283066962"/>
    <d v="2025-07-08T00:00:00"/>
    <d v="2025-07-04T00:00:00"/>
    <d v="2025-07-08T00:00:00"/>
    <n v="252167861"/>
    <n v="3483"/>
    <s v="USD"/>
    <n v="7730437911"/>
    <d v="2025-07-22T00:00:00"/>
    <s v="Quincenal"/>
    <s v="1Q JUL"/>
    <d v="2025-04-18T15:00:00"/>
    <d v="2025-05-21T18:00:00"/>
    <x v="6"/>
    <n v="7"/>
    <x v="0"/>
    <x v="0"/>
    <x v="0"/>
    <x v="0"/>
    <x v="0"/>
  </r>
  <r>
    <n v="71"/>
    <n v="5282901666"/>
    <d v="2025-05-08T00:00:00"/>
    <d v="2025-04-20T00:00:00"/>
    <d v="2025-05-08T00:00:00"/>
    <n v="251798940"/>
    <n v="704"/>
    <s v="USD"/>
    <n v="7730425679"/>
    <d v="2025-06-02T00:00:00"/>
    <s v="Quincenal"/>
    <s v="2Q MAY"/>
    <d v="2025-04-17T03:00:00"/>
    <d v="2025-05-24T21:00:00"/>
    <x v="7"/>
    <n v="6"/>
    <x v="0"/>
    <x v="0"/>
    <x v="0"/>
    <x v="0"/>
    <x v="1"/>
  </r>
  <r>
    <n v="71"/>
    <n v="5282901667"/>
    <d v="2025-05-08T00:00:00"/>
    <d v="2025-04-20T00:00:00"/>
    <d v="2025-05-08T00:00:00"/>
    <n v="251798940"/>
    <n v="4632"/>
    <s v="USD"/>
    <n v="7730425679"/>
    <d v="2025-06-02T00:00:00"/>
    <s v="Quincenal"/>
    <s v="2Q MAY"/>
    <d v="2025-04-17T03:00:00"/>
    <d v="2025-05-24T21:00:00"/>
    <x v="7"/>
    <n v="6"/>
    <x v="0"/>
    <x v="0"/>
    <x v="0"/>
    <x v="0"/>
    <x v="1"/>
  </r>
  <r>
    <n v="71"/>
    <n v="5283066831"/>
    <d v="2025-07-08T00:00:00"/>
    <d v="2025-07-04T00:00:00"/>
    <d v="2025-07-08T00:00:00"/>
    <n v="251798940"/>
    <n v="3661"/>
    <s v="USD"/>
    <n v="7730437911"/>
    <d v="2025-07-22T00:00:00"/>
    <s v="Quincenal"/>
    <s v="1Q JUL"/>
    <d v="2025-04-17T03:00:00"/>
    <d v="2025-05-24T21:00:00"/>
    <x v="6"/>
    <n v="7"/>
    <x v="0"/>
    <x v="0"/>
    <x v="0"/>
    <x v="0"/>
    <x v="0"/>
  </r>
  <r>
    <n v="71"/>
    <n v="5283066832"/>
    <d v="2025-07-08T00:00:00"/>
    <d v="2025-07-04T00:00:00"/>
    <d v="2025-07-08T00:00:00"/>
    <n v="251798940"/>
    <n v="6448"/>
    <s v="USD"/>
    <n v="7730437911"/>
    <d v="2025-07-22T00:00:00"/>
    <s v="Quincenal"/>
    <s v="1Q JUL"/>
    <d v="2025-04-17T03:00:00"/>
    <d v="2025-05-24T21:00:00"/>
    <x v="6"/>
    <n v="7"/>
    <x v="0"/>
    <x v="0"/>
    <x v="0"/>
    <x v="0"/>
    <x v="0"/>
  </r>
  <r>
    <n v="71"/>
    <n v="5283066960"/>
    <d v="2025-07-08T00:00:00"/>
    <d v="2025-07-04T00:00:00"/>
    <d v="2025-07-08T00:00:00"/>
    <n v="251798940"/>
    <n v="7519"/>
    <s v="USD"/>
    <n v="7730437911"/>
    <d v="2025-07-22T00:00:00"/>
    <s v="Quincenal"/>
    <s v="1Q JUL"/>
    <d v="2025-04-17T03:00:00"/>
    <d v="2025-05-24T21:00:00"/>
    <x v="6"/>
    <n v="7"/>
    <x v="0"/>
    <x v="0"/>
    <x v="0"/>
    <x v="0"/>
    <x v="0"/>
  </r>
  <r>
    <n v="10171"/>
    <n v="5481597415"/>
    <d v="2025-05-05T00:00:00"/>
    <d v="2025-05-07T00:00:00"/>
    <d v="2025-05-05T00:00:00"/>
    <n v="250862484"/>
    <n v="26514"/>
    <s v="USD"/>
    <n v="7730425679"/>
    <d v="2025-06-02T00:00:00"/>
    <s v="Quincenal"/>
    <s v="2Q MAY"/>
    <d v="2025-04-28T00:00:00"/>
    <d v="2025-05-28T00:00:00"/>
    <x v="3"/>
    <n v="6"/>
    <x v="0"/>
    <x v="1"/>
    <x v="1"/>
    <x v="0"/>
    <x v="0"/>
  </r>
  <r>
    <n v="515"/>
    <n v="5547649959"/>
    <d v="2025-05-08T00:00:00"/>
    <d v="2025-04-29T00:00:00"/>
    <d v="2025-05-08T00:00:00"/>
    <n v="252116625"/>
    <n v="7063"/>
    <s v="USD"/>
    <n v="7730425679"/>
    <d v="2025-06-02T00:00:00"/>
    <s v="Quincenal"/>
    <s v="2Q MAY"/>
    <d v="2025-04-26T00:00:00"/>
    <d v="2025-05-28T00:00:00"/>
    <x v="7"/>
    <n v="6"/>
    <x v="0"/>
    <x v="0"/>
    <x v="0"/>
    <x v="0"/>
    <x v="1"/>
  </r>
  <r>
    <n v="71"/>
    <n v="5282903643"/>
    <d v="2025-05-08T00:00:00"/>
    <d v="2025-04-21T00:00:00"/>
    <d v="2025-05-08T00:00:00"/>
    <n v="251608919"/>
    <n v="2734"/>
    <s v="USD"/>
    <n v="7730425679"/>
    <d v="2025-06-02T00:00:00"/>
    <s v="Quincenal"/>
    <s v="2Q MAY"/>
    <d v="2025-04-18T15:00:00"/>
    <d v="2025-05-28T06:00:00"/>
    <x v="7"/>
    <n v="6"/>
    <x v="0"/>
    <x v="0"/>
    <x v="0"/>
    <x v="0"/>
    <x v="1"/>
  </r>
  <r>
    <n v="71"/>
    <n v="5282903645"/>
    <d v="2025-05-08T00:00:00"/>
    <d v="2025-04-21T00:00:00"/>
    <d v="2025-05-08T00:00:00"/>
    <n v="251608919"/>
    <n v="2734"/>
    <s v="USD"/>
    <n v="7730425679"/>
    <d v="2025-06-02T00:00:00"/>
    <s v="Quincenal"/>
    <s v="2Q MAY"/>
    <d v="2025-04-18T15:00:00"/>
    <d v="2025-05-28T06:00:00"/>
    <x v="7"/>
    <n v="6"/>
    <x v="0"/>
    <x v="0"/>
    <x v="0"/>
    <x v="0"/>
    <x v="1"/>
  </r>
  <r>
    <n v="71"/>
    <n v="5282919871"/>
    <d v="2025-05-08T00:00:00"/>
    <d v="2025-04-28T00:00:00"/>
    <d v="2025-05-08T00:00:00"/>
    <n v="251345373"/>
    <n v="2896"/>
    <s v="USD"/>
    <n v="7730425679"/>
    <d v="2025-06-02T00:00:00"/>
    <s v="Quincenal"/>
    <s v="2Q MAY"/>
    <d v="2025-04-26T15:30:00"/>
    <d v="2025-05-28T18:00:00"/>
    <x v="7"/>
    <n v="6"/>
    <x v="0"/>
    <x v="0"/>
    <x v="0"/>
    <x v="0"/>
    <x v="1"/>
  </r>
  <r>
    <n v="71"/>
    <n v="5282919872"/>
    <d v="2025-05-08T00:00:00"/>
    <d v="2025-04-28T00:00:00"/>
    <d v="2025-05-08T00:00:00"/>
    <n v="251345373"/>
    <n v="1684"/>
    <s v="USD"/>
    <n v="7730425679"/>
    <d v="2025-06-02T00:00:00"/>
    <s v="Quincenal"/>
    <s v="2Q MAY"/>
    <d v="2025-04-26T15:30:00"/>
    <d v="2025-05-28T18:00:00"/>
    <x v="7"/>
    <n v="6"/>
    <x v="0"/>
    <x v="0"/>
    <x v="0"/>
    <x v="0"/>
    <x v="1"/>
  </r>
  <r>
    <n v="71"/>
    <n v="5282919873"/>
    <d v="2025-05-08T00:00:00"/>
    <d v="2025-04-28T00:00:00"/>
    <d v="2025-05-08T00:00:00"/>
    <n v="251345373"/>
    <n v="1809"/>
    <s v="USD"/>
    <n v="7730425679"/>
    <d v="2025-06-02T00:00:00"/>
    <s v="Quincenal"/>
    <s v="2Q MAY"/>
    <d v="2025-04-26T15:30:00"/>
    <d v="2025-05-28T18:00:00"/>
    <x v="7"/>
    <n v="6"/>
    <x v="0"/>
    <x v="0"/>
    <x v="0"/>
    <x v="0"/>
    <x v="1"/>
  </r>
  <r>
    <n v="71"/>
    <n v="5282919931"/>
    <d v="2025-05-08T00:00:00"/>
    <d v="2025-04-28T00:00:00"/>
    <d v="2025-05-08T00:00:00"/>
    <n v="251345373"/>
    <n v="1575"/>
    <s v="USD"/>
    <n v="7730425679"/>
    <d v="2025-06-02T00:00:00"/>
    <s v="Quincenal"/>
    <s v="2Q MAY"/>
    <d v="2025-04-26T15:30:00"/>
    <d v="2025-05-28T18:00:00"/>
    <x v="7"/>
    <n v="6"/>
    <x v="0"/>
    <x v="0"/>
    <x v="0"/>
    <x v="0"/>
    <x v="1"/>
  </r>
  <r>
    <n v="71"/>
    <n v="5282920580"/>
    <d v="2025-05-08T00:00:00"/>
    <d v="2025-04-29T00:00:00"/>
    <d v="2025-05-08T00:00:00"/>
    <n v="251345373"/>
    <n v="25315"/>
    <s v="USD"/>
    <n v="7730425679"/>
    <d v="2025-06-02T00:00:00"/>
    <s v="Quincenal"/>
    <s v="2Q MAY"/>
    <d v="2025-04-26T15:30:00"/>
    <d v="2025-05-28T18:00:00"/>
    <x v="7"/>
    <n v="6"/>
    <x v="0"/>
    <x v="0"/>
    <x v="0"/>
    <x v="0"/>
    <x v="1"/>
  </r>
  <r>
    <n v="71"/>
    <n v="5282920581"/>
    <d v="2025-05-08T00:00:00"/>
    <d v="2025-04-29T00:00:00"/>
    <d v="2025-05-08T00:00:00"/>
    <n v="251345373"/>
    <n v="15971"/>
    <s v="USD"/>
    <n v="7730425679"/>
    <d v="2025-06-02T00:00:00"/>
    <s v="Quincenal"/>
    <s v="2Q MAY"/>
    <d v="2025-04-26T15:30:00"/>
    <d v="2025-05-28T18:00:00"/>
    <x v="7"/>
    <n v="6"/>
    <x v="0"/>
    <x v="0"/>
    <x v="0"/>
    <x v="0"/>
    <x v="1"/>
  </r>
  <r>
    <n v="71"/>
    <n v="5282923708"/>
    <d v="2025-05-08T00:00:00"/>
    <d v="2025-04-29T00:00:00"/>
    <d v="2025-05-08T00:00:00"/>
    <n v="252168293"/>
    <n v="791"/>
    <s v="USD"/>
    <n v="7730425679"/>
    <d v="2025-06-02T00:00:00"/>
    <s v="Quincenal"/>
    <s v="2Q MAY"/>
    <d v="2025-04-26T09:30:00"/>
    <d v="2025-05-28T18:00:00"/>
    <x v="7"/>
    <n v="6"/>
    <x v="0"/>
    <x v="0"/>
    <x v="0"/>
    <x v="0"/>
    <x v="1"/>
  </r>
  <r>
    <n v="71"/>
    <n v="5282923714"/>
    <d v="2025-05-08T00:00:00"/>
    <d v="2025-04-29T00:00:00"/>
    <d v="2025-05-08T00:00:00"/>
    <n v="252168293"/>
    <n v="1281"/>
    <s v="USD"/>
    <n v="7730425679"/>
    <d v="2025-06-02T00:00:00"/>
    <s v="Quincenal"/>
    <s v="2Q MAY"/>
    <d v="2025-04-26T09:30:00"/>
    <d v="2025-05-28T18:00:00"/>
    <x v="7"/>
    <n v="6"/>
    <x v="0"/>
    <x v="0"/>
    <x v="0"/>
    <x v="0"/>
    <x v="1"/>
  </r>
  <r>
    <n v="71"/>
    <n v="5282923719"/>
    <d v="2025-05-08T00:00:00"/>
    <d v="2025-04-29T00:00:00"/>
    <d v="2025-05-08T00:00:00"/>
    <n v="252988100"/>
    <n v="1106"/>
    <s v="USD"/>
    <n v="7730425679"/>
    <d v="2025-06-02T00:00:00"/>
    <s v="Quincenal"/>
    <s v="2Q MAY"/>
    <d v="2025-04-26T15:30:00"/>
    <d v="2025-05-28T18:00:00"/>
    <x v="7"/>
    <n v="6"/>
    <x v="0"/>
    <x v="0"/>
    <x v="0"/>
    <x v="0"/>
    <x v="1"/>
  </r>
  <r>
    <n v="71"/>
    <n v="5282923720"/>
    <d v="2025-05-08T00:00:00"/>
    <d v="2025-04-29T00:00:00"/>
    <d v="2025-05-08T00:00:00"/>
    <n v="252168293"/>
    <n v="2005"/>
    <s v="USD"/>
    <n v="7730425679"/>
    <d v="2025-06-02T00:00:00"/>
    <s v="Quincenal"/>
    <s v="2Q MAY"/>
    <d v="2025-04-26T09:30:00"/>
    <d v="2025-05-28T18:00:00"/>
    <x v="7"/>
    <n v="6"/>
    <x v="0"/>
    <x v="0"/>
    <x v="0"/>
    <x v="0"/>
    <x v="1"/>
  </r>
  <r>
    <n v="71"/>
    <n v="5282923722"/>
    <d v="2025-05-08T00:00:00"/>
    <d v="2025-04-29T00:00:00"/>
    <d v="2025-05-08T00:00:00"/>
    <n v="252168293"/>
    <n v="1257"/>
    <s v="USD"/>
    <n v="7730425679"/>
    <d v="2025-06-02T00:00:00"/>
    <s v="Quincenal"/>
    <s v="2Q MAY"/>
    <d v="2025-04-26T15:30:00"/>
    <d v="2025-05-28T18:00:00"/>
    <x v="7"/>
    <n v="6"/>
    <x v="0"/>
    <x v="0"/>
    <x v="0"/>
    <x v="0"/>
    <x v="1"/>
  </r>
  <r>
    <n v="71"/>
    <n v="5283061850"/>
    <d v="2025-07-02T00:00:00"/>
    <d v="2025-07-02T00:00:00"/>
    <d v="2025-07-02T00:00:00"/>
    <n v="251790806"/>
    <n v="2742"/>
    <s v="USD"/>
    <n v="7730437911"/>
    <d v="2025-07-22T00:00:00"/>
    <s v="Quincenal"/>
    <s v="1Q JUL"/>
    <d v="2025-04-25T15:00:00"/>
    <d v="2025-05-28T18:00:00"/>
    <x v="6"/>
    <n v="7"/>
    <x v="0"/>
    <x v="0"/>
    <x v="0"/>
    <x v="1"/>
    <x v="0"/>
  </r>
  <r>
    <n v="71"/>
    <n v="5283078028"/>
    <d v="2025-07-21T00:00:00"/>
    <d v="2025-07-10T00:00:00"/>
    <d v="2025-07-21T00:00:00"/>
    <n v="251790806"/>
    <n v="2742"/>
    <s v="USD"/>
    <n v="7730445508"/>
    <d v="2025-08-22T00:00:00"/>
    <s v="Quincenal"/>
    <s v="2Q JUL"/>
    <d v="2025-04-25T15:00:00"/>
    <d v="2025-05-28T18:00:00"/>
    <x v="6"/>
    <n v="8"/>
    <x v="0"/>
    <x v="0"/>
    <x v="0"/>
    <x v="0"/>
    <x v="0"/>
  </r>
  <r>
    <n v="515"/>
    <n v="5547653495"/>
    <d v="2025-05-08T00:00:00"/>
    <d v="2025-04-30T00:00:00"/>
    <d v="2025-05-08T00:00:00"/>
    <n v="251220544"/>
    <n v="3871"/>
    <s v="USD"/>
    <n v="7730425679"/>
    <d v="2025-06-02T00:00:00"/>
    <s v="Quincenal"/>
    <s v="2Q MAY"/>
    <d v="2025-04-27T00:00:00"/>
    <d v="2025-05-31T00:00:00"/>
    <x v="7"/>
    <n v="6"/>
    <x v="0"/>
    <x v="0"/>
    <x v="0"/>
    <x v="0"/>
    <x v="1"/>
  </r>
  <r>
    <n v="71"/>
    <n v="5282917855"/>
    <d v="2025-05-08T00:00:00"/>
    <d v="2025-04-27T00:00:00"/>
    <d v="2025-05-08T00:00:00"/>
    <n v="251289099"/>
    <n v="21776"/>
    <s v="USD"/>
    <n v="7730425679"/>
    <d v="2025-06-02T00:00:00"/>
    <s v="Quincenal"/>
    <s v="2Q MAY"/>
    <d v="2025-04-24T03:00:00"/>
    <d v="2025-05-31T21:00:00"/>
    <x v="7"/>
    <n v="6"/>
    <x v="0"/>
    <x v="0"/>
    <x v="0"/>
    <x v="0"/>
    <x v="1"/>
  </r>
  <r>
    <n v="71"/>
    <n v="5282914341"/>
    <d v="2025-05-09T00:00:00"/>
    <d v="2025-04-25T00:00:00"/>
    <d v="2025-05-09T00:00:00"/>
    <n v="250832455"/>
    <n v="2649"/>
    <s v="USD"/>
    <n v="7730429758"/>
    <d v="2025-06-24T00:00:00"/>
    <s v="Quincenal"/>
    <s v="1Q JUN"/>
    <d v="2025-04-25T06:00:00"/>
    <d v="2025-06-02T10:00:00"/>
    <x v="7"/>
    <n v="6"/>
    <x v="0"/>
    <x v="0"/>
    <x v="0"/>
    <x v="0"/>
    <x v="1"/>
  </r>
  <r>
    <n v="71"/>
    <n v="5283123914"/>
    <d v="2025-07-31T00:00:00"/>
    <d v="2025-07-30T00:00:00"/>
    <d v="2025-07-31T00:00:00"/>
    <n v="251706132"/>
    <n v="9913"/>
    <s v="USD"/>
    <n v="7730445508"/>
    <d v="2025-08-22T00:00:00"/>
    <s v="Quincenal"/>
    <s v="2Q JUL"/>
    <d v="2025-04-30T00:00:00"/>
    <d v="2025-06-04T00:00:00"/>
    <x v="6"/>
    <n v="8"/>
    <x v="0"/>
    <x v="0"/>
    <x v="0"/>
    <x v="0"/>
    <x v="0"/>
  </r>
  <r>
    <n v="515"/>
    <n v="5547655407"/>
    <d v="2025-05-08T00:00:00"/>
    <d v="2025-05-06T00:00:00"/>
    <d v="2025-05-08T00:00:00"/>
    <n v="252209315"/>
    <n v="548"/>
    <s v="USD"/>
    <n v="7730429758"/>
    <d v="2025-06-24T00:00:00"/>
    <s v="Quincenal"/>
    <s v="1Q JUN"/>
    <d v="2025-04-26T00:00:00"/>
    <d v="2025-06-04T00:00:00"/>
    <x v="3"/>
    <n v="6"/>
    <x v="0"/>
    <x v="0"/>
    <x v="0"/>
    <x v="0"/>
    <x v="0"/>
  </r>
  <r>
    <n v="515"/>
    <n v="5547656565"/>
    <d v="2025-05-08T00:00:00"/>
    <d v="2025-05-06T00:00:00"/>
    <d v="2025-05-08T00:00:00"/>
    <n v="252116616"/>
    <n v="2754"/>
    <s v="USD"/>
    <n v="7730429758"/>
    <d v="2025-06-24T00:00:00"/>
    <s v="Quincenal"/>
    <s v="1Q JUN"/>
    <d v="2025-05-03T00:00:00"/>
    <d v="2025-06-04T00:00:00"/>
    <x v="3"/>
    <n v="6"/>
    <x v="0"/>
    <x v="0"/>
    <x v="0"/>
    <x v="0"/>
    <x v="1"/>
  </r>
  <r>
    <n v="515"/>
    <n v="5547656566"/>
    <d v="2025-05-08T00:00:00"/>
    <d v="2025-05-06T00:00:00"/>
    <d v="2025-05-08T00:00:00"/>
    <n v="252116616"/>
    <n v="2013"/>
    <s v="USD"/>
    <n v="7730429758"/>
    <d v="2025-06-24T00:00:00"/>
    <s v="Quincenal"/>
    <s v="1Q JUN"/>
    <d v="2025-05-03T00:00:00"/>
    <d v="2025-06-04T00:00:00"/>
    <x v="3"/>
    <n v="6"/>
    <x v="0"/>
    <x v="0"/>
    <x v="0"/>
    <x v="0"/>
    <x v="1"/>
  </r>
  <r>
    <n v="515"/>
    <n v="5547656567"/>
    <d v="2025-05-08T00:00:00"/>
    <d v="2025-05-06T00:00:00"/>
    <d v="2025-05-08T00:00:00"/>
    <n v="252116616"/>
    <n v="24"/>
    <s v="USD"/>
    <n v="7730429758"/>
    <d v="2025-06-24T00:00:00"/>
    <s v="Quincenal"/>
    <s v="1Q JUN"/>
    <d v="2025-05-03T00:00:00"/>
    <d v="2025-06-04T00:00:00"/>
    <x v="3"/>
    <n v="6"/>
    <x v="0"/>
    <x v="0"/>
    <x v="0"/>
    <x v="0"/>
    <x v="1"/>
  </r>
  <r>
    <n v="515"/>
    <n v="5547656568"/>
    <d v="2025-05-08T00:00:00"/>
    <d v="2025-05-06T00:00:00"/>
    <d v="2025-05-08T00:00:00"/>
    <n v="252116616"/>
    <n v="298"/>
    <s v="USD"/>
    <n v="7730429758"/>
    <d v="2025-06-24T00:00:00"/>
    <s v="Quincenal"/>
    <s v="1Q JUN"/>
    <d v="2025-04-28T00:00:00"/>
    <d v="2025-06-04T00:00:00"/>
    <x v="3"/>
    <n v="6"/>
    <x v="0"/>
    <x v="0"/>
    <x v="0"/>
    <x v="0"/>
    <x v="0"/>
  </r>
  <r>
    <n v="515"/>
    <n v="5547656569"/>
    <d v="2025-05-08T00:00:00"/>
    <d v="2025-05-06T00:00:00"/>
    <d v="2025-05-08T00:00:00"/>
    <n v="252116616"/>
    <n v="1573"/>
    <s v="USD"/>
    <n v="7730429758"/>
    <d v="2025-06-24T00:00:00"/>
    <s v="Quincenal"/>
    <s v="1Q JUN"/>
    <d v="2025-05-03T00:00:00"/>
    <d v="2025-06-04T00:00:00"/>
    <x v="3"/>
    <n v="6"/>
    <x v="0"/>
    <x v="0"/>
    <x v="0"/>
    <x v="0"/>
    <x v="1"/>
  </r>
  <r>
    <n v="515"/>
    <n v="5547656570"/>
    <d v="2025-05-08T00:00:00"/>
    <d v="2025-05-06T00:00:00"/>
    <d v="2025-05-08T00:00:00"/>
    <n v="252116616"/>
    <n v="903"/>
    <s v="USD"/>
    <n v="7730429758"/>
    <d v="2025-06-24T00:00:00"/>
    <s v="Quincenal"/>
    <s v="1Q JUN"/>
    <d v="2025-04-27T00:00:00"/>
    <d v="2025-06-04T00:00:00"/>
    <x v="3"/>
    <n v="6"/>
    <x v="0"/>
    <x v="0"/>
    <x v="0"/>
    <x v="0"/>
    <x v="0"/>
  </r>
  <r>
    <n v="71"/>
    <n v="5282923715"/>
    <d v="2025-05-08T00:00:00"/>
    <d v="2025-04-29T00:00:00"/>
    <d v="2025-05-08T00:00:00"/>
    <n v="251038978"/>
    <n v="2746"/>
    <s v="USD"/>
    <n v="7730429758"/>
    <d v="2025-06-24T00:00:00"/>
    <s v="Quincenal"/>
    <s v="1Q JUN"/>
    <d v="2025-04-26T09:30:00"/>
    <d v="2025-06-04T06:00:00"/>
    <x v="7"/>
    <n v="6"/>
    <x v="0"/>
    <x v="0"/>
    <x v="0"/>
    <x v="0"/>
    <x v="1"/>
  </r>
  <r>
    <n v="71"/>
    <n v="5282927833"/>
    <d v="2025-05-19T00:00:00"/>
    <d v="2025-05-02T00:00:00"/>
    <d v="2025-05-19T00:00:00"/>
    <n v="251706132"/>
    <n v="20981"/>
    <s v="USD"/>
    <n v="7730429758"/>
    <d v="2025-06-24T00:00:00"/>
    <s v="Quincenal"/>
    <s v="1Q JUN"/>
    <d v="2025-04-30T14:00:00"/>
    <d v="2025-06-04T18:00:00"/>
    <x v="3"/>
    <n v="6"/>
    <x v="0"/>
    <x v="0"/>
    <x v="0"/>
    <x v="0"/>
    <x v="1"/>
  </r>
  <r>
    <n v="71"/>
    <n v="5282929919"/>
    <d v="2025-05-09T00:00:00"/>
    <d v="2025-05-04T00:00:00"/>
    <d v="2025-05-09T00:00:00"/>
    <n v="252927799"/>
    <n v="8386"/>
    <s v="USD"/>
    <n v="7730429758"/>
    <d v="2025-06-24T00:00:00"/>
    <s v="Quincenal"/>
    <s v="1Q JUN"/>
    <d v="2025-05-04T12:00:00"/>
    <d v="2025-06-04T18:00:00"/>
    <x v="3"/>
    <n v="6"/>
    <x v="0"/>
    <x v="0"/>
    <x v="0"/>
    <x v="0"/>
    <x v="1"/>
  </r>
  <r>
    <n v="71"/>
    <n v="5282929920"/>
    <d v="2025-05-08T00:00:00"/>
    <d v="2025-05-04T00:00:00"/>
    <d v="2025-05-08T00:00:00"/>
    <n v="252672541"/>
    <n v="2341"/>
    <s v="USD"/>
    <n v="7730429758"/>
    <d v="2025-06-24T00:00:00"/>
    <s v="Quincenal"/>
    <s v="1Q JUN"/>
    <d v="2025-05-04T12:00:00"/>
    <d v="2025-06-04T18:00:00"/>
    <x v="3"/>
    <n v="6"/>
    <x v="0"/>
    <x v="0"/>
    <x v="0"/>
    <x v="0"/>
    <x v="1"/>
  </r>
  <r>
    <n v="71"/>
    <n v="5282929923"/>
    <d v="2025-05-09T00:00:00"/>
    <d v="2025-05-04T00:00:00"/>
    <d v="2025-05-09T00:00:00"/>
    <n v="252927799"/>
    <n v="4775"/>
    <s v="USD"/>
    <n v="7730429758"/>
    <d v="2025-06-24T00:00:00"/>
    <s v="Quincenal"/>
    <s v="1Q JUN"/>
    <d v="2025-05-04T12:00:00"/>
    <d v="2025-06-04T18:00:00"/>
    <x v="3"/>
    <n v="6"/>
    <x v="0"/>
    <x v="0"/>
    <x v="0"/>
    <x v="0"/>
    <x v="1"/>
  </r>
  <r>
    <n v="71"/>
    <n v="5282943458"/>
    <d v="2025-05-19T00:00:00"/>
    <d v="2025-05-12T00:00:00"/>
    <d v="2025-05-19T00:00:00"/>
    <n v="252114056"/>
    <n v="2754"/>
    <s v="USD"/>
    <n v="7730429758"/>
    <d v="2025-06-24T00:00:00"/>
    <s v="Quincenal"/>
    <s v="1Q JUN"/>
    <d v="2025-05-01T06:30:00"/>
    <d v="2025-06-04T18:00:00"/>
    <x v="3"/>
    <n v="6"/>
    <x v="0"/>
    <x v="0"/>
    <x v="0"/>
    <x v="0"/>
    <x v="0"/>
  </r>
  <r>
    <n v="71"/>
    <n v="5282943460"/>
    <d v="2025-05-19T00:00:00"/>
    <d v="2025-05-12T00:00:00"/>
    <d v="2025-05-19T00:00:00"/>
    <n v="252114056"/>
    <n v="2754"/>
    <s v="USD"/>
    <n v="7730429758"/>
    <d v="2025-06-24T00:00:00"/>
    <s v="Quincenal"/>
    <s v="1Q JUN"/>
    <d v="2025-05-01T06:30:00"/>
    <d v="2025-06-04T18:00:00"/>
    <x v="3"/>
    <n v="6"/>
    <x v="0"/>
    <x v="0"/>
    <x v="0"/>
    <x v="0"/>
    <x v="0"/>
  </r>
  <r>
    <n v="71"/>
    <n v="5282965537"/>
    <d v="2025-05-29T00:00:00"/>
    <d v="2025-05-21T00:00:00"/>
    <d v="2025-05-29T00:00:00"/>
    <n v="251292181"/>
    <n v="47"/>
    <s v="USD"/>
    <n v="7730429758"/>
    <d v="2025-06-24T00:00:00"/>
    <s v="Quincenal"/>
    <s v="1Q JUN"/>
    <d v="2025-04-30T14:00:00"/>
    <d v="2025-06-04T18:00:00"/>
    <x v="3"/>
    <n v="6"/>
    <x v="0"/>
    <x v="0"/>
    <x v="0"/>
    <x v="0"/>
    <x v="0"/>
  </r>
  <r>
    <n v="71"/>
    <n v="5282965538"/>
    <d v="2025-05-29T00:00:00"/>
    <d v="2025-05-21T00:00:00"/>
    <d v="2025-05-29T00:00:00"/>
    <n v="251292181"/>
    <n v="1501"/>
    <s v="USD"/>
    <n v="7730429758"/>
    <d v="2025-06-24T00:00:00"/>
    <s v="Quincenal"/>
    <s v="1Q JUN"/>
    <d v="2025-05-01T06:30:00"/>
    <d v="2025-06-04T18:00:00"/>
    <x v="3"/>
    <n v="6"/>
    <x v="0"/>
    <x v="0"/>
    <x v="0"/>
    <x v="0"/>
    <x v="0"/>
  </r>
  <r>
    <n v="71"/>
    <n v="5282968208"/>
    <d v="2025-05-29T00:00:00"/>
    <d v="2025-05-22T00:00:00"/>
    <d v="2025-05-29T00:00:00"/>
    <n v="253153276"/>
    <n v="1287"/>
    <s v="USD"/>
    <n v="7730429758"/>
    <d v="2025-06-24T00:00:00"/>
    <s v="Quincenal"/>
    <s v="1Q JUN"/>
    <d v="2025-05-01T06:30:00"/>
    <d v="2025-06-04T18:00:00"/>
    <x v="3"/>
    <n v="6"/>
    <x v="0"/>
    <x v="0"/>
    <x v="0"/>
    <x v="0"/>
    <x v="0"/>
  </r>
  <r>
    <n v="71"/>
    <n v="5282970339"/>
    <d v="2025-05-29T00:00:00"/>
    <d v="2025-05-23T00:00:00"/>
    <d v="2025-05-29T00:00:00"/>
    <n v="252957645"/>
    <n v="3243"/>
    <s v="USD"/>
    <n v="7730429758"/>
    <d v="2025-06-24T00:00:00"/>
    <s v="Quincenal"/>
    <s v="1Q JUN"/>
    <d v="2025-05-01T06:30:00"/>
    <d v="2025-06-04T18:00:00"/>
    <x v="3"/>
    <n v="6"/>
    <x v="0"/>
    <x v="0"/>
    <x v="0"/>
    <x v="0"/>
    <x v="0"/>
  </r>
  <r>
    <n v="71"/>
    <n v="5282970640"/>
    <d v="2025-05-29T00:00:00"/>
    <d v="2025-05-24T00:00:00"/>
    <d v="2025-05-29T00:00:00"/>
    <s v="HLCUSHA250550252"/>
    <n v="277"/>
    <s v="USD"/>
    <n v="7730429758"/>
    <d v="2025-06-24T00:00:00"/>
    <s v="Quincenal"/>
    <s v="1Q JUN"/>
    <d v="2025-05-01T06:30:00"/>
    <d v="2025-06-04T18:00:00"/>
    <x v="3"/>
    <n v="6"/>
    <x v="0"/>
    <x v="0"/>
    <x v="0"/>
    <x v="0"/>
    <x v="0"/>
  </r>
  <r>
    <n v="71"/>
    <n v="5283055040"/>
    <d v="2025-07-07T00:00:00"/>
    <d v="2025-06-30T00:00:00"/>
    <d v="2025-07-07T00:00:00"/>
    <n v="251706132"/>
    <n v="9913"/>
    <s v="USD"/>
    <n v="7730437911"/>
    <d v="2025-07-22T00:00:00"/>
    <s v="Quincenal"/>
    <s v="1Q JUL"/>
    <d v="2025-04-30T14:00:00"/>
    <d v="2025-06-04T18:00:00"/>
    <x v="4"/>
    <n v="7"/>
    <x v="0"/>
    <x v="0"/>
    <x v="0"/>
    <x v="0"/>
    <x v="0"/>
  </r>
  <r>
    <n v="1591"/>
    <n v="5612374982"/>
    <d v="2025-07-07T00:00:00"/>
    <d v="2025-07-04T00:00:00"/>
    <d v="2025-07-07T00:00:00"/>
    <n v="252993611"/>
    <n v="2754"/>
    <s v="USD"/>
    <n v="7730437911"/>
    <d v="2025-07-22T00:00:00"/>
    <s v="Quincenal"/>
    <s v="1Q JUL"/>
    <d v="2025-05-04T09:30:00"/>
    <d v="2025-06-04T18:00:00"/>
    <x v="6"/>
    <n v="7"/>
    <x v="0"/>
    <x v="0"/>
    <x v="0"/>
    <x v="0"/>
    <x v="0"/>
  </r>
  <r>
    <n v="1591"/>
    <n v="5612374983"/>
    <d v="2025-07-07T00:00:00"/>
    <d v="2025-07-04T00:00:00"/>
    <d v="2025-07-07T00:00:00"/>
    <n v="252993611"/>
    <n v="51308"/>
    <s v="USD"/>
    <n v="7730437911"/>
    <d v="2025-07-22T00:00:00"/>
    <s v="Quincenal"/>
    <s v="1Q JUL"/>
    <d v="2025-05-04T09:30:00"/>
    <d v="2025-06-04T18:00:00"/>
    <x v="6"/>
    <n v="7"/>
    <x v="0"/>
    <x v="0"/>
    <x v="0"/>
    <x v="0"/>
    <x v="0"/>
  </r>
  <r>
    <n v="1591"/>
    <n v="5612374984"/>
    <d v="2025-07-07T00:00:00"/>
    <d v="2025-07-04T00:00:00"/>
    <d v="2025-07-07T00:00:00"/>
    <n v="252993611"/>
    <n v="49243"/>
    <s v="USD"/>
    <n v="7730437911"/>
    <d v="2025-07-22T00:00:00"/>
    <s v="Quincenal"/>
    <s v="1Q JUL"/>
    <d v="2025-05-04T09:30:00"/>
    <d v="2025-06-04T18:00:00"/>
    <x v="6"/>
    <n v="7"/>
    <x v="0"/>
    <x v="0"/>
    <x v="0"/>
    <x v="0"/>
    <x v="0"/>
  </r>
  <r>
    <n v="1591"/>
    <n v="5612374986"/>
    <d v="2025-07-07T00:00:00"/>
    <d v="2025-07-04T00:00:00"/>
    <d v="2025-07-07T00:00:00"/>
    <n v="253037612"/>
    <n v="51308"/>
    <s v="USD"/>
    <n v="7730437911"/>
    <d v="2025-07-22T00:00:00"/>
    <s v="Quincenal"/>
    <s v="1Q JUL"/>
    <d v="2025-05-04T09:30:00"/>
    <d v="2025-06-04T18:00:00"/>
    <x v="6"/>
    <n v="7"/>
    <x v="0"/>
    <x v="0"/>
    <x v="0"/>
    <x v="0"/>
    <x v="0"/>
  </r>
  <r>
    <n v="1591"/>
    <n v="5612374987"/>
    <d v="2025-07-07T00:00:00"/>
    <d v="2025-07-04T00:00:00"/>
    <d v="2025-07-07T00:00:00"/>
    <n v="253037612"/>
    <n v="102616"/>
    <s v="USD"/>
    <n v="7730437911"/>
    <d v="2025-07-22T00:00:00"/>
    <s v="Quincenal"/>
    <s v="1Q JUL"/>
    <d v="2025-05-04T09:30:00"/>
    <d v="2025-06-04T18:00:00"/>
    <x v="6"/>
    <n v="7"/>
    <x v="0"/>
    <x v="0"/>
    <x v="0"/>
    <x v="0"/>
    <x v="0"/>
  </r>
  <r>
    <n v="1591"/>
    <n v="5612374994"/>
    <d v="2025-07-07T00:00:00"/>
    <d v="2025-07-04T00:00:00"/>
    <d v="2025-07-07T00:00:00"/>
    <n v="252993611"/>
    <n v="2754"/>
    <s v="USD"/>
    <n v="7730437911"/>
    <d v="2025-07-22T00:00:00"/>
    <s v="Quincenal"/>
    <s v="1Q JUL"/>
    <d v="2025-05-04T09:30:00"/>
    <d v="2025-06-04T18:00:00"/>
    <x v="6"/>
    <n v="7"/>
    <x v="0"/>
    <x v="0"/>
    <x v="0"/>
    <x v="0"/>
    <x v="0"/>
  </r>
  <r>
    <n v="515"/>
    <n v="5547659045"/>
    <d v="2025-05-08T00:00:00"/>
    <d v="2025-05-07T00:00:00"/>
    <d v="2025-05-08T00:00:00"/>
    <n v="250691939"/>
    <n v="10097"/>
    <s v="USD"/>
    <n v="7730429758"/>
    <d v="2025-06-24T00:00:00"/>
    <s v="Quincenal"/>
    <s v="1Q JUN"/>
    <d v="2025-05-04T00:00:00"/>
    <d v="2025-06-07T00:00:00"/>
    <x v="3"/>
    <n v="6"/>
    <x v="0"/>
    <x v="0"/>
    <x v="0"/>
    <x v="0"/>
    <x v="1"/>
  </r>
  <r>
    <n v="515"/>
    <n v="5547659046"/>
    <d v="2025-05-08T00:00:00"/>
    <d v="2025-05-07T00:00:00"/>
    <d v="2025-05-08T00:00:00"/>
    <n v="250691939"/>
    <n v="2893"/>
    <s v="USD"/>
    <n v="7730429758"/>
    <d v="2025-06-24T00:00:00"/>
    <s v="Quincenal"/>
    <s v="1Q JUN"/>
    <d v="2025-05-04T00:00:00"/>
    <d v="2025-06-07T00:00:00"/>
    <x v="3"/>
    <n v="6"/>
    <x v="0"/>
    <x v="0"/>
    <x v="0"/>
    <x v="0"/>
    <x v="1"/>
  </r>
  <r>
    <n v="71"/>
    <n v="5283050017"/>
    <d v="2025-07-07T00:00:00"/>
    <d v="2025-06-27T00:00:00"/>
    <d v="2025-07-07T00:00:00"/>
    <n v="252249842"/>
    <n v="9033"/>
    <s v="USD"/>
    <n v="7730437911"/>
    <d v="2025-07-22T00:00:00"/>
    <s v="Quincenal"/>
    <s v="1Q JUL"/>
    <d v="2025-05-01T03:00:00"/>
    <d v="2025-06-07T21:00:00"/>
    <x v="4"/>
    <n v="7"/>
    <x v="0"/>
    <x v="0"/>
    <x v="0"/>
    <x v="0"/>
    <x v="0"/>
  </r>
  <r>
    <n v="71"/>
    <n v="5283050020"/>
    <d v="2025-07-07T00:00:00"/>
    <d v="2025-06-27T00:00:00"/>
    <d v="2025-07-07T00:00:00"/>
    <n v="252249842"/>
    <n v="3182"/>
    <s v="USD"/>
    <n v="7730437911"/>
    <d v="2025-07-22T00:00:00"/>
    <s v="Quincenal"/>
    <s v="1Q JUL"/>
    <d v="2025-05-01T03:00:00"/>
    <d v="2025-06-07T21:00:00"/>
    <x v="4"/>
    <n v="7"/>
    <x v="0"/>
    <x v="0"/>
    <x v="0"/>
    <x v="0"/>
    <x v="0"/>
  </r>
  <r>
    <n v="71"/>
    <n v="5283050039"/>
    <d v="2025-07-07T00:00:00"/>
    <d v="2025-06-27T00:00:00"/>
    <d v="2025-07-07T00:00:00"/>
    <n v="252249842"/>
    <n v="22216"/>
    <s v="USD"/>
    <n v="7730437911"/>
    <d v="2025-07-22T00:00:00"/>
    <s v="Quincenal"/>
    <s v="1Q JUL"/>
    <d v="2025-05-01T03:00:00"/>
    <d v="2025-06-07T21:00:00"/>
    <x v="4"/>
    <n v="7"/>
    <x v="0"/>
    <x v="0"/>
    <x v="0"/>
    <x v="0"/>
    <x v="0"/>
  </r>
  <r>
    <n v="71"/>
    <n v="5282957173"/>
    <d v="2025-05-19T00:00:00"/>
    <d v="2025-05-19T00:00:00"/>
    <d v="2025-05-19T00:00:00"/>
    <n v="251292181"/>
    <n v="1115"/>
    <s v="USD"/>
    <n v="7730429758"/>
    <d v="2025-06-24T00:00:00"/>
    <s v="Quincenal"/>
    <s v="1Q JUN"/>
    <d v="2025-05-01T12:00:00"/>
    <d v="2025-06-10T16:00:00"/>
    <x v="3"/>
    <n v="6"/>
    <x v="0"/>
    <x v="0"/>
    <x v="0"/>
    <x v="1"/>
    <x v="0"/>
  </r>
  <r>
    <n v="71"/>
    <n v="5282968210"/>
    <d v="2025-05-29T00:00:00"/>
    <d v="2025-05-22T00:00:00"/>
    <d v="2025-05-29T00:00:00"/>
    <n v="253153276"/>
    <n v="4601"/>
    <s v="USD"/>
    <n v="7730429758"/>
    <d v="2025-06-24T00:00:00"/>
    <s v="Quincenal"/>
    <s v="1Q JUN"/>
    <d v="2025-05-01T12:00:00"/>
    <d v="2025-06-10T16:00:00"/>
    <x v="3"/>
    <n v="6"/>
    <x v="0"/>
    <x v="0"/>
    <x v="0"/>
    <x v="0"/>
    <x v="0"/>
  </r>
  <r>
    <n v="71"/>
    <n v="5283050018"/>
    <d v="2025-07-14T00:00:00"/>
    <d v="2025-06-27T00:00:00"/>
    <d v="2025-07-14T00:00:00"/>
    <n v="251292181"/>
    <n v="1077"/>
    <s v="USD"/>
    <n v="7730437911"/>
    <d v="2025-07-22T00:00:00"/>
    <s v="Quincenal"/>
    <s v="1Q JUL"/>
    <d v="2025-05-01T12:00:00"/>
    <d v="2025-06-10T16:00:00"/>
    <x v="4"/>
    <n v="7"/>
    <x v="0"/>
    <x v="0"/>
    <x v="0"/>
    <x v="0"/>
    <x v="0"/>
  </r>
  <r>
    <n v="71"/>
    <n v="5283074579"/>
    <d v="2025-07-17T00:00:00"/>
    <d v="2025-07-08T00:00:00"/>
    <d v="2025-07-17T00:00:00"/>
    <n v="251039351"/>
    <n v="7773"/>
    <s v="USD"/>
    <n v="7730445508"/>
    <d v="2025-08-22T00:00:00"/>
    <s v="Quincenal"/>
    <s v="2Q JUL"/>
    <d v="2025-05-09T00:00:00"/>
    <d v="2025-06-11T00:00:00"/>
    <x v="6"/>
    <n v="8"/>
    <x v="0"/>
    <x v="0"/>
    <x v="0"/>
    <x v="0"/>
    <x v="0"/>
  </r>
  <r>
    <n v="515"/>
    <n v="5547667039"/>
    <d v="2025-05-19T00:00:00"/>
    <d v="2025-05-13T00:00:00"/>
    <d v="2025-05-19T00:00:00"/>
    <n v="252116152"/>
    <n v="1722"/>
    <s v="USD"/>
    <n v="7730429758"/>
    <d v="2025-06-24T00:00:00"/>
    <s v="Quincenal"/>
    <s v="1Q JUN"/>
    <d v="2025-05-06T00:00:00"/>
    <d v="2025-06-11T00:00:00"/>
    <x v="3"/>
    <n v="6"/>
    <x v="0"/>
    <x v="0"/>
    <x v="0"/>
    <x v="0"/>
    <x v="0"/>
  </r>
  <r>
    <n v="515"/>
    <n v="5547667075"/>
    <d v="2025-05-19T00:00:00"/>
    <d v="2025-05-13T00:00:00"/>
    <d v="2025-05-19T00:00:00"/>
    <n v="252116152"/>
    <n v="1168"/>
    <s v="USD"/>
    <n v="7730429758"/>
    <d v="2025-06-24T00:00:00"/>
    <s v="Quincenal"/>
    <s v="1Q JUN"/>
    <d v="2025-05-02T00:00:00"/>
    <d v="2025-06-11T00:00:00"/>
    <x v="3"/>
    <n v="6"/>
    <x v="0"/>
    <x v="0"/>
    <x v="0"/>
    <x v="0"/>
    <x v="0"/>
  </r>
  <r>
    <n v="515"/>
    <n v="5547667076"/>
    <d v="2025-05-19T00:00:00"/>
    <d v="2025-05-13T00:00:00"/>
    <d v="2025-05-19T00:00:00"/>
    <n v="252116152"/>
    <n v="3366"/>
    <s v="USD"/>
    <n v="7730429758"/>
    <d v="2025-06-24T00:00:00"/>
    <s v="Quincenal"/>
    <s v="1Q JUN"/>
    <d v="2025-05-06T00:00:00"/>
    <d v="2025-06-11T00:00:00"/>
    <x v="3"/>
    <n v="6"/>
    <x v="0"/>
    <x v="0"/>
    <x v="0"/>
    <x v="0"/>
    <x v="0"/>
  </r>
  <r>
    <n v="515"/>
    <n v="5547667077"/>
    <d v="2025-05-19T00:00:00"/>
    <d v="2025-05-13T00:00:00"/>
    <d v="2025-05-19T00:00:00"/>
    <n v="252116152"/>
    <n v="604"/>
    <s v="USD"/>
    <n v="7730429758"/>
    <d v="2025-06-24T00:00:00"/>
    <s v="Quincenal"/>
    <s v="1Q JUN"/>
    <d v="2025-05-02T00:00:00"/>
    <d v="2025-06-11T00:00:00"/>
    <x v="3"/>
    <n v="6"/>
    <x v="0"/>
    <x v="0"/>
    <x v="0"/>
    <x v="0"/>
    <x v="0"/>
  </r>
  <r>
    <n v="515"/>
    <n v="5547667078"/>
    <d v="2025-05-19T00:00:00"/>
    <d v="2025-05-13T00:00:00"/>
    <d v="2025-05-19T00:00:00"/>
    <n v="252116152"/>
    <n v="658"/>
    <s v="USD"/>
    <n v="7730429758"/>
    <d v="2025-06-24T00:00:00"/>
    <s v="Quincenal"/>
    <s v="1Q JUN"/>
    <d v="2025-05-02T00:00:00"/>
    <d v="2025-06-11T00:00:00"/>
    <x v="3"/>
    <n v="6"/>
    <x v="0"/>
    <x v="0"/>
    <x v="0"/>
    <x v="0"/>
    <x v="0"/>
  </r>
  <r>
    <n v="515"/>
    <n v="5547667079"/>
    <d v="2025-05-19T00:00:00"/>
    <d v="2025-05-13T00:00:00"/>
    <d v="2025-05-19T00:00:00"/>
    <n v="252116152"/>
    <n v="4616"/>
    <s v="USD"/>
    <n v="7730429758"/>
    <d v="2025-06-24T00:00:00"/>
    <s v="Quincenal"/>
    <s v="1Q JUN"/>
    <d v="2025-05-06T00:00:00"/>
    <d v="2025-06-11T00:00:00"/>
    <x v="3"/>
    <n v="6"/>
    <x v="0"/>
    <x v="0"/>
    <x v="0"/>
    <x v="0"/>
    <x v="0"/>
  </r>
  <r>
    <n v="515"/>
    <n v="5547667080"/>
    <d v="2025-05-19T00:00:00"/>
    <d v="2025-05-13T00:00:00"/>
    <d v="2025-05-19T00:00:00"/>
    <n v="252116152"/>
    <n v="282"/>
    <s v="USD"/>
    <n v="7730429758"/>
    <d v="2025-06-24T00:00:00"/>
    <s v="Quincenal"/>
    <s v="1Q JUN"/>
    <d v="2025-05-06T00:00:00"/>
    <d v="2025-06-11T00:00:00"/>
    <x v="3"/>
    <n v="6"/>
    <x v="0"/>
    <x v="0"/>
    <x v="0"/>
    <x v="0"/>
    <x v="0"/>
  </r>
  <r>
    <n v="515"/>
    <n v="5547667081"/>
    <d v="2025-05-19T00:00:00"/>
    <d v="2025-05-13T00:00:00"/>
    <d v="2025-05-19T00:00:00"/>
    <n v="252116152"/>
    <n v="2227"/>
    <s v="USD"/>
    <n v="7730429758"/>
    <d v="2025-06-24T00:00:00"/>
    <s v="Quincenal"/>
    <s v="1Q JUN"/>
    <d v="2025-05-06T00:00:00"/>
    <d v="2025-06-11T00:00:00"/>
    <x v="3"/>
    <n v="6"/>
    <x v="0"/>
    <x v="0"/>
    <x v="0"/>
    <x v="0"/>
    <x v="0"/>
  </r>
  <r>
    <n v="515"/>
    <n v="5547667106"/>
    <d v="2025-05-19T00:00:00"/>
    <d v="2025-05-13T00:00:00"/>
    <d v="2025-05-19T00:00:00"/>
    <n v="252116152"/>
    <n v="3635"/>
    <s v="USD"/>
    <n v="7730429758"/>
    <d v="2025-06-24T00:00:00"/>
    <s v="Quincenal"/>
    <s v="1Q JUN"/>
    <d v="2025-05-10T00:00:00"/>
    <d v="2025-06-11T00:00:00"/>
    <x v="3"/>
    <n v="6"/>
    <x v="0"/>
    <x v="0"/>
    <x v="0"/>
    <x v="0"/>
    <x v="1"/>
  </r>
  <r>
    <n v="515"/>
    <n v="5547669378"/>
    <d v="2025-05-19T00:00:00"/>
    <d v="2025-05-14T00:00:00"/>
    <d v="2025-05-19T00:00:00"/>
    <n v="252116152"/>
    <n v="1503"/>
    <s v="USD"/>
    <n v="7730429758"/>
    <d v="2025-06-24T00:00:00"/>
    <s v="Quincenal"/>
    <s v="1Q JUN"/>
    <d v="2025-05-06T00:00:00"/>
    <d v="2025-06-11T00:00:00"/>
    <x v="3"/>
    <n v="6"/>
    <x v="0"/>
    <x v="0"/>
    <x v="0"/>
    <x v="0"/>
    <x v="0"/>
  </r>
  <r>
    <n v="515"/>
    <n v="5547669379"/>
    <d v="2025-05-19T00:00:00"/>
    <d v="2025-05-14T00:00:00"/>
    <d v="2025-05-19T00:00:00"/>
    <n v="252116152"/>
    <n v="933"/>
    <s v="USD"/>
    <n v="7730429758"/>
    <d v="2025-06-24T00:00:00"/>
    <s v="Quincenal"/>
    <s v="1Q JUN"/>
    <d v="2025-05-04T00:00:00"/>
    <d v="2025-06-11T00:00:00"/>
    <x v="3"/>
    <n v="6"/>
    <x v="0"/>
    <x v="0"/>
    <x v="0"/>
    <x v="0"/>
    <x v="0"/>
  </r>
  <r>
    <n v="71"/>
    <n v="5282941047"/>
    <d v="2025-05-19T00:00:00"/>
    <d v="2025-05-09T00:00:00"/>
    <d v="2025-05-19T00:00:00"/>
    <n v="251038985"/>
    <n v="2754"/>
    <s v="USD"/>
    <n v="7730429758"/>
    <d v="2025-06-24T00:00:00"/>
    <s v="Quincenal"/>
    <s v="1Q JUN"/>
    <d v="2025-05-01T14:00:00"/>
    <d v="2025-06-11T06:00:00"/>
    <x v="3"/>
    <n v="6"/>
    <x v="0"/>
    <x v="0"/>
    <x v="0"/>
    <x v="0"/>
    <x v="0"/>
  </r>
  <r>
    <n v="71"/>
    <n v="5282970654"/>
    <d v="2025-05-29T00:00:00"/>
    <d v="2025-05-24T00:00:00"/>
    <d v="2025-05-29T00:00:00"/>
    <s v="HLCUSHA250536943"/>
    <n v="564"/>
    <s v="USD"/>
    <n v="7730429758"/>
    <d v="2025-06-24T00:00:00"/>
    <s v="Quincenal"/>
    <s v="1Q JUN"/>
    <d v="2025-05-01T14:00:00"/>
    <d v="2025-06-11T06:00:00"/>
    <x v="3"/>
    <n v="6"/>
    <x v="0"/>
    <x v="0"/>
    <x v="0"/>
    <x v="0"/>
    <x v="0"/>
  </r>
  <r>
    <n v="71"/>
    <n v="5283040264"/>
    <d v="2025-07-02T00:00:00"/>
    <d v="2025-06-25T00:00:00"/>
    <d v="2025-07-02T00:00:00"/>
    <n v="251038985"/>
    <n v="2754"/>
    <s v="USD"/>
    <n v="7730437911"/>
    <d v="2025-07-22T00:00:00"/>
    <s v="Quincenal"/>
    <s v="1Q JUL"/>
    <d v="2025-05-01T14:00:00"/>
    <d v="2025-06-11T06:00:00"/>
    <x v="4"/>
    <n v="7"/>
    <x v="0"/>
    <x v="0"/>
    <x v="0"/>
    <x v="0"/>
    <x v="0"/>
  </r>
  <r>
    <n v="1591"/>
    <n v="5612375205"/>
    <d v="2025-07-07T00:00:00"/>
    <d v="2025-07-06T00:00:00"/>
    <d v="2025-07-07T00:00:00"/>
    <n v="253029626"/>
    <n v="51308"/>
    <s v="USD"/>
    <n v="7730437911"/>
    <d v="2025-07-22T00:00:00"/>
    <s v="Quincenal"/>
    <s v="1Q JUL"/>
    <d v="2025-05-04T09:30:00"/>
    <d v="2025-06-11T06:00:00"/>
    <x v="6"/>
    <n v="7"/>
    <x v="0"/>
    <x v="0"/>
    <x v="0"/>
    <x v="0"/>
    <x v="0"/>
  </r>
  <r>
    <n v="71"/>
    <n v="5282944159"/>
    <d v="2025-05-19T00:00:00"/>
    <d v="2025-05-12T00:00:00"/>
    <d v="2025-05-19T00:00:00"/>
    <n v="251706107"/>
    <n v="813"/>
    <s v="USD"/>
    <n v="7730429758"/>
    <d v="2025-06-24T00:00:00"/>
    <s v="Quincenal"/>
    <s v="1Q JUN"/>
    <d v="2025-05-09T15:00:00"/>
    <d v="2025-06-11T18:00:00"/>
    <x v="3"/>
    <n v="6"/>
    <x v="0"/>
    <x v="0"/>
    <x v="0"/>
    <x v="0"/>
    <x v="1"/>
  </r>
  <r>
    <n v="71"/>
    <n v="5282944160"/>
    <d v="2025-05-19T00:00:00"/>
    <d v="2025-05-12T00:00:00"/>
    <d v="2025-05-19T00:00:00"/>
    <n v="251706107"/>
    <n v="607"/>
    <s v="USD"/>
    <n v="7730429758"/>
    <d v="2025-06-24T00:00:00"/>
    <s v="Quincenal"/>
    <s v="1Q JUN"/>
    <d v="2025-05-09T15:00:00"/>
    <d v="2025-06-11T18:00:00"/>
    <x v="3"/>
    <n v="6"/>
    <x v="0"/>
    <x v="0"/>
    <x v="0"/>
    <x v="0"/>
    <x v="1"/>
  </r>
  <r>
    <n v="71"/>
    <n v="5282944163"/>
    <d v="2025-05-19T00:00:00"/>
    <d v="2025-05-12T00:00:00"/>
    <d v="2025-05-19T00:00:00"/>
    <n v="251706107"/>
    <n v="831"/>
    <s v="USD"/>
    <n v="7730429758"/>
    <d v="2025-06-24T00:00:00"/>
    <s v="Quincenal"/>
    <s v="1Q JUN"/>
    <d v="2025-05-09T15:00:00"/>
    <d v="2025-06-11T18:00:00"/>
    <x v="3"/>
    <n v="6"/>
    <x v="0"/>
    <x v="0"/>
    <x v="0"/>
    <x v="0"/>
    <x v="1"/>
  </r>
  <r>
    <n v="71"/>
    <n v="5282944172"/>
    <d v="2025-05-19T00:00:00"/>
    <d v="2025-05-12T00:00:00"/>
    <d v="2025-05-19T00:00:00"/>
    <n v="251706107"/>
    <n v="2941"/>
    <s v="USD"/>
    <n v="7730429758"/>
    <d v="2025-06-24T00:00:00"/>
    <s v="Quincenal"/>
    <s v="1Q JUN"/>
    <d v="2025-05-09T15:00:00"/>
    <d v="2025-06-11T18:00:00"/>
    <x v="3"/>
    <n v="6"/>
    <x v="0"/>
    <x v="0"/>
    <x v="0"/>
    <x v="0"/>
    <x v="1"/>
  </r>
  <r>
    <n v="71"/>
    <n v="5282944175"/>
    <d v="2025-05-19T00:00:00"/>
    <d v="2025-05-12T00:00:00"/>
    <d v="2025-05-19T00:00:00"/>
    <n v="251706107"/>
    <n v="1861"/>
    <s v="USD"/>
    <n v="7730429758"/>
    <d v="2025-06-24T00:00:00"/>
    <s v="Quincenal"/>
    <s v="1Q JUN"/>
    <d v="2025-05-09T15:00:00"/>
    <d v="2025-06-11T18:00:00"/>
    <x v="3"/>
    <n v="6"/>
    <x v="0"/>
    <x v="0"/>
    <x v="0"/>
    <x v="0"/>
    <x v="1"/>
  </r>
  <r>
    <n v="71"/>
    <n v="5282952134"/>
    <d v="2025-05-19T00:00:00"/>
    <d v="2025-05-15T00:00:00"/>
    <d v="2025-05-19T00:00:00"/>
    <n v="252364063"/>
    <n v="2764"/>
    <s v="USD"/>
    <n v="7730429758"/>
    <d v="2025-06-24T00:00:00"/>
    <s v="Quincenal"/>
    <s v="1Q JUN"/>
    <d v="2025-05-09T15:00:00"/>
    <d v="2025-06-11T18:00:00"/>
    <x v="3"/>
    <n v="6"/>
    <x v="0"/>
    <x v="0"/>
    <x v="0"/>
    <x v="0"/>
    <x v="0"/>
  </r>
  <r>
    <n v="71"/>
    <n v="5282962611"/>
    <d v="2025-05-29T00:00:00"/>
    <d v="2025-05-20T00:00:00"/>
    <d v="2025-05-29T00:00:00"/>
    <n v="252957645"/>
    <n v="146"/>
    <s v="USD"/>
    <n v="7730429758"/>
    <d v="2025-06-24T00:00:00"/>
    <s v="Quincenal"/>
    <s v="1Q JUN"/>
    <d v="2025-05-09T15:00:00"/>
    <d v="2025-06-11T18:00:00"/>
    <x v="3"/>
    <n v="6"/>
    <x v="0"/>
    <x v="0"/>
    <x v="0"/>
    <x v="0"/>
    <x v="0"/>
  </r>
  <r>
    <n v="71"/>
    <n v="5282965539"/>
    <d v="2025-05-29T00:00:00"/>
    <d v="2025-05-21T00:00:00"/>
    <d v="2025-05-29T00:00:00"/>
    <n v="251292181"/>
    <n v="2707"/>
    <s v="USD"/>
    <n v="7730429758"/>
    <d v="2025-06-24T00:00:00"/>
    <s v="Quincenal"/>
    <s v="1Q JUN"/>
    <d v="2025-05-09T15:00:00"/>
    <d v="2025-06-11T18:00:00"/>
    <x v="3"/>
    <n v="6"/>
    <x v="0"/>
    <x v="0"/>
    <x v="0"/>
    <x v="0"/>
    <x v="0"/>
  </r>
  <r>
    <n v="71"/>
    <n v="5282970650"/>
    <d v="2025-05-29T00:00:00"/>
    <d v="2025-05-24T00:00:00"/>
    <d v="2025-05-29T00:00:00"/>
    <s v="HLCUSHA250536943"/>
    <n v="49"/>
    <s v="USD"/>
    <n v="7730429758"/>
    <d v="2025-06-24T00:00:00"/>
    <s v="Quincenal"/>
    <s v="1Q JUN"/>
    <d v="2025-05-09T15:00:00"/>
    <d v="2025-06-11T18:00:00"/>
    <x v="3"/>
    <n v="6"/>
    <x v="0"/>
    <x v="0"/>
    <x v="0"/>
    <x v="0"/>
    <x v="0"/>
  </r>
  <r>
    <n v="71"/>
    <n v="5282972574"/>
    <d v="2025-05-29T00:00:00"/>
    <d v="2025-05-26T00:00:00"/>
    <d v="2025-05-29T00:00:00"/>
    <n v="252941369"/>
    <n v="10306"/>
    <s v="USD"/>
    <n v="7730429758"/>
    <d v="2025-06-24T00:00:00"/>
    <s v="Quincenal"/>
    <s v="1Q JUN"/>
    <d v="2025-05-09T15:00:00"/>
    <d v="2025-06-11T18:00:00"/>
    <x v="3"/>
    <n v="6"/>
    <x v="0"/>
    <x v="0"/>
    <x v="0"/>
    <x v="0"/>
    <x v="0"/>
  </r>
  <r>
    <n v="515"/>
    <n v="5547669594"/>
    <d v="2025-05-19T00:00:00"/>
    <d v="2025-05-14T00:00:00"/>
    <d v="2025-05-19T00:00:00"/>
    <s v="HLCUSZX2504CVDR6VLC"/>
    <n v="593"/>
    <s v="USD"/>
    <n v="7730429758"/>
    <d v="2025-06-24T00:00:00"/>
    <s v="Quincenal"/>
    <s v="1Q JUN"/>
    <d v="2025-05-04T00:00:00"/>
    <d v="2025-06-14T00:00:00"/>
    <x v="3"/>
    <n v="6"/>
    <x v="0"/>
    <x v="0"/>
    <x v="0"/>
    <x v="0"/>
    <x v="0"/>
  </r>
  <r>
    <n v="71"/>
    <n v="5282941142"/>
    <d v="2025-05-19T00:00:00"/>
    <d v="2025-05-11T00:00:00"/>
    <d v="2025-05-19T00:00:00"/>
    <n v="251616030"/>
    <n v="232"/>
    <s v="USD"/>
    <n v="7730429758"/>
    <d v="2025-06-24T00:00:00"/>
    <s v="Quincenal"/>
    <s v="1Q JUN"/>
    <d v="2025-05-08T14:00:00"/>
    <d v="2025-06-14T21:00:00"/>
    <x v="3"/>
    <n v="6"/>
    <x v="0"/>
    <x v="0"/>
    <x v="0"/>
    <x v="0"/>
    <x v="1"/>
  </r>
  <r>
    <n v="71"/>
    <n v="5282941143"/>
    <d v="2025-05-19T00:00:00"/>
    <d v="2025-05-11T00:00:00"/>
    <d v="2025-05-19T00:00:00"/>
    <n v="251616030"/>
    <n v="21481"/>
    <s v="USD"/>
    <n v="7730429758"/>
    <d v="2025-06-24T00:00:00"/>
    <s v="Quincenal"/>
    <s v="1Q JUN"/>
    <d v="2025-05-08T14:00:00"/>
    <d v="2025-06-14T21:00:00"/>
    <x v="3"/>
    <n v="6"/>
    <x v="0"/>
    <x v="0"/>
    <x v="0"/>
    <x v="0"/>
    <x v="1"/>
  </r>
  <r>
    <n v="71"/>
    <n v="5282941156"/>
    <d v="2025-05-19T00:00:00"/>
    <d v="2025-05-11T00:00:00"/>
    <d v="2025-05-19T00:00:00"/>
    <n v="251616030"/>
    <n v="1012"/>
    <s v="USD"/>
    <n v="7730429758"/>
    <d v="2025-06-24T00:00:00"/>
    <s v="Quincenal"/>
    <s v="1Q JUN"/>
    <d v="2025-05-08T14:00:00"/>
    <d v="2025-06-14T21:00:00"/>
    <x v="3"/>
    <n v="6"/>
    <x v="0"/>
    <x v="0"/>
    <x v="0"/>
    <x v="0"/>
    <x v="1"/>
  </r>
  <r>
    <n v="71"/>
    <n v="5282941160"/>
    <d v="2025-05-19T00:00:00"/>
    <d v="2025-05-11T00:00:00"/>
    <d v="2025-05-19T00:00:00"/>
    <n v="251616030"/>
    <n v="877"/>
    <s v="USD"/>
    <n v="7730429758"/>
    <d v="2025-06-24T00:00:00"/>
    <s v="Quincenal"/>
    <s v="1Q JUN"/>
    <d v="2025-05-08T14:00:00"/>
    <d v="2025-06-14T21:00:00"/>
    <x v="3"/>
    <n v="6"/>
    <x v="0"/>
    <x v="0"/>
    <x v="0"/>
    <x v="0"/>
    <x v="1"/>
  </r>
  <r>
    <n v="71"/>
    <n v="5282941163"/>
    <d v="2025-05-19T00:00:00"/>
    <d v="2025-05-11T00:00:00"/>
    <d v="2025-05-19T00:00:00"/>
    <n v="251616030"/>
    <n v="995"/>
    <s v="USD"/>
    <n v="7730429758"/>
    <d v="2025-06-24T00:00:00"/>
    <s v="Quincenal"/>
    <s v="1Q JUN"/>
    <d v="2025-05-08T14:00:00"/>
    <d v="2025-06-14T21:00:00"/>
    <x v="3"/>
    <n v="6"/>
    <x v="0"/>
    <x v="0"/>
    <x v="0"/>
    <x v="0"/>
    <x v="1"/>
  </r>
  <r>
    <n v="71"/>
    <n v="5282970645"/>
    <d v="2025-05-29T00:00:00"/>
    <d v="2025-05-24T00:00:00"/>
    <d v="2025-05-29T00:00:00"/>
    <s v="HLCUSHA250536943"/>
    <n v="147"/>
    <s v="USD"/>
    <n v="7730429758"/>
    <d v="2025-06-24T00:00:00"/>
    <s v="Quincenal"/>
    <s v="1Q JUN"/>
    <d v="2025-05-08T14:00:00"/>
    <d v="2025-06-14T21:00:00"/>
    <x v="3"/>
    <n v="6"/>
    <x v="0"/>
    <x v="0"/>
    <x v="0"/>
    <x v="0"/>
    <x v="0"/>
  </r>
  <r>
    <n v="71"/>
    <n v="5282970648"/>
    <d v="2025-05-29T00:00:00"/>
    <d v="2025-05-24T00:00:00"/>
    <d v="2025-05-29T00:00:00"/>
    <s v="HLCUSHA250536943"/>
    <n v="407"/>
    <s v="USD"/>
    <n v="7730429758"/>
    <d v="2025-06-24T00:00:00"/>
    <s v="Quincenal"/>
    <s v="1Q JUN"/>
    <d v="2025-05-08T14:00:00"/>
    <d v="2025-06-14T21:00:00"/>
    <x v="3"/>
    <n v="6"/>
    <x v="0"/>
    <x v="0"/>
    <x v="0"/>
    <x v="0"/>
    <x v="0"/>
  </r>
  <r>
    <n v="71"/>
    <n v="5282970649"/>
    <d v="2025-05-29T00:00:00"/>
    <d v="2025-05-24T00:00:00"/>
    <d v="2025-05-29T00:00:00"/>
    <s v="HLCUSHA250536943"/>
    <n v="5268"/>
    <s v="USD"/>
    <n v="7730429758"/>
    <d v="2025-06-24T00:00:00"/>
    <s v="Quincenal"/>
    <s v="1Q JUN"/>
    <d v="2025-05-08T14:00:00"/>
    <d v="2025-06-14T21:00:00"/>
    <x v="3"/>
    <n v="6"/>
    <x v="0"/>
    <x v="0"/>
    <x v="0"/>
    <x v="0"/>
    <x v="0"/>
  </r>
  <r>
    <n v="71"/>
    <n v="5282970651"/>
    <d v="2025-05-29T00:00:00"/>
    <d v="2025-05-24T00:00:00"/>
    <d v="2025-05-29T00:00:00"/>
    <s v="HLCUSHA250536943"/>
    <n v="1017"/>
    <s v="USD"/>
    <n v="7730429758"/>
    <d v="2025-06-24T00:00:00"/>
    <s v="Quincenal"/>
    <s v="1Q JUN"/>
    <d v="2025-05-08T14:00:00"/>
    <d v="2025-06-14T21:00:00"/>
    <x v="3"/>
    <n v="6"/>
    <x v="0"/>
    <x v="0"/>
    <x v="0"/>
    <x v="0"/>
    <x v="0"/>
  </r>
  <r>
    <n v="515"/>
    <n v="5547755974"/>
    <d v="2025-07-02T00:00:00"/>
    <d v="2025-06-25T00:00:00"/>
    <d v="2025-07-02T00:00:00"/>
    <n v="253534690"/>
    <n v="2794"/>
    <s v="USD"/>
    <n v="7730437911"/>
    <d v="2025-07-22T00:00:00"/>
    <s v="Quincenal"/>
    <s v="1Q JUL"/>
    <d v="2025-05-13T00:00:00"/>
    <d v="2025-06-16T00:00:00"/>
    <x v="4"/>
    <n v="7"/>
    <x v="0"/>
    <x v="0"/>
    <x v="0"/>
    <x v="0"/>
    <x v="0"/>
  </r>
  <r>
    <n v="515"/>
    <n v="5547755975"/>
    <d v="2025-07-02T00:00:00"/>
    <d v="2025-06-25T00:00:00"/>
    <d v="2025-07-02T00:00:00"/>
    <n v="253534690"/>
    <n v="3239"/>
    <s v="USD"/>
    <n v="7730437911"/>
    <d v="2025-07-22T00:00:00"/>
    <s v="Quincenal"/>
    <s v="1Q JUL"/>
    <d v="2025-05-13T00:00:00"/>
    <d v="2025-06-16T00:00:00"/>
    <x v="4"/>
    <n v="7"/>
    <x v="0"/>
    <x v="0"/>
    <x v="0"/>
    <x v="0"/>
    <x v="0"/>
  </r>
  <r>
    <n v="515"/>
    <n v="5547755976"/>
    <d v="2025-07-02T00:00:00"/>
    <d v="2025-06-25T00:00:00"/>
    <d v="2025-07-02T00:00:00"/>
    <n v="253534690"/>
    <n v="14667"/>
    <s v="USD"/>
    <n v="7730437911"/>
    <d v="2025-07-22T00:00:00"/>
    <s v="Quincenal"/>
    <s v="1Q JUL"/>
    <d v="2025-05-13T00:00:00"/>
    <d v="2025-06-16T00:00:00"/>
    <x v="4"/>
    <n v="7"/>
    <x v="0"/>
    <x v="0"/>
    <x v="0"/>
    <x v="0"/>
    <x v="0"/>
  </r>
  <r>
    <n v="515"/>
    <n v="5547755979"/>
    <d v="2025-06-25T00:00:00"/>
    <d v="2025-06-25T00:00:00"/>
    <d v="2025-06-25T00:00:00"/>
    <n v="253534690"/>
    <n v="2158"/>
    <s v="USD"/>
    <n v="7730437911"/>
    <d v="2025-07-22T00:00:00"/>
    <s v="Quincenal"/>
    <s v="1Q JUL"/>
    <d v="2025-05-13T00:00:00"/>
    <d v="2025-06-16T00:00:00"/>
    <x v="4"/>
    <n v="7"/>
    <x v="0"/>
    <x v="0"/>
    <x v="0"/>
    <x v="1"/>
    <x v="0"/>
  </r>
  <r>
    <n v="515"/>
    <n v="5547755980"/>
    <d v="2025-07-02T00:00:00"/>
    <d v="2025-06-25T00:00:00"/>
    <d v="2025-07-02T00:00:00"/>
    <n v="253534690"/>
    <n v="3318"/>
    <s v="USD"/>
    <n v="7730437911"/>
    <d v="2025-07-22T00:00:00"/>
    <s v="Quincenal"/>
    <s v="1Q JUL"/>
    <d v="2025-05-13T00:00:00"/>
    <d v="2025-06-16T00:00:00"/>
    <x v="4"/>
    <n v="7"/>
    <x v="0"/>
    <x v="0"/>
    <x v="0"/>
    <x v="0"/>
    <x v="0"/>
  </r>
  <r>
    <n v="515"/>
    <n v="5547755981"/>
    <d v="2025-07-02T00:00:00"/>
    <d v="2025-06-25T00:00:00"/>
    <d v="2025-07-02T00:00:00"/>
    <n v="253534690"/>
    <n v="6125"/>
    <s v="USD"/>
    <n v="7730437911"/>
    <d v="2025-07-22T00:00:00"/>
    <s v="Quincenal"/>
    <s v="1Q JUL"/>
    <d v="2025-05-13T00:00:00"/>
    <d v="2025-06-16T00:00:00"/>
    <x v="4"/>
    <n v="7"/>
    <x v="0"/>
    <x v="0"/>
    <x v="0"/>
    <x v="0"/>
    <x v="0"/>
  </r>
  <r>
    <n v="10171"/>
    <n v="5481706137"/>
    <d v="2025-06-19T00:00:00"/>
    <d v="2025-06-27T00:00:00"/>
    <d v="2025-06-27T00:00:00"/>
    <s v="COSU6415652380"/>
    <n v="54"/>
    <s v="USD"/>
    <n v="7730465118"/>
    <d v="2025-11-05T00:00:00"/>
    <s v="Quincenal"/>
    <s v="2Q OCT"/>
    <d v="2025-04-30T00:00:00"/>
    <d v="2025-06-17T00:00:00"/>
    <x v="4"/>
    <n v="11"/>
    <x v="0"/>
    <x v="1"/>
    <x v="1"/>
    <x v="1"/>
    <x v="0"/>
  </r>
  <r>
    <n v="10171"/>
    <n v="5481706206"/>
    <d v="2025-06-19T00:00:00"/>
    <d v="2025-06-27T00:00:00"/>
    <d v="2025-06-27T00:00:00"/>
    <s v="COSU6416201720"/>
    <n v="54"/>
    <s v="USD"/>
    <n v="7730465118"/>
    <d v="2025-11-05T00:00:00"/>
    <s v="Quincenal"/>
    <s v="2Q OCT"/>
    <d v="2025-04-30T00:00:00"/>
    <d v="2025-06-17T00:00:00"/>
    <x v="4"/>
    <n v="11"/>
    <x v="0"/>
    <x v="1"/>
    <x v="1"/>
    <x v="1"/>
    <x v="0"/>
  </r>
  <r>
    <n v="10171"/>
    <n v="5481706207"/>
    <d v="2025-06-19T00:00:00"/>
    <d v="2025-06-27T00:00:00"/>
    <d v="2025-06-27T00:00:00"/>
    <s v="COSU6415652380"/>
    <n v="7046"/>
    <s v="USD"/>
    <n v="7730465118"/>
    <d v="2025-11-05T00:00:00"/>
    <s v="Quincenal"/>
    <s v="2Q OCT"/>
    <d v="2025-04-30T00:00:00"/>
    <d v="2025-06-17T00:00:00"/>
    <x v="4"/>
    <n v="11"/>
    <x v="0"/>
    <x v="1"/>
    <x v="1"/>
    <x v="1"/>
    <x v="0"/>
  </r>
  <r>
    <n v="10171"/>
    <n v="5481706322"/>
    <d v="2025-06-19T00:00:00"/>
    <d v="2025-06-27T00:00:00"/>
    <d v="2025-06-27T00:00:00"/>
    <s v="COSU6415652380"/>
    <n v="9946"/>
    <s v="USD"/>
    <n v="7730465118"/>
    <d v="2025-11-05T00:00:00"/>
    <s v="Quincenal"/>
    <s v="2Q OCT"/>
    <d v="2025-04-30T00:00:00"/>
    <d v="2025-06-17T00:00:00"/>
    <x v="4"/>
    <n v="11"/>
    <x v="0"/>
    <x v="1"/>
    <x v="1"/>
    <x v="1"/>
    <x v="0"/>
  </r>
  <r>
    <n v="10171"/>
    <n v="5481706326"/>
    <d v="2025-06-19T00:00:00"/>
    <d v="2025-06-27T00:00:00"/>
    <d v="2025-06-27T00:00:00"/>
    <s v="COSU6416201720"/>
    <n v="7046"/>
    <s v="USD"/>
    <n v="7730465118"/>
    <d v="2025-11-05T00:00:00"/>
    <s v="Quincenal"/>
    <s v="2Q OCT"/>
    <d v="2025-04-30T00:00:00"/>
    <d v="2025-06-17T00:00:00"/>
    <x v="4"/>
    <n v="11"/>
    <x v="0"/>
    <x v="1"/>
    <x v="1"/>
    <x v="1"/>
    <x v="0"/>
  </r>
  <r>
    <n v="515"/>
    <n v="5547755984"/>
    <d v="2025-07-02T00:00:00"/>
    <d v="2025-06-25T00:00:00"/>
    <d v="2025-07-02T00:00:00"/>
    <n v="252209310"/>
    <n v="413"/>
    <s v="USD"/>
    <n v="7730437911"/>
    <d v="2025-07-22T00:00:00"/>
    <s v="Quincenal"/>
    <s v="1Q JUL"/>
    <d v="2025-05-17T00:00:00"/>
    <d v="2025-06-18T00:00:00"/>
    <x v="4"/>
    <n v="7"/>
    <x v="0"/>
    <x v="0"/>
    <x v="0"/>
    <x v="0"/>
    <x v="0"/>
  </r>
  <r>
    <n v="515"/>
    <n v="5547755986"/>
    <d v="2025-07-02T00:00:00"/>
    <d v="2025-06-25T00:00:00"/>
    <d v="2025-07-02T00:00:00"/>
    <n v="252209310"/>
    <n v="20323"/>
    <s v="USD"/>
    <n v="7730437911"/>
    <d v="2025-07-22T00:00:00"/>
    <s v="Quincenal"/>
    <s v="1Q JUL"/>
    <d v="2025-05-17T00:00:00"/>
    <d v="2025-06-18T00:00:00"/>
    <x v="4"/>
    <n v="7"/>
    <x v="0"/>
    <x v="0"/>
    <x v="0"/>
    <x v="0"/>
    <x v="0"/>
  </r>
  <r>
    <n v="515"/>
    <n v="5547755987"/>
    <d v="2025-07-02T00:00:00"/>
    <d v="2025-06-25T00:00:00"/>
    <d v="2025-07-02T00:00:00"/>
    <n v="252209310"/>
    <n v="2533"/>
    <s v="USD"/>
    <n v="7730437911"/>
    <d v="2025-07-22T00:00:00"/>
    <s v="Quincenal"/>
    <s v="1Q JUL"/>
    <d v="2025-05-17T00:00:00"/>
    <d v="2025-06-18T00:00:00"/>
    <x v="4"/>
    <n v="7"/>
    <x v="0"/>
    <x v="0"/>
    <x v="0"/>
    <x v="0"/>
    <x v="0"/>
  </r>
  <r>
    <n v="71"/>
    <n v="5283087085"/>
    <d v="2025-07-14T00:00:00"/>
    <d v="2025-07-14T00:00:00"/>
    <d v="2025-07-14T00:00:00"/>
    <n v="252657397"/>
    <n v="1476"/>
    <s v="USD"/>
    <n v="7730437911"/>
    <d v="2025-07-22T00:00:00"/>
    <s v="Quincenal"/>
    <s v="1Q JUL"/>
    <d v="2025-05-17T15:01:00"/>
    <d v="2025-06-18T18:00:00"/>
    <x v="6"/>
    <n v="7"/>
    <x v="0"/>
    <x v="0"/>
    <x v="0"/>
    <x v="1"/>
    <x v="0"/>
  </r>
  <r>
    <n v="10171"/>
    <n v="5481670847"/>
    <d v="2025-06-05T00:00:00"/>
    <d v="2025-06-10T00:00:00"/>
    <d v="2025-06-05T00:00:00"/>
    <s v="COSU6415135550 "/>
    <n v="1296"/>
    <s v="USD"/>
    <n v="7730432179"/>
    <d v="2025-07-01T00:00:00"/>
    <s v="Quincenal"/>
    <s v="2Q JUN"/>
    <d v="2025-05-05T00:00:00"/>
    <d v="2025-06-21T00:00:00"/>
    <x v="4"/>
    <n v="7"/>
    <x v="0"/>
    <x v="1"/>
    <x v="1"/>
    <x v="0"/>
    <x v="0"/>
  </r>
  <r>
    <n v="515"/>
    <n v="5547755983"/>
    <d v="2025-06-27T00:00:00"/>
    <d v="2025-06-25T00:00:00"/>
    <d v="2025-06-27T00:00:00"/>
    <n v="253173900"/>
    <n v="83"/>
    <s v="USD"/>
    <n v="7730437911"/>
    <d v="2025-07-22T00:00:00"/>
    <s v="Quincenal"/>
    <s v="1Q JUL"/>
    <d v="2025-05-24T00:00:00"/>
    <d v="2025-06-25T00:00:00"/>
    <x v="4"/>
    <n v="7"/>
    <x v="0"/>
    <x v="0"/>
    <x v="0"/>
    <x v="0"/>
    <x v="0"/>
  </r>
  <r>
    <n v="515"/>
    <n v="5547761710"/>
    <d v="2025-06-27T00:00:00"/>
    <d v="2025-06-27T00:00:00"/>
    <d v="2025-06-27T00:00:00"/>
    <n v="253173900"/>
    <n v="2179"/>
    <s v="USD"/>
    <n v="7730437911"/>
    <d v="2025-07-22T00:00:00"/>
    <s v="Quincenal"/>
    <s v="1Q JUL"/>
    <d v="2025-05-24T00:00:00"/>
    <d v="2025-06-25T00:00:00"/>
    <x v="4"/>
    <n v="7"/>
    <x v="0"/>
    <x v="0"/>
    <x v="0"/>
    <x v="1"/>
    <x v="0"/>
  </r>
  <r>
    <n v="1591"/>
    <n v="5612312476"/>
    <d v="2025-06-13T00:00:00"/>
    <d v="2025-05-26T00:00:00"/>
    <d v="2025-06-13T00:00:00"/>
    <n v="253497938"/>
    <n v="19768"/>
    <s v="USD"/>
    <n v="7730432179"/>
    <d v="2025-07-01T00:00:00"/>
    <s v="Quincenal"/>
    <s v="2Q JUN"/>
    <d v="2025-05-23T00:00:00"/>
    <d v="2025-06-25T00:00:00"/>
    <x v="3"/>
    <n v="7"/>
    <x v="0"/>
    <x v="0"/>
    <x v="0"/>
    <x v="0"/>
    <x v="1"/>
  </r>
  <r>
    <n v="71"/>
    <n v="5282944237"/>
    <d v="2025-05-19T00:00:00"/>
    <d v="2025-05-13T00:00:00"/>
    <d v="2025-05-19T00:00:00"/>
    <n v="252660994"/>
    <n v="276"/>
    <s v="USD"/>
    <n v="7730432179"/>
    <d v="2025-07-01T00:00:00"/>
    <s v="Quincenal"/>
    <s v="2Q JUN"/>
    <d v="2025-05-10T15:00:00"/>
    <d v="2025-06-25T11:00:00"/>
    <x v="3"/>
    <n v="7"/>
    <x v="0"/>
    <x v="0"/>
    <x v="0"/>
    <x v="0"/>
    <x v="1"/>
  </r>
  <r>
    <n v="71"/>
    <n v="5282944241"/>
    <d v="2025-05-19T00:00:00"/>
    <d v="2025-05-13T00:00:00"/>
    <d v="2025-05-19T00:00:00"/>
    <n v="252660994"/>
    <n v="276"/>
    <s v="USD"/>
    <n v="7730432179"/>
    <d v="2025-07-01T00:00:00"/>
    <s v="Quincenal"/>
    <s v="2Q JUN"/>
    <d v="2025-05-10T15:00:00"/>
    <d v="2025-06-25T11:00:00"/>
    <x v="3"/>
    <n v="7"/>
    <x v="0"/>
    <x v="0"/>
    <x v="0"/>
    <x v="0"/>
    <x v="1"/>
  </r>
  <r>
    <n v="71"/>
    <n v="5282944243"/>
    <d v="2025-05-19T00:00:00"/>
    <d v="2025-05-13T00:00:00"/>
    <d v="2025-05-19T00:00:00"/>
    <n v="252660994"/>
    <n v="4765"/>
    <s v="USD"/>
    <n v="7730432179"/>
    <d v="2025-07-01T00:00:00"/>
    <s v="Quincenal"/>
    <s v="2Q JUN"/>
    <d v="2025-05-10T15:00:00"/>
    <d v="2025-06-25T11:00:00"/>
    <x v="3"/>
    <n v="7"/>
    <x v="0"/>
    <x v="0"/>
    <x v="0"/>
    <x v="0"/>
    <x v="1"/>
  </r>
  <r>
    <n v="71"/>
    <n v="5282944244"/>
    <d v="2025-05-19T00:00:00"/>
    <d v="2025-05-13T00:00:00"/>
    <d v="2025-05-19T00:00:00"/>
    <n v="252660994"/>
    <n v="276"/>
    <s v="USD"/>
    <n v="7730432179"/>
    <d v="2025-07-01T00:00:00"/>
    <s v="Quincenal"/>
    <s v="2Q JUN"/>
    <d v="2025-05-10T15:00:00"/>
    <d v="2025-06-25T11:00:00"/>
    <x v="3"/>
    <n v="7"/>
    <x v="0"/>
    <x v="0"/>
    <x v="0"/>
    <x v="0"/>
    <x v="1"/>
  </r>
  <r>
    <n v="71"/>
    <n v="5282944249"/>
    <d v="2025-05-19T00:00:00"/>
    <d v="2025-05-13T00:00:00"/>
    <d v="2025-05-19T00:00:00"/>
    <n v="252660994"/>
    <n v="276"/>
    <s v="USD"/>
    <n v="7730432179"/>
    <d v="2025-07-01T00:00:00"/>
    <s v="Quincenal"/>
    <s v="2Q JUN"/>
    <d v="2025-05-10T15:00:00"/>
    <d v="2025-06-25T11:00:00"/>
    <x v="3"/>
    <n v="7"/>
    <x v="0"/>
    <x v="0"/>
    <x v="0"/>
    <x v="0"/>
    <x v="1"/>
  </r>
  <r>
    <n v="71"/>
    <n v="5282944250"/>
    <d v="2025-05-19T00:00:00"/>
    <d v="2025-05-13T00:00:00"/>
    <d v="2025-05-19T00:00:00"/>
    <n v="252660994"/>
    <n v="276"/>
    <s v="USD"/>
    <n v="7730432179"/>
    <d v="2025-07-01T00:00:00"/>
    <s v="Quincenal"/>
    <s v="2Q JUN"/>
    <d v="2025-05-10T15:00:00"/>
    <d v="2025-06-25T11:00:00"/>
    <x v="3"/>
    <n v="7"/>
    <x v="0"/>
    <x v="0"/>
    <x v="0"/>
    <x v="0"/>
    <x v="1"/>
  </r>
  <r>
    <n v="71"/>
    <n v="5282944251"/>
    <d v="2025-05-19T00:00:00"/>
    <d v="2025-05-13T00:00:00"/>
    <d v="2025-05-19T00:00:00"/>
    <n v="252660994"/>
    <n v="6759"/>
    <s v="USD"/>
    <n v="7730432179"/>
    <d v="2025-07-01T00:00:00"/>
    <s v="Quincenal"/>
    <s v="2Q JUN"/>
    <d v="2025-05-10T15:00:00"/>
    <d v="2025-06-25T11:00:00"/>
    <x v="3"/>
    <n v="7"/>
    <x v="0"/>
    <x v="0"/>
    <x v="0"/>
    <x v="0"/>
    <x v="1"/>
  </r>
  <r>
    <n v="71"/>
    <n v="5282958943"/>
    <d v="2025-05-29T00:00:00"/>
    <d v="2025-05-20T00:00:00"/>
    <d v="2025-05-29T00:00:00"/>
    <n v="251706108"/>
    <n v="4817"/>
    <s v="USD"/>
    <n v="7730432179"/>
    <d v="2025-07-01T00:00:00"/>
    <s v="Quincenal"/>
    <s v="2Q JUN"/>
    <d v="2025-05-10T15:00:00"/>
    <d v="2025-06-25T11:00:00"/>
    <x v="3"/>
    <n v="7"/>
    <x v="0"/>
    <x v="0"/>
    <x v="0"/>
    <x v="0"/>
    <x v="0"/>
  </r>
  <r>
    <n v="71"/>
    <n v="5282962577"/>
    <d v="2025-05-29T00:00:00"/>
    <d v="2025-05-20T00:00:00"/>
    <d v="2025-05-29T00:00:00"/>
    <n v="252659193"/>
    <n v="2773"/>
    <s v="USD"/>
    <n v="7730432179"/>
    <d v="2025-07-01T00:00:00"/>
    <s v="Quincenal"/>
    <s v="2Q JUN"/>
    <d v="2025-05-10T15:00:00"/>
    <d v="2025-06-25T11:00:00"/>
    <x v="3"/>
    <n v="7"/>
    <x v="0"/>
    <x v="0"/>
    <x v="0"/>
    <x v="0"/>
    <x v="0"/>
  </r>
  <r>
    <n v="71"/>
    <n v="5282962608"/>
    <d v="2025-05-29T00:00:00"/>
    <d v="2025-05-20T00:00:00"/>
    <d v="2025-05-29T00:00:00"/>
    <n v="252957645"/>
    <n v="2529"/>
    <s v="USD"/>
    <n v="7730432179"/>
    <d v="2025-07-01T00:00:00"/>
    <s v="Quincenal"/>
    <s v="2Q JUN"/>
    <d v="2025-05-10T15:00:00"/>
    <d v="2025-06-25T11:00:00"/>
    <x v="3"/>
    <n v="7"/>
    <x v="0"/>
    <x v="0"/>
    <x v="0"/>
    <x v="0"/>
    <x v="0"/>
  </r>
  <r>
    <n v="71"/>
    <n v="5282968213"/>
    <d v="2025-05-29T00:00:00"/>
    <d v="2025-05-22T00:00:00"/>
    <d v="2025-05-29T00:00:00"/>
    <n v="253153276"/>
    <n v="13004"/>
    <s v="USD"/>
    <n v="7730432179"/>
    <d v="2025-07-01T00:00:00"/>
    <s v="Quincenal"/>
    <s v="2Q JUN"/>
    <d v="2025-05-10T15:00:00"/>
    <d v="2025-06-25T11:00:00"/>
    <x v="3"/>
    <n v="7"/>
    <x v="0"/>
    <x v="0"/>
    <x v="0"/>
    <x v="0"/>
    <x v="0"/>
  </r>
  <r>
    <n v="71"/>
    <n v="5282970652"/>
    <d v="2025-05-29T00:00:00"/>
    <d v="2025-05-24T00:00:00"/>
    <d v="2025-05-29T00:00:00"/>
    <s v="HLCUSHA250536943"/>
    <n v="941"/>
    <s v="USD"/>
    <n v="7730432179"/>
    <d v="2025-07-01T00:00:00"/>
    <s v="Quincenal"/>
    <s v="2Q JUN"/>
    <d v="2025-05-10T15:00:00"/>
    <d v="2025-06-25T11:00:00"/>
    <x v="3"/>
    <n v="7"/>
    <x v="0"/>
    <x v="0"/>
    <x v="0"/>
    <x v="0"/>
    <x v="0"/>
  </r>
  <r>
    <n v="71"/>
    <n v="5282970669"/>
    <d v="2025-05-29T00:00:00"/>
    <d v="2025-05-24T00:00:00"/>
    <d v="2025-05-29T00:00:00"/>
    <s v="HLCUSHA250536943"/>
    <n v="2571"/>
    <s v="USD"/>
    <n v="7730432179"/>
    <d v="2025-07-01T00:00:00"/>
    <s v="Quincenal"/>
    <s v="2Q JUN"/>
    <d v="2025-05-10T15:00:00"/>
    <d v="2025-06-25T11:00:00"/>
    <x v="3"/>
    <n v="7"/>
    <x v="0"/>
    <x v="0"/>
    <x v="0"/>
    <x v="0"/>
    <x v="0"/>
  </r>
  <r>
    <n v="71"/>
    <n v="5283087086"/>
    <d v="2025-07-14T00:00:00"/>
    <d v="2025-07-14T00:00:00"/>
    <d v="2025-07-14T00:00:00"/>
    <n v="252659193"/>
    <n v="25928"/>
    <s v="USD"/>
    <n v="7730437911"/>
    <d v="2025-07-22T00:00:00"/>
    <s v="Quincenal"/>
    <s v="1Q JUL"/>
    <d v="2025-05-17T04:01:00"/>
    <d v="2025-06-25T11:00:00"/>
    <x v="6"/>
    <n v="7"/>
    <x v="0"/>
    <x v="0"/>
    <x v="0"/>
    <x v="1"/>
    <x v="0"/>
  </r>
  <r>
    <n v="71"/>
    <n v="5283087087"/>
    <d v="2025-07-14T00:00:00"/>
    <d v="2025-07-14T00:00:00"/>
    <d v="2025-07-14T00:00:00"/>
    <n v="252659193"/>
    <n v="19215"/>
    <s v="USD"/>
    <n v="7730437911"/>
    <d v="2025-07-22T00:00:00"/>
    <s v="Quincenal"/>
    <s v="1Q JUL"/>
    <d v="2025-05-17T04:01:00"/>
    <d v="2025-06-25T11:00:00"/>
    <x v="6"/>
    <n v="7"/>
    <x v="0"/>
    <x v="0"/>
    <x v="0"/>
    <x v="1"/>
    <x v="0"/>
  </r>
  <r>
    <n v="515"/>
    <n v="5547693699"/>
    <d v="2025-06-13T00:00:00"/>
    <d v="2025-05-28T00:00:00"/>
    <d v="2025-06-13T00:00:00"/>
    <n v="253153775"/>
    <n v="796"/>
    <s v="USD"/>
    <n v="7730432179"/>
    <d v="2025-07-01T00:00:00"/>
    <s v="Quincenal"/>
    <s v="2Q JUN"/>
    <d v="2025-05-24T00:00:00"/>
    <d v="2025-06-28T00:00:00"/>
    <x v="3"/>
    <n v="7"/>
    <x v="0"/>
    <x v="0"/>
    <x v="0"/>
    <x v="0"/>
    <x v="1"/>
  </r>
  <r>
    <n v="515"/>
    <n v="5547693700"/>
    <d v="2025-06-13T00:00:00"/>
    <d v="2025-05-28T00:00:00"/>
    <d v="2025-06-13T00:00:00"/>
    <n v="253153775"/>
    <n v="2083"/>
    <s v="USD"/>
    <n v="7730432179"/>
    <d v="2025-07-01T00:00:00"/>
    <s v="Quincenal"/>
    <s v="2Q JUN"/>
    <d v="2025-05-24T00:00:00"/>
    <d v="2025-06-28T00:00:00"/>
    <x v="3"/>
    <n v="7"/>
    <x v="0"/>
    <x v="0"/>
    <x v="0"/>
    <x v="0"/>
    <x v="1"/>
  </r>
  <r>
    <n v="1591"/>
    <n v="5612319767"/>
    <d v="2025-06-13T00:00:00"/>
    <d v="2025-06-02T00:00:00"/>
    <d v="2025-06-13T00:00:00"/>
    <s v="HLCUNG12505UVEO8AA"/>
    <n v="6757"/>
    <s v="USD"/>
    <n v="7730437911"/>
    <d v="2025-07-22T00:00:00"/>
    <s v="Quincenal"/>
    <s v="1Q JUL"/>
    <d v="2025-05-30T00:00:00"/>
    <d v="2025-07-01T00:00:00"/>
    <x v="4"/>
    <n v="7"/>
    <x v="0"/>
    <x v="0"/>
    <x v="0"/>
    <x v="0"/>
    <x v="1"/>
  </r>
  <r>
    <n v="1591"/>
    <n v="5612359599"/>
    <d v="2025-07-02T00:00:00"/>
    <d v="2025-06-25T00:00:00"/>
    <d v="2025-07-02T00:00:00"/>
    <s v="HLCUNG12505UVEO8"/>
    <n v="27361"/>
    <s v="USD"/>
    <n v="7730437911"/>
    <d v="2025-07-22T00:00:00"/>
    <s v="Quincenal"/>
    <s v="1Q JUL"/>
    <d v="2025-05-30T00:00:00"/>
    <d v="2025-07-01T00:00:00"/>
    <x v="4"/>
    <n v="7"/>
    <x v="0"/>
    <x v="0"/>
    <x v="0"/>
    <x v="0"/>
    <x v="0"/>
  </r>
  <r>
    <n v="1591"/>
    <n v="5612363551"/>
    <d v="2025-07-02T00:00:00"/>
    <d v="2025-06-27T00:00:00"/>
    <d v="2025-07-02T00:00:00"/>
    <s v="HLCUNG12505UVEO8"/>
    <n v="46919"/>
    <s v="USD"/>
    <n v="7730437911"/>
    <d v="2025-07-22T00:00:00"/>
    <s v="Quincenal"/>
    <s v="1Q JUL"/>
    <d v="2025-05-30T00:00:00"/>
    <d v="2025-07-01T00:00:00"/>
    <x v="4"/>
    <n v="7"/>
    <x v="0"/>
    <x v="0"/>
    <x v="0"/>
    <x v="0"/>
    <x v="0"/>
  </r>
  <r>
    <n v="515"/>
    <n v="5547702066"/>
    <d v="2025-06-13T00:00:00"/>
    <d v="2025-06-03T00:00:00"/>
    <d v="2025-06-13T00:00:00"/>
    <n v="253859060"/>
    <n v="323"/>
    <s v="USD"/>
    <n v="7730437911"/>
    <d v="2025-07-22T00:00:00"/>
    <s v="Quincenal"/>
    <s v="1Q JUL"/>
    <d v="2025-05-31T00:00:00"/>
    <d v="2025-07-02T00:00:00"/>
    <x v="4"/>
    <n v="7"/>
    <x v="0"/>
    <x v="0"/>
    <x v="0"/>
    <x v="0"/>
    <x v="1"/>
  </r>
  <r>
    <n v="515"/>
    <n v="5547702067"/>
    <d v="2025-06-13T00:00:00"/>
    <d v="2025-06-03T00:00:00"/>
    <d v="2025-06-13T00:00:00"/>
    <n v="253859060"/>
    <n v="1741"/>
    <s v="USD"/>
    <n v="7730437911"/>
    <d v="2025-07-22T00:00:00"/>
    <s v="Quincenal"/>
    <s v="1Q JUL"/>
    <d v="2025-05-31T00:00:00"/>
    <d v="2025-07-02T00:00:00"/>
    <x v="4"/>
    <n v="7"/>
    <x v="0"/>
    <x v="0"/>
    <x v="0"/>
    <x v="0"/>
    <x v="1"/>
  </r>
  <r>
    <n v="515"/>
    <n v="5547702068"/>
    <d v="2025-06-13T00:00:00"/>
    <d v="2025-06-03T00:00:00"/>
    <d v="2025-06-13T00:00:00"/>
    <n v="253859060"/>
    <n v="1179"/>
    <s v="USD"/>
    <n v="7730437911"/>
    <d v="2025-07-22T00:00:00"/>
    <s v="Quincenal"/>
    <s v="1Q JUL"/>
    <d v="2025-05-31T00:00:00"/>
    <d v="2025-07-02T00:00:00"/>
    <x v="4"/>
    <n v="7"/>
    <x v="0"/>
    <x v="0"/>
    <x v="0"/>
    <x v="0"/>
    <x v="1"/>
  </r>
  <r>
    <n v="515"/>
    <n v="5547702069"/>
    <d v="2025-06-13T00:00:00"/>
    <d v="2025-06-03T00:00:00"/>
    <d v="2025-06-13T00:00:00"/>
    <n v="253859060"/>
    <n v="2"/>
    <s v="USD"/>
    <n v="7730437911"/>
    <d v="2025-07-22T00:00:00"/>
    <s v="Quincenal"/>
    <s v="1Q JUL"/>
    <d v="2025-05-31T00:00:00"/>
    <d v="2025-07-02T00:00:00"/>
    <x v="4"/>
    <n v="7"/>
    <x v="0"/>
    <x v="0"/>
    <x v="0"/>
    <x v="0"/>
    <x v="1"/>
  </r>
  <r>
    <n v="515"/>
    <n v="5547702070"/>
    <d v="2025-06-13T00:00:00"/>
    <d v="2025-06-03T00:00:00"/>
    <d v="2025-06-13T00:00:00"/>
    <n v="253859060"/>
    <n v="4165"/>
    <s v="USD"/>
    <n v="7730437911"/>
    <d v="2025-07-22T00:00:00"/>
    <s v="Quincenal"/>
    <s v="1Q JUL"/>
    <d v="2025-05-31T00:00:00"/>
    <d v="2025-07-02T00:00:00"/>
    <x v="4"/>
    <n v="7"/>
    <x v="0"/>
    <x v="0"/>
    <x v="0"/>
    <x v="0"/>
    <x v="1"/>
  </r>
  <r>
    <n v="515"/>
    <n v="5547702071"/>
    <d v="2025-06-13T00:00:00"/>
    <d v="2025-06-03T00:00:00"/>
    <d v="2025-06-13T00:00:00"/>
    <n v="253859060"/>
    <n v="1641"/>
    <s v="USD"/>
    <n v="7730437911"/>
    <d v="2025-07-22T00:00:00"/>
    <s v="Quincenal"/>
    <s v="1Q JUL"/>
    <d v="2025-05-31T00:00:00"/>
    <d v="2025-07-02T00:00:00"/>
    <x v="4"/>
    <n v="7"/>
    <x v="0"/>
    <x v="0"/>
    <x v="0"/>
    <x v="0"/>
    <x v="1"/>
  </r>
  <r>
    <n v="515"/>
    <n v="5547702072"/>
    <d v="2025-06-13T00:00:00"/>
    <d v="2025-06-03T00:00:00"/>
    <d v="2025-06-13T00:00:00"/>
    <n v="253859060"/>
    <n v="3278"/>
    <s v="USD"/>
    <n v="7730437911"/>
    <d v="2025-07-22T00:00:00"/>
    <s v="Quincenal"/>
    <s v="1Q JUL"/>
    <d v="2025-05-31T00:00:00"/>
    <d v="2025-07-02T00:00:00"/>
    <x v="4"/>
    <n v="7"/>
    <x v="0"/>
    <x v="0"/>
    <x v="0"/>
    <x v="0"/>
    <x v="1"/>
  </r>
  <r>
    <n v="515"/>
    <n v="5547702073"/>
    <d v="2025-06-13T00:00:00"/>
    <d v="2025-06-03T00:00:00"/>
    <d v="2025-06-13T00:00:00"/>
    <n v="253859060"/>
    <n v="442"/>
    <s v="USD"/>
    <n v="7730437911"/>
    <d v="2025-07-22T00:00:00"/>
    <s v="Quincenal"/>
    <s v="1Q JUL"/>
    <d v="2025-05-31T00:00:00"/>
    <d v="2025-07-02T00:00:00"/>
    <x v="4"/>
    <n v="7"/>
    <x v="0"/>
    <x v="0"/>
    <x v="0"/>
    <x v="0"/>
    <x v="1"/>
  </r>
  <r>
    <n v="515"/>
    <n v="5547702074"/>
    <d v="2025-06-13T00:00:00"/>
    <d v="2025-06-03T00:00:00"/>
    <d v="2025-06-13T00:00:00"/>
    <n v="253859060"/>
    <n v="1653"/>
    <s v="USD"/>
    <n v="7730437911"/>
    <d v="2025-07-22T00:00:00"/>
    <s v="Quincenal"/>
    <s v="1Q JUL"/>
    <d v="2025-05-31T00:00:00"/>
    <d v="2025-07-02T00:00:00"/>
    <x v="4"/>
    <n v="7"/>
    <x v="0"/>
    <x v="0"/>
    <x v="0"/>
    <x v="0"/>
    <x v="1"/>
  </r>
  <r>
    <n v="1591"/>
    <n v="5612331176"/>
    <d v="2025-06-13T00:00:00"/>
    <d v="2025-06-09T00:00:00"/>
    <d v="2025-06-13T00:00:00"/>
    <n v="253769175"/>
    <n v="3296"/>
    <s v="USD"/>
    <n v="7730437911"/>
    <d v="2025-07-22T00:00:00"/>
    <s v="Quincenal"/>
    <s v="1Q JUL"/>
    <d v="2025-06-01T00:00:00"/>
    <d v="2025-07-02T00:00:00"/>
    <x v="4"/>
    <n v="7"/>
    <x v="0"/>
    <x v="0"/>
    <x v="0"/>
    <x v="0"/>
    <x v="0"/>
  </r>
  <r>
    <n v="1591"/>
    <n v="5612331181"/>
    <d v="2025-06-13T00:00:00"/>
    <d v="2025-06-09T00:00:00"/>
    <d v="2025-06-13T00:00:00"/>
    <n v="253769175"/>
    <n v="2407"/>
    <s v="USD"/>
    <n v="7730437911"/>
    <d v="2025-07-22T00:00:00"/>
    <s v="Quincenal"/>
    <s v="1Q JUL"/>
    <d v="2025-06-01T00:00:00"/>
    <d v="2025-07-02T00:00:00"/>
    <x v="4"/>
    <n v="7"/>
    <x v="0"/>
    <x v="0"/>
    <x v="0"/>
    <x v="0"/>
    <x v="0"/>
  </r>
  <r>
    <n v="1591"/>
    <n v="5612338911"/>
    <d v="2025-06-13T00:00:00"/>
    <d v="2025-06-12T00:00:00"/>
    <d v="2025-06-13T00:00:00"/>
    <n v="253769175"/>
    <n v="1873"/>
    <s v="USD"/>
    <n v="7730437911"/>
    <d v="2025-07-22T00:00:00"/>
    <s v="Quincenal"/>
    <s v="1Q JUL"/>
    <d v="2025-05-30T00:00:00"/>
    <d v="2025-07-02T00:00:00"/>
    <x v="4"/>
    <n v="7"/>
    <x v="0"/>
    <x v="0"/>
    <x v="0"/>
    <x v="0"/>
    <x v="0"/>
  </r>
  <r>
    <n v="1591"/>
    <n v="5612376533"/>
    <d v="2025-07-17T00:00:00"/>
    <d v="2025-07-07T00:00:00"/>
    <d v="2025-07-17T00:00:00"/>
    <n v="253769175"/>
    <n v="3089"/>
    <s v="USD"/>
    <n v="7730445508"/>
    <d v="2025-08-22T00:00:00"/>
    <s v="Quincenal"/>
    <s v="2Q JUL"/>
    <d v="2025-05-30T00:00:00"/>
    <d v="2025-07-02T00:00:00"/>
    <x v="6"/>
    <n v="8"/>
    <x v="0"/>
    <x v="0"/>
    <x v="0"/>
    <x v="0"/>
    <x v="0"/>
  </r>
  <r>
    <n v="1591"/>
    <n v="5612377564"/>
    <d v="2025-07-17T00:00:00"/>
    <d v="2025-07-07T00:00:00"/>
    <d v="2025-07-17T00:00:00"/>
    <n v="253769175"/>
    <n v="1474"/>
    <s v="USD"/>
    <n v="7730445508"/>
    <d v="2025-08-22T00:00:00"/>
    <s v="Quincenal"/>
    <s v="2Q JUL"/>
    <d v="2025-05-30T00:00:00"/>
    <d v="2025-07-02T00:00:00"/>
    <x v="6"/>
    <n v="8"/>
    <x v="0"/>
    <x v="0"/>
    <x v="0"/>
    <x v="0"/>
    <x v="0"/>
  </r>
  <r>
    <n v="71"/>
    <n v="5282987010"/>
    <d v="2025-06-11T00:00:00"/>
    <d v="2025-05-30T00:00:00"/>
    <d v="2025-06-11T00:00:00"/>
    <n v="253001752"/>
    <n v="1549"/>
    <s v="USD"/>
    <n v="7730437911"/>
    <d v="2025-07-22T00:00:00"/>
    <s v="Quincenal"/>
    <s v="1Q JUL"/>
    <d v="2025-05-27T11:30:00"/>
    <d v="2025-07-02T18:00:00"/>
    <x v="3"/>
    <n v="7"/>
    <x v="0"/>
    <x v="0"/>
    <x v="0"/>
    <x v="0"/>
    <x v="1"/>
  </r>
  <r>
    <n v="71"/>
    <n v="5282987270"/>
    <d v="2025-06-11T00:00:00"/>
    <d v="2025-05-31T00:00:00"/>
    <d v="2025-06-11T00:00:00"/>
    <n v="253056345"/>
    <n v="2784"/>
    <s v="USD"/>
    <n v="7730437911"/>
    <d v="2025-07-22T00:00:00"/>
    <s v="Quincenal"/>
    <s v="1Q JUL"/>
    <d v="2025-05-27T11:30:00"/>
    <d v="2025-07-02T18:00:00"/>
    <x v="3"/>
    <n v="7"/>
    <x v="0"/>
    <x v="0"/>
    <x v="0"/>
    <x v="0"/>
    <x v="1"/>
  </r>
  <r>
    <n v="1591"/>
    <n v="5612369688"/>
    <d v="2025-07-07T00:00:00"/>
    <d v="2025-07-01T00:00:00"/>
    <d v="2025-07-07T00:00:00"/>
    <n v="253769175"/>
    <n v="2701"/>
    <s v="USD"/>
    <n v="7730437911"/>
    <d v="2025-07-22T00:00:00"/>
    <s v="Quincenal"/>
    <s v="1Q JUL"/>
    <d v="2025-05-30T15:30:00"/>
    <d v="2025-07-02T18:00:00"/>
    <x v="6"/>
    <n v="7"/>
    <x v="0"/>
    <x v="0"/>
    <x v="0"/>
    <x v="0"/>
    <x v="0"/>
  </r>
  <r>
    <n v="515"/>
    <n v="5547706963"/>
    <d v="2025-06-13T00:00:00"/>
    <d v="2025-06-05T00:00:00"/>
    <d v="2025-06-13T00:00:00"/>
    <n v="253966803"/>
    <n v="922"/>
    <s v="USD"/>
    <n v="7730437911"/>
    <d v="2025-07-22T00:00:00"/>
    <s v="Quincenal"/>
    <s v="1Q JUL"/>
    <d v="2025-05-24T00:00:00"/>
    <d v="2025-07-03T00:00:00"/>
    <x v="4"/>
    <n v="7"/>
    <x v="0"/>
    <x v="0"/>
    <x v="0"/>
    <x v="0"/>
    <x v="0"/>
  </r>
  <r>
    <n v="515"/>
    <n v="5547706964"/>
    <d v="2025-06-13T00:00:00"/>
    <d v="2025-06-05T00:00:00"/>
    <d v="2025-06-13T00:00:00"/>
    <n v="253966803"/>
    <n v="1473"/>
    <s v="USD"/>
    <n v="7730437911"/>
    <d v="2025-07-22T00:00:00"/>
    <s v="Quincenal"/>
    <s v="1Q JUL"/>
    <d v="2025-05-24T00:00:00"/>
    <d v="2025-07-03T00:00:00"/>
    <x v="4"/>
    <n v="7"/>
    <x v="0"/>
    <x v="0"/>
    <x v="0"/>
    <x v="0"/>
    <x v="0"/>
  </r>
  <r>
    <n v="515"/>
    <n v="5547706965"/>
    <d v="2025-06-13T00:00:00"/>
    <d v="2025-06-05T00:00:00"/>
    <d v="2025-06-13T00:00:00"/>
    <n v="253966803"/>
    <n v="2587"/>
    <s v="USD"/>
    <n v="7730437911"/>
    <d v="2025-07-22T00:00:00"/>
    <s v="Quincenal"/>
    <s v="1Q JUL"/>
    <d v="2025-05-24T00:00:00"/>
    <d v="2025-07-03T00:00:00"/>
    <x v="4"/>
    <n v="7"/>
    <x v="0"/>
    <x v="0"/>
    <x v="0"/>
    <x v="0"/>
    <x v="0"/>
  </r>
  <r>
    <n v="515"/>
    <n v="5547706966"/>
    <d v="2025-06-13T00:00:00"/>
    <d v="2025-06-05T00:00:00"/>
    <d v="2025-06-13T00:00:00"/>
    <n v="253966803"/>
    <n v="106"/>
    <s v="USD"/>
    <n v="7730437911"/>
    <d v="2025-07-22T00:00:00"/>
    <s v="Quincenal"/>
    <s v="1Q JUL"/>
    <d v="2025-05-24T00:00:00"/>
    <d v="2025-07-03T00:00:00"/>
    <x v="4"/>
    <n v="7"/>
    <x v="0"/>
    <x v="0"/>
    <x v="0"/>
    <x v="0"/>
    <x v="0"/>
  </r>
  <r>
    <n v="515"/>
    <n v="5547706967"/>
    <d v="2025-06-13T00:00:00"/>
    <d v="2025-06-05T00:00:00"/>
    <d v="2025-06-13T00:00:00"/>
    <n v="253966803"/>
    <n v="234"/>
    <s v="USD"/>
    <n v="7730437911"/>
    <d v="2025-07-22T00:00:00"/>
    <s v="Quincenal"/>
    <s v="1Q JUL"/>
    <d v="2025-05-24T00:00:00"/>
    <d v="2025-07-03T00:00:00"/>
    <x v="4"/>
    <n v="7"/>
    <x v="0"/>
    <x v="0"/>
    <x v="0"/>
    <x v="0"/>
    <x v="0"/>
  </r>
  <r>
    <n v="515"/>
    <n v="5547729108"/>
    <d v="2025-06-23T00:00:00"/>
    <d v="2025-06-15T00:00:00"/>
    <d v="2025-06-23T00:00:00"/>
    <n v="253966803"/>
    <n v="463"/>
    <s v="USD"/>
    <n v="7730437911"/>
    <d v="2025-07-22T00:00:00"/>
    <s v="Quincenal"/>
    <s v="1Q JUL"/>
    <d v="2025-05-25T00:00:00"/>
    <d v="2025-07-03T00:00:00"/>
    <x v="4"/>
    <n v="7"/>
    <x v="0"/>
    <x v="0"/>
    <x v="0"/>
    <x v="0"/>
    <x v="0"/>
  </r>
  <r>
    <n v="515"/>
    <n v="5547729109"/>
    <d v="2025-06-23T00:00:00"/>
    <d v="2025-06-15T00:00:00"/>
    <d v="2025-06-23T00:00:00"/>
    <n v="253966803"/>
    <n v="229"/>
    <s v="USD"/>
    <n v="7730437911"/>
    <d v="2025-07-22T00:00:00"/>
    <s v="Quincenal"/>
    <s v="1Q JUL"/>
    <d v="2025-05-25T00:00:00"/>
    <d v="2025-07-03T00:00:00"/>
    <x v="4"/>
    <n v="7"/>
    <x v="0"/>
    <x v="0"/>
    <x v="0"/>
    <x v="0"/>
    <x v="0"/>
  </r>
  <r>
    <n v="515"/>
    <n v="5547706383"/>
    <d v="2025-06-13T00:00:00"/>
    <d v="2025-06-04T00:00:00"/>
    <d v="2025-06-13T00:00:00"/>
    <n v="253153542"/>
    <n v="148"/>
    <s v="USD"/>
    <n v="7730437911"/>
    <d v="2025-07-22T00:00:00"/>
    <s v="Quincenal"/>
    <s v="1Q JUL"/>
    <d v="2025-06-01T00:00:00"/>
    <d v="2025-07-05T00:00:00"/>
    <x v="4"/>
    <n v="7"/>
    <x v="0"/>
    <x v="0"/>
    <x v="0"/>
    <x v="0"/>
    <x v="1"/>
  </r>
  <r>
    <n v="71"/>
    <n v="5282987879"/>
    <d v="2025-06-11T00:00:00"/>
    <d v="2025-06-01T00:00:00"/>
    <d v="2025-06-11T00:00:00"/>
    <n v="253111110"/>
    <n v="452"/>
    <s v="USD"/>
    <n v="7730437911"/>
    <d v="2025-07-22T00:00:00"/>
    <s v="Quincenal"/>
    <s v="1Q JUL"/>
    <d v="2025-05-29T03:00:00"/>
    <d v="2025-07-05T21:00:00"/>
    <x v="4"/>
    <n v="7"/>
    <x v="0"/>
    <x v="0"/>
    <x v="0"/>
    <x v="0"/>
    <x v="1"/>
  </r>
  <r>
    <n v="71"/>
    <n v="5282987880"/>
    <d v="2025-06-11T00:00:00"/>
    <d v="2025-06-01T00:00:00"/>
    <d v="2025-06-11T00:00:00"/>
    <n v="253111110"/>
    <n v="4454"/>
    <s v="USD"/>
    <n v="7730437911"/>
    <d v="2025-07-22T00:00:00"/>
    <s v="Quincenal"/>
    <s v="1Q JUL"/>
    <d v="2025-05-29T03:00:00"/>
    <d v="2025-07-05T21:00:00"/>
    <x v="4"/>
    <n v="7"/>
    <x v="0"/>
    <x v="0"/>
    <x v="0"/>
    <x v="0"/>
    <x v="1"/>
  </r>
  <r>
    <n v="71"/>
    <n v="5282987882"/>
    <d v="2025-06-11T00:00:00"/>
    <d v="2025-06-01T00:00:00"/>
    <d v="2025-06-11T00:00:00"/>
    <n v="253111110"/>
    <n v="309"/>
    <s v="USD"/>
    <n v="7730437911"/>
    <d v="2025-07-22T00:00:00"/>
    <s v="Quincenal"/>
    <s v="1Q JUL"/>
    <d v="2025-05-29T03:00:00"/>
    <d v="2025-07-05T21:00:00"/>
    <x v="4"/>
    <n v="7"/>
    <x v="0"/>
    <x v="0"/>
    <x v="0"/>
    <x v="0"/>
    <x v="1"/>
  </r>
  <r>
    <n v="515"/>
    <n v="5547702749"/>
    <d v="2025-06-13T00:00:00"/>
    <d v="2025-06-03T00:00:00"/>
    <d v="2025-06-13T00:00:00"/>
    <n v="254281063"/>
    <n v="334"/>
    <s v="USD"/>
    <n v="7730437911"/>
    <d v="2025-07-22T00:00:00"/>
    <s v="Quincenal"/>
    <s v="1Q JUL"/>
    <d v="2025-05-30T00:00:00"/>
    <d v="2025-07-09T00:00:00"/>
    <x v="4"/>
    <n v="7"/>
    <x v="0"/>
    <x v="0"/>
    <x v="0"/>
    <x v="0"/>
    <x v="1"/>
  </r>
  <r>
    <n v="515"/>
    <n v="5547755982"/>
    <d v="2025-06-25T00:00:00"/>
    <d v="2025-06-25T00:00:00"/>
    <d v="2025-06-25T00:00:00"/>
    <n v="253152650"/>
    <n v="15713"/>
    <s v="USD"/>
    <n v="7730437911"/>
    <d v="2025-07-22T00:00:00"/>
    <s v="Quincenal"/>
    <s v="1Q JUL"/>
    <d v="2025-06-07T00:00:00"/>
    <d v="2025-07-09T00:00:00"/>
    <x v="4"/>
    <n v="7"/>
    <x v="0"/>
    <x v="0"/>
    <x v="0"/>
    <x v="1"/>
    <x v="0"/>
  </r>
  <r>
    <n v="1591"/>
    <n v="5612334297"/>
    <d v="2025-06-13T00:00:00"/>
    <d v="2025-06-10T00:00:00"/>
    <d v="2025-06-13T00:00:00"/>
    <n v="253633287"/>
    <n v="4304"/>
    <s v="USD"/>
    <n v="7730437911"/>
    <d v="2025-07-22T00:00:00"/>
    <s v="Quincenal"/>
    <s v="1Q JUL"/>
    <d v="2025-06-06T00:00:00"/>
    <d v="2025-07-09T00:00:00"/>
    <x v="4"/>
    <n v="7"/>
    <x v="0"/>
    <x v="0"/>
    <x v="0"/>
    <x v="0"/>
    <x v="1"/>
  </r>
  <r>
    <n v="1591"/>
    <n v="5612334298"/>
    <d v="2025-06-13T00:00:00"/>
    <d v="2025-06-10T00:00:00"/>
    <d v="2025-06-13T00:00:00"/>
    <n v="253633287"/>
    <n v="6646"/>
    <s v="USD"/>
    <n v="7730437911"/>
    <d v="2025-07-22T00:00:00"/>
    <s v="Quincenal"/>
    <s v="1Q JUL"/>
    <d v="2025-06-06T00:00:00"/>
    <d v="2025-07-09T00:00:00"/>
    <x v="4"/>
    <n v="7"/>
    <x v="0"/>
    <x v="0"/>
    <x v="0"/>
    <x v="0"/>
    <x v="1"/>
  </r>
  <r>
    <n v="1591"/>
    <n v="5612334299"/>
    <d v="2025-06-13T00:00:00"/>
    <d v="2025-06-10T00:00:00"/>
    <d v="2025-06-13T00:00:00"/>
    <n v="253633287"/>
    <n v="2006"/>
    <s v="USD"/>
    <n v="7730437911"/>
    <d v="2025-07-22T00:00:00"/>
    <s v="Quincenal"/>
    <s v="1Q JUL"/>
    <d v="2025-06-06T00:00:00"/>
    <d v="2025-07-09T00:00:00"/>
    <x v="4"/>
    <n v="7"/>
    <x v="0"/>
    <x v="0"/>
    <x v="0"/>
    <x v="0"/>
    <x v="1"/>
  </r>
  <r>
    <n v="1591"/>
    <n v="5612334300"/>
    <d v="2025-06-13T00:00:00"/>
    <d v="2025-06-10T00:00:00"/>
    <d v="2025-06-13T00:00:00"/>
    <n v="253633287"/>
    <n v="2178"/>
    <s v="USD"/>
    <n v="7730437911"/>
    <d v="2025-07-22T00:00:00"/>
    <s v="Quincenal"/>
    <s v="1Q JUL"/>
    <d v="2025-06-06T00:00:00"/>
    <d v="2025-07-09T00:00:00"/>
    <x v="4"/>
    <n v="7"/>
    <x v="0"/>
    <x v="0"/>
    <x v="0"/>
    <x v="0"/>
    <x v="1"/>
  </r>
  <r>
    <n v="1591"/>
    <n v="5612334802"/>
    <d v="2025-06-13T00:00:00"/>
    <d v="2025-06-11T00:00:00"/>
    <d v="2025-06-13T00:00:00"/>
    <n v="253633287"/>
    <n v="1392"/>
    <s v="USD"/>
    <n v="7730437911"/>
    <d v="2025-07-22T00:00:00"/>
    <s v="Quincenal"/>
    <s v="1Q JUL"/>
    <d v="2025-06-06T00:00:00"/>
    <d v="2025-07-09T00:00:00"/>
    <x v="4"/>
    <n v="7"/>
    <x v="0"/>
    <x v="0"/>
    <x v="0"/>
    <x v="0"/>
    <x v="1"/>
  </r>
  <r>
    <n v="1591"/>
    <n v="5612371164"/>
    <d v="2025-07-02T00:00:00"/>
    <d v="2025-07-02T00:00:00"/>
    <d v="2025-07-02T00:00:00"/>
    <n v="253633287"/>
    <n v="1845"/>
    <s v="USD"/>
    <n v="7730437911"/>
    <d v="2025-07-22T00:00:00"/>
    <s v="Quincenal"/>
    <s v="1Q JUL"/>
    <d v="2025-06-06T00:00:00"/>
    <d v="2025-07-09T00:00:00"/>
    <x v="6"/>
    <n v="7"/>
    <x v="0"/>
    <x v="0"/>
    <x v="0"/>
    <x v="1"/>
    <x v="0"/>
  </r>
  <r>
    <n v="1591"/>
    <n v="5612371309"/>
    <d v="2025-07-02T00:00:00"/>
    <d v="2025-07-02T00:00:00"/>
    <d v="2025-07-02T00:00:00"/>
    <n v="253633287"/>
    <n v="2784"/>
    <s v="USD"/>
    <n v="7730437911"/>
    <d v="2025-07-22T00:00:00"/>
    <s v="Quincenal"/>
    <s v="1Q JUL"/>
    <d v="2025-06-06T00:00:00"/>
    <d v="2025-07-09T00:00:00"/>
    <x v="6"/>
    <n v="7"/>
    <x v="0"/>
    <x v="0"/>
    <x v="0"/>
    <x v="1"/>
    <x v="0"/>
  </r>
  <r>
    <n v="1591"/>
    <n v="5612371310"/>
    <d v="2025-07-02T00:00:00"/>
    <d v="2025-07-02T00:00:00"/>
    <d v="2025-07-02T00:00:00"/>
    <n v="253633287"/>
    <n v="1392"/>
    <s v="USD"/>
    <n v="7730437911"/>
    <d v="2025-07-22T00:00:00"/>
    <s v="Quincenal"/>
    <s v="1Q JUL"/>
    <d v="2025-06-06T00:00:00"/>
    <d v="2025-07-09T00:00:00"/>
    <x v="6"/>
    <n v="7"/>
    <x v="0"/>
    <x v="0"/>
    <x v="0"/>
    <x v="1"/>
    <x v="0"/>
  </r>
  <r>
    <n v="1592"/>
    <n v="5775793652"/>
    <d v="2025-06-13T00:00:00"/>
    <d v="2025-06-08T00:00:00"/>
    <d v="2025-06-13T00:00:00"/>
    <n v="252985520"/>
    <n v="13928"/>
    <s v="USD"/>
    <n v="7730437911"/>
    <d v="2025-07-22T00:00:00"/>
    <s v="Quincenal"/>
    <s v="1Q JUL"/>
    <d v="2025-06-04T00:00:00"/>
    <d v="2025-07-09T00:00:00"/>
    <x v="4"/>
    <n v="7"/>
    <x v="0"/>
    <x v="0"/>
    <x v="0"/>
    <x v="0"/>
    <x v="1"/>
  </r>
  <r>
    <n v="71"/>
    <n v="5282987876"/>
    <d v="2025-06-11T00:00:00"/>
    <d v="2025-06-01T00:00:00"/>
    <d v="2025-06-11T00:00:00"/>
    <n v="252533243"/>
    <n v="534"/>
    <s v="USD"/>
    <n v="7730437911"/>
    <d v="2025-07-22T00:00:00"/>
    <s v="Quincenal"/>
    <s v="1Q JUL"/>
    <d v="2025-05-29T03:00:00"/>
    <d v="2025-07-09T12:00:00"/>
    <x v="4"/>
    <n v="7"/>
    <x v="0"/>
    <x v="0"/>
    <x v="0"/>
    <x v="0"/>
    <x v="1"/>
  </r>
  <r>
    <n v="71"/>
    <n v="5283000523"/>
    <d v="2025-06-11T00:00:00"/>
    <d v="2025-06-06T00:00:00"/>
    <d v="2025-06-11T00:00:00"/>
    <n v="252988265"/>
    <n v="3808"/>
    <s v="USD"/>
    <n v="7730437911"/>
    <d v="2025-07-22T00:00:00"/>
    <s v="Quincenal"/>
    <s v="1Q JUL"/>
    <d v="2025-06-04T15:30:00"/>
    <d v="2025-07-09T18:00:00"/>
    <x v="4"/>
    <n v="7"/>
    <x v="0"/>
    <x v="0"/>
    <x v="0"/>
    <x v="0"/>
    <x v="1"/>
  </r>
  <r>
    <n v="71"/>
    <n v="5283000525"/>
    <d v="2025-06-11T00:00:00"/>
    <d v="2025-06-06T00:00:00"/>
    <d v="2025-06-11T00:00:00"/>
    <n v="252988265"/>
    <n v="632"/>
    <s v="USD"/>
    <n v="7730437911"/>
    <d v="2025-07-22T00:00:00"/>
    <s v="Quincenal"/>
    <s v="1Q JUL"/>
    <d v="2025-06-04T15:30:00"/>
    <d v="2025-07-09T18:00:00"/>
    <x v="4"/>
    <n v="7"/>
    <x v="0"/>
    <x v="0"/>
    <x v="0"/>
    <x v="0"/>
    <x v="1"/>
  </r>
  <r>
    <n v="1591"/>
    <n v="5612360835"/>
    <d v="2025-07-02T00:00:00"/>
    <d v="2025-06-26T00:00:00"/>
    <d v="2025-07-02T00:00:00"/>
    <n v="254278065"/>
    <n v="1481"/>
    <s v="USD"/>
    <n v="7730437911"/>
    <d v="2025-07-22T00:00:00"/>
    <s v="Quincenal"/>
    <s v="1Q JUL"/>
    <d v="2025-05-30T00:00:00"/>
    <d v="2025-07-10T00:00:00"/>
    <x v="4"/>
    <n v="7"/>
    <x v="0"/>
    <x v="0"/>
    <x v="0"/>
    <x v="0"/>
    <x v="0"/>
  </r>
  <r>
    <n v="1591"/>
    <n v="5612360839"/>
    <d v="2025-07-02T00:00:00"/>
    <d v="2025-06-26T00:00:00"/>
    <d v="2025-07-02T00:00:00"/>
    <n v="254278065"/>
    <n v="5533"/>
    <s v="USD"/>
    <n v="7730437911"/>
    <d v="2025-07-22T00:00:00"/>
    <s v="Quincenal"/>
    <s v="1Q JUL"/>
    <d v="2025-05-30T00:00:00"/>
    <d v="2025-07-10T00:00:00"/>
    <x v="4"/>
    <n v="7"/>
    <x v="0"/>
    <x v="0"/>
    <x v="0"/>
    <x v="0"/>
    <x v="0"/>
  </r>
  <r>
    <n v="1048704"/>
    <s v="MMBCNFA25/12290"/>
    <d v="2025-07-11T00:00:00"/>
    <d v="2025-07-11T00:00:00"/>
    <s v="-"/>
    <s v="BORUBLT030AXBA22"/>
    <n v="75248"/>
    <s v="EUR"/>
    <n v="7730445508"/>
    <d v="2025-08-22T00:00:00"/>
    <s v="Quincenal"/>
    <s v="2Q JUL"/>
    <d v="2025-07-03T00:00:00"/>
    <d v="2025-07-11T00:00:00"/>
    <x v="6"/>
    <n v="8"/>
    <x v="1"/>
    <x v="2"/>
    <x v="0"/>
    <x v="0"/>
    <x v="0"/>
  </r>
  <r>
    <n v="515"/>
    <n v="5547712560"/>
    <d v="2025-06-13T00:00:00"/>
    <d v="2025-06-08T00:00:00"/>
    <d v="2025-06-13T00:00:00"/>
    <n v="253707997"/>
    <n v="6732"/>
    <s v="USD"/>
    <n v="7730437911"/>
    <d v="2025-07-22T00:00:00"/>
    <s v="Quincenal"/>
    <s v="1Q JUL"/>
    <d v="2025-06-05T00:00:00"/>
    <d v="2025-07-12T00:00:00"/>
    <x v="4"/>
    <n v="7"/>
    <x v="0"/>
    <x v="0"/>
    <x v="0"/>
    <x v="0"/>
    <x v="1"/>
  </r>
  <r>
    <n v="515"/>
    <n v="5547712561"/>
    <d v="2025-06-13T00:00:00"/>
    <d v="2025-06-08T00:00:00"/>
    <d v="2025-06-13T00:00:00"/>
    <n v="253707997"/>
    <n v="6732"/>
    <s v="USD"/>
    <n v="7730437911"/>
    <d v="2025-07-22T00:00:00"/>
    <s v="Quincenal"/>
    <s v="1Q JUL"/>
    <d v="2025-06-05T00:00:00"/>
    <d v="2025-07-12T00:00:00"/>
    <x v="4"/>
    <n v="7"/>
    <x v="0"/>
    <x v="0"/>
    <x v="0"/>
    <x v="0"/>
    <x v="1"/>
  </r>
  <r>
    <n v="515"/>
    <n v="5547712562"/>
    <d v="2025-06-13T00:00:00"/>
    <d v="2025-06-08T00:00:00"/>
    <d v="2025-06-13T00:00:00"/>
    <n v="253707997"/>
    <n v="6732"/>
    <s v="USD"/>
    <n v="7730437911"/>
    <d v="2025-07-22T00:00:00"/>
    <s v="Quincenal"/>
    <s v="1Q JUL"/>
    <d v="2025-06-05T00:00:00"/>
    <d v="2025-07-12T00:00:00"/>
    <x v="4"/>
    <n v="7"/>
    <x v="0"/>
    <x v="0"/>
    <x v="0"/>
    <x v="0"/>
    <x v="1"/>
  </r>
  <r>
    <n v="515"/>
    <n v="5547712564"/>
    <d v="2025-06-13T00:00:00"/>
    <d v="2025-06-08T00:00:00"/>
    <d v="2025-06-13T00:00:00"/>
    <n v="253707997"/>
    <n v="6732"/>
    <s v="USD"/>
    <n v="7730437911"/>
    <d v="2025-07-22T00:00:00"/>
    <s v="Quincenal"/>
    <s v="1Q JUL"/>
    <d v="2025-06-05T00:00:00"/>
    <d v="2025-07-12T00:00:00"/>
    <x v="4"/>
    <n v="7"/>
    <x v="0"/>
    <x v="0"/>
    <x v="0"/>
    <x v="0"/>
    <x v="1"/>
  </r>
  <r>
    <n v="71"/>
    <n v="5283000930"/>
    <d v="2025-06-11T00:00:00"/>
    <d v="2025-06-08T00:00:00"/>
    <d v="2025-06-11T00:00:00"/>
    <n v="253508776"/>
    <n v="582"/>
    <s v="USD"/>
    <n v="7730437911"/>
    <d v="2025-07-22T00:00:00"/>
    <s v="Quincenal"/>
    <s v="1Q JUL"/>
    <d v="2025-06-05T15:00:00"/>
    <d v="2025-07-12T21:00:00"/>
    <x v="4"/>
    <n v="7"/>
    <x v="0"/>
    <x v="0"/>
    <x v="0"/>
    <x v="0"/>
    <x v="1"/>
  </r>
  <r>
    <n v="71"/>
    <n v="5283000933"/>
    <d v="2025-06-11T00:00:00"/>
    <d v="2025-06-08T00:00:00"/>
    <d v="2025-06-11T00:00:00"/>
    <n v="253508776"/>
    <n v="713"/>
    <s v="USD"/>
    <n v="7730437911"/>
    <d v="2025-07-22T00:00:00"/>
    <s v="Quincenal"/>
    <s v="1Q JUL"/>
    <d v="2025-06-05T15:00:00"/>
    <d v="2025-07-12T21:00:00"/>
    <x v="4"/>
    <n v="7"/>
    <x v="0"/>
    <x v="0"/>
    <x v="0"/>
    <x v="0"/>
    <x v="1"/>
  </r>
  <r>
    <n v="71"/>
    <n v="5283000959"/>
    <d v="2025-06-11T00:00:00"/>
    <d v="2025-06-08T00:00:00"/>
    <d v="2025-06-11T00:00:00"/>
    <n v="253508776"/>
    <n v="886"/>
    <s v="USD"/>
    <n v="7730437911"/>
    <d v="2025-07-22T00:00:00"/>
    <s v="Quincenal"/>
    <s v="1Q JUL"/>
    <d v="2025-06-05T15:00:00"/>
    <d v="2025-07-12T21:00:00"/>
    <x v="4"/>
    <n v="7"/>
    <x v="0"/>
    <x v="0"/>
    <x v="0"/>
    <x v="0"/>
    <x v="1"/>
  </r>
  <r>
    <n v="71"/>
    <n v="5283000968"/>
    <d v="2025-06-11T00:00:00"/>
    <d v="2025-06-08T00:00:00"/>
    <d v="2025-06-11T00:00:00"/>
    <n v="253508776"/>
    <n v="2004"/>
    <s v="USD"/>
    <n v="7730437911"/>
    <d v="2025-07-22T00:00:00"/>
    <s v="Quincenal"/>
    <s v="1Q JUL"/>
    <d v="2025-06-05T15:00:00"/>
    <d v="2025-07-12T21:00:00"/>
    <x v="4"/>
    <n v="7"/>
    <x v="0"/>
    <x v="0"/>
    <x v="0"/>
    <x v="0"/>
    <x v="1"/>
  </r>
  <r>
    <n v="10171"/>
    <n v="5481689873"/>
    <d v="2025-06-17T00:00:00"/>
    <d v="2025-06-18T00:00:00"/>
    <d v="2025-06-17T00:00:00"/>
    <s v="252163732 "/>
    <n v="26514"/>
    <s v="USD"/>
    <n v="7730445508"/>
    <d v="2025-08-22T00:00:00"/>
    <s v="Quincenal"/>
    <s v="2Q JUL"/>
    <d v="2025-06-16T00:00:00"/>
    <d v="2025-07-16T00:00:00"/>
    <x v="4"/>
    <n v="8"/>
    <x v="0"/>
    <x v="1"/>
    <x v="1"/>
    <x v="0"/>
    <x v="1"/>
  </r>
  <r>
    <n v="515"/>
    <n v="5547720424"/>
    <d v="2025-06-13T00:00:00"/>
    <d v="2025-06-10T00:00:00"/>
    <d v="2025-06-13T00:00:00"/>
    <n v="254531779"/>
    <n v="3023"/>
    <s v="USD"/>
    <n v="7730445508"/>
    <d v="2025-08-22T00:00:00"/>
    <s v="Quincenal"/>
    <s v="2Q JUL"/>
    <d v="2025-06-06T00:00:00"/>
    <d v="2025-07-16T00:00:00"/>
    <x v="4"/>
    <n v="8"/>
    <x v="0"/>
    <x v="0"/>
    <x v="0"/>
    <x v="0"/>
    <x v="1"/>
  </r>
  <r>
    <n v="515"/>
    <n v="5547720425"/>
    <d v="2025-06-13T00:00:00"/>
    <d v="2025-06-10T00:00:00"/>
    <d v="2025-06-13T00:00:00"/>
    <n v="254531779"/>
    <n v="8212"/>
    <s v="USD"/>
    <n v="7730445508"/>
    <d v="2025-08-22T00:00:00"/>
    <s v="Quincenal"/>
    <s v="2Q JUL"/>
    <d v="2025-06-06T00:00:00"/>
    <d v="2025-07-16T00:00:00"/>
    <x v="4"/>
    <n v="8"/>
    <x v="0"/>
    <x v="0"/>
    <x v="0"/>
    <x v="0"/>
    <x v="1"/>
  </r>
  <r>
    <n v="515"/>
    <n v="5547720460"/>
    <d v="2025-06-13T00:00:00"/>
    <d v="2025-06-10T00:00:00"/>
    <d v="2025-06-13T00:00:00"/>
    <n v="254531779"/>
    <n v="303"/>
    <s v="USD"/>
    <n v="7730445508"/>
    <d v="2025-08-22T00:00:00"/>
    <s v="Quincenal"/>
    <s v="2Q JUL"/>
    <d v="2025-06-06T00:00:00"/>
    <d v="2025-07-16T00:00:00"/>
    <x v="4"/>
    <n v="8"/>
    <x v="0"/>
    <x v="0"/>
    <x v="0"/>
    <x v="0"/>
    <x v="1"/>
  </r>
  <r>
    <n v="515"/>
    <n v="5547720540"/>
    <d v="2025-06-23T00:00:00"/>
    <d v="2025-06-10T00:00:00"/>
    <d v="2025-06-23T00:00:00"/>
    <n v="254531779"/>
    <n v="351"/>
    <s v="USD"/>
    <n v="7730445508"/>
    <d v="2025-08-22T00:00:00"/>
    <s v="Quincenal"/>
    <s v="2Q JUL"/>
    <d v="2025-06-07T00:00:00"/>
    <d v="2025-07-16T00:00:00"/>
    <x v="4"/>
    <n v="8"/>
    <x v="0"/>
    <x v="0"/>
    <x v="0"/>
    <x v="0"/>
    <x v="1"/>
  </r>
  <r>
    <n v="515"/>
    <n v="5547720541"/>
    <d v="2025-06-23T00:00:00"/>
    <d v="2025-06-10T00:00:00"/>
    <d v="2025-06-23T00:00:00"/>
    <n v="254531779"/>
    <n v="1015"/>
    <s v="USD"/>
    <n v="7730445508"/>
    <d v="2025-08-22T00:00:00"/>
    <s v="Quincenal"/>
    <s v="2Q JUL"/>
    <d v="2025-06-07T00:00:00"/>
    <d v="2025-07-16T00:00:00"/>
    <x v="4"/>
    <n v="8"/>
    <x v="0"/>
    <x v="0"/>
    <x v="0"/>
    <x v="0"/>
    <x v="1"/>
  </r>
  <r>
    <n v="515"/>
    <n v="5547720542"/>
    <d v="2025-06-23T00:00:00"/>
    <d v="2025-06-10T00:00:00"/>
    <d v="2025-06-23T00:00:00"/>
    <n v="254531779"/>
    <n v="405"/>
    <s v="USD"/>
    <n v="7730445508"/>
    <d v="2025-08-22T00:00:00"/>
    <s v="Quincenal"/>
    <s v="2Q JUL"/>
    <d v="2025-06-07T00:00:00"/>
    <d v="2025-07-16T00:00:00"/>
    <x v="4"/>
    <n v="8"/>
    <x v="0"/>
    <x v="0"/>
    <x v="0"/>
    <x v="0"/>
    <x v="1"/>
  </r>
  <r>
    <n v="515"/>
    <n v="5547720543"/>
    <d v="2025-06-23T00:00:00"/>
    <d v="2025-06-10T00:00:00"/>
    <d v="2025-06-23T00:00:00"/>
    <n v="254531779"/>
    <n v="1674"/>
    <s v="USD"/>
    <n v="7730445508"/>
    <d v="2025-08-22T00:00:00"/>
    <s v="Quincenal"/>
    <s v="2Q JUL"/>
    <d v="2025-06-07T00:00:00"/>
    <d v="2025-07-16T00:00:00"/>
    <x v="4"/>
    <n v="8"/>
    <x v="0"/>
    <x v="0"/>
    <x v="0"/>
    <x v="0"/>
    <x v="1"/>
  </r>
  <r>
    <n v="515"/>
    <n v="5547720544"/>
    <d v="2025-06-23T00:00:00"/>
    <d v="2025-06-10T00:00:00"/>
    <d v="2025-06-23T00:00:00"/>
    <n v="254531779"/>
    <n v="259"/>
    <s v="USD"/>
    <n v="7730445508"/>
    <d v="2025-08-22T00:00:00"/>
    <s v="Quincenal"/>
    <s v="2Q JUL"/>
    <d v="2025-06-07T00:00:00"/>
    <d v="2025-07-16T00:00:00"/>
    <x v="4"/>
    <n v="8"/>
    <x v="0"/>
    <x v="0"/>
    <x v="0"/>
    <x v="0"/>
    <x v="1"/>
  </r>
  <r>
    <n v="515"/>
    <n v="5547720545"/>
    <d v="2025-06-23T00:00:00"/>
    <d v="2025-06-10T00:00:00"/>
    <d v="2025-06-23T00:00:00"/>
    <n v="254531779"/>
    <n v="2534"/>
    <s v="USD"/>
    <n v="7730445508"/>
    <d v="2025-08-22T00:00:00"/>
    <s v="Quincenal"/>
    <s v="2Q JUL"/>
    <d v="2025-06-07T00:00:00"/>
    <d v="2025-07-16T00:00:00"/>
    <x v="4"/>
    <n v="8"/>
    <x v="0"/>
    <x v="0"/>
    <x v="0"/>
    <x v="0"/>
    <x v="1"/>
  </r>
  <r>
    <n v="515"/>
    <n v="5547720546"/>
    <d v="2025-06-23T00:00:00"/>
    <d v="2025-06-10T00:00:00"/>
    <d v="2025-06-23T00:00:00"/>
    <n v="254531779"/>
    <n v="555"/>
    <s v="USD"/>
    <n v="7730445508"/>
    <d v="2025-08-22T00:00:00"/>
    <s v="Quincenal"/>
    <s v="2Q JUL"/>
    <d v="2025-06-07T00:00:00"/>
    <d v="2025-07-16T00:00:00"/>
    <x v="4"/>
    <n v="8"/>
    <x v="0"/>
    <x v="0"/>
    <x v="0"/>
    <x v="0"/>
    <x v="1"/>
  </r>
  <r>
    <n v="515"/>
    <n v="5547720547"/>
    <d v="2025-06-23T00:00:00"/>
    <d v="2025-06-10T00:00:00"/>
    <d v="2025-06-23T00:00:00"/>
    <n v="254531779"/>
    <n v="301"/>
    <s v="USD"/>
    <n v="7730445508"/>
    <d v="2025-08-22T00:00:00"/>
    <s v="Quincenal"/>
    <s v="2Q JUL"/>
    <d v="2025-06-07T00:00:00"/>
    <d v="2025-07-16T00:00:00"/>
    <x v="4"/>
    <n v="8"/>
    <x v="0"/>
    <x v="0"/>
    <x v="0"/>
    <x v="0"/>
    <x v="1"/>
  </r>
  <r>
    <n v="515"/>
    <n v="5547720548"/>
    <d v="2025-06-23T00:00:00"/>
    <d v="2025-06-10T00:00:00"/>
    <d v="2025-06-23T00:00:00"/>
    <n v="254531779"/>
    <n v="707"/>
    <s v="USD"/>
    <n v="7730445508"/>
    <d v="2025-08-22T00:00:00"/>
    <s v="Quincenal"/>
    <s v="2Q JUL"/>
    <d v="2025-06-07T00:00:00"/>
    <d v="2025-07-16T00:00:00"/>
    <x v="4"/>
    <n v="8"/>
    <x v="0"/>
    <x v="0"/>
    <x v="0"/>
    <x v="0"/>
    <x v="1"/>
  </r>
  <r>
    <n v="515"/>
    <n v="5547738620"/>
    <d v="2025-07-09T00:00:00"/>
    <d v="2025-06-18T00:00:00"/>
    <d v="2025-07-09T00:00:00"/>
    <n v="253860901"/>
    <n v="4988"/>
    <s v="USD"/>
    <n v="7730445508"/>
    <d v="2025-08-22T00:00:00"/>
    <s v="Quincenal"/>
    <s v="2Q JUL"/>
    <d v="2025-06-14T00:00:00"/>
    <d v="2025-07-16T00:00:00"/>
    <x v="4"/>
    <n v="8"/>
    <x v="0"/>
    <x v="0"/>
    <x v="0"/>
    <x v="0"/>
    <x v="1"/>
  </r>
  <r>
    <n v="515"/>
    <n v="5547738621"/>
    <d v="2025-07-09T00:00:00"/>
    <d v="2025-06-18T00:00:00"/>
    <d v="2025-07-09T00:00:00"/>
    <n v="253860901"/>
    <n v="1357"/>
    <s v="USD"/>
    <n v="7730445508"/>
    <d v="2025-08-22T00:00:00"/>
    <s v="Quincenal"/>
    <s v="2Q JUL"/>
    <d v="2025-06-14T00:00:00"/>
    <d v="2025-07-16T00:00:00"/>
    <x v="4"/>
    <n v="8"/>
    <x v="0"/>
    <x v="0"/>
    <x v="0"/>
    <x v="0"/>
    <x v="1"/>
  </r>
  <r>
    <n v="515"/>
    <n v="5547738622"/>
    <d v="2025-07-09T00:00:00"/>
    <d v="2025-06-18T00:00:00"/>
    <d v="2025-07-09T00:00:00"/>
    <n v="253860901"/>
    <n v="281"/>
    <s v="USD"/>
    <n v="7730445508"/>
    <d v="2025-08-22T00:00:00"/>
    <s v="Quincenal"/>
    <s v="2Q JUL"/>
    <d v="2025-06-14T00:00:00"/>
    <d v="2025-07-16T00:00:00"/>
    <x v="4"/>
    <n v="8"/>
    <x v="0"/>
    <x v="0"/>
    <x v="0"/>
    <x v="0"/>
    <x v="1"/>
  </r>
  <r>
    <n v="515"/>
    <n v="5547738623"/>
    <d v="2025-07-09T00:00:00"/>
    <d v="2025-06-18T00:00:00"/>
    <d v="2025-07-09T00:00:00"/>
    <n v="253860901"/>
    <n v="248"/>
    <s v="USD"/>
    <n v="7730445508"/>
    <d v="2025-08-22T00:00:00"/>
    <s v="Quincenal"/>
    <s v="2Q JUL"/>
    <d v="2025-06-14T00:00:00"/>
    <d v="2025-07-16T00:00:00"/>
    <x v="4"/>
    <n v="8"/>
    <x v="0"/>
    <x v="0"/>
    <x v="0"/>
    <x v="0"/>
    <x v="1"/>
  </r>
  <r>
    <n v="515"/>
    <n v="5547738624"/>
    <d v="2025-07-09T00:00:00"/>
    <d v="2025-06-18T00:00:00"/>
    <d v="2025-07-09T00:00:00"/>
    <n v="253860901"/>
    <n v="223"/>
    <s v="USD"/>
    <n v="7730445508"/>
    <d v="2025-08-22T00:00:00"/>
    <s v="Quincenal"/>
    <s v="2Q JUL"/>
    <d v="2025-06-14T00:00:00"/>
    <d v="2025-07-16T00:00:00"/>
    <x v="4"/>
    <n v="8"/>
    <x v="0"/>
    <x v="0"/>
    <x v="0"/>
    <x v="0"/>
    <x v="1"/>
  </r>
  <r>
    <n v="1591"/>
    <n v="5612331541"/>
    <d v="2025-06-13T00:00:00"/>
    <d v="2025-06-09T00:00:00"/>
    <d v="2025-06-13T00:00:00"/>
    <n v="254441558"/>
    <n v="2782"/>
    <s v="USD"/>
    <n v="7730445508"/>
    <d v="2025-08-22T00:00:00"/>
    <s v="Quincenal"/>
    <s v="2Q JUL"/>
    <d v="2025-06-06T00:00:00"/>
    <d v="2025-07-16T00:00:00"/>
    <x v="4"/>
    <n v="8"/>
    <x v="0"/>
    <x v="0"/>
    <x v="0"/>
    <x v="0"/>
    <x v="1"/>
  </r>
  <r>
    <n v="1591"/>
    <n v="5612343992"/>
    <d v="2025-06-23T00:00:00"/>
    <d v="2025-06-17T00:00:00"/>
    <d v="2025-06-23T00:00:00"/>
    <n v="253727420"/>
    <n v="9676"/>
    <s v="USD"/>
    <n v="7730445508"/>
    <d v="2025-08-22T00:00:00"/>
    <s v="Quincenal"/>
    <s v="2Q JUL"/>
    <d v="2025-06-13T00:00:00"/>
    <d v="2025-07-16T00:00:00"/>
    <x v="4"/>
    <n v="8"/>
    <x v="0"/>
    <x v="0"/>
    <x v="0"/>
    <x v="0"/>
    <x v="1"/>
  </r>
  <r>
    <n v="1591"/>
    <n v="5612343995"/>
    <d v="2025-06-23T00:00:00"/>
    <d v="2025-06-17T00:00:00"/>
    <d v="2025-06-23T00:00:00"/>
    <n v="253727420"/>
    <n v="1487614"/>
    <s v="USD"/>
    <n v="7730445508"/>
    <d v="2025-08-22T00:00:00"/>
    <s v="Quincenal"/>
    <s v="2Q JUL"/>
    <d v="2025-06-13T00:00:00"/>
    <d v="2025-07-16T00:00:00"/>
    <x v="4"/>
    <n v="8"/>
    <x v="0"/>
    <x v="0"/>
    <x v="0"/>
    <x v="0"/>
    <x v="1"/>
  </r>
  <r>
    <n v="1591"/>
    <n v="5612344083"/>
    <d v="2025-06-23T00:00:00"/>
    <d v="2025-06-17T00:00:00"/>
    <d v="2025-06-23T00:00:00"/>
    <n v="254215850"/>
    <n v="1393"/>
    <s v="USD"/>
    <n v="7730445508"/>
    <d v="2025-08-22T00:00:00"/>
    <s v="Quincenal"/>
    <s v="2Q JUL"/>
    <d v="2025-06-13T00:00:00"/>
    <d v="2025-07-16T00:00:00"/>
    <x v="4"/>
    <n v="8"/>
    <x v="0"/>
    <x v="0"/>
    <x v="0"/>
    <x v="0"/>
    <x v="1"/>
  </r>
  <r>
    <n v="1591"/>
    <n v="5612344090"/>
    <d v="2025-06-23T00:00:00"/>
    <d v="2025-06-17T00:00:00"/>
    <d v="2025-06-23T00:00:00"/>
    <n v="254215850"/>
    <n v="1393"/>
    <s v="USD"/>
    <n v="7730445508"/>
    <d v="2025-08-22T00:00:00"/>
    <s v="Quincenal"/>
    <s v="2Q JUL"/>
    <d v="2025-06-13T00:00:00"/>
    <d v="2025-07-16T00:00:00"/>
    <x v="4"/>
    <n v="8"/>
    <x v="0"/>
    <x v="0"/>
    <x v="0"/>
    <x v="0"/>
    <x v="1"/>
  </r>
  <r>
    <n v="1591"/>
    <n v="5612369713"/>
    <d v="2025-06-24T00:00:00"/>
    <d v="2025-07-02T00:00:00"/>
    <d v="2025-06-24T00:00:00"/>
    <n v="253727420"/>
    <n v="2785"/>
    <s v="USD"/>
    <n v="7730445508"/>
    <d v="2025-08-22T00:00:00"/>
    <s v="Quincenal"/>
    <s v="2Q JUL"/>
    <d v="2025-06-13T00:00:00"/>
    <d v="2025-07-16T00:00:00"/>
    <x v="6"/>
    <n v="8"/>
    <x v="0"/>
    <x v="0"/>
    <x v="1"/>
    <x v="0"/>
    <x v="0"/>
  </r>
  <r>
    <n v="1591"/>
    <n v="5612383279"/>
    <d v="2025-07-17T00:00:00"/>
    <d v="2025-07-10T00:00:00"/>
    <d v="2025-07-17T00:00:00"/>
    <n v="253727412"/>
    <n v="8824"/>
    <s v="USD"/>
    <n v="7730445508"/>
    <d v="2025-08-22T00:00:00"/>
    <s v="Quincenal"/>
    <s v="2Q JUL"/>
    <d v="2025-06-13T00:00:00"/>
    <d v="2025-07-16T00:00:00"/>
    <x v="6"/>
    <n v="8"/>
    <x v="0"/>
    <x v="0"/>
    <x v="0"/>
    <x v="0"/>
    <x v="0"/>
  </r>
  <r>
    <n v="1591"/>
    <n v="5612383284"/>
    <d v="2025-07-17T00:00:00"/>
    <d v="2025-07-10T00:00:00"/>
    <d v="2025-07-17T00:00:00"/>
    <n v="253727412"/>
    <n v="13896"/>
    <s v="USD"/>
    <n v="7730445508"/>
    <d v="2025-08-22T00:00:00"/>
    <s v="Quincenal"/>
    <s v="2Q JUL"/>
    <d v="2025-06-13T00:00:00"/>
    <d v="2025-07-16T00:00:00"/>
    <x v="6"/>
    <n v="8"/>
    <x v="0"/>
    <x v="0"/>
    <x v="0"/>
    <x v="0"/>
    <x v="0"/>
  </r>
  <r>
    <n v="1592"/>
    <n v="5775797542"/>
    <d v="2025-06-23T00:00:00"/>
    <d v="2025-06-15T00:00:00"/>
    <d v="2025-06-23T00:00:00"/>
    <n v="253561873"/>
    <n v="16039"/>
    <s v="USD"/>
    <n v="7730445508"/>
    <d v="2025-08-22T00:00:00"/>
    <s v="Quincenal"/>
    <s v="2Q JUL"/>
    <d v="2025-06-11T00:00:00"/>
    <d v="2025-07-16T00:00:00"/>
    <x v="4"/>
    <n v="8"/>
    <x v="0"/>
    <x v="0"/>
    <x v="0"/>
    <x v="0"/>
    <x v="1"/>
  </r>
  <r>
    <n v="71"/>
    <n v="5283016518"/>
    <d v="2025-06-24T00:00:00"/>
    <d v="2025-06-14T00:00:00"/>
    <d v="2025-06-24T00:00:00"/>
    <s v="HLCUSHA250618922"/>
    <n v="681"/>
    <s v="USD"/>
    <n v="7730445508"/>
    <d v="2025-08-22T00:00:00"/>
    <s v="Quincenal"/>
    <s v="2Q JUL"/>
    <d v="2025-06-11T04:00:00"/>
    <d v="2025-07-16T18:00:00"/>
    <x v="4"/>
    <n v="8"/>
    <x v="0"/>
    <x v="0"/>
    <x v="0"/>
    <x v="0"/>
    <x v="1"/>
  </r>
  <r>
    <n v="71"/>
    <n v="5283016704"/>
    <d v="2025-06-24T00:00:00"/>
    <d v="2025-06-16T00:00:00"/>
    <d v="2025-06-24T00:00:00"/>
    <s v="HLCUSHA250618922"/>
    <n v="851"/>
    <s v="USD"/>
    <n v="7730445508"/>
    <d v="2025-08-22T00:00:00"/>
    <s v="Quincenal"/>
    <s v="2Q JUL"/>
    <d v="2025-06-11T04:00:00"/>
    <d v="2025-07-16T18:00:00"/>
    <x v="4"/>
    <n v="8"/>
    <x v="0"/>
    <x v="0"/>
    <x v="0"/>
    <x v="0"/>
    <x v="1"/>
  </r>
  <r>
    <n v="1048704"/>
    <s v="MMBCNFA25/12761"/>
    <d v="2025-07-30T00:00:00"/>
    <d v="2025-07-21T00:00:00"/>
    <s v="-"/>
    <s v="BORUBJN148AXBA18"/>
    <n v="75559"/>
    <s v="EUR"/>
    <n v="7730445508"/>
    <d v="2025-08-22T00:00:00"/>
    <s v="Quincenal"/>
    <s v="2Q JUL"/>
    <d v="2025-07-10T00:00:00"/>
    <d v="2025-07-17T00:00:00"/>
    <x v="6"/>
    <n v="8"/>
    <x v="1"/>
    <x v="2"/>
    <x v="0"/>
    <x v="0"/>
    <x v="0"/>
  </r>
  <r>
    <n v="71"/>
    <n v="5283000521"/>
    <d v="2025-06-11T00:00:00"/>
    <d v="2025-06-06T00:00:00"/>
    <d v="2025-06-11T00:00:00"/>
    <n v="253115049"/>
    <n v="2779"/>
    <s v="USD"/>
    <n v="7730445508"/>
    <d v="2025-08-22T00:00:00"/>
    <s v="Quincenal"/>
    <s v="2Q JUL"/>
    <d v="2025-06-03T14:30:00"/>
    <d v="2025-07-17T10:00:00"/>
    <x v="4"/>
    <n v="8"/>
    <x v="0"/>
    <x v="0"/>
    <x v="0"/>
    <x v="0"/>
    <x v="1"/>
  </r>
  <r>
    <n v="515"/>
    <n v="5547738709"/>
    <d v="2025-06-23T00:00:00"/>
    <d v="2025-06-18T00:00:00"/>
    <d v="2025-06-23T00:00:00"/>
    <n v="252116160"/>
    <n v="11531"/>
    <s v="USD"/>
    <n v="7730445508"/>
    <d v="2025-08-22T00:00:00"/>
    <s v="Quincenal"/>
    <s v="2Q JUL"/>
    <d v="2025-06-14T00:00:00"/>
    <d v="2025-07-19T00:00:00"/>
    <x v="4"/>
    <n v="8"/>
    <x v="0"/>
    <x v="0"/>
    <x v="0"/>
    <x v="0"/>
    <x v="1"/>
  </r>
  <r>
    <n v="515"/>
    <n v="5547738710"/>
    <d v="2025-06-23T00:00:00"/>
    <d v="2025-06-18T00:00:00"/>
    <d v="2025-06-23T00:00:00"/>
    <n v="252116160"/>
    <n v="3685"/>
    <s v="USD"/>
    <n v="7730445508"/>
    <d v="2025-08-22T00:00:00"/>
    <s v="Quincenal"/>
    <s v="2Q JUL"/>
    <d v="2025-06-14T00:00:00"/>
    <d v="2025-07-19T00:00:00"/>
    <x v="4"/>
    <n v="8"/>
    <x v="0"/>
    <x v="0"/>
    <x v="0"/>
    <x v="0"/>
    <x v="1"/>
  </r>
  <r>
    <n v="515"/>
    <n v="5547738713"/>
    <d v="2025-06-23T00:00:00"/>
    <d v="2025-06-18T00:00:00"/>
    <d v="2025-06-23T00:00:00"/>
    <n v="252116160"/>
    <n v="1788"/>
    <s v="USD"/>
    <n v="7730445508"/>
    <d v="2025-08-22T00:00:00"/>
    <s v="Quincenal"/>
    <s v="2Q JUL"/>
    <d v="2025-06-14T00:00:00"/>
    <d v="2025-07-19T00:00:00"/>
    <x v="4"/>
    <n v="8"/>
    <x v="0"/>
    <x v="0"/>
    <x v="0"/>
    <x v="0"/>
    <x v="1"/>
  </r>
  <r>
    <n v="1592"/>
    <n v="5775797535"/>
    <d v="2025-06-23T00:00:00"/>
    <d v="2025-06-14T00:00:00"/>
    <d v="2025-06-23T00:00:00"/>
    <n v="253818717"/>
    <n v="31696"/>
    <s v="USD"/>
    <n v="7730445508"/>
    <d v="2025-08-22T00:00:00"/>
    <s v="Quincenal"/>
    <s v="2Q JUL"/>
    <d v="2025-06-11T00:00:00"/>
    <d v="2025-07-19T00:00:00"/>
    <x v="4"/>
    <n v="8"/>
    <x v="0"/>
    <x v="0"/>
    <x v="0"/>
    <x v="0"/>
    <x v="1"/>
  </r>
  <r>
    <n v="71"/>
    <n v="5283016577"/>
    <d v="2025-06-24T00:00:00"/>
    <d v="2025-06-15T00:00:00"/>
    <d v="2025-06-24T00:00:00"/>
    <n v="253589958"/>
    <n v="71"/>
    <s v="USD"/>
    <n v="7730445508"/>
    <d v="2025-08-22T00:00:00"/>
    <s v="Quincenal"/>
    <s v="2Q JUL"/>
    <d v="2025-06-12T07:00:00"/>
    <d v="2025-07-19T21:00:00"/>
    <x v="4"/>
    <n v="8"/>
    <x v="0"/>
    <x v="0"/>
    <x v="0"/>
    <x v="0"/>
    <x v="1"/>
  </r>
  <r>
    <n v="71"/>
    <n v="5283016578"/>
    <d v="2025-06-24T00:00:00"/>
    <d v="2025-06-15T00:00:00"/>
    <d v="2025-06-24T00:00:00"/>
    <n v="253589958"/>
    <n v="1239"/>
    <s v="USD"/>
    <n v="7730445508"/>
    <d v="2025-08-22T00:00:00"/>
    <s v="Quincenal"/>
    <s v="2Q JUL"/>
    <d v="2025-06-12T07:00:00"/>
    <d v="2025-07-19T21:00:00"/>
    <x v="4"/>
    <n v="8"/>
    <x v="0"/>
    <x v="0"/>
    <x v="0"/>
    <x v="0"/>
    <x v="1"/>
  </r>
  <r>
    <n v="71"/>
    <n v="5283016580"/>
    <d v="2025-06-24T00:00:00"/>
    <d v="2025-06-15T00:00:00"/>
    <d v="2025-06-24T00:00:00"/>
    <n v="253589958"/>
    <n v="52729"/>
    <s v="USD"/>
    <n v="7730445508"/>
    <d v="2025-08-22T00:00:00"/>
    <s v="Quincenal"/>
    <s v="2Q JUL"/>
    <d v="2025-06-12T07:00:00"/>
    <d v="2025-07-19T21:00:00"/>
    <x v="4"/>
    <n v="8"/>
    <x v="0"/>
    <x v="0"/>
    <x v="0"/>
    <x v="0"/>
    <x v="1"/>
  </r>
  <r>
    <n v="515"/>
    <n v="5547742086"/>
    <d v="2025-07-09T00:00:00"/>
    <d v="2025-06-20T00:00:00"/>
    <d v="2025-07-09T00:00:00"/>
    <n v="254900007"/>
    <n v="3915"/>
    <s v="USD"/>
    <n v="7730445508"/>
    <d v="2025-08-22T00:00:00"/>
    <s v="Quincenal"/>
    <s v="2Q JUL"/>
    <d v="2025-06-17T00:00:00"/>
    <d v="2025-07-21T00:00:00"/>
    <x v="4"/>
    <n v="8"/>
    <x v="0"/>
    <x v="0"/>
    <x v="0"/>
    <x v="0"/>
    <x v="1"/>
  </r>
  <r>
    <n v="10171"/>
    <n v="5481706125"/>
    <d v="2025-06-24T00:00:00"/>
    <d v="2025-06-27T00:00:00"/>
    <d v="2025-06-24T00:00:00"/>
    <n v="249830043"/>
    <n v="26514"/>
    <s v="USD"/>
    <n v="7730445508"/>
    <d v="2025-08-22T00:00:00"/>
    <s v="Quincenal"/>
    <s v="2Q JUL"/>
    <d v="2025-06-23T00:00:00"/>
    <d v="2025-07-23T00:00:00"/>
    <x v="4"/>
    <n v="8"/>
    <x v="0"/>
    <x v="1"/>
    <x v="1"/>
    <x v="0"/>
    <x v="1"/>
  </r>
  <r>
    <n v="515"/>
    <n v="5547752780"/>
    <d v="2025-07-09T00:00:00"/>
    <d v="2025-06-24T00:00:00"/>
    <d v="2025-07-09T00:00:00"/>
    <n v="254892542"/>
    <n v="3004"/>
    <s v="USD"/>
    <n v="7730445508"/>
    <d v="2025-08-22T00:00:00"/>
    <s v="Quincenal"/>
    <s v="2Q JUL"/>
    <d v="2025-06-21T00:00:00"/>
    <d v="2025-07-23T00:00:00"/>
    <x v="4"/>
    <n v="8"/>
    <x v="0"/>
    <x v="0"/>
    <x v="0"/>
    <x v="0"/>
    <x v="1"/>
  </r>
  <r>
    <n v="515"/>
    <n v="5547752781"/>
    <d v="2025-07-09T00:00:00"/>
    <d v="2025-06-24T00:00:00"/>
    <d v="2025-07-09T00:00:00"/>
    <n v="253602614"/>
    <n v="58"/>
    <s v="USD"/>
    <n v="7730445508"/>
    <d v="2025-08-22T00:00:00"/>
    <s v="Quincenal"/>
    <s v="2Q JUL"/>
    <d v="2025-06-21T00:00:00"/>
    <d v="2025-07-23T00:00:00"/>
    <x v="4"/>
    <n v="8"/>
    <x v="0"/>
    <x v="0"/>
    <x v="0"/>
    <x v="0"/>
    <x v="1"/>
  </r>
  <r>
    <n v="515"/>
    <n v="5547752782"/>
    <d v="2025-07-09T00:00:00"/>
    <d v="2025-06-24T00:00:00"/>
    <d v="2025-07-09T00:00:00"/>
    <n v="253602614"/>
    <n v="218"/>
    <s v="USD"/>
    <n v="7730445508"/>
    <d v="2025-08-22T00:00:00"/>
    <s v="Quincenal"/>
    <s v="2Q JUL"/>
    <d v="2025-06-21T00:00:00"/>
    <d v="2025-07-23T00:00:00"/>
    <x v="4"/>
    <n v="8"/>
    <x v="0"/>
    <x v="0"/>
    <x v="0"/>
    <x v="0"/>
    <x v="1"/>
  </r>
  <r>
    <n v="515"/>
    <n v="5547752784"/>
    <d v="2025-07-09T00:00:00"/>
    <d v="2025-06-24T00:00:00"/>
    <d v="2025-07-09T00:00:00"/>
    <n v="254892542"/>
    <n v="309"/>
    <s v="USD"/>
    <n v="7730445508"/>
    <d v="2025-08-22T00:00:00"/>
    <s v="Quincenal"/>
    <s v="2Q JUL"/>
    <d v="2025-06-21T00:00:00"/>
    <d v="2025-07-23T00:00:00"/>
    <x v="4"/>
    <n v="8"/>
    <x v="0"/>
    <x v="0"/>
    <x v="0"/>
    <x v="0"/>
    <x v="1"/>
  </r>
  <r>
    <n v="515"/>
    <n v="5547752787"/>
    <d v="2025-07-09T00:00:00"/>
    <d v="2025-06-24T00:00:00"/>
    <d v="2025-07-09T00:00:00"/>
    <n v="253602614"/>
    <n v="1036"/>
    <s v="USD"/>
    <n v="7730445508"/>
    <d v="2025-08-22T00:00:00"/>
    <s v="Quincenal"/>
    <s v="2Q JUL"/>
    <d v="2025-06-21T00:00:00"/>
    <d v="2025-07-23T00:00:00"/>
    <x v="4"/>
    <n v="8"/>
    <x v="0"/>
    <x v="0"/>
    <x v="0"/>
    <x v="0"/>
    <x v="1"/>
  </r>
  <r>
    <n v="515"/>
    <n v="5547752790"/>
    <d v="2025-07-09T00:00:00"/>
    <d v="2025-06-24T00:00:00"/>
    <d v="2025-07-09T00:00:00"/>
    <n v="253602614"/>
    <n v="703"/>
    <s v="USD"/>
    <n v="7730445508"/>
    <d v="2025-08-22T00:00:00"/>
    <s v="Quincenal"/>
    <s v="2Q JUL"/>
    <d v="2025-06-21T00:00:00"/>
    <d v="2025-07-23T00:00:00"/>
    <x v="4"/>
    <n v="8"/>
    <x v="0"/>
    <x v="0"/>
    <x v="0"/>
    <x v="0"/>
    <x v="1"/>
  </r>
  <r>
    <n v="1591"/>
    <n v="5547761711"/>
    <d v="2025-06-27T00:00:00"/>
    <d v="2025-06-27T00:00:00"/>
    <d v="2025-06-27T00:00:00"/>
    <n v="254892542"/>
    <n v="177"/>
    <s v="USD"/>
    <n v="7730445508"/>
    <d v="2025-08-22T00:00:00"/>
    <s v="Quincenal"/>
    <s v="2Q JUL"/>
    <d v="2025-06-21T00:00:00"/>
    <d v="2025-07-23T00:00:00"/>
    <x v="4"/>
    <n v="8"/>
    <x v="0"/>
    <x v="0"/>
    <x v="0"/>
    <x v="1"/>
    <x v="0"/>
  </r>
  <r>
    <n v="515"/>
    <n v="5547772328"/>
    <d v="2025-07-09T00:00:00"/>
    <d v="2025-07-02T00:00:00"/>
    <d v="2025-07-09T00:00:00"/>
    <n v="253602614"/>
    <n v="1058"/>
    <s v="USD"/>
    <n v="7730445508"/>
    <d v="2025-08-22T00:00:00"/>
    <s v="Quincenal"/>
    <s v="2Q JUL"/>
    <d v="2025-06-21T00:00:00"/>
    <d v="2025-07-23T00:00:00"/>
    <x v="6"/>
    <n v="8"/>
    <x v="0"/>
    <x v="0"/>
    <x v="0"/>
    <x v="0"/>
    <x v="0"/>
  </r>
  <r>
    <n v="515"/>
    <n v="5547772329"/>
    <d v="2025-06-27T00:00:00"/>
    <d v="2025-07-02T00:00:00"/>
    <d v="2025-06-27T00:00:00"/>
    <n v="253602614"/>
    <n v="1114"/>
    <s v="USD"/>
    <n v="7730445508"/>
    <d v="2025-08-22T00:00:00"/>
    <s v="Quincenal"/>
    <s v="2Q JUL"/>
    <d v="2025-06-21T00:00:00"/>
    <d v="2025-07-23T00:00:00"/>
    <x v="6"/>
    <n v="8"/>
    <x v="0"/>
    <x v="0"/>
    <x v="1"/>
    <x v="0"/>
    <x v="0"/>
  </r>
  <r>
    <n v="515"/>
    <n v="5547775266"/>
    <d v="2025-07-09T00:00:00"/>
    <d v="2025-07-03T00:00:00"/>
    <d v="2025-07-09T00:00:00"/>
    <n v="254892542"/>
    <n v="242"/>
    <s v="USD"/>
    <n v="7730445508"/>
    <d v="2025-08-22T00:00:00"/>
    <s v="Quincenal"/>
    <s v="2Q JUL"/>
    <d v="2025-06-21T00:00:00"/>
    <d v="2025-07-23T00:00:00"/>
    <x v="6"/>
    <n v="8"/>
    <x v="0"/>
    <x v="0"/>
    <x v="0"/>
    <x v="0"/>
    <x v="0"/>
  </r>
  <r>
    <n v="515"/>
    <n v="5547779292"/>
    <d v="2025-07-09T00:00:00"/>
    <d v="2025-07-04T00:00:00"/>
    <d v="2025-07-09T00:00:00"/>
    <n v="254892542"/>
    <n v="376"/>
    <s v="USD"/>
    <n v="7730445508"/>
    <d v="2025-08-22T00:00:00"/>
    <s v="Quincenal"/>
    <s v="2Q JUL"/>
    <d v="2025-06-21T00:00:00"/>
    <d v="2025-07-23T00:00:00"/>
    <x v="6"/>
    <n v="8"/>
    <x v="0"/>
    <x v="0"/>
    <x v="0"/>
    <x v="0"/>
    <x v="0"/>
  </r>
  <r>
    <n v="1591"/>
    <n v="5612355679"/>
    <d v="2025-06-24T00:00:00"/>
    <d v="2025-06-23T00:00:00"/>
    <d v="2025-06-24T00:00:00"/>
    <n v="254982749"/>
    <n v="2563"/>
    <s v="USD"/>
    <n v="7730445508"/>
    <d v="2025-08-22T00:00:00"/>
    <s v="Quincenal"/>
    <s v="2Q JUL"/>
    <d v="2025-06-20T00:00:00"/>
    <d v="2025-07-23T00:00:00"/>
    <x v="4"/>
    <n v="8"/>
    <x v="0"/>
    <x v="0"/>
    <x v="0"/>
    <x v="0"/>
    <x v="1"/>
  </r>
  <r>
    <n v="1591"/>
    <n v="5612355680"/>
    <d v="2025-06-24T00:00:00"/>
    <d v="2025-06-23T00:00:00"/>
    <d v="2025-06-24T00:00:00"/>
    <n v="254982749"/>
    <n v="1392"/>
    <s v="USD"/>
    <n v="7730445508"/>
    <d v="2025-08-22T00:00:00"/>
    <s v="Quincenal"/>
    <s v="2Q JUL"/>
    <d v="2025-06-20T00:00:00"/>
    <d v="2025-07-23T00:00:00"/>
    <x v="4"/>
    <n v="8"/>
    <x v="0"/>
    <x v="0"/>
    <x v="0"/>
    <x v="0"/>
    <x v="1"/>
  </r>
  <r>
    <n v="1591"/>
    <n v="5612355681"/>
    <d v="2025-06-24T00:00:00"/>
    <d v="2025-06-23T00:00:00"/>
    <d v="2025-06-24T00:00:00"/>
    <n v="254982749"/>
    <n v="1999"/>
    <s v="USD"/>
    <n v="7730445508"/>
    <d v="2025-08-22T00:00:00"/>
    <s v="Quincenal"/>
    <s v="2Q JUL"/>
    <d v="2025-06-20T00:00:00"/>
    <d v="2025-07-23T00:00:00"/>
    <x v="4"/>
    <n v="8"/>
    <x v="0"/>
    <x v="0"/>
    <x v="0"/>
    <x v="0"/>
    <x v="1"/>
  </r>
  <r>
    <n v="1591"/>
    <n v="5612355682"/>
    <d v="2025-06-24T00:00:00"/>
    <d v="2025-06-23T00:00:00"/>
    <d v="2025-06-24T00:00:00"/>
    <n v="254982749"/>
    <n v="1392"/>
    <s v="USD"/>
    <n v="7730445508"/>
    <d v="2025-08-22T00:00:00"/>
    <s v="Quincenal"/>
    <s v="2Q JUL"/>
    <d v="2025-06-20T00:00:00"/>
    <d v="2025-07-23T00:00:00"/>
    <x v="4"/>
    <n v="8"/>
    <x v="0"/>
    <x v="0"/>
    <x v="0"/>
    <x v="0"/>
    <x v="1"/>
  </r>
  <r>
    <n v="1591"/>
    <n v="5612355683"/>
    <d v="2025-06-24T00:00:00"/>
    <d v="2025-06-23T00:00:00"/>
    <d v="2025-06-24T00:00:00"/>
    <n v="254982749"/>
    <n v="6701"/>
    <s v="USD"/>
    <n v="7730445508"/>
    <d v="2025-08-22T00:00:00"/>
    <s v="Quincenal"/>
    <s v="2Q JUL"/>
    <d v="2025-06-20T00:00:00"/>
    <d v="2025-07-23T00:00:00"/>
    <x v="4"/>
    <n v="8"/>
    <x v="0"/>
    <x v="0"/>
    <x v="0"/>
    <x v="0"/>
    <x v="1"/>
  </r>
  <r>
    <n v="1591"/>
    <n v="5612355729"/>
    <d v="2025-06-24T00:00:00"/>
    <d v="2025-06-23T00:00:00"/>
    <d v="2025-06-24T00:00:00"/>
    <n v="254982749"/>
    <n v="2782"/>
    <s v="USD"/>
    <n v="7730445508"/>
    <d v="2025-08-22T00:00:00"/>
    <s v="Quincenal"/>
    <s v="2Q JUL"/>
    <d v="2025-06-20T00:00:00"/>
    <d v="2025-07-23T00:00:00"/>
    <x v="4"/>
    <n v="8"/>
    <x v="0"/>
    <x v="0"/>
    <x v="0"/>
    <x v="0"/>
    <x v="1"/>
  </r>
  <r>
    <n v="1591"/>
    <n v="5612355730"/>
    <d v="2025-06-24T00:00:00"/>
    <d v="2025-06-23T00:00:00"/>
    <d v="2025-06-24T00:00:00"/>
    <n v="254982749"/>
    <n v="858"/>
    <s v="USD"/>
    <n v="7730445508"/>
    <d v="2025-08-22T00:00:00"/>
    <s v="Quincenal"/>
    <s v="2Q JUL"/>
    <d v="2025-06-20T00:00:00"/>
    <d v="2025-07-23T00:00:00"/>
    <x v="4"/>
    <n v="8"/>
    <x v="0"/>
    <x v="0"/>
    <x v="0"/>
    <x v="0"/>
    <x v="1"/>
  </r>
  <r>
    <n v="1591"/>
    <n v="5612391401"/>
    <d v="2025-07-17T00:00:00"/>
    <d v="2025-07-15T00:00:00"/>
    <d v="2025-07-17T00:00:00"/>
    <n v="254982749"/>
    <n v="1392"/>
    <s v="USD"/>
    <n v="7730445508"/>
    <d v="2025-08-22T00:00:00"/>
    <s v="Quincenal"/>
    <s v="2Q JUL"/>
    <d v="2025-06-20T00:00:00"/>
    <d v="2025-07-23T00:00:00"/>
    <x v="6"/>
    <n v="8"/>
    <x v="0"/>
    <x v="0"/>
    <x v="0"/>
    <x v="0"/>
    <x v="0"/>
  </r>
  <r>
    <n v="1591"/>
    <n v="5612404644"/>
    <d v="2025-07-30T00:00:00"/>
    <d v="2025-07-23T00:00:00"/>
    <d v="2025-07-30T00:00:00"/>
    <n v="254753589"/>
    <n v="1393"/>
    <s v="USD"/>
    <n v="7730445508"/>
    <d v="2025-08-22T00:00:00"/>
    <s v="Quincenal"/>
    <s v="2Q JUL"/>
    <d v="2025-06-13T00:00:00"/>
    <d v="2025-07-23T00:00:00"/>
    <x v="6"/>
    <n v="8"/>
    <x v="0"/>
    <x v="0"/>
    <x v="0"/>
    <x v="0"/>
    <x v="0"/>
  </r>
  <r>
    <n v="71"/>
    <n v="5283032074"/>
    <d v="2025-06-24T00:00:00"/>
    <d v="2025-06-20T00:00:00"/>
    <d v="2025-06-24T00:00:00"/>
    <n v="253224897"/>
    <n v="2539"/>
    <s v="USD"/>
    <n v="7730445508"/>
    <d v="2025-08-22T00:00:00"/>
    <s v="Quincenal"/>
    <s v="2Q JUL"/>
    <d v="2025-06-17T11:30:00"/>
    <d v="2025-07-23T18:00:00"/>
    <x v="4"/>
    <n v="8"/>
    <x v="0"/>
    <x v="0"/>
    <x v="0"/>
    <x v="0"/>
    <x v="1"/>
  </r>
  <r>
    <n v="71"/>
    <n v="5283032347"/>
    <d v="2025-06-24T00:00:00"/>
    <d v="2025-06-21T00:00:00"/>
    <d v="2025-06-24T00:00:00"/>
    <n v="253224897"/>
    <n v="429"/>
    <s v="USD"/>
    <n v="7730445508"/>
    <d v="2025-08-22T00:00:00"/>
    <s v="Quincenal"/>
    <s v="2Q JUL"/>
    <d v="2025-06-17T11:30:00"/>
    <d v="2025-07-23T18:00:00"/>
    <x v="4"/>
    <n v="8"/>
    <x v="0"/>
    <x v="0"/>
    <x v="0"/>
    <x v="0"/>
    <x v="1"/>
  </r>
  <r>
    <n v="71"/>
    <n v="5283032348"/>
    <d v="2025-06-24T00:00:00"/>
    <d v="2025-06-21T00:00:00"/>
    <d v="2025-06-24T00:00:00"/>
    <n v="253224897"/>
    <n v="1658"/>
    <s v="USD"/>
    <n v="7730445508"/>
    <d v="2025-08-22T00:00:00"/>
    <s v="Quincenal"/>
    <s v="2Q JUL"/>
    <d v="2025-06-17T11:30:00"/>
    <d v="2025-07-23T18:00:00"/>
    <x v="4"/>
    <n v="8"/>
    <x v="0"/>
    <x v="0"/>
    <x v="0"/>
    <x v="0"/>
    <x v="1"/>
  </r>
  <r>
    <n v="71"/>
    <n v="5283032349"/>
    <d v="2025-06-24T00:00:00"/>
    <d v="2025-06-21T00:00:00"/>
    <d v="2025-06-24T00:00:00"/>
    <n v="253224897"/>
    <n v="416"/>
    <s v="USD"/>
    <n v="7730445508"/>
    <d v="2025-08-22T00:00:00"/>
    <s v="Quincenal"/>
    <s v="2Q JUL"/>
    <d v="2025-06-17T11:30:00"/>
    <d v="2025-07-23T18:00:00"/>
    <x v="4"/>
    <n v="8"/>
    <x v="0"/>
    <x v="0"/>
    <x v="0"/>
    <x v="0"/>
    <x v="1"/>
  </r>
  <r>
    <n v="71"/>
    <n v="5283032350"/>
    <d v="2025-06-24T00:00:00"/>
    <d v="2025-06-21T00:00:00"/>
    <d v="2025-06-24T00:00:00"/>
    <n v="253500224"/>
    <n v="2786"/>
    <s v="USD"/>
    <n v="7730445508"/>
    <d v="2025-08-22T00:00:00"/>
    <s v="Quincenal"/>
    <s v="2Q JUL"/>
    <d v="2025-06-17T11:30:00"/>
    <d v="2025-07-23T18:00:00"/>
    <x v="4"/>
    <n v="8"/>
    <x v="0"/>
    <x v="0"/>
    <x v="0"/>
    <x v="0"/>
    <x v="1"/>
  </r>
  <r>
    <n v="71"/>
    <n v="5283032604"/>
    <d v="2025-06-24T00:00:00"/>
    <d v="2025-06-21T00:00:00"/>
    <d v="2025-06-24T00:00:00"/>
    <n v="253224897"/>
    <n v="3519"/>
    <s v="USD"/>
    <n v="7730445508"/>
    <d v="2025-08-22T00:00:00"/>
    <s v="Quincenal"/>
    <s v="2Q JUL"/>
    <d v="2025-06-17T11:30:00"/>
    <d v="2025-07-23T18:00:00"/>
    <x v="4"/>
    <n v="8"/>
    <x v="0"/>
    <x v="0"/>
    <x v="0"/>
    <x v="0"/>
    <x v="1"/>
  </r>
  <r>
    <n v="1048704"/>
    <s v="MMBCNFA25/13151"/>
    <d v="2025-07-25T00:00:00"/>
    <d v="2025-07-25T00:00:00"/>
    <s v="-"/>
    <s v="BORUBRU488AXBA25"/>
    <n v="75009"/>
    <s v="EUR"/>
    <n v="7730445508"/>
    <d v="2025-08-22T00:00:00"/>
    <s v="Quincenal"/>
    <s v="2Q JUL"/>
    <d v="2025-07-17T00:00:00"/>
    <d v="2025-07-24T00:00:00"/>
    <x v="6"/>
    <n v="8"/>
    <x v="1"/>
    <x v="2"/>
    <x v="0"/>
    <x v="0"/>
    <x v="0"/>
  </r>
  <r>
    <n v="515"/>
    <n v="5547752779"/>
    <d v="2025-07-09T00:00:00"/>
    <d v="2025-06-24T00:00:00"/>
    <d v="2025-07-09T00:00:00"/>
    <n v="252726150"/>
    <n v="3835"/>
    <s v="USD"/>
    <n v="7730445508"/>
    <d v="2025-08-22T00:00:00"/>
    <s v="Quincenal"/>
    <s v="2Q JUL"/>
    <d v="2025-06-21T00:00:00"/>
    <d v="2025-07-26T00:00:00"/>
    <x v="4"/>
    <n v="8"/>
    <x v="0"/>
    <x v="0"/>
    <x v="0"/>
    <x v="0"/>
    <x v="1"/>
  </r>
  <r>
    <n v="515"/>
    <n v="5547752783"/>
    <d v="2025-07-09T00:00:00"/>
    <d v="2025-06-24T00:00:00"/>
    <d v="2025-07-09T00:00:00"/>
    <n v="252726150"/>
    <n v="12282"/>
    <s v="USD"/>
    <n v="7730445508"/>
    <d v="2025-08-22T00:00:00"/>
    <s v="Quincenal"/>
    <s v="2Q JUL"/>
    <d v="2025-06-21T00:00:00"/>
    <d v="2025-07-26T00:00:00"/>
    <x v="4"/>
    <n v="8"/>
    <x v="0"/>
    <x v="0"/>
    <x v="0"/>
    <x v="0"/>
    <x v="1"/>
  </r>
  <r>
    <n v="515"/>
    <n v="5547752785"/>
    <d v="2025-07-09T00:00:00"/>
    <d v="2025-06-24T00:00:00"/>
    <d v="2025-07-09T00:00:00"/>
    <n v="252726150"/>
    <n v="1453"/>
    <s v="USD"/>
    <n v="7730445508"/>
    <d v="2025-08-22T00:00:00"/>
    <s v="Quincenal"/>
    <s v="2Q JUL"/>
    <d v="2025-06-21T00:00:00"/>
    <d v="2025-07-26T00:00:00"/>
    <x v="4"/>
    <n v="8"/>
    <x v="0"/>
    <x v="0"/>
    <x v="0"/>
    <x v="0"/>
    <x v="1"/>
  </r>
  <r>
    <n v="515"/>
    <n v="5547752788"/>
    <d v="2025-07-09T00:00:00"/>
    <d v="2025-06-24T00:00:00"/>
    <d v="2025-07-09T00:00:00"/>
    <n v="252726150"/>
    <n v="2508"/>
    <s v="USD"/>
    <n v="7730445508"/>
    <d v="2025-08-22T00:00:00"/>
    <s v="Quincenal"/>
    <s v="2Q JUL"/>
    <d v="2025-06-21T00:00:00"/>
    <d v="2025-07-26T00:00:00"/>
    <x v="4"/>
    <n v="8"/>
    <x v="0"/>
    <x v="0"/>
    <x v="0"/>
    <x v="0"/>
    <x v="1"/>
  </r>
  <r>
    <n v="71"/>
    <n v="5283032782"/>
    <d v="2025-06-24T00:00:00"/>
    <d v="2025-06-22T00:00:00"/>
    <d v="2025-06-24T00:00:00"/>
    <n v="254459664"/>
    <n v="425"/>
    <s v="USD"/>
    <n v="7730445508"/>
    <d v="2025-08-22T00:00:00"/>
    <s v="Quincenal"/>
    <s v="2Q JUL"/>
    <d v="2025-06-19T03:00:00"/>
    <d v="2025-07-26T21:00:00"/>
    <x v="4"/>
    <n v="8"/>
    <x v="0"/>
    <x v="0"/>
    <x v="0"/>
    <x v="0"/>
    <x v="1"/>
  </r>
  <r>
    <n v="71"/>
    <n v="5283032783"/>
    <d v="2025-06-24T00:00:00"/>
    <d v="2025-06-22T00:00:00"/>
    <d v="2025-06-24T00:00:00"/>
    <n v="254459664"/>
    <n v="4329"/>
    <s v="USD"/>
    <n v="7730445508"/>
    <d v="2025-08-22T00:00:00"/>
    <s v="Quincenal"/>
    <s v="2Q JUL"/>
    <d v="2025-06-19T03:00:00"/>
    <d v="2025-07-26T21:00:00"/>
    <x v="4"/>
    <n v="8"/>
    <x v="0"/>
    <x v="0"/>
    <x v="0"/>
    <x v="0"/>
    <x v="1"/>
  </r>
  <r>
    <n v="71"/>
    <n v="5283032784"/>
    <d v="2025-06-24T00:00:00"/>
    <d v="2025-06-22T00:00:00"/>
    <d v="2025-06-24T00:00:00"/>
    <n v="254459664"/>
    <n v="1628"/>
    <s v="USD"/>
    <n v="7730445508"/>
    <d v="2025-08-22T00:00:00"/>
    <s v="Quincenal"/>
    <s v="2Q JUL"/>
    <d v="2025-06-19T03:00:00"/>
    <d v="2025-07-26T21:00:00"/>
    <x v="4"/>
    <n v="8"/>
    <x v="0"/>
    <x v="0"/>
    <x v="0"/>
    <x v="0"/>
    <x v="1"/>
  </r>
  <r>
    <n v="71"/>
    <n v="5283032785"/>
    <d v="2025-06-24T00:00:00"/>
    <d v="2025-06-22T00:00:00"/>
    <d v="2025-06-24T00:00:00"/>
    <n v="254459664"/>
    <n v="3863"/>
    <s v="USD"/>
    <n v="7730445508"/>
    <d v="2025-08-22T00:00:00"/>
    <s v="Quincenal"/>
    <s v="2Q JUL"/>
    <d v="2025-06-19T03:00:00"/>
    <d v="2025-07-26T21:00:00"/>
    <x v="4"/>
    <n v="8"/>
    <x v="0"/>
    <x v="0"/>
    <x v="0"/>
    <x v="0"/>
    <x v="1"/>
  </r>
  <r>
    <n v="71"/>
    <n v="5283032786"/>
    <d v="2025-06-24T00:00:00"/>
    <d v="2025-06-22T00:00:00"/>
    <d v="2025-06-24T00:00:00"/>
    <n v="254459664"/>
    <n v="946"/>
    <s v="USD"/>
    <n v="7730445508"/>
    <d v="2025-08-22T00:00:00"/>
    <s v="Quincenal"/>
    <s v="2Q JUL"/>
    <d v="2025-06-19T03:00:00"/>
    <d v="2025-07-26T21:00:00"/>
    <x v="4"/>
    <n v="8"/>
    <x v="0"/>
    <x v="0"/>
    <x v="0"/>
    <x v="0"/>
    <x v="1"/>
  </r>
  <r>
    <n v="10171"/>
    <n v="5481734833"/>
    <d v="2025-07-07T00:00:00"/>
    <d v="2025-07-11T00:00:00"/>
    <d v="2025-07-07T00:00:00"/>
    <n v="255174127"/>
    <n v="54465"/>
    <s v="USD"/>
    <n v="7730445508"/>
    <d v="2025-08-22T00:00:00"/>
    <s v="Quincenal"/>
    <s v="2Q JUL"/>
    <d v="2025-06-30T00:00:00"/>
    <d v="2025-07-27T00:00:00"/>
    <x v="6"/>
    <n v="8"/>
    <x v="0"/>
    <x v="1"/>
    <x v="1"/>
    <x v="0"/>
    <x v="0"/>
  </r>
  <r>
    <n v="1591"/>
    <n v="5612366319"/>
    <d v="2025-06-30T00:00:00"/>
    <d v="2025-06-30T00:00:00"/>
    <d v="2025-06-30T00:00:00"/>
    <s v="HLCUNG12505UYOC4"/>
    <n v="7788"/>
    <s v="USD"/>
    <n v="7730445508"/>
    <d v="2025-08-22T00:00:00"/>
    <s v="Quincenal"/>
    <s v="2Q JUL"/>
    <d v="2025-06-27T00:00:00"/>
    <d v="2025-07-29T00:00:00"/>
    <x v="4"/>
    <n v="8"/>
    <x v="0"/>
    <x v="0"/>
    <x v="0"/>
    <x v="1"/>
    <x v="1"/>
  </r>
  <r>
    <n v="1591"/>
    <n v="5612366325"/>
    <d v="2025-06-30T00:00:00"/>
    <d v="2025-06-30T00:00:00"/>
    <d v="2025-06-30T00:00:00"/>
    <s v="HLCUNG12505UYOC4"/>
    <n v="19665"/>
    <s v="USD"/>
    <n v="7730445508"/>
    <d v="2025-08-22T00:00:00"/>
    <s v="Quincenal"/>
    <s v="2Q JUL"/>
    <d v="2025-06-27T00:00:00"/>
    <d v="2025-07-29T00:00:00"/>
    <x v="4"/>
    <n v="8"/>
    <x v="0"/>
    <x v="0"/>
    <x v="0"/>
    <x v="1"/>
    <x v="1"/>
  </r>
  <r>
    <n v="1591"/>
    <n v="5612366576"/>
    <d v="2025-06-30T00:00:00"/>
    <d v="2025-07-01T00:00:00"/>
    <d v="2025-06-30T00:00:00"/>
    <s v="HLCUNG12505UYOC4"/>
    <n v="20103"/>
    <s v="USD"/>
    <n v="7730445508"/>
    <d v="2025-08-22T00:00:00"/>
    <s v="Quincenal"/>
    <s v="2Q JUL"/>
    <d v="2025-06-27T00:00:00"/>
    <d v="2025-07-29T00:00:00"/>
    <x v="6"/>
    <n v="8"/>
    <x v="0"/>
    <x v="0"/>
    <x v="1"/>
    <x v="0"/>
    <x v="1"/>
  </r>
  <r>
    <n v="1591"/>
    <n v="5612369687"/>
    <d v="2025-06-30T00:00:00"/>
    <d v="2025-07-01T00:00:00"/>
    <d v="2025-06-30T00:00:00"/>
    <s v="HLCUNG12505UYOC4"/>
    <n v="3745"/>
    <s v="USD"/>
    <n v="7730445508"/>
    <d v="2025-08-22T00:00:00"/>
    <s v="Quincenal"/>
    <s v="2Q JUL"/>
    <d v="2025-06-27T00:00:00"/>
    <d v="2025-07-29T00:00:00"/>
    <x v="6"/>
    <n v="8"/>
    <x v="0"/>
    <x v="0"/>
    <x v="1"/>
    <x v="0"/>
    <x v="1"/>
  </r>
  <r>
    <n v="10171"/>
    <n v="5481717745"/>
    <d v="2025-06-30T00:00:00"/>
    <d v="2025-07-03T00:00:00"/>
    <d v="2025-06-30T00:00:00"/>
    <n v="250862486"/>
    <n v="134514"/>
    <s v="USD"/>
    <n v="7730445508"/>
    <d v="2025-08-22T00:00:00"/>
    <s v="Quincenal"/>
    <s v="2Q JUL"/>
    <d v="2025-06-29T00:00:00"/>
    <d v="2025-07-30T00:00:00"/>
    <x v="6"/>
    <n v="8"/>
    <x v="0"/>
    <x v="1"/>
    <x v="1"/>
    <x v="0"/>
    <x v="1"/>
  </r>
  <r>
    <n v="515"/>
    <n v="5547769478"/>
    <d v="2025-07-01T00:00:00"/>
    <d v="2025-07-01T00:00:00"/>
    <d v="2025-07-01T00:00:00"/>
    <n v="253659682"/>
    <n v="2524"/>
    <s v="USD"/>
    <n v="7730445508"/>
    <d v="2025-08-22T00:00:00"/>
    <s v="Quincenal"/>
    <s v="2Q JUL"/>
    <d v="2025-06-27T00:00:00"/>
    <d v="2025-07-30T00:00:00"/>
    <x v="6"/>
    <n v="8"/>
    <x v="0"/>
    <x v="0"/>
    <x v="0"/>
    <x v="1"/>
    <x v="1"/>
  </r>
  <r>
    <n v="1591"/>
    <n v="5612363552"/>
    <d v="2025-06-27T00:00:00"/>
    <d v="2025-06-27T00:00:00"/>
    <d v="2025-06-27T00:00:00"/>
    <n v="254982959"/>
    <n v="101479"/>
    <s v="USD"/>
    <n v="7730445508"/>
    <d v="2025-08-22T00:00:00"/>
    <s v="Quincenal"/>
    <s v="2Q JUL"/>
    <d v="2025-06-20T00:00:00"/>
    <d v="2025-07-30T00:00:00"/>
    <x v="4"/>
    <n v="8"/>
    <x v="0"/>
    <x v="0"/>
    <x v="0"/>
    <x v="1"/>
    <x v="0"/>
  </r>
  <r>
    <n v="1591"/>
    <n v="5612363553"/>
    <d v="2025-06-27T00:00:00"/>
    <d v="2025-06-27T00:00:00"/>
    <d v="2025-06-27T00:00:00"/>
    <n v="254982959"/>
    <n v="7997"/>
    <s v="USD"/>
    <n v="7730445508"/>
    <d v="2025-08-22T00:00:00"/>
    <s v="Quincenal"/>
    <s v="2Q JUL"/>
    <d v="2025-06-20T00:00:00"/>
    <d v="2025-07-30T00:00:00"/>
    <x v="4"/>
    <n v="8"/>
    <x v="0"/>
    <x v="0"/>
    <x v="0"/>
    <x v="1"/>
    <x v="0"/>
  </r>
  <r>
    <n v="1591"/>
    <n v="5612363554"/>
    <d v="2025-06-27T00:00:00"/>
    <d v="2025-06-27T00:00:00"/>
    <d v="2025-06-27T00:00:00"/>
    <n v="254982959"/>
    <n v="41014"/>
    <s v="USD"/>
    <n v="7730445508"/>
    <d v="2025-08-22T00:00:00"/>
    <s v="Quincenal"/>
    <s v="2Q JUL"/>
    <d v="2025-06-20T00:00:00"/>
    <d v="2025-07-30T00:00:00"/>
    <x v="4"/>
    <n v="8"/>
    <x v="0"/>
    <x v="0"/>
    <x v="0"/>
    <x v="1"/>
    <x v="0"/>
  </r>
  <r>
    <n v="1591"/>
    <n v="5612366326"/>
    <d v="2025-06-30T00:00:00"/>
    <d v="2025-06-30T00:00:00"/>
    <d v="2025-06-30T00:00:00"/>
    <n v="253769177"/>
    <n v="12114"/>
    <s v="USD"/>
    <n v="7730445508"/>
    <d v="2025-08-22T00:00:00"/>
    <s v="Quincenal"/>
    <s v="2Q JUL"/>
    <d v="2025-06-27T00:00:00"/>
    <d v="2025-07-30T00:00:00"/>
    <x v="4"/>
    <n v="8"/>
    <x v="0"/>
    <x v="0"/>
    <x v="0"/>
    <x v="1"/>
    <x v="1"/>
  </r>
  <r>
    <n v="1591"/>
    <n v="5612366335"/>
    <d v="2025-06-30T00:00:00"/>
    <d v="2025-06-30T00:00:00"/>
    <d v="2025-06-30T00:00:00"/>
    <n v="253769177"/>
    <n v="1481"/>
    <s v="USD"/>
    <n v="7730445508"/>
    <d v="2025-08-22T00:00:00"/>
    <s v="Quincenal"/>
    <s v="2Q JUL"/>
    <d v="2025-06-27T00:00:00"/>
    <d v="2025-07-30T00:00:00"/>
    <x v="4"/>
    <n v="8"/>
    <x v="0"/>
    <x v="0"/>
    <x v="0"/>
    <x v="1"/>
    <x v="1"/>
  </r>
  <r>
    <n v="1591"/>
    <n v="5612366344"/>
    <d v="2025-06-30T00:00:00"/>
    <d v="2025-06-30T00:00:00"/>
    <d v="2025-06-30T00:00:00"/>
    <n v="253769177"/>
    <n v="2801"/>
    <s v="USD"/>
    <n v="7730445508"/>
    <d v="2025-08-22T00:00:00"/>
    <s v="Quincenal"/>
    <s v="2Q JUL"/>
    <d v="2025-06-27T00:00:00"/>
    <d v="2025-07-30T00:00:00"/>
    <x v="4"/>
    <n v="8"/>
    <x v="0"/>
    <x v="0"/>
    <x v="0"/>
    <x v="1"/>
    <x v="1"/>
  </r>
  <r>
    <n v="1591"/>
    <n v="5612369690"/>
    <d v="2025-06-30T00:00:00"/>
    <d v="2025-07-01T00:00:00"/>
    <d v="2025-06-30T00:00:00"/>
    <n v="253769177"/>
    <n v="1395"/>
    <s v="USD"/>
    <n v="7730445508"/>
    <d v="2025-08-22T00:00:00"/>
    <s v="Quincenal"/>
    <s v="2Q JUL"/>
    <d v="2025-06-27T00:00:00"/>
    <d v="2025-07-30T00:00:00"/>
    <x v="6"/>
    <n v="8"/>
    <x v="0"/>
    <x v="0"/>
    <x v="1"/>
    <x v="0"/>
    <x v="1"/>
  </r>
  <r>
    <n v="1591"/>
    <n v="5612391398"/>
    <d v="2025-07-17T00:00:00"/>
    <d v="2025-07-15T00:00:00"/>
    <d v="2025-07-17T00:00:00"/>
    <n v="254879039"/>
    <n v="1392"/>
    <s v="USD"/>
    <n v="7730445508"/>
    <d v="2025-08-22T00:00:00"/>
    <s v="Quincenal"/>
    <s v="2Q JUL"/>
    <d v="2025-06-20T00:00:00"/>
    <d v="2025-07-30T00:00:00"/>
    <x v="6"/>
    <n v="8"/>
    <x v="0"/>
    <x v="0"/>
    <x v="0"/>
    <x v="0"/>
    <x v="0"/>
  </r>
  <r>
    <n v="1591"/>
    <n v="5612391399"/>
    <d v="2025-07-17T00:00:00"/>
    <d v="2025-07-15T00:00:00"/>
    <d v="2025-07-17T00:00:00"/>
    <n v="254982959"/>
    <n v="1392"/>
    <s v="USD"/>
    <n v="7730445508"/>
    <d v="2025-08-22T00:00:00"/>
    <s v="Quincenal"/>
    <s v="2Q JUL"/>
    <d v="2025-06-20T00:00:00"/>
    <d v="2025-07-30T00:00:00"/>
    <x v="6"/>
    <n v="8"/>
    <x v="0"/>
    <x v="0"/>
    <x v="0"/>
    <x v="0"/>
    <x v="0"/>
  </r>
  <r>
    <n v="1592"/>
    <n v="5775803971"/>
    <d v="2025-06-27T00:00:00"/>
    <d v="2025-06-27T00:00:00"/>
    <d v="2025-06-27T00:00:00"/>
    <n v="253561848"/>
    <n v="40806"/>
    <s v="USD"/>
    <n v="7730445508"/>
    <d v="2025-08-22T00:00:00"/>
    <s v="Quincenal"/>
    <s v="2Q JUL"/>
    <d v="2025-06-25T00:00:00"/>
    <d v="2025-07-30T00:00:00"/>
    <x v="4"/>
    <n v="8"/>
    <x v="0"/>
    <x v="0"/>
    <x v="0"/>
    <x v="1"/>
    <x v="1"/>
  </r>
  <r>
    <n v="71"/>
    <n v="5283047027"/>
    <d v="2025-06-30T00:00:00"/>
    <d v="2025-06-27T00:00:00"/>
    <d v="2025-06-30T00:00:00"/>
    <n v="252534645"/>
    <n v="908"/>
    <s v="USD"/>
    <n v="7730445508"/>
    <d v="2025-08-22T00:00:00"/>
    <s v="Quincenal"/>
    <s v="2Q JUL"/>
    <d v="2025-06-25T15:30:00"/>
    <d v="2025-07-30T18:00:00"/>
    <x v="4"/>
    <n v="8"/>
    <x v="0"/>
    <x v="0"/>
    <x v="0"/>
    <x v="0"/>
    <x v="1"/>
  </r>
  <r>
    <n v="71"/>
    <n v="5283047522"/>
    <d v="2025-06-30T00:00:00"/>
    <d v="2025-06-27T00:00:00"/>
    <d v="2025-06-30T00:00:00"/>
    <s v="HLCUSHA2505CMXW1"/>
    <n v="1798"/>
    <s v="USD"/>
    <n v="7730445508"/>
    <d v="2025-08-22T00:00:00"/>
    <s v="Quincenal"/>
    <s v="2Q JUL"/>
    <d v="2025-06-25T15:00:00"/>
    <d v="2025-07-30T18:00:00"/>
    <x v="4"/>
    <n v="8"/>
    <x v="0"/>
    <x v="0"/>
    <x v="0"/>
    <x v="0"/>
    <x v="1"/>
  </r>
  <r>
    <n v="71"/>
    <n v="5283047524"/>
    <d v="2025-06-30T00:00:00"/>
    <d v="2025-06-27T00:00:00"/>
    <d v="2025-06-30T00:00:00"/>
    <s v="HLCUSHA2505CMXW1"/>
    <n v="22088"/>
    <s v="USD"/>
    <n v="7730445508"/>
    <d v="2025-08-22T00:00:00"/>
    <s v="Quincenal"/>
    <s v="2Q JUL"/>
    <d v="2025-06-25T15:00:00"/>
    <d v="2025-07-30T18:00:00"/>
    <x v="4"/>
    <n v="8"/>
    <x v="0"/>
    <x v="0"/>
    <x v="0"/>
    <x v="0"/>
    <x v="1"/>
  </r>
  <r>
    <n v="71"/>
    <n v="5283047526"/>
    <d v="2025-06-30T00:00:00"/>
    <d v="2025-06-27T00:00:00"/>
    <d v="2025-06-30T00:00:00"/>
    <s v="HLCUSHA2505CMXW1"/>
    <n v="2807"/>
    <s v="USD"/>
    <n v="7730445508"/>
    <d v="2025-08-22T00:00:00"/>
    <s v="Quincenal"/>
    <s v="2Q JUL"/>
    <d v="2025-06-25T15:00:00"/>
    <d v="2025-07-30T18:00:00"/>
    <x v="4"/>
    <n v="8"/>
    <x v="0"/>
    <x v="0"/>
    <x v="0"/>
    <x v="0"/>
    <x v="1"/>
  </r>
  <r>
    <n v="71"/>
    <n v="5283048326"/>
    <d v="2025-06-30T00:00:00"/>
    <d v="2025-06-27T00:00:00"/>
    <d v="2025-06-30T00:00:00"/>
    <n v="253686072"/>
    <n v="2783"/>
    <s v="USD"/>
    <n v="7730445508"/>
    <d v="2025-08-22T00:00:00"/>
    <s v="Quincenal"/>
    <s v="2Q JUL"/>
    <d v="2025-06-25T15:30:00"/>
    <d v="2025-07-30T18:00:00"/>
    <x v="4"/>
    <n v="8"/>
    <x v="0"/>
    <x v="0"/>
    <x v="0"/>
    <x v="0"/>
    <x v="1"/>
  </r>
  <r>
    <n v="1048704"/>
    <s v="MMBCNFA25/13550"/>
    <d v="2025-07-30T00:00:00"/>
    <d v="2025-07-30T00:00:00"/>
    <s v="-"/>
    <s v="BORUBLT032AXBA21"/>
    <n v="76258"/>
    <s v="EUR"/>
    <n v="7730445508"/>
    <d v="2025-08-22T00:00:00"/>
    <s v="Quincenal"/>
    <s v="2Q JUL"/>
    <d v="2025-07-24T00:00:00"/>
    <d v="2025-07-31T00:00:00"/>
    <x v="6"/>
    <n v="8"/>
    <x v="1"/>
    <x v="2"/>
    <x v="0"/>
    <x v="0"/>
    <x v="0"/>
  </r>
  <r>
    <n v="1048704"/>
    <s v="MMBCNFA25/13551"/>
    <d v="2025-07-30T00:00:00"/>
    <d v="2025-07-30T00:00:00"/>
    <s v="-"/>
    <s v="BORUBLT032AXBA20"/>
    <n v="70997"/>
    <s v="EUR"/>
    <n v="7730445508"/>
    <d v="2025-08-22T00:00:00"/>
    <s v="Quincenal"/>
    <s v="2Q JUL"/>
    <d v="2025-07-24T00:00:00"/>
    <d v="2025-07-31T00:00:00"/>
    <x v="6"/>
    <n v="8"/>
    <x v="1"/>
    <x v="2"/>
    <x v="0"/>
    <x v="0"/>
    <x v="0"/>
  </r>
  <r>
    <n v="515"/>
    <n v="5547769640"/>
    <d v="2025-07-09T00:00:00"/>
    <d v="2025-07-01T00:00:00"/>
    <d v="2025-07-09T00:00:00"/>
    <n v="253955139"/>
    <n v="862"/>
    <s v="USD"/>
    <n v="7730444778"/>
    <d v="2025-08-19T00:00:00"/>
    <s v="Quincenal"/>
    <s v="1Q AGO"/>
    <d v="2025-06-29T00:00:00"/>
    <d v="2025-08-02T00:00:00"/>
    <x v="6"/>
    <n v="8"/>
    <x v="0"/>
    <x v="0"/>
    <x v="0"/>
    <x v="0"/>
    <x v="1"/>
  </r>
  <r>
    <n v="515"/>
    <n v="5547769642"/>
    <d v="2025-07-09T00:00:00"/>
    <d v="2025-07-01T00:00:00"/>
    <d v="2025-07-09T00:00:00"/>
    <n v="253955139"/>
    <n v="1465"/>
    <s v="USD"/>
    <n v="7730444778"/>
    <d v="2025-08-19T00:00:00"/>
    <s v="Quincenal"/>
    <s v="1Q AGO"/>
    <d v="2025-06-29T00:00:00"/>
    <d v="2025-08-02T00:00:00"/>
    <x v="6"/>
    <n v="8"/>
    <x v="0"/>
    <x v="0"/>
    <x v="0"/>
    <x v="0"/>
    <x v="1"/>
  </r>
  <r>
    <n v="515"/>
    <n v="5547769651"/>
    <d v="2025-07-09T00:00:00"/>
    <d v="2025-07-01T00:00:00"/>
    <d v="2025-07-09T00:00:00"/>
    <n v="253955139"/>
    <n v="10273"/>
    <s v="USD"/>
    <n v="7730444778"/>
    <d v="2025-08-19T00:00:00"/>
    <s v="Quincenal"/>
    <s v="1Q AGO"/>
    <d v="2025-06-29T00:00:00"/>
    <d v="2025-08-02T00:00:00"/>
    <x v="6"/>
    <n v="8"/>
    <x v="0"/>
    <x v="0"/>
    <x v="0"/>
    <x v="0"/>
    <x v="1"/>
  </r>
  <r>
    <n v="515"/>
    <n v="5547804119"/>
    <d v="2025-07-17T00:00:00"/>
    <d v="2025-07-16T00:00:00"/>
    <d v="2025-07-17T00:00:00"/>
    <n v="254533005"/>
    <n v="2762"/>
    <s v="USD"/>
    <n v="7730444778"/>
    <d v="2025-08-19T00:00:00"/>
    <s v="Quincenal"/>
    <s v="1Q AGO"/>
    <d v="2025-06-29T00:00:00"/>
    <d v="2025-08-02T00:00:00"/>
    <x v="6"/>
    <n v="8"/>
    <x v="0"/>
    <x v="0"/>
    <x v="0"/>
    <x v="0"/>
    <x v="0"/>
  </r>
  <r>
    <n v="71"/>
    <n v="5283049821"/>
    <d v="2025-06-30T00:00:00"/>
    <d v="2025-06-27T00:00:00"/>
    <d v="2025-06-30T00:00:00"/>
    <n v="253954420"/>
    <n v="2229"/>
    <s v="USD"/>
    <n v="7730444778"/>
    <d v="2025-08-19T00:00:00"/>
    <s v="Quincenal"/>
    <s v="1Q AGO"/>
    <d v="2025-06-26T10:30:00"/>
    <d v="2025-08-02T21:00:00"/>
    <x v="4"/>
    <n v="8"/>
    <x v="0"/>
    <x v="0"/>
    <x v="0"/>
    <x v="0"/>
    <x v="1"/>
  </r>
  <r>
    <n v="71"/>
    <n v="5283049850"/>
    <d v="2025-06-30T00:00:00"/>
    <d v="2025-06-27T00:00:00"/>
    <d v="2025-06-30T00:00:00"/>
    <n v="253954420"/>
    <n v="5159"/>
    <s v="USD"/>
    <n v="7730444778"/>
    <d v="2025-08-19T00:00:00"/>
    <s v="Quincenal"/>
    <s v="1Q AGO"/>
    <d v="2025-06-26T10:30:00"/>
    <d v="2025-08-02T21:00:00"/>
    <x v="4"/>
    <n v="8"/>
    <x v="0"/>
    <x v="0"/>
    <x v="0"/>
    <x v="0"/>
    <x v="1"/>
  </r>
  <r>
    <n v="71"/>
    <n v="5283049851"/>
    <d v="2025-06-30T00:00:00"/>
    <d v="2025-06-27T00:00:00"/>
    <d v="2025-06-30T00:00:00"/>
    <n v="253954420"/>
    <n v="708"/>
    <s v="USD"/>
    <n v="7730444778"/>
    <d v="2025-08-19T00:00:00"/>
    <s v="Quincenal"/>
    <s v="1Q AGO"/>
    <d v="2025-06-26T10:30:00"/>
    <d v="2025-08-02T21:00:00"/>
    <x v="4"/>
    <n v="8"/>
    <x v="0"/>
    <x v="0"/>
    <x v="0"/>
    <x v="0"/>
    <x v="1"/>
  </r>
  <r>
    <n v="71"/>
    <n v="5283050008"/>
    <d v="2025-06-30T00:00:00"/>
    <d v="2025-06-27T00:00:00"/>
    <d v="2025-06-30T00:00:00"/>
    <n v="253954420"/>
    <n v="211089"/>
    <s v="USD"/>
    <n v="7730444778"/>
    <d v="2025-08-19T00:00:00"/>
    <s v="Quincenal"/>
    <s v="1Q AGO"/>
    <d v="2025-06-26T10:30:00"/>
    <d v="2025-08-02T21:00:00"/>
    <x v="4"/>
    <n v="8"/>
    <x v="0"/>
    <x v="0"/>
    <x v="0"/>
    <x v="0"/>
    <x v="1"/>
  </r>
  <r>
    <n v="71"/>
    <n v="5283050043"/>
    <d v="2025-06-30T00:00:00"/>
    <d v="2025-06-27T00:00:00"/>
    <d v="2025-06-30T00:00:00"/>
    <n v="253954420"/>
    <n v="2168"/>
    <s v="USD"/>
    <n v="7730444778"/>
    <d v="2025-08-19T00:00:00"/>
    <s v="Quincenal"/>
    <s v="1Q AGO"/>
    <d v="2025-06-26T10:30:00"/>
    <d v="2025-08-02T21:00:00"/>
    <x v="4"/>
    <n v="8"/>
    <x v="0"/>
    <x v="0"/>
    <x v="0"/>
    <x v="0"/>
    <x v="1"/>
  </r>
  <r>
    <n v="10171"/>
    <n v="5481750674"/>
    <d v="2025-07-14T00:00:00"/>
    <d v="2025-07-21T00:00:00"/>
    <d v="2025-07-21T00:00:00"/>
    <n v="255174128"/>
    <n v="101516"/>
    <s v="USD"/>
    <n v="7730444778"/>
    <d v="2025-08-19T00:00:00"/>
    <s v="Quincenal"/>
    <s v="1Q AGO"/>
    <d v="2025-07-11T00:00:00"/>
    <d v="2025-08-03T00:00:00"/>
    <x v="6"/>
    <n v="8"/>
    <x v="0"/>
    <x v="1"/>
    <x v="1"/>
    <x v="1"/>
    <x v="0"/>
  </r>
  <r>
    <n v="71"/>
    <n v="5283123789"/>
    <d v="2025-07-31T00:00:00"/>
    <d v="2025-07-30T00:00:00"/>
    <d v="2025-07-31T00:00:00"/>
    <n v="253685485"/>
    <n v="6263"/>
    <s v="USD"/>
    <n v="7730444778"/>
    <d v="2025-08-19T00:00:00"/>
    <s v="Quincenal"/>
    <s v="1Q AGO"/>
    <d v="2025-06-24T00:00:00"/>
    <d v="2025-08-06T00:00:00"/>
    <x v="6"/>
    <n v="8"/>
    <x v="0"/>
    <x v="0"/>
    <x v="0"/>
    <x v="0"/>
    <x v="0"/>
  </r>
  <r>
    <n v="10171"/>
    <n v="5481734949"/>
    <d v="2025-07-07T00:00:00"/>
    <d v="2025-07-11T00:00:00"/>
    <d v="2025-07-14T00:00:00"/>
    <n v="252163737"/>
    <n v="10800"/>
    <s v="USD"/>
    <n v="7730444778"/>
    <d v="2025-08-19T00:00:00"/>
    <s v="Quincenal"/>
    <s v="1Q AGO"/>
    <d v="2025-07-07T00:00:00"/>
    <d v="2025-08-06T00:00:00"/>
    <x v="6"/>
    <n v="8"/>
    <x v="0"/>
    <x v="1"/>
    <x v="1"/>
    <x v="0"/>
    <x v="1"/>
  </r>
  <r>
    <n v="515"/>
    <n v="5547769643"/>
    <d v="2025-07-09T00:00:00"/>
    <d v="2025-07-01T00:00:00"/>
    <d v="2025-07-09T00:00:00"/>
    <n v="254533005"/>
    <n v="203"/>
    <s v="USD"/>
    <n v="7730444778"/>
    <d v="2025-08-19T00:00:00"/>
    <s v="Quincenal"/>
    <s v="1Q AGO"/>
    <d v="2025-06-29T00:00:00"/>
    <d v="2025-08-06T00:00:00"/>
    <x v="6"/>
    <n v="8"/>
    <x v="0"/>
    <x v="0"/>
    <x v="0"/>
    <x v="0"/>
    <x v="1"/>
  </r>
  <r>
    <n v="515"/>
    <n v="5547769645"/>
    <d v="2025-07-09T00:00:00"/>
    <d v="2025-07-01T00:00:00"/>
    <d v="2025-07-09T00:00:00"/>
    <n v="254533005"/>
    <n v="1268"/>
    <s v="USD"/>
    <n v="7730444778"/>
    <d v="2025-08-19T00:00:00"/>
    <s v="Quincenal"/>
    <s v="1Q AGO"/>
    <d v="2025-06-29T00:00:00"/>
    <d v="2025-08-06T00:00:00"/>
    <x v="6"/>
    <n v="8"/>
    <x v="0"/>
    <x v="0"/>
    <x v="0"/>
    <x v="0"/>
    <x v="1"/>
  </r>
  <r>
    <n v="515"/>
    <n v="5547769656"/>
    <d v="2025-07-09T00:00:00"/>
    <d v="2025-07-01T00:00:00"/>
    <d v="2025-07-09T00:00:00"/>
    <n v="254533005"/>
    <n v="1527"/>
    <s v="USD"/>
    <n v="7730444778"/>
    <d v="2025-08-19T00:00:00"/>
    <s v="Quincenal"/>
    <s v="1Q AGO"/>
    <d v="2025-06-29T00:00:00"/>
    <d v="2025-08-06T00:00:00"/>
    <x v="6"/>
    <n v="8"/>
    <x v="0"/>
    <x v="0"/>
    <x v="0"/>
    <x v="0"/>
    <x v="1"/>
  </r>
  <r>
    <n v="515"/>
    <n v="5547769657"/>
    <d v="2025-07-09T00:00:00"/>
    <d v="2025-07-01T00:00:00"/>
    <d v="2025-07-09T00:00:00"/>
    <n v="254533005"/>
    <n v="2189"/>
    <s v="USD"/>
    <n v="7730444778"/>
    <d v="2025-08-19T00:00:00"/>
    <s v="Quincenal"/>
    <s v="1Q AGO"/>
    <d v="2025-06-29T00:00:00"/>
    <d v="2025-08-06T00:00:00"/>
    <x v="6"/>
    <n v="8"/>
    <x v="0"/>
    <x v="0"/>
    <x v="0"/>
    <x v="0"/>
    <x v="1"/>
  </r>
  <r>
    <n v="515"/>
    <n v="5547785782"/>
    <d v="2025-07-17T00:00:00"/>
    <d v="2025-07-08T00:00:00"/>
    <d v="2025-07-17T00:00:00"/>
    <n v="253954774"/>
    <n v="2342"/>
    <s v="USD"/>
    <n v="7730444778"/>
    <d v="2025-08-19T00:00:00"/>
    <s v="Quincenal"/>
    <s v="1Q AGO"/>
    <d v="2025-07-05T00:00:00"/>
    <d v="2025-08-06T00:00:00"/>
    <x v="6"/>
    <n v="8"/>
    <x v="0"/>
    <x v="0"/>
    <x v="0"/>
    <x v="0"/>
    <x v="1"/>
  </r>
  <r>
    <n v="515"/>
    <n v="5547785783"/>
    <d v="2025-07-17T00:00:00"/>
    <d v="2025-07-08T00:00:00"/>
    <d v="2025-07-17T00:00:00"/>
    <n v="253954774"/>
    <n v="1923"/>
    <s v="USD"/>
    <n v="7730444778"/>
    <d v="2025-08-19T00:00:00"/>
    <s v="Quincenal"/>
    <s v="1Q AGO"/>
    <d v="2025-07-05T00:00:00"/>
    <d v="2025-08-06T00:00:00"/>
    <x v="6"/>
    <n v="8"/>
    <x v="0"/>
    <x v="0"/>
    <x v="0"/>
    <x v="0"/>
    <x v="1"/>
  </r>
  <r>
    <n v="515"/>
    <n v="5547785784"/>
    <d v="2025-07-17T00:00:00"/>
    <d v="2025-07-08T00:00:00"/>
    <d v="2025-07-17T00:00:00"/>
    <n v="253954774"/>
    <n v="2608"/>
    <s v="USD"/>
    <n v="7730444778"/>
    <d v="2025-08-19T00:00:00"/>
    <s v="Quincenal"/>
    <s v="1Q AGO"/>
    <d v="2025-07-05T00:00:00"/>
    <d v="2025-08-06T00:00:00"/>
    <x v="6"/>
    <n v="8"/>
    <x v="0"/>
    <x v="0"/>
    <x v="0"/>
    <x v="0"/>
    <x v="1"/>
  </r>
  <r>
    <n v="515"/>
    <n v="5547785786"/>
    <d v="2025-07-17T00:00:00"/>
    <d v="2025-07-08T00:00:00"/>
    <d v="2025-07-17T00:00:00"/>
    <n v="253954774"/>
    <n v="199"/>
    <s v="USD"/>
    <n v="7730444778"/>
    <d v="2025-08-19T00:00:00"/>
    <s v="Quincenal"/>
    <s v="1Q AGO"/>
    <d v="2025-07-05T00:00:00"/>
    <d v="2025-08-06T00:00:00"/>
    <x v="6"/>
    <n v="8"/>
    <x v="0"/>
    <x v="0"/>
    <x v="0"/>
    <x v="0"/>
    <x v="1"/>
  </r>
  <r>
    <n v="515"/>
    <n v="5547785787"/>
    <d v="2025-07-17T00:00:00"/>
    <d v="2025-07-08T00:00:00"/>
    <d v="2025-07-17T00:00:00"/>
    <n v="253954774"/>
    <n v="2997"/>
    <s v="USD"/>
    <n v="7730444778"/>
    <d v="2025-08-19T00:00:00"/>
    <s v="Quincenal"/>
    <s v="1Q AGO"/>
    <d v="2025-07-05T00:00:00"/>
    <d v="2025-08-06T00:00:00"/>
    <x v="6"/>
    <n v="8"/>
    <x v="0"/>
    <x v="0"/>
    <x v="0"/>
    <x v="0"/>
    <x v="1"/>
  </r>
  <r>
    <n v="515"/>
    <n v="5547785788"/>
    <d v="2025-07-17T00:00:00"/>
    <d v="2025-07-08T00:00:00"/>
    <d v="2025-07-17T00:00:00"/>
    <n v="253954774"/>
    <n v="375"/>
    <s v="USD"/>
    <n v="7730444778"/>
    <d v="2025-08-19T00:00:00"/>
    <s v="Quincenal"/>
    <s v="1Q AGO"/>
    <d v="2025-07-05T00:00:00"/>
    <d v="2025-08-06T00:00:00"/>
    <x v="6"/>
    <n v="8"/>
    <x v="0"/>
    <x v="0"/>
    <x v="0"/>
    <x v="0"/>
    <x v="1"/>
  </r>
  <r>
    <n v="515"/>
    <n v="5547785789"/>
    <d v="2025-07-17T00:00:00"/>
    <d v="2025-07-08T00:00:00"/>
    <d v="2025-07-17T00:00:00"/>
    <n v="253954774"/>
    <n v="179"/>
    <s v="USD"/>
    <n v="7730444778"/>
    <d v="2025-08-19T00:00:00"/>
    <s v="Quincenal"/>
    <s v="1Q AGO"/>
    <d v="2025-07-05T00:00:00"/>
    <d v="2025-08-06T00:00:00"/>
    <x v="6"/>
    <n v="8"/>
    <x v="0"/>
    <x v="0"/>
    <x v="0"/>
    <x v="0"/>
    <x v="1"/>
  </r>
  <r>
    <n v="515"/>
    <n v="5547785790"/>
    <d v="2025-07-17T00:00:00"/>
    <d v="2025-07-08T00:00:00"/>
    <d v="2025-07-17T00:00:00"/>
    <n v="253954774"/>
    <n v="23412"/>
    <s v="USD"/>
    <n v="7730444778"/>
    <d v="2025-08-19T00:00:00"/>
    <s v="Quincenal"/>
    <s v="1Q AGO"/>
    <d v="2025-07-05T00:00:00"/>
    <d v="2025-08-06T00:00:00"/>
    <x v="6"/>
    <n v="8"/>
    <x v="0"/>
    <x v="0"/>
    <x v="0"/>
    <x v="0"/>
    <x v="1"/>
  </r>
  <r>
    <n v="515"/>
    <n v="5547785791"/>
    <d v="2025-07-17T00:00:00"/>
    <d v="2025-07-08T00:00:00"/>
    <d v="2025-07-17T00:00:00"/>
    <n v="253954774"/>
    <n v="1228"/>
    <s v="USD"/>
    <n v="7730444778"/>
    <d v="2025-08-19T00:00:00"/>
    <s v="Quincenal"/>
    <s v="1Q AGO"/>
    <d v="2025-07-05T00:00:00"/>
    <d v="2025-08-06T00:00:00"/>
    <x v="6"/>
    <n v="8"/>
    <x v="0"/>
    <x v="0"/>
    <x v="0"/>
    <x v="0"/>
    <x v="1"/>
  </r>
  <r>
    <n v="515"/>
    <n v="5547785792"/>
    <d v="2025-07-17T00:00:00"/>
    <d v="2025-07-08T00:00:00"/>
    <d v="2025-07-17T00:00:00"/>
    <n v="253954774"/>
    <n v="14721"/>
    <s v="USD"/>
    <n v="7730444778"/>
    <d v="2025-08-19T00:00:00"/>
    <s v="Quincenal"/>
    <s v="1Q AGO"/>
    <d v="2025-07-05T00:00:00"/>
    <d v="2025-08-06T00:00:00"/>
    <x v="6"/>
    <n v="8"/>
    <x v="0"/>
    <x v="0"/>
    <x v="0"/>
    <x v="0"/>
    <x v="1"/>
  </r>
  <r>
    <n v="515"/>
    <n v="5547785793"/>
    <d v="2025-07-17T00:00:00"/>
    <d v="2025-07-08T00:00:00"/>
    <d v="2025-07-17T00:00:00"/>
    <n v="253954774"/>
    <n v="41"/>
    <s v="USD"/>
    <n v="7730444778"/>
    <d v="2025-08-19T00:00:00"/>
    <s v="Quincenal"/>
    <s v="1Q AGO"/>
    <d v="2025-07-05T00:00:00"/>
    <d v="2025-08-06T00:00:00"/>
    <x v="6"/>
    <n v="8"/>
    <x v="0"/>
    <x v="0"/>
    <x v="0"/>
    <x v="0"/>
    <x v="1"/>
  </r>
  <r>
    <n v="515"/>
    <n v="5547785794"/>
    <d v="2025-07-17T00:00:00"/>
    <d v="2025-07-08T00:00:00"/>
    <d v="2025-07-17T00:00:00"/>
    <n v="253954774"/>
    <n v="798"/>
    <s v="USD"/>
    <n v="7730444778"/>
    <d v="2025-08-19T00:00:00"/>
    <s v="Quincenal"/>
    <s v="1Q AGO"/>
    <d v="2025-07-05T00:00:00"/>
    <d v="2025-08-06T00:00:00"/>
    <x v="6"/>
    <n v="8"/>
    <x v="0"/>
    <x v="0"/>
    <x v="0"/>
    <x v="0"/>
    <x v="1"/>
  </r>
  <r>
    <n v="515"/>
    <n v="5547790033"/>
    <d v="2025-07-17T00:00:00"/>
    <d v="2025-07-10T00:00:00"/>
    <d v="2025-07-17T00:00:00"/>
    <n v="253954774"/>
    <n v="75"/>
    <s v="USD"/>
    <n v="7730444778"/>
    <d v="2025-08-19T00:00:00"/>
    <s v="Quincenal"/>
    <s v="1Q AGO"/>
    <d v="2025-07-05T00:00:00"/>
    <d v="2025-08-06T00:00:00"/>
    <x v="6"/>
    <n v="8"/>
    <x v="0"/>
    <x v="0"/>
    <x v="0"/>
    <x v="0"/>
    <x v="1"/>
  </r>
  <r>
    <n v="515"/>
    <n v="5547790035"/>
    <d v="2025-07-17T00:00:00"/>
    <d v="2025-07-10T00:00:00"/>
    <d v="2025-07-17T00:00:00"/>
    <n v="253954774"/>
    <n v="156"/>
    <s v="USD"/>
    <n v="7730444778"/>
    <d v="2025-08-19T00:00:00"/>
    <s v="Quincenal"/>
    <s v="1Q AGO"/>
    <d v="2025-07-05T00:00:00"/>
    <d v="2025-08-06T00:00:00"/>
    <x v="6"/>
    <n v="8"/>
    <x v="0"/>
    <x v="0"/>
    <x v="0"/>
    <x v="0"/>
    <x v="1"/>
  </r>
  <r>
    <n v="1591"/>
    <n v="5612366318"/>
    <d v="2025-06-30T00:00:00"/>
    <d v="2025-06-30T00:00:00"/>
    <d v="2025-06-30T00:00:00"/>
    <n v="255212345"/>
    <n v="1395"/>
    <s v="USD"/>
    <n v="7730444778"/>
    <d v="2025-08-19T00:00:00"/>
    <s v="Quincenal"/>
    <s v="1Q AGO"/>
    <d v="2025-06-27T00:00:00"/>
    <d v="2025-08-06T00:00:00"/>
    <x v="4"/>
    <n v="8"/>
    <x v="0"/>
    <x v="0"/>
    <x v="0"/>
    <x v="1"/>
    <x v="1"/>
  </r>
  <r>
    <n v="1591"/>
    <n v="5612366434"/>
    <d v="2025-06-30T00:00:00"/>
    <d v="2025-06-30T00:00:00"/>
    <d v="2025-06-30T00:00:00"/>
    <n v="255212345"/>
    <n v="82697"/>
    <s v="USD"/>
    <n v="7730444778"/>
    <d v="2025-08-19T00:00:00"/>
    <s v="Quincenal"/>
    <s v="1Q AGO"/>
    <d v="2025-06-27T00:00:00"/>
    <d v="2025-08-06T00:00:00"/>
    <x v="4"/>
    <n v="8"/>
    <x v="0"/>
    <x v="0"/>
    <x v="0"/>
    <x v="1"/>
    <x v="1"/>
  </r>
  <r>
    <n v="1591"/>
    <n v="5612377545"/>
    <d v="2025-07-17T00:00:00"/>
    <d v="2025-07-07T00:00:00"/>
    <d v="2025-07-17T00:00:00"/>
    <n v="255092353"/>
    <n v="6012"/>
    <s v="USD"/>
    <n v="7730444778"/>
    <d v="2025-08-19T00:00:00"/>
    <s v="Quincenal"/>
    <s v="1Q AGO"/>
    <d v="2025-07-04T00:00:00"/>
    <d v="2025-08-06T00:00:00"/>
    <x v="6"/>
    <n v="8"/>
    <x v="0"/>
    <x v="0"/>
    <x v="0"/>
    <x v="0"/>
    <x v="1"/>
  </r>
  <r>
    <n v="1591"/>
    <n v="5612377547"/>
    <d v="2025-07-17T00:00:00"/>
    <d v="2025-07-07T00:00:00"/>
    <d v="2025-07-17T00:00:00"/>
    <n v="255092353"/>
    <n v="3185"/>
    <s v="USD"/>
    <n v="7730444778"/>
    <d v="2025-08-19T00:00:00"/>
    <s v="Quincenal"/>
    <s v="1Q AGO"/>
    <d v="2025-07-04T00:00:00"/>
    <d v="2025-08-06T00:00:00"/>
    <x v="6"/>
    <n v="8"/>
    <x v="0"/>
    <x v="0"/>
    <x v="0"/>
    <x v="0"/>
    <x v="1"/>
  </r>
  <r>
    <n v="1591"/>
    <n v="5612377549"/>
    <d v="2025-07-17T00:00:00"/>
    <d v="2025-07-07T00:00:00"/>
    <d v="2025-07-17T00:00:00"/>
    <n v="255092353"/>
    <n v="9206"/>
    <s v="USD"/>
    <n v="7730444778"/>
    <d v="2025-08-19T00:00:00"/>
    <s v="Quincenal"/>
    <s v="1Q AGO"/>
    <d v="2025-07-04T00:00:00"/>
    <d v="2025-08-06T00:00:00"/>
    <x v="6"/>
    <n v="8"/>
    <x v="0"/>
    <x v="0"/>
    <x v="0"/>
    <x v="0"/>
    <x v="1"/>
  </r>
  <r>
    <n v="1591"/>
    <n v="5612377552"/>
    <d v="2025-07-17T00:00:00"/>
    <d v="2025-07-07T00:00:00"/>
    <d v="2025-07-17T00:00:00"/>
    <n v="255092353"/>
    <n v="2068"/>
    <s v="USD"/>
    <n v="7730444778"/>
    <d v="2025-08-19T00:00:00"/>
    <s v="Quincenal"/>
    <s v="1Q AGO"/>
    <d v="2025-07-04T00:00:00"/>
    <d v="2025-08-06T00:00:00"/>
    <x v="6"/>
    <n v="8"/>
    <x v="0"/>
    <x v="0"/>
    <x v="0"/>
    <x v="0"/>
    <x v="1"/>
  </r>
  <r>
    <n v="1591"/>
    <n v="5612377561"/>
    <d v="2025-07-17T00:00:00"/>
    <d v="2025-07-07T00:00:00"/>
    <d v="2025-07-17T00:00:00"/>
    <n v="255092353"/>
    <n v="628"/>
    <s v="USD"/>
    <n v="7730444778"/>
    <d v="2025-08-19T00:00:00"/>
    <s v="Quincenal"/>
    <s v="1Q AGO"/>
    <d v="2025-07-04T00:00:00"/>
    <d v="2025-08-06T00:00:00"/>
    <x v="6"/>
    <n v="8"/>
    <x v="0"/>
    <x v="0"/>
    <x v="0"/>
    <x v="0"/>
    <x v="1"/>
  </r>
  <r>
    <n v="1591"/>
    <n v="5612377565"/>
    <d v="2025-07-17T00:00:00"/>
    <d v="2025-07-07T00:00:00"/>
    <d v="2025-07-17T00:00:00"/>
    <n v="255092353"/>
    <n v="11305"/>
    <s v="USD"/>
    <n v="7730444778"/>
    <d v="2025-08-19T00:00:00"/>
    <s v="Quincenal"/>
    <s v="1Q AGO"/>
    <d v="2025-07-04T00:00:00"/>
    <d v="2025-08-06T00:00:00"/>
    <x v="6"/>
    <n v="8"/>
    <x v="0"/>
    <x v="0"/>
    <x v="0"/>
    <x v="0"/>
    <x v="1"/>
  </r>
  <r>
    <n v="1591"/>
    <n v="5612377595"/>
    <d v="2025-07-17T00:00:00"/>
    <d v="2025-07-07T00:00:00"/>
    <d v="2025-07-17T00:00:00"/>
    <n v="254061917"/>
    <n v="14"/>
    <s v="USD"/>
    <n v="7730444778"/>
    <d v="2025-08-19T00:00:00"/>
    <s v="Quincenal"/>
    <s v="1Q AGO"/>
    <d v="2025-07-04T00:00:00"/>
    <d v="2025-08-06T00:00:00"/>
    <x v="6"/>
    <n v="8"/>
    <x v="0"/>
    <x v="0"/>
    <x v="0"/>
    <x v="0"/>
    <x v="1"/>
  </r>
  <r>
    <n v="1591"/>
    <n v="5612384277"/>
    <d v="2025-07-17T00:00:00"/>
    <d v="2025-07-10T00:00:00"/>
    <d v="2025-07-17T00:00:00"/>
    <n v="255212345"/>
    <n v="2248"/>
    <s v="USD"/>
    <n v="7730444778"/>
    <d v="2025-08-19T00:00:00"/>
    <s v="Quincenal"/>
    <s v="1Q AGO"/>
    <d v="2025-06-27T00:00:00"/>
    <d v="2025-08-06T00:00:00"/>
    <x v="6"/>
    <n v="8"/>
    <x v="0"/>
    <x v="0"/>
    <x v="0"/>
    <x v="0"/>
    <x v="0"/>
  </r>
  <r>
    <n v="1591"/>
    <n v="5612432702"/>
    <d v="2025-08-25T00:00:00"/>
    <d v="2025-08-12T00:00:00"/>
    <d v="2025-08-25T00:00:00"/>
    <n v="254061917"/>
    <n v="21354"/>
    <s v="USD"/>
    <n v="7730448625"/>
    <d v="2025-09-04T00:00:00"/>
    <s v="Quincenal"/>
    <s v="2Q AGO"/>
    <d v="2025-07-04T00:00:00"/>
    <d v="2025-08-06T00:00:00"/>
    <x v="8"/>
    <n v="9"/>
    <x v="0"/>
    <x v="0"/>
    <x v="0"/>
    <x v="0"/>
    <x v="0"/>
  </r>
  <r>
    <n v="1591"/>
    <n v="5612440794"/>
    <d v="2025-08-25T00:00:00"/>
    <d v="2025-08-15T00:00:00"/>
    <d v="2025-08-25T00:00:00"/>
    <n v="254061917"/>
    <n v="78"/>
    <s v="USD"/>
    <n v="7730448625"/>
    <d v="2025-09-04T00:00:00"/>
    <s v="Quincenal"/>
    <s v="2Q AGO"/>
    <d v="2025-07-04T00:00:00"/>
    <d v="2025-08-06T00:00:00"/>
    <x v="8"/>
    <n v="9"/>
    <x v="0"/>
    <x v="0"/>
    <x v="0"/>
    <x v="0"/>
    <x v="0"/>
  </r>
  <r>
    <n v="1591"/>
    <n v="5612440832"/>
    <d v="2025-08-25T00:00:00"/>
    <d v="2025-08-17T00:00:00"/>
    <d v="2025-08-25T00:00:00"/>
    <n v="254061917"/>
    <n v="2793"/>
    <s v="USD"/>
    <n v="7730448625"/>
    <d v="2025-09-04T00:00:00"/>
    <s v="Quincenal"/>
    <s v="2Q AGO"/>
    <d v="2025-07-04T00:00:00"/>
    <d v="2025-08-06T00:00:00"/>
    <x v="8"/>
    <n v="9"/>
    <x v="0"/>
    <x v="0"/>
    <x v="0"/>
    <x v="0"/>
    <x v="0"/>
  </r>
  <r>
    <n v="1592"/>
    <n v="5775806347"/>
    <d v="2025-07-03T00:00:00"/>
    <d v="2025-07-03T00:00:00"/>
    <d v="2025-07-03T00:00:00"/>
    <n v="254531771"/>
    <n v="32583"/>
    <s v="USD"/>
    <n v="7730444778"/>
    <d v="2025-08-19T00:00:00"/>
    <s v="Quincenal"/>
    <s v="1Q AGO"/>
    <d v="2025-07-02T00:00:00"/>
    <d v="2025-08-06T00:00:00"/>
    <x v="6"/>
    <n v="8"/>
    <x v="0"/>
    <x v="0"/>
    <x v="0"/>
    <x v="1"/>
    <x v="1"/>
  </r>
  <r>
    <n v="71"/>
    <n v="5283046642"/>
    <d v="2025-06-30T00:00:00"/>
    <d v="2025-06-27T00:00:00"/>
    <d v="2025-06-30T00:00:00"/>
    <n v="253685485"/>
    <n v="2783"/>
    <s v="USD"/>
    <n v="7730444778"/>
    <d v="2025-08-19T00:00:00"/>
    <s v="Quincenal"/>
    <s v="1Q AGO"/>
    <d v="2025-06-24T15:30:00"/>
    <d v="2025-08-06T06:00:00"/>
    <x v="4"/>
    <n v="8"/>
    <x v="0"/>
    <x v="0"/>
    <x v="0"/>
    <x v="0"/>
    <x v="1"/>
  </r>
  <r>
    <n v="71"/>
    <n v="5283065998"/>
    <d v="2025-07-08T00:00:00"/>
    <d v="2025-07-04T00:00:00"/>
    <d v="2025-07-08T00:00:00"/>
    <n v="253763956"/>
    <n v="2791"/>
    <s v="USD"/>
    <n v="7730444778"/>
    <d v="2025-08-19T00:00:00"/>
    <s v="Quincenal"/>
    <s v="1Q AGO"/>
    <d v="2025-07-01T15:30:00"/>
    <d v="2025-08-06T18:00:00"/>
    <x v="6"/>
    <n v="8"/>
    <x v="0"/>
    <x v="0"/>
    <x v="0"/>
    <x v="0"/>
    <x v="1"/>
  </r>
  <r>
    <n v="71"/>
    <n v="5283066554"/>
    <d v="2025-07-08T00:00:00"/>
    <d v="2025-07-04T00:00:00"/>
    <d v="2025-07-08T00:00:00"/>
    <n v="254481947"/>
    <n v="3609"/>
    <s v="USD"/>
    <n v="7730444778"/>
    <d v="2025-08-19T00:00:00"/>
    <s v="Quincenal"/>
    <s v="1Q AGO"/>
    <d v="2025-07-01T15:00:00"/>
    <d v="2025-08-06T18:00:00"/>
    <x v="6"/>
    <n v="8"/>
    <x v="0"/>
    <x v="0"/>
    <x v="0"/>
    <x v="0"/>
    <x v="1"/>
  </r>
  <r>
    <n v="71"/>
    <n v="5283066558"/>
    <d v="2025-07-08T00:00:00"/>
    <d v="2025-07-04T00:00:00"/>
    <d v="2025-07-08T00:00:00"/>
    <n v="253947672"/>
    <n v="9676"/>
    <s v="USD"/>
    <n v="7730444778"/>
    <d v="2025-08-19T00:00:00"/>
    <s v="Quincenal"/>
    <s v="1Q AGO"/>
    <d v="2025-07-01T15:30:00"/>
    <d v="2025-08-06T18:00:00"/>
    <x v="6"/>
    <n v="8"/>
    <x v="0"/>
    <x v="0"/>
    <x v="0"/>
    <x v="0"/>
    <x v="1"/>
  </r>
  <r>
    <n v="71"/>
    <n v="5283066560"/>
    <d v="2025-07-08T00:00:00"/>
    <d v="2025-07-04T00:00:00"/>
    <d v="2025-07-08T00:00:00"/>
    <n v="253947672"/>
    <n v="38614"/>
    <s v="USD"/>
    <n v="7730444778"/>
    <d v="2025-08-19T00:00:00"/>
    <s v="Quincenal"/>
    <s v="1Q AGO"/>
    <d v="2025-07-01T15:30:00"/>
    <d v="2025-08-06T18:00:00"/>
    <x v="6"/>
    <n v="8"/>
    <x v="0"/>
    <x v="0"/>
    <x v="0"/>
    <x v="0"/>
    <x v="1"/>
  </r>
  <r>
    <n v="71"/>
    <n v="5283066569"/>
    <d v="2025-07-08T00:00:00"/>
    <d v="2025-07-04T00:00:00"/>
    <d v="2025-07-08T00:00:00"/>
    <n v="254481947"/>
    <n v="183"/>
    <s v="USD"/>
    <n v="7730444778"/>
    <d v="2025-08-19T00:00:00"/>
    <s v="Quincenal"/>
    <s v="1Q AGO"/>
    <d v="2025-07-01T15:00:00"/>
    <d v="2025-08-06T18:00:00"/>
    <x v="6"/>
    <n v="8"/>
    <x v="0"/>
    <x v="0"/>
    <x v="0"/>
    <x v="0"/>
    <x v="1"/>
  </r>
  <r>
    <n v="1048704"/>
    <s v="MMBCNFA25/13942"/>
    <d v="2025-09-29T00:00:00"/>
    <d v="2025-08-07T00:00:00"/>
    <s v="-"/>
    <s v="BORUBJN150AXBA10"/>
    <n v="69701"/>
    <s v="EUR"/>
    <n v="7730456951"/>
    <d v="2025-10-03T00:00:00"/>
    <s v="Quincenal"/>
    <s v="2Q SEP"/>
    <d v="2025-07-31T00:00:00"/>
    <d v="2025-08-08T00:00:00"/>
    <x v="8"/>
    <n v="10"/>
    <x v="1"/>
    <x v="2"/>
    <x v="0"/>
    <x v="0"/>
    <x v="0"/>
  </r>
  <r>
    <n v="515"/>
    <n v="5547786416"/>
    <d v="2025-07-17T00:00:00"/>
    <d v="2025-07-08T00:00:00"/>
    <d v="2025-07-17T00:00:00"/>
    <n v="253954778"/>
    <n v="12695"/>
    <s v="USD"/>
    <n v="7730444778"/>
    <d v="2025-08-19T00:00:00"/>
    <s v="Quincenal"/>
    <s v="1Q AGO"/>
    <d v="2025-07-06T00:00:00"/>
    <d v="2025-08-09T00:00:00"/>
    <x v="6"/>
    <n v="8"/>
    <x v="0"/>
    <x v="0"/>
    <x v="0"/>
    <x v="0"/>
    <x v="1"/>
  </r>
  <r>
    <n v="515"/>
    <n v="5547786421"/>
    <d v="2025-07-17T00:00:00"/>
    <d v="2025-07-08T00:00:00"/>
    <d v="2025-07-17T00:00:00"/>
    <n v="253954778"/>
    <n v="381"/>
    <s v="USD"/>
    <n v="7730444778"/>
    <d v="2025-08-19T00:00:00"/>
    <s v="Quincenal"/>
    <s v="1Q AGO"/>
    <d v="2025-07-06T00:00:00"/>
    <d v="2025-08-09T00:00:00"/>
    <x v="6"/>
    <n v="8"/>
    <x v="0"/>
    <x v="0"/>
    <x v="0"/>
    <x v="0"/>
    <x v="1"/>
  </r>
  <r>
    <n v="515"/>
    <n v="5547789206"/>
    <d v="2025-07-21T00:00:00"/>
    <d v="2025-07-10T00:00:00"/>
    <d v="2025-07-21T00:00:00"/>
    <n v="253954778"/>
    <n v="1424"/>
    <s v="USD"/>
    <n v="7730444778"/>
    <d v="2025-08-19T00:00:00"/>
    <s v="Quincenal"/>
    <s v="1Q AGO"/>
    <d v="2025-07-12T00:00:00"/>
    <d v="2025-08-09T00:00:00"/>
    <x v="6"/>
    <n v="8"/>
    <x v="0"/>
    <x v="0"/>
    <x v="0"/>
    <x v="0"/>
    <x v="1"/>
  </r>
  <r>
    <n v="1591"/>
    <n v="5612375127"/>
    <d v="2025-07-17T00:00:00"/>
    <d v="2025-07-04T00:00:00"/>
    <d v="2025-07-17T00:00:00"/>
    <n v="254400759"/>
    <n v="4583"/>
    <s v="USD"/>
    <n v="7730444778"/>
    <d v="2025-08-19T00:00:00"/>
    <s v="Quincenal"/>
    <s v="1Q AGO"/>
    <d v="2025-07-03T00:00:00"/>
    <d v="2025-08-09T00:00:00"/>
    <x v="6"/>
    <n v="8"/>
    <x v="0"/>
    <x v="0"/>
    <x v="0"/>
    <x v="0"/>
    <x v="1"/>
  </r>
  <r>
    <n v="1591"/>
    <n v="5612375128"/>
    <d v="2025-07-17T00:00:00"/>
    <d v="2025-07-04T00:00:00"/>
    <d v="2025-07-17T00:00:00"/>
    <n v="254400759"/>
    <n v="255"/>
    <s v="USD"/>
    <n v="7730444778"/>
    <d v="2025-08-19T00:00:00"/>
    <s v="Quincenal"/>
    <s v="1Q AGO"/>
    <d v="2025-07-03T00:00:00"/>
    <d v="2025-08-09T00:00:00"/>
    <x v="6"/>
    <n v="8"/>
    <x v="0"/>
    <x v="0"/>
    <x v="0"/>
    <x v="0"/>
    <x v="1"/>
  </r>
  <r>
    <n v="1592"/>
    <n v="5775806343"/>
    <d v="2025-07-03T00:00:00"/>
    <d v="2025-07-03T00:00:00"/>
    <d v="2025-07-03T00:00:00"/>
    <n v="255457176"/>
    <n v="223809"/>
    <s v="USD"/>
    <n v="7730444778"/>
    <d v="2025-08-19T00:00:00"/>
    <s v="Quincenal"/>
    <s v="1Q AGO"/>
    <d v="2025-07-02T00:00:00"/>
    <d v="2025-08-09T00:00:00"/>
    <x v="6"/>
    <n v="8"/>
    <x v="0"/>
    <x v="0"/>
    <x v="0"/>
    <x v="1"/>
    <x v="1"/>
  </r>
  <r>
    <n v="71"/>
    <n v="5283293635"/>
    <d v="2025-10-14T00:00:00"/>
    <d v="2025-10-14T00:00:00"/>
    <d v="2025-10-14T00:00:00"/>
    <n v="255644063"/>
    <n v="7478"/>
    <s v="USD"/>
    <n v="7730464636"/>
    <d v="2025-11-04T00:00:00"/>
    <s v="Quincenal"/>
    <s v="1Q OCT"/>
    <d v="2025-07-13T15:00:00"/>
    <d v="2025-08-09T15:00:00"/>
    <x v="9"/>
    <n v="11"/>
    <x v="0"/>
    <x v="0"/>
    <x v="0"/>
    <x v="1"/>
    <x v="0"/>
  </r>
  <r>
    <n v="71"/>
    <n v="5283067149"/>
    <d v="2025-07-08T00:00:00"/>
    <d v="2025-07-04T00:00:00"/>
    <d v="2025-07-08T00:00:00"/>
    <n v="254105224"/>
    <n v="2371"/>
    <s v="USD"/>
    <n v="7730444778"/>
    <d v="2025-08-19T00:00:00"/>
    <s v="Quincenal"/>
    <s v="1Q AGO"/>
    <d v="2025-07-04T15:00:00"/>
    <d v="2025-08-09T21:00:00"/>
    <x v="6"/>
    <n v="8"/>
    <x v="0"/>
    <x v="0"/>
    <x v="0"/>
    <x v="0"/>
    <x v="1"/>
  </r>
  <r>
    <n v="10171"/>
    <n v="5481804350"/>
    <d v="2025-07-21T00:00:00"/>
    <d v="2025-08-18T00:00:00"/>
    <d v="2025-11-19T00:00:00"/>
    <n v="255605290"/>
    <n v="154569"/>
    <s v="USD"/>
    <n v="7730472788"/>
    <d v="2025-12-09T00:00:00"/>
    <s v="Quincenal"/>
    <s v="2Q NOV"/>
    <d v="2025-07-19T00:00:00"/>
    <d v="2025-08-10T00:00:00"/>
    <x v="8"/>
    <n v="12"/>
    <x v="0"/>
    <x v="1"/>
    <x v="1"/>
    <x v="0"/>
    <x v="0"/>
  </r>
  <r>
    <n v="10171"/>
    <n v="5481750675"/>
    <d v="2025-07-14T00:00:00"/>
    <d v="2025-07-21T00:00:00"/>
    <d v="2025-07-21T00:00:00"/>
    <n v="254775515"/>
    <n v="5250"/>
    <s v="USD"/>
    <n v="7730444778"/>
    <d v="2025-08-19T00:00:00"/>
    <s v="Quincenal"/>
    <s v="1Q AGO"/>
    <d v="2025-07-14T00:00:00"/>
    <d v="2025-08-13T00:00:00"/>
    <x v="6"/>
    <n v="8"/>
    <x v="0"/>
    <x v="1"/>
    <x v="1"/>
    <x v="1"/>
    <x v="0"/>
  </r>
  <r>
    <n v="515"/>
    <n v="5547801013"/>
    <d v="2025-07-21T00:00:00"/>
    <d v="2025-07-15T00:00:00"/>
    <d v="2025-07-21T00:00:00"/>
    <n v="254967382"/>
    <n v="1778"/>
    <s v="USD"/>
    <n v="7730444778"/>
    <d v="2025-08-19T00:00:00"/>
    <s v="Quincenal"/>
    <s v="1Q AGO"/>
    <d v="2025-07-12T00:00:00"/>
    <d v="2025-08-13T00:00:00"/>
    <x v="6"/>
    <n v="8"/>
    <x v="0"/>
    <x v="0"/>
    <x v="0"/>
    <x v="0"/>
    <x v="1"/>
  </r>
  <r>
    <n v="515"/>
    <n v="5547801014"/>
    <d v="2025-07-21T00:00:00"/>
    <d v="2025-07-15T00:00:00"/>
    <d v="2025-07-21T00:00:00"/>
    <n v="254967382"/>
    <n v="726"/>
    <s v="USD"/>
    <n v="7730444778"/>
    <d v="2025-08-19T00:00:00"/>
    <s v="Quincenal"/>
    <s v="1Q AGO"/>
    <d v="2025-07-12T00:00:00"/>
    <d v="2025-08-13T00:00:00"/>
    <x v="6"/>
    <n v="8"/>
    <x v="0"/>
    <x v="0"/>
    <x v="0"/>
    <x v="0"/>
    <x v="1"/>
  </r>
  <r>
    <n v="515"/>
    <n v="5547801015"/>
    <d v="2025-07-21T00:00:00"/>
    <d v="2025-07-15T00:00:00"/>
    <d v="2025-07-21T00:00:00"/>
    <n v="254967382"/>
    <n v="2032"/>
    <s v="USD"/>
    <n v="7730444778"/>
    <d v="2025-08-19T00:00:00"/>
    <s v="Quincenal"/>
    <s v="1Q AGO"/>
    <d v="2025-07-12T00:00:00"/>
    <d v="2025-08-13T00:00:00"/>
    <x v="6"/>
    <n v="8"/>
    <x v="0"/>
    <x v="0"/>
    <x v="0"/>
    <x v="0"/>
    <x v="1"/>
  </r>
  <r>
    <n v="515"/>
    <n v="5547801016"/>
    <d v="2025-07-21T00:00:00"/>
    <d v="2025-07-15T00:00:00"/>
    <d v="2025-07-21T00:00:00"/>
    <n v="254967382"/>
    <n v="2521"/>
    <s v="USD"/>
    <n v="7730444778"/>
    <d v="2025-08-19T00:00:00"/>
    <s v="Quincenal"/>
    <s v="1Q AGO"/>
    <d v="2025-07-12T00:00:00"/>
    <d v="2025-08-13T00:00:00"/>
    <x v="6"/>
    <n v="8"/>
    <x v="0"/>
    <x v="0"/>
    <x v="0"/>
    <x v="0"/>
    <x v="1"/>
  </r>
  <r>
    <n v="515"/>
    <n v="5547801019"/>
    <d v="2025-07-21T00:00:00"/>
    <d v="2025-07-15T00:00:00"/>
    <d v="2025-07-21T00:00:00"/>
    <n v="254967382"/>
    <n v="20955"/>
    <s v="USD"/>
    <n v="7730444778"/>
    <d v="2025-08-19T00:00:00"/>
    <s v="Quincenal"/>
    <s v="1Q AGO"/>
    <d v="2025-07-12T00:00:00"/>
    <d v="2025-08-13T00:00:00"/>
    <x v="6"/>
    <n v="8"/>
    <x v="0"/>
    <x v="0"/>
    <x v="0"/>
    <x v="0"/>
    <x v="1"/>
  </r>
  <r>
    <n v="515"/>
    <n v="5547801020"/>
    <d v="2025-07-21T00:00:00"/>
    <d v="2025-07-15T00:00:00"/>
    <d v="2025-07-21T00:00:00"/>
    <n v="254967382"/>
    <n v="1687"/>
    <s v="USD"/>
    <n v="7730444778"/>
    <d v="2025-08-19T00:00:00"/>
    <s v="Quincenal"/>
    <s v="1Q AGO"/>
    <d v="2025-07-12T00:00:00"/>
    <d v="2025-08-13T00:00:00"/>
    <x v="6"/>
    <n v="8"/>
    <x v="0"/>
    <x v="0"/>
    <x v="0"/>
    <x v="0"/>
    <x v="1"/>
  </r>
  <r>
    <n v="515"/>
    <n v="5547801021"/>
    <d v="2025-07-21T00:00:00"/>
    <d v="2025-07-15T00:00:00"/>
    <d v="2025-07-21T00:00:00"/>
    <n v="254967382"/>
    <n v="1001"/>
    <s v="USD"/>
    <n v="7730444778"/>
    <d v="2025-08-19T00:00:00"/>
    <s v="Quincenal"/>
    <s v="1Q AGO"/>
    <d v="2025-07-12T00:00:00"/>
    <d v="2025-08-13T00:00:00"/>
    <x v="6"/>
    <n v="8"/>
    <x v="0"/>
    <x v="0"/>
    <x v="0"/>
    <x v="0"/>
    <x v="1"/>
  </r>
  <r>
    <n v="515"/>
    <n v="5547801022"/>
    <d v="2025-07-21T00:00:00"/>
    <d v="2025-07-15T00:00:00"/>
    <d v="2025-07-21T00:00:00"/>
    <n v="254967382"/>
    <n v="14817"/>
    <s v="USD"/>
    <n v="7730444778"/>
    <d v="2025-08-19T00:00:00"/>
    <s v="Quincenal"/>
    <s v="1Q AGO"/>
    <d v="2025-07-12T00:00:00"/>
    <d v="2025-08-13T00:00:00"/>
    <x v="6"/>
    <n v="8"/>
    <x v="0"/>
    <x v="0"/>
    <x v="0"/>
    <x v="0"/>
    <x v="1"/>
  </r>
  <r>
    <n v="515"/>
    <n v="5547801039"/>
    <d v="2025-07-21T00:00:00"/>
    <d v="2025-07-15T00:00:00"/>
    <d v="2025-07-21T00:00:00"/>
    <n v="254967382"/>
    <n v="6618"/>
    <s v="USD"/>
    <n v="7730444778"/>
    <d v="2025-08-19T00:00:00"/>
    <s v="Quincenal"/>
    <s v="1Q AGO"/>
    <d v="2025-07-12T00:00:00"/>
    <d v="2025-08-13T00:00:00"/>
    <x v="6"/>
    <n v="8"/>
    <x v="0"/>
    <x v="0"/>
    <x v="0"/>
    <x v="0"/>
    <x v="1"/>
  </r>
  <r>
    <n v="1591"/>
    <n v="5612377544"/>
    <d v="2025-07-17T00:00:00"/>
    <d v="2025-07-07T00:00:00"/>
    <d v="2025-07-17T00:00:00"/>
    <n v="255577304"/>
    <n v="22035"/>
    <s v="USD"/>
    <n v="7730444778"/>
    <d v="2025-08-19T00:00:00"/>
    <s v="Quincenal"/>
    <s v="1Q AGO"/>
    <d v="2025-07-04T00:00:00"/>
    <d v="2025-08-13T00:00:00"/>
    <x v="6"/>
    <n v="8"/>
    <x v="0"/>
    <x v="0"/>
    <x v="0"/>
    <x v="0"/>
    <x v="1"/>
  </r>
  <r>
    <n v="1591"/>
    <n v="5612377569"/>
    <d v="2025-07-17T00:00:00"/>
    <d v="2025-07-07T00:00:00"/>
    <d v="2025-07-17T00:00:00"/>
    <n v="255577304"/>
    <n v="1396"/>
    <s v="USD"/>
    <n v="7730444778"/>
    <d v="2025-08-19T00:00:00"/>
    <s v="Quincenal"/>
    <s v="1Q AGO"/>
    <d v="2025-07-04T00:00:00"/>
    <d v="2025-08-13T00:00:00"/>
    <x v="6"/>
    <n v="8"/>
    <x v="0"/>
    <x v="0"/>
    <x v="0"/>
    <x v="0"/>
    <x v="1"/>
  </r>
  <r>
    <n v="1591"/>
    <n v="5612389294"/>
    <d v="2025-07-21T00:00:00"/>
    <d v="2025-07-14T00:00:00"/>
    <d v="2025-07-21T00:00:00"/>
    <n v="255092559"/>
    <n v="7932"/>
    <s v="USD"/>
    <n v="7730444778"/>
    <d v="2025-08-19T00:00:00"/>
    <s v="Quincenal"/>
    <s v="1Q AGO"/>
    <d v="2025-07-11T00:00:00"/>
    <d v="2025-08-13T00:00:00"/>
    <x v="6"/>
    <n v="8"/>
    <x v="0"/>
    <x v="0"/>
    <x v="0"/>
    <x v="0"/>
    <x v="1"/>
  </r>
  <r>
    <n v="1591"/>
    <n v="5612389295"/>
    <d v="2025-07-21T00:00:00"/>
    <d v="2025-07-14T00:00:00"/>
    <d v="2025-07-21T00:00:00"/>
    <n v="255092559"/>
    <n v="1893"/>
    <s v="USD"/>
    <n v="7730444778"/>
    <d v="2025-08-19T00:00:00"/>
    <s v="Quincenal"/>
    <s v="1Q AGO"/>
    <d v="2025-07-11T00:00:00"/>
    <d v="2025-08-13T00:00:00"/>
    <x v="6"/>
    <n v="8"/>
    <x v="0"/>
    <x v="0"/>
    <x v="0"/>
    <x v="0"/>
    <x v="1"/>
  </r>
  <r>
    <n v="1591"/>
    <n v="5612389296"/>
    <d v="2025-07-21T00:00:00"/>
    <d v="2025-07-14T00:00:00"/>
    <d v="2025-07-21T00:00:00"/>
    <n v="255092559"/>
    <n v="18942"/>
    <s v="USD"/>
    <n v="7730444778"/>
    <d v="2025-08-19T00:00:00"/>
    <s v="Quincenal"/>
    <s v="1Q AGO"/>
    <d v="2025-07-11T00:00:00"/>
    <d v="2025-08-13T00:00:00"/>
    <x v="6"/>
    <n v="8"/>
    <x v="0"/>
    <x v="0"/>
    <x v="0"/>
    <x v="0"/>
    <x v="1"/>
  </r>
  <r>
    <n v="1591"/>
    <n v="5612389312"/>
    <d v="2025-07-21T00:00:00"/>
    <d v="2025-07-14T00:00:00"/>
    <d v="2025-07-21T00:00:00"/>
    <n v="255092559"/>
    <n v="21231"/>
    <s v="USD"/>
    <n v="7730444778"/>
    <d v="2025-08-19T00:00:00"/>
    <s v="Quincenal"/>
    <s v="1Q AGO"/>
    <d v="2025-07-11T00:00:00"/>
    <d v="2025-08-13T00:00:00"/>
    <x v="6"/>
    <n v="8"/>
    <x v="0"/>
    <x v="0"/>
    <x v="0"/>
    <x v="0"/>
    <x v="1"/>
  </r>
  <r>
    <n v="1591"/>
    <n v="5612389321"/>
    <d v="2025-07-21T00:00:00"/>
    <d v="2025-07-14T00:00:00"/>
    <d v="2025-07-21T00:00:00"/>
    <n v="255092559"/>
    <n v="2787"/>
    <s v="USD"/>
    <n v="7730444778"/>
    <d v="2025-08-19T00:00:00"/>
    <s v="Quincenal"/>
    <s v="1Q AGO"/>
    <d v="2025-07-11T00:00:00"/>
    <d v="2025-08-13T00:00:00"/>
    <x v="6"/>
    <n v="8"/>
    <x v="0"/>
    <x v="0"/>
    <x v="0"/>
    <x v="0"/>
    <x v="1"/>
  </r>
  <r>
    <n v="1591"/>
    <n v="5612391410"/>
    <d v="2025-07-21T00:00:00"/>
    <d v="2025-07-16T00:00:00"/>
    <d v="2025-07-21T00:00:00"/>
    <n v="254982572"/>
    <n v="819"/>
    <s v="USD"/>
    <n v="7730444778"/>
    <d v="2025-08-19T00:00:00"/>
    <s v="Quincenal"/>
    <s v="1Q AGO"/>
    <d v="2025-07-11T00:00:00"/>
    <d v="2025-08-13T00:00:00"/>
    <x v="6"/>
    <n v="8"/>
    <x v="0"/>
    <x v="0"/>
    <x v="0"/>
    <x v="0"/>
    <x v="1"/>
  </r>
  <r>
    <n v="1591"/>
    <n v="5612395313"/>
    <d v="2025-07-25T00:00:00"/>
    <d v="2025-07-17T00:00:00"/>
    <d v="2025-07-25T00:00:00"/>
    <n v="254982572"/>
    <n v="1393"/>
    <s v="USD"/>
    <n v="7730444778"/>
    <d v="2025-08-19T00:00:00"/>
    <s v="Quincenal"/>
    <s v="1Q AGO"/>
    <d v="2025-07-11T00:00:00"/>
    <d v="2025-08-13T00:00:00"/>
    <x v="6"/>
    <n v="8"/>
    <x v="0"/>
    <x v="0"/>
    <x v="0"/>
    <x v="0"/>
    <x v="0"/>
  </r>
  <r>
    <n v="71"/>
    <n v="5283066564"/>
    <d v="2025-07-08T00:00:00"/>
    <d v="2025-07-04T00:00:00"/>
    <d v="2025-07-08T00:00:00"/>
    <n v="254449032"/>
    <n v="40442"/>
    <s v="USD"/>
    <n v="7730444778"/>
    <d v="2025-08-19T00:00:00"/>
    <s v="Quincenal"/>
    <s v="1Q AGO"/>
    <d v="2025-07-01T11:30:00"/>
    <d v="2025-08-13T06:00:00"/>
    <x v="6"/>
    <n v="8"/>
    <x v="0"/>
    <x v="0"/>
    <x v="0"/>
    <x v="0"/>
    <x v="1"/>
  </r>
  <r>
    <n v="71"/>
    <n v="5283083003"/>
    <d v="2025-07-14T00:00:00"/>
    <d v="2025-07-11T00:00:00"/>
    <d v="2025-07-14T00:00:00"/>
    <n v="254102958"/>
    <n v="7528"/>
    <s v="USD"/>
    <n v="7730444778"/>
    <d v="2025-08-19T00:00:00"/>
    <s v="Quincenal"/>
    <s v="1Q AGO"/>
    <d v="2025-07-08T15:00:00"/>
    <d v="2025-08-13T18:00:00"/>
    <x v="6"/>
    <n v="8"/>
    <x v="0"/>
    <x v="0"/>
    <x v="0"/>
    <x v="0"/>
    <x v="1"/>
  </r>
  <r>
    <n v="71"/>
    <n v="5283083039"/>
    <d v="2025-07-14T00:00:00"/>
    <d v="2025-07-11T00:00:00"/>
    <d v="2025-07-14T00:00:00"/>
    <n v="254102958"/>
    <n v="36236"/>
    <s v="USD"/>
    <n v="7730444778"/>
    <d v="2025-08-19T00:00:00"/>
    <s v="Quincenal"/>
    <s v="1Q AGO"/>
    <d v="2025-07-08T15:00:00"/>
    <d v="2025-08-13T18:00:00"/>
    <x v="6"/>
    <n v="8"/>
    <x v="0"/>
    <x v="0"/>
    <x v="0"/>
    <x v="0"/>
    <x v="1"/>
  </r>
  <r>
    <n v="71"/>
    <n v="5283083310"/>
    <d v="2025-07-14T00:00:00"/>
    <d v="2025-07-11T00:00:00"/>
    <d v="2025-07-14T00:00:00"/>
    <n v="253916851"/>
    <n v="2633"/>
    <s v="USD"/>
    <n v="7730444778"/>
    <d v="2025-08-19T00:00:00"/>
    <s v="Quincenal"/>
    <s v="1Q AGO"/>
    <d v="2025-07-08T15:00:00"/>
    <d v="2025-08-13T18:00:00"/>
    <x v="6"/>
    <n v="8"/>
    <x v="0"/>
    <x v="0"/>
    <x v="0"/>
    <x v="0"/>
    <x v="1"/>
  </r>
  <r>
    <n v="71"/>
    <n v="5283091865"/>
    <d v="2025-07-21T00:00:00"/>
    <d v="2025-07-16T00:00:00"/>
    <d v="2025-07-21T00:00:00"/>
    <n v="253916851"/>
    <n v="1816"/>
    <s v="USD"/>
    <n v="7730444778"/>
    <d v="2025-08-19T00:00:00"/>
    <s v="Quincenal"/>
    <s v="1Q AGO"/>
    <d v="2025-07-08T15:00:00"/>
    <d v="2025-08-13T18:00:00"/>
    <x v="6"/>
    <n v="8"/>
    <x v="0"/>
    <x v="0"/>
    <x v="0"/>
    <x v="0"/>
    <x v="0"/>
  </r>
  <r>
    <n v="515"/>
    <n v="5547804103"/>
    <d v="2025-07-21T00:00:00"/>
    <d v="2025-07-16T00:00:00"/>
    <d v="2025-07-21T00:00:00"/>
    <n v="254281064"/>
    <n v="2671"/>
    <s v="USD"/>
    <n v="7730448625"/>
    <d v="2025-09-04T00:00:00"/>
    <s v="Quincenal"/>
    <s v="2Q AGO"/>
    <d v="2025-07-13T00:00:00"/>
    <d v="2025-08-16T00:00:00"/>
    <x v="6"/>
    <n v="9"/>
    <x v="0"/>
    <x v="0"/>
    <x v="0"/>
    <x v="0"/>
    <x v="1"/>
  </r>
  <r>
    <n v="515"/>
    <n v="5547804106"/>
    <d v="2025-07-21T00:00:00"/>
    <d v="2025-07-16T00:00:00"/>
    <d v="2025-07-21T00:00:00"/>
    <n v="254281064"/>
    <n v="897"/>
    <s v="USD"/>
    <n v="7730448625"/>
    <d v="2025-09-04T00:00:00"/>
    <s v="Quincenal"/>
    <s v="2Q AGO"/>
    <d v="2025-07-13T00:00:00"/>
    <d v="2025-08-16T00:00:00"/>
    <x v="6"/>
    <n v="9"/>
    <x v="0"/>
    <x v="0"/>
    <x v="0"/>
    <x v="0"/>
    <x v="1"/>
  </r>
  <r>
    <n v="1591"/>
    <n v="5612386791"/>
    <d v="2025-07-21T00:00:00"/>
    <d v="2025-07-11T00:00:00"/>
    <d v="2025-07-21T00:00:00"/>
    <n v="253768634"/>
    <n v="1543"/>
    <s v="USD"/>
    <n v="7730448625"/>
    <d v="2025-09-04T00:00:00"/>
    <s v="Quincenal"/>
    <s v="2Q AGO"/>
    <d v="2025-07-10T00:00:00"/>
    <d v="2025-08-16T00:00:00"/>
    <x v="6"/>
    <n v="9"/>
    <x v="0"/>
    <x v="0"/>
    <x v="0"/>
    <x v="0"/>
    <x v="1"/>
  </r>
  <r>
    <n v="1591"/>
    <n v="5612386793"/>
    <d v="2025-07-21T00:00:00"/>
    <d v="2025-07-11T00:00:00"/>
    <d v="2025-07-21T00:00:00"/>
    <n v="253768634"/>
    <n v="23937"/>
    <s v="USD"/>
    <n v="7730448625"/>
    <d v="2025-09-04T00:00:00"/>
    <s v="Quincenal"/>
    <s v="2Q AGO"/>
    <d v="2025-07-10T00:00:00"/>
    <d v="2025-08-16T00:00:00"/>
    <x v="6"/>
    <n v="9"/>
    <x v="0"/>
    <x v="0"/>
    <x v="0"/>
    <x v="0"/>
    <x v="1"/>
  </r>
  <r>
    <n v="1591"/>
    <n v="5612386794"/>
    <d v="2025-07-21T00:00:00"/>
    <d v="2025-07-11T00:00:00"/>
    <d v="2025-07-21T00:00:00"/>
    <n v="253768634"/>
    <n v="8143"/>
    <s v="USD"/>
    <n v="7730448625"/>
    <d v="2025-09-04T00:00:00"/>
    <s v="Quincenal"/>
    <s v="2Q AGO"/>
    <d v="2025-07-10T00:00:00"/>
    <d v="2025-08-16T00:00:00"/>
    <x v="6"/>
    <n v="9"/>
    <x v="0"/>
    <x v="0"/>
    <x v="0"/>
    <x v="0"/>
    <x v="1"/>
  </r>
  <r>
    <n v="1591"/>
    <n v="5612386795"/>
    <d v="2025-07-21T00:00:00"/>
    <d v="2025-07-11T00:00:00"/>
    <d v="2025-07-21T00:00:00"/>
    <n v="253768634"/>
    <n v="116614"/>
    <s v="USD"/>
    <n v="7730448625"/>
    <d v="2025-09-04T00:00:00"/>
    <s v="Quincenal"/>
    <s v="2Q AGO"/>
    <d v="2025-07-10T00:00:00"/>
    <d v="2025-08-16T00:00:00"/>
    <x v="6"/>
    <n v="9"/>
    <x v="0"/>
    <x v="0"/>
    <x v="0"/>
    <x v="0"/>
    <x v="1"/>
  </r>
  <r>
    <n v="1591"/>
    <n v="5612386824"/>
    <d v="2025-07-21T00:00:00"/>
    <d v="2025-07-12T00:00:00"/>
    <d v="2025-07-21T00:00:00"/>
    <n v="253768634"/>
    <n v="7127"/>
    <s v="USD"/>
    <n v="7730448625"/>
    <d v="2025-09-04T00:00:00"/>
    <s v="Quincenal"/>
    <s v="2Q AGO"/>
    <d v="2025-07-10T00:00:00"/>
    <d v="2025-08-16T00:00:00"/>
    <x v="6"/>
    <n v="9"/>
    <x v="0"/>
    <x v="0"/>
    <x v="0"/>
    <x v="0"/>
    <x v="1"/>
  </r>
  <r>
    <n v="71"/>
    <n v="5283077457"/>
    <d v="2025-07-14T00:00:00"/>
    <d v="2025-07-09T00:00:00"/>
    <d v="2025-07-14T00:00:00"/>
    <s v="HLCUSHA2506CEKE5"/>
    <n v="11376"/>
    <s v="USD"/>
    <n v="7730448625"/>
    <d v="2025-09-04T00:00:00"/>
    <s v="Quincenal"/>
    <s v="2Q AGO"/>
    <d v="2025-07-07T15:00:00"/>
    <d v="2025-08-16T21:00:00"/>
    <x v="6"/>
    <n v="9"/>
    <x v="0"/>
    <x v="0"/>
    <x v="0"/>
    <x v="0"/>
    <x v="1"/>
  </r>
  <r>
    <n v="71"/>
    <n v="5283077458"/>
    <d v="2025-07-14T00:00:00"/>
    <d v="2025-07-09T00:00:00"/>
    <d v="2025-07-14T00:00:00"/>
    <s v="HLCUSHA2506CEKE5"/>
    <n v="11408"/>
    <s v="USD"/>
    <n v="7730448625"/>
    <d v="2025-09-04T00:00:00"/>
    <s v="Quincenal"/>
    <s v="2Q AGO"/>
    <d v="2025-07-07T15:00:00"/>
    <d v="2025-08-16T21:00:00"/>
    <x v="6"/>
    <n v="9"/>
    <x v="0"/>
    <x v="0"/>
    <x v="0"/>
    <x v="0"/>
    <x v="1"/>
  </r>
  <r>
    <n v="71"/>
    <n v="5283083510"/>
    <d v="2025-07-14T00:00:00"/>
    <d v="2025-07-11T00:00:00"/>
    <d v="2025-07-14T00:00:00"/>
    <n v="254947524"/>
    <n v="136"/>
    <s v="USD"/>
    <n v="7730448625"/>
    <d v="2025-09-04T00:00:00"/>
    <s v="Quincenal"/>
    <s v="2Q AGO"/>
    <d v="2025-07-11T15:30:00"/>
    <d v="2025-08-16T21:00:00"/>
    <x v="6"/>
    <n v="9"/>
    <x v="0"/>
    <x v="0"/>
    <x v="0"/>
    <x v="0"/>
    <x v="1"/>
  </r>
  <r>
    <n v="71"/>
    <n v="5283083511"/>
    <d v="2025-07-14T00:00:00"/>
    <d v="2025-07-11T00:00:00"/>
    <d v="2025-07-14T00:00:00"/>
    <n v="254947524"/>
    <n v="2568"/>
    <s v="USD"/>
    <n v="7730448625"/>
    <d v="2025-09-04T00:00:00"/>
    <s v="Quincenal"/>
    <s v="2Q AGO"/>
    <d v="2025-07-11T15:30:00"/>
    <d v="2025-08-16T21:00:00"/>
    <x v="6"/>
    <n v="9"/>
    <x v="0"/>
    <x v="0"/>
    <x v="0"/>
    <x v="0"/>
    <x v="1"/>
  </r>
  <r>
    <n v="71"/>
    <n v="5283083519"/>
    <d v="2025-07-14T00:00:00"/>
    <d v="2025-07-11T00:00:00"/>
    <d v="2025-07-14T00:00:00"/>
    <n v="254947524"/>
    <n v="1219"/>
    <s v="USD"/>
    <n v="7730448625"/>
    <d v="2025-09-04T00:00:00"/>
    <s v="Quincenal"/>
    <s v="2Q AGO"/>
    <d v="2025-07-11T15:30:00"/>
    <d v="2025-08-16T21:00:00"/>
    <x v="6"/>
    <n v="9"/>
    <x v="0"/>
    <x v="0"/>
    <x v="0"/>
    <x v="0"/>
    <x v="1"/>
  </r>
  <r>
    <n v="71"/>
    <n v="5283083520"/>
    <d v="2025-07-14T00:00:00"/>
    <d v="2025-07-11T00:00:00"/>
    <d v="2025-07-14T00:00:00"/>
    <n v="254947524"/>
    <n v="2554"/>
    <s v="USD"/>
    <n v="7730448625"/>
    <d v="2025-09-04T00:00:00"/>
    <s v="Quincenal"/>
    <s v="2Q AGO"/>
    <d v="2025-07-11T15:30:00"/>
    <d v="2025-08-16T21:00:00"/>
    <x v="6"/>
    <n v="9"/>
    <x v="0"/>
    <x v="0"/>
    <x v="0"/>
    <x v="0"/>
    <x v="1"/>
  </r>
  <r>
    <n v="71"/>
    <n v="5283083521"/>
    <d v="2025-07-14T00:00:00"/>
    <d v="2025-07-11T00:00:00"/>
    <d v="2025-07-14T00:00:00"/>
    <n v="254947524"/>
    <n v="11269"/>
    <s v="USD"/>
    <n v="7730448625"/>
    <d v="2025-09-04T00:00:00"/>
    <s v="Quincenal"/>
    <s v="2Q AGO"/>
    <d v="2025-07-11T15:30:00"/>
    <d v="2025-08-16T21:00:00"/>
    <x v="6"/>
    <n v="9"/>
    <x v="0"/>
    <x v="0"/>
    <x v="0"/>
    <x v="0"/>
    <x v="1"/>
  </r>
  <r>
    <n v="71"/>
    <n v="5283083522"/>
    <d v="2025-07-14T00:00:00"/>
    <d v="2025-07-11T00:00:00"/>
    <d v="2025-07-14T00:00:00"/>
    <n v="254947524"/>
    <n v="107027"/>
    <s v="USD"/>
    <n v="7730448625"/>
    <d v="2025-09-04T00:00:00"/>
    <s v="Quincenal"/>
    <s v="2Q AGO"/>
    <d v="2025-07-11T15:30:00"/>
    <d v="2025-08-16T21:00:00"/>
    <x v="6"/>
    <n v="9"/>
    <x v="0"/>
    <x v="0"/>
    <x v="0"/>
    <x v="0"/>
    <x v="1"/>
  </r>
  <r>
    <n v="71"/>
    <n v="5283083523"/>
    <d v="2025-07-14T00:00:00"/>
    <d v="2025-07-11T00:00:00"/>
    <d v="2025-07-14T00:00:00"/>
    <n v="254947524"/>
    <n v="1339"/>
    <s v="USD"/>
    <n v="7730448625"/>
    <d v="2025-09-04T00:00:00"/>
    <s v="Quincenal"/>
    <s v="2Q AGO"/>
    <d v="2025-07-11T15:30:00"/>
    <d v="2025-08-16T21:00:00"/>
    <x v="6"/>
    <n v="9"/>
    <x v="0"/>
    <x v="0"/>
    <x v="0"/>
    <x v="0"/>
    <x v="1"/>
  </r>
  <r>
    <n v="71"/>
    <n v="5283083525"/>
    <d v="2025-07-14T00:00:00"/>
    <d v="2025-07-11T00:00:00"/>
    <d v="2025-07-14T00:00:00"/>
    <n v="254947524"/>
    <n v="2285"/>
    <s v="USD"/>
    <n v="7730448625"/>
    <d v="2025-09-04T00:00:00"/>
    <s v="Quincenal"/>
    <s v="2Q AGO"/>
    <d v="2025-07-11T15:30:00"/>
    <d v="2025-08-16T21:00:00"/>
    <x v="6"/>
    <n v="9"/>
    <x v="0"/>
    <x v="0"/>
    <x v="0"/>
    <x v="0"/>
    <x v="1"/>
  </r>
  <r>
    <n v="71"/>
    <n v="5283083526"/>
    <d v="2025-07-14T00:00:00"/>
    <d v="2025-07-11T00:00:00"/>
    <d v="2025-07-14T00:00:00"/>
    <n v="254947524"/>
    <n v="11265"/>
    <s v="USD"/>
    <n v="7730448625"/>
    <d v="2025-09-04T00:00:00"/>
    <s v="Quincenal"/>
    <s v="2Q AGO"/>
    <d v="2025-07-11T15:30:00"/>
    <d v="2025-08-16T21:00:00"/>
    <x v="6"/>
    <n v="9"/>
    <x v="0"/>
    <x v="0"/>
    <x v="0"/>
    <x v="0"/>
    <x v="1"/>
  </r>
  <r>
    <n v="71"/>
    <n v="5283083528"/>
    <d v="2025-07-14T00:00:00"/>
    <d v="2025-07-11T00:00:00"/>
    <d v="2025-07-14T00:00:00"/>
    <n v="254947524"/>
    <n v="82416"/>
    <s v="USD"/>
    <n v="7730448625"/>
    <d v="2025-09-04T00:00:00"/>
    <s v="Quincenal"/>
    <s v="2Q AGO"/>
    <d v="2025-07-11T15:30:00"/>
    <d v="2025-08-16T21:00:00"/>
    <x v="6"/>
    <n v="9"/>
    <x v="0"/>
    <x v="0"/>
    <x v="0"/>
    <x v="0"/>
    <x v="1"/>
  </r>
  <r>
    <n v="71"/>
    <n v="5283083531"/>
    <d v="2025-07-14T00:00:00"/>
    <d v="2025-07-11T00:00:00"/>
    <d v="2025-07-14T00:00:00"/>
    <n v="254947524"/>
    <n v="11388"/>
    <s v="USD"/>
    <n v="7730448625"/>
    <d v="2025-09-04T00:00:00"/>
    <s v="Quincenal"/>
    <s v="2Q AGO"/>
    <d v="2025-07-11T15:30:00"/>
    <d v="2025-08-16T21:00:00"/>
    <x v="6"/>
    <n v="9"/>
    <x v="0"/>
    <x v="0"/>
    <x v="0"/>
    <x v="0"/>
    <x v="1"/>
  </r>
  <r>
    <n v="71"/>
    <n v="5283083600"/>
    <d v="2025-07-14T00:00:00"/>
    <d v="2025-07-12T00:00:00"/>
    <d v="2025-07-14T00:00:00"/>
    <n v="254947524"/>
    <n v="5273"/>
    <s v="USD"/>
    <n v="7730448625"/>
    <d v="2025-09-04T00:00:00"/>
    <s v="Quincenal"/>
    <s v="2Q AGO"/>
    <d v="2025-07-11T15:30:00"/>
    <d v="2025-08-16T21:00:00"/>
    <x v="6"/>
    <n v="9"/>
    <x v="0"/>
    <x v="0"/>
    <x v="0"/>
    <x v="0"/>
    <x v="1"/>
  </r>
  <r>
    <n v="71"/>
    <n v="5283083622"/>
    <d v="2025-07-14T00:00:00"/>
    <d v="2025-07-12T00:00:00"/>
    <d v="2025-07-14T00:00:00"/>
    <n v="254947524"/>
    <n v="13634"/>
    <s v="USD"/>
    <n v="7730448625"/>
    <d v="2025-09-04T00:00:00"/>
    <s v="Quincenal"/>
    <s v="2Q AGO"/>
    <d v="2025-07-11T15:30:00"/>
    <d v="2025-08-16T21:00:00"/>
    <x v="6"/>
    <n v="9"/>
    <x v="0"/>
    <x v="0"/>
    <x v="0"/>
    <x v="0"/>
    <x v="1"/>
  </r>
  <r>
    <n v="10171"/>
    <n v="5481804351"/>
    <d v="2025-07-28T00:00:00"/>
    <d v="2025-08-18T00:00:00"/>
    <d v="2025-11-19T00:00:00"/>
    <n v="255605296"/>
    <n v="106572"/>
    <s v="USD"/>
    <n v="7730472788"/>
    <d v="2025-12-09T00:00:00"/>
    <s v="Quincenal"/>
    <s v="2Q NOV"/>
    <d v="2025-07-26T00:00:00"/>
    <d v="2025-08-17T00:00:00"/>
    <x v="8"/>
    <n v="12"/>
    <x v="0"/>
    <x v="1"/>
    <x v="1"/>
    <x v="0"/>
    <x v="0"/>
  </r>
  <r>
    <n v="71"/>
    <n v="5283083603"/>
    <d v="2025-07-14T00:00:00"/>
    <d v="2025-07-12T00:00:00"/>
    <d v="2025-07-14T00:00:00"/>
    <s v="HLCUSHA2506CILW5"/>
    <n v="781"/>
    <s v="USD"/>
    <n v="7730448625"/>
    <d v="2025-09-04T00:00:00"/>
    <s v="Quincenal"/>
    <s v="2Q AGO"/>
    <d v="2025-07-10T00:00:00"/>
    <d v="2025-08-18T00:00:00"/>
    <x v="6"/>
    <n v="9"/>
    <x v="0"/>
    <x v="0"/>
    <x v="0"/>
    <x v="0"/>
    <x v="1"/>
  </r>
  <r>
    <n v="71"/>
    <n v="5283083546"/>
    <d v="2025-07-14T00:00:00"/>
    <d v="2025-07-11T00:00:00"/>
    <d v="2025-07-14T00:00:00"/>
    <n v="254098718"/>
    <n v="1509"/>
    <s v="USD"/>
    <n v="7730448625"/>
    <d v="2025-09-04T00:00:00"/>
    <s v="Quincenal"/>
    <s v="2Q AGO"/>
    <d v="2025-07-11T15:57:00"/>
    <d v="2025-08-18T17:00:00"/>
    <x v="6"/>
    <n v="9"/>
    <x v="0"/>
    <x v="0"/>
    <x v="0"/>
    <x v="0"/>
    <x v="1"/>
  </r>
  <r>
    <n v="71"/>
    <n v="5283112873"/>
    <d v="2025-07-31T00:00:00"/>
    <d v="2025-07-25T00:00:00"/>
    <d v="2025-07-31T00:00:00"/>
    <n v="254383437"/>
    <n v="15949"/>
    <s v="USD"/>
    <n v="7730448625"/>
    <d v="2025-09-04T00:00:00"/>
    <s v="Quincenal"/>
    <s v="2Q AGO"/>
    <d v="2025-07-17T00:00:00"/>
    <d v="2025-08-20T00:00:00"/>
    <x v="6"/>
    <n v="9"/>
    <x v="0"/>
    <x v="0"/>
    <x v="0"/>
    <x v="0"/>
    <x v="0"/>
  </r>
  <r>
    <n v="10171"/>
    <n v="5481860871"/>
    <d v="2025-08-04T00:00:00"/>
    <d v="2025-09-19T00:00:00"/>
    <d v="2025-10-01T00:00:00"/>
    <n v="254775510"/>
    <n v="215028"/>
    <s v="USD"/>
    <n v="7730464636"/>
    <d v="2025-11-04T00:00:00"/>
    <s v="Quincenal"/>
    <s v="1Q OCT"/>
    <d v="2025-07-21T00:00:00"/>
    <d v="2025-08-20T00:00:00"/>
    <x v="10"/>
    <n v="11"/>
    <x v="0"/>
    <x v="1"/>
    <x v="1"/>
    <x v="0"/>
    <x v="0"/>
  </r>
  <r>
    <n v="515"/>
    <n v="5547801011"/>
    <d v="2025-07-21T00:00:00"/>
    <d v="2025-07-15T00:00:00"/>
    <d v="2025-07-21T00:00:00"/>
    <n v="255092738"/>
    <n v="4005"/>
    <s v="USD"/>
    <n v="7730448625"/>
    <d v="2025-09-04T00:00:00"/>
    <s v="Quincenal"/>
    <s v="2Q AGO"/>
    <d v="2025-07-12T00:00:00"/>
    <d v="2025-08-20T00:00:00"/>
    <x v="6"/>
    <n v="9"/>
    <x v="0"/>
    <x v="0"/>
    <x v="0"/>
    <x v="0"/>
    <x v="1"/>
  </r>
  <r>
    <n v="515"/>
    <n v="5547801012"/>
    <d v="2025-07-21T00:00:00"/>
    <d v="2025-07-15T00:00:00"/>
    <d v="2025-07-21T00:00:00"/>
    <n v="255092738"/>
    <n v="301"/>
    <s v="USD"/>
    <n v="7730448625"/>
    <d v="2025-09-04T00:00:00"/>
    <s v="Quincenal"/>
    <s v="2Q AGO"/>
    <d v="2025-07-12T00:00:00"/>
    <d v="2025-08-20T00:00:00"/>
    <x v="6"/>
    <n v="9"/>
    <x v="0"/>
    <x v="0"/>
    <x v="0"/>
    <x v="0"/>
    <x v="1"/>
  </r>
  <r>
    <n v="515"/>
    <n v="5547801018"/>
    <d v="2025-07-21T00:00:00"/>
    <d v="2025-07-15T00:00:00"/>
    <d v="2025-07-21T00:00:00"/>
    <n v="255092738"/>
    <n v="708"/>
    <s v="USD"/>
    <n v="7730448625"/>
    <d v="2025-09-04T00:00:00"/>
    <s v="Quincenal"/>
    <s v="2Q AGO"/>
    <d v="2025-07-12T00:00:00"/>
    <d v="2025-08-20T00:00:00"/>
    <x v="6"/>
    <n v="9"/>
    <x v="0"/>
    <x v="0"/>
    <x v="0"/>
    <x v="0"/>
    <x v="1"/>
  </r>
  <r>
    <n v="515"/>
    <n v="5547801024"/>
    <d v="2025-07-21T00:00:00"/>
    <d v="2025-07-15T00:00:00"/>
    <d v="2025-07-21T00:00:00"/>
    <n v="255092738"/>
    <n v="499"/>
    <s v="USD"/>
    <n v="7730448625"/>
    <d v="2025-09-04T00:00:00"/>
    <s v="Quincenal"/>
    <s v="2Q AGO"/>
    <d v="2025-07-12T00:00:00"/>
    <d v="2025-08-20T00:00:00"/>
    <x v="6"/>
    <n v="9"/>
    <x v="0"/>
    <x v="0"/>
    <x v="0"/>
    <x v="0"/>
    <x v="1"/>
  </r>
  <r>
    <n v="515"/>
    <n v="5547814083"/>
    <d v="2025-07-30T00:00:00"/>
    <d v="2025-07-22T00:00:00"/>
    <d v="2025-07-30T00:00:00"/>
    <n v="254967381"/>
    <n v="3164"/>
    <s v="USD"/>
    <n v="7730448625"/>
    <d v="2025-09-04T00:00:00"/>
    <s v="Quincenal"/>
    <s v="2Q AGO"/>
    <d v="2025-07-19T00:00:00"/>
    <d v="2025-08-20T00:00:00"/>
    <x v="6"/>
    <n v="9"/>
    <x v="0"/>
    <x v="0"/>
    <x v="0"/>
    <x v="0"/>
    <x v="1"/>
  </r>
  <r>
    <n v="515"/>
    <n v="5547814088"/>
    <d v="2025-07-30T00:00:00"/>
    <d v="2025-07-22T00:00:00"/>
    <d v="2025-07-30T00:00:00"/>
    <n v="254967381"/>
    <n v="323"/>
    <s v="USD"/>
    <n v="7730448625"/>
    <d v="2025-09-04T00:00:00"/>
    <s v="Quincenal"/>
    <s v="2Q AGO"/>
    <d v="2025-07-19T00:00:00"/>
    <d v="2025-08-20T00:00:00"/>
    <x v="6"/>
    <n v="9"/>
    <x v="0"/>
    <x v="0"/>
    <x v="0"/>
    <x v="0"/>
    <x v="1"/>
  </r>
  <r>
    <n v="515"/>
    <n v="5547814089"/>
    <d v="2025-07-30T00:00:00"/>
    <d v="2025-07-22T00:00:00"/>
    <d v="2025-07-30T00:00:00"/>
    <n v="254967381"/>
    <n v="9165"/>
    <s v="USD"/>
    <n v="7730448625"/>
    <d v="2025-09-04T00:00:00"/>
    <s v="Quincenal"/>
    <s v="2Q AGO"/>
    <d v="2025-07-19T00:00:00"/>
    <d v="2025-08-20T00:00:00"/>
    <x v="6"/>
    <n v="9"/>
    <x v="0"/>
    <x v="0"/>
    <x v="0"/>
    <x v="0"/>
    <x v="1"/>
  </r>
  <r>
    <n v="515"/>
    <n v="5547814098"/>
    <d v="2025-07-30T00:00:00"/>
    <d v="2025-07-22T00:00:00"/>
    <d v="2025-07-30T00:00:00"/>
    <n v="254967381"/>
    <n v="82"/>
    <s v="USD"/>
    <n v="7730448625"/>
    <d v="2025-09-04T00:00:00"/>
    <s v="Quincenal"/>
    <s v="2Q AGO"/>
    <d v="2025-07-19T00:00:00"/>
    <d v="2025-08-20T00:00:00"/>
    <x v="6"/>
    <n v="9"/>
    <x v="0"/>
    <x v="0"/>
    <x v="0"/>
    <x v="0"/>
    <x v="1"/>
  </r>
  <r>
    <n v="515"/>
    <n v="5547814099"/>
    <d v="2025-07-30T00:00:00"/>
    <d v="2025-07-22T00:00:00"/>
    <d v="2025-07-30T00:00:00"/>
    <n v="254967381"/>
    <n v="1694"/>
    <s v="USD"/>
    <n v="7730448625"/>
    <d v="2025-09-04T00:00:00"/>
    <s v="Quincenal"/>
    <s v="2Q AGO"/>
    <d v="2025-07-19T00:00:00"/>
    <d v="2025-08-20T00:00:00"/>
    <x v="6"/>
    <n v="9"/>
    <x v="0"/>
    <x v="0"/>
    <x v="0"/>
    <x v="0"/>
    <x v="1"/>
  </r>
  <r>
    <n v="515"/>
    <n v="5547871723"/>
    <d v="2025-08-25T00:00:00"/>
    <d v="2025-08-15T00:00:00"/>
    <d v="2025-08-25T00:00:00"/>
    <n v="255092738"/>
    <n v="12328"/>
    <s v="USD"/>
    <n v="7730448625"/>
    <d v="2025-09-04T00:00:00"/>
    <s v="Quincenal"/>
    <s v="2Q AGO"/>
    <d v="2025-07-12T00:00:00"/>
    <d v="2025-08-20T00:00:00"/>
    <x v="8"/>
    <n v="9"/>
    <x v="0"/>
    <x v="0"/>
    <x v="0"/>
    <x v="0"/>
    <x v="0"/>
  </r>
  <r>
    <n v="515"/>
    <n v="5547873089"/>
    <d v="2025-08-25T00:00:00"/>
    <d v="2025-08-15T00:00:00"/>
    <d v="2025-08-25T00:00:00"/>
    <n v="255092738"/>
    <n v="587"/>
    <s v="USD"/>
    <n v="7730448625"/>
    <d v="2025-09-04T00:00:00"/>
    <s v="Quincenal"/>
    <s v="2Q AGO"/>
    <d v="2025-07-12T00:00:00"/>
    <d v="2025-08-20T00:00:00"/>
    <x v="8"/>
    <n v="9"/>
    <x v="0"/>
    <x v="0"/>
    <x v="0"/>
    <x v="0"/>
    <x v="0"/>
  </r>
  <r>
    <n v="515"/>
    <n v="5547904814"/>
    <d v="2025-09-04T00:00:00"/>
    <d v="2025-08-29T00:00:00"/>
    <d v="2025-09-04T00:00:00"/>
    <n v="254967381"/>
    <n v="8143"/>
    <s v="USD"/>
    <n v="7730452981"/>
    <d v="2025-09-18T00:00:00"/>
    <s v="Quincenal"/>
    <s v="1Q SEP"/>
    <d v="2025-07-22T00:00:00"/>
    <d v="2025-08-20T00:00:00"/>
    <x v="8"/>
    <n v="9"/>
    <x v="0"/>
    <x v="0"/>
    <x v="0"/>
    <x v="0"/>
    <x v="0"/>
  </r>
  <r>
    <n v="1591"/>
    <n v="5612389292"/>
    <d v="2025-07-21T00:00:00"/>
    <d v="2025-07-14T00:00:00"/>
    <d v="2025-07-21T00:00:00"/>
    <n v="255092565"/>
    <n v="1393"/>
    <s v="USD"/>
    <n v="7730448625"/>
    <d v="2025-09-04T00:00:00"/>
    <s v="Quincenal"/>
    <s v="2Q AGO"/>
    <d v="2025-07-11T00:00:00"/>
    <d v="2025-08-20T00:00:00"/>
    <x v="6"/>
    <n v="9"/>
    <x v="0"/>
    <x v="0"/>
    <x v="0"/>
    <x v="0"/>
    <x v="1"/>
  </r>
  <r>
    <n v="1591"/>
    <n v="5612389306"/>
    <d v="2025-07-21T00:00:00"/>
    <d v="2025-07-14T00:00:00"/>
    <d v="2025-07-21T00:00:00"/>
    <n v="254753795"/>
    <n v="1393"/>
    <s v="USD"/>
    <n v="7730448625"/>
    <d v="2025-09-04T00:00:00"/>
    <s v="Quincenal"/>
    <s v="2Q AGO"/>
    <d v="2025-07-11T00:00:00"/>
    <d v="2025-08-20T00:00:00"/>
    <x v="6"/>
    <n v="9"/>
    <x v="0"/>
    <x v="0"/>
    <x v="0"/>
    <x v="0"/>
    <x v="1"/>
  </r>
  <r>
    <n v="1591"/>
    <n v="5612389309"/>
    <d v="2025-07-21T00:00:00"/>
    <d v="2025-07-14T00:00:00"/>
    <d v="2025-07-21T00:00:00"/>
    <n v="254753795"/>
    <n v="1393"/>
    <s v="USD"/>
    <n v="7730448625"/>
    <d v="2025-09-04T00:00:00"/>
    <s v="Quincenal"/>
    <s v="2Q AGO"/>
    <d v="2025-07-11T00:00:00"/>
    <d v="2025-08-20T00:00:00"/>
    <x v="6"/>
    <n v="9"/>
    <x v="0"/>
    <x v="0"/>
    <x v="0"/>
    <x v="0"/>
    <x v="1"/>
  </r>
  <r>
    <n v="1591"/>
    <n v="5612389311"/>
    <d v="2025-07-21T00:00:00"/>
    <d v="2025-07-14T00:00:00"/>
    <d v="2025-07-21T00:00:00"/>
    <n v="254753795"/>
    <n v="30903"/>
    <s v="USD"/>
    <n v="7730448625"/>
    <d v="2025-09-04T00:00:00"/>
    <s v="Quincenal"/>
    <s v="2Q AGO"/>
    <d v="2025-07-11T00:00:00"/>
    <d v="2025-08-20T00:00:00"/>
    <x v="6"/>
    <n v="9"/>
    <x v="0"/>
    <x v="0"/>
    <x v="0"/>
    <x v="0"/>
    <x v="1"/>
  </r>
  <r>
    <n v="1591"/>
    <n v="5612389318"/>
    <d v="2025-07-21T00:00:00"/>
    <d v="2025-07-14T00:00:00"/>
    <d v="2025-07-21T00:00:00"/>
    <n v="254753795"/>
    <n v="4524"/>
    <s v="USD"/>
    <n v="7730448625"/>
    <d v="2025-09-04T00:00:00"/>
    <s v="Quincenal"/>
    <s v="2Q AGO"/>
    <d v="2025-07-11T00:00:00"/>
    <d v="2025-08-20T00:00:00"/>
    <x v="6"/>
    <n v="9"/>
    <x v="0"/>
    <x v="0"/>
    <x v="0"/>
    <x v="0"/>
    <x v="1"/>
  </r>
  <r>
    <n v="1591"/>
    <n v="5612402569"/>
    <d v="2025-07-30T00:00:00"/>
    <d v="2025-07-22T00:00:00"/>
    <d v="2025-07-30T00:00:00"/>
    <n v="254879049"/>
    <n v="15633"/>
    <s v="USD"/>
    <n v="7730448625"/>
    <d v="2025-09-04T00:00:00"/>
    <s v="Quincenal"/>
    <s v="2Q AGO"/>
    <d v="2025-07-18T00:00:00"/>
    <d v="2025-08-20T00:00:00"/>
    <x v="6"/>
    <n v="9"/>
    <x v="0"/>
    <x v="0"/>
    <x v="0"/>
    <x v="0"/>
    <x v="1"/>
  </r>
  <r>
    <n v="1591"/>
    <n v="5612402573"/>
    <d v="2025-07-30T00:00:00"/>
    <d v="2025-07-22T00:00:00"/>
    <d v="2025-07-30T00:00:00"/>
    <n v="254879049"/>
    <n v="2787"/>
    <s v="USD"/>
    <n v="7730448625"/>
    <d v="2025-09-04T00:00:00"/>
    <s v="Quincenal"/>
    <s v="2Q AGO"/>
    <d v="2025-07-18T00:00:00"/>
    <d v="2025-08-20T00:00:00"/>
    <x v="6"/>
    <n v="9"/>
    <x v="0"/>
    <x v="0"/>
    <x v="0"/>
    <x v="0"/>
    <x v="1"/>
  </r>
  <r>
    <n v="1591"/>
    <n v="5612402577"/>
    <d v="2025-07-30T00:00:00"/>
    <d v="2025-07-22T00:00:00"/>
    <d v="2025-07-30T00:00:00"/>
    <n v="254879049"/>
    <n v="2787"/>
    <s v="USD"/>
    <n v="7730448625"/>
    <d v="2025-09-04T00:00:00"/>
    <s v="Quincenal"/>
    <s v="2Q AGO"/>
    <d v="2025-07-18T00:00:00"/>
    <d v="2025-08-20T00:00:00"/>
    <x v="6"/>
    <n v="9"/>
    <x v="0"/>
    <x v="0"/>
    <x v="0"/>
    <x v="0"/>
    <x v="1"/>
  </r>
  <r>
    <n v="1591"/>
    <n v="5612402578"/>
    <d v="2025-07-30T00:00:00"/>
    <d v="2025-07-22T00:00:00"/>
    <d v="2025-07-30T00:00:00"/>
    <n v="254879049"/>
    <n v="2787"/>
    <s v="USD"/>
    <n v="7730448625"/>
    <d v="2025-09-04T00:00:00"/>
    <s v="Quincenal"/>
    <s v="2Q AGO"/>
    <d v="2025-07-18T00:00:00"/>
    <d v="2025-08-20T00:00:00"/>
    <x v="6"/>
    <n v="9"/>
    <x v="0"/>
    <x v="0"/>
    <x v="0"/>
    <x v="0"/>
    <x v="1"/>
  </r>
  <r>
    <n v="1591"/>
    <n v="5612402579"/>
    <d v="2025-07-30T00:00:00"/>
    <d v="2025-07-22T00:00:00"/>
    <d v="2025-07-30T00:00:00"/>
    <n v="254879041"/>
    <n v="3698"/>
    <s v="USD"/>
    <n v="7730448625"/>
    <d v="2025-09-04T00:00:00"/>
    <s v="Quincenal"/>
    <s v="2Q AGO"/>
    <d v="2025-07-18T00:00:00"/>
    <d v="2025-08-20T00:00:00"/>
    <x v="6"/>
    <n v="9"/>
    <x v="0"/>
    <x v="0"/>
    <x v="0"/>
    <x v="0"/>
    <x v="1"/>
  </r>
  <r>
    <n v="1591"/>
    <n v="5612402586"/>
    <d v="2025-07-30T00:00:00"/>
    <d v="2025-07-22T00:00:00"/>
    <d v="2025-07-30T00:00:00"/>
    <n v="254879041"/>
    <n v="15633"/>
    <s v="USD"/>
    <n v="7730448625"/>
    <d v="2025-09-04T00:00:00"/>
    <s v="Quincenal"/>
    <s v="2Q AGO"/>
    <d v="2025-07-18T00:00:00"/>
    <d v="2025-08-20T00:00:00"/>
    <x v="6"/>
    <n v="9"/>
    <x v="0"/>
    <x v="0"/>
    <x v="0"/>
    <x v="0"/>
    <x v="1"/>
  </r>
  <r>
    <n v="1591"/>
    <n v="5612402602"/>
    <d v="2025-07-30T00:00:00"/>
    <d v="2025-07-22T00:00:00"/>
    <d v="2025-07-30T00:00:00"/>
    <n v="254879049"/>
    <n v="8258"/>
    <s v="USD"/>
    <n v="7730448625"/>
    <d v="2025-09-04T00:00:00"/>
    <s v="Quincenal"/>
    <s v="2Q AGO"/>
    <d v="2025-07-18T00:00:00"/>
    <d v="2025-08-20T00:00:00"/>
    <x v="6"/>
    <n v="9"/>
    <x v="0"/>
    <x v="0"/>
    <x v="0"/>
    <x v="0"/>
    <x v="1"/>
  </r>
  <r>
    <n v="71"/>
    <n v="5283083065"/>
    <d v="2025-07-14T00:00:00"/>
    <d v="2025-07-11T00:00:00"/>
    <d v="2025-07-14T00:00:00"/>
    <n v="254081603"/>
    <n v="2788"/>
    <s v="USD"/>
    <n v="7730448625"/>
    <d v="2025-09-04T00:00:00"/>
    <s v="Quincenal"/>
    <s v="2Q AGO"/>
    <d v="2025-07-08T15:00:00"/>
    <d v="2025-08-20T06:00:00"/>
    <x v="6"/>
    <n v="9"/>
    <x v="0"/>
    <x v="0"/>
    <x v="0"/>
    <x v="0"/>
    <x v="1"/>
  </r>
  <r>
    <n v="71"/>
    <n v="5283083067"/>
    <d v="2025-07-14T00:00:00"/>
    <d v="2025-07-11T00:00:00"/>
    <d v="2025-07-14T00:00:00"/>
    <n v="254081603"/>
    <n v="2146"/>
    <s v="USD"/>
    <n v="7730448625"/>
    <d v="2025-09-04T00:00:00"/>
    <s v="Quincenal"/>
    <s v="2Q AGO"/>
    <d v="2025-07-08T15:00:00"/>
    <d v="2025-08-20T06:00:00"/>
    <x v="6"/>
    <n v="9"/>
    <x v="0"/>
    <x v="0"/>
    <x v="0"/>
    <x v="0"/>
    <x v="1"/>
  </r>
  <r>
    <n v="71"/>
    <n v="5283083089"/>
    <d v="2025-07-14T00:00:00"/>
    <d v="2025-07-11T00:00:00"/>
    <d v="2025-07-14T00:00:00"/>
    <n v="254081603"/>
    <n v="17529"/>
    <s v="USD"/>
    <n v="7730448625"/>
    <d v="2025-09-04T00:00:00"/>
    <s v="Quincenal"/>
    <s v="2Q AGO"/>
    <d v="2025-07-08T15:00:00"/>
    <d v="2025-08-20T06:00:00"/>
    <x v="6"/>
    <n v="9"/>
    <x v="0"/>
    <x v="0"/>
    <x v="0"/>
    <x v="0"/>
    <x v="1"/>
  </r>
  <r>
    <n v="71"/>
    <n v="5283097714"/>
    <d v="2025-07-21T00:00:00"/>
    <d v="2025-07-18T00:00:00"/>
    <d v="2025-07-21T00:00:00"/>
    <s v="HLCUSHA2506BPVR5"/>
    <n v="12568"/>
    <s v="USD"/>
    <n v="7730448625"/>
    <d v="2025-09-04T00:00:00"/>
    <s v="Quincenal"/>
    <s v="2Q AGO"/>
    <d v="2025-07-17T15:00:00"/>
    <d v="2025-08-20T18:00:00"/>
    <x v="6"/>
    <n v="9"/>
    <x v="0"/>
    <x v="0"/>
    <x v="0"/>
    <x v="0"/>
    <x v="1"/>
  </r>
  <r>
    <n v="71"/>
    <n v="5283097716"/>
    <d v="2025-07-21T00:00:00"/>
    <d v="2025-07-18T00:00:00"/>
    <d v="2025-07-21T00:00:00"/>
    <s v="HLCUSHA2506BPVR5"/>
    <n v="954"/>
    <s v="USD"/>
    <n v="7730448625"/>
    <d v="2025-09-04T00:00:00"/>
    <s v="Quincenal"/>
    <s v="2Q AGO"/>
    <d v="2025-07-17T15:00:00"/>
    <d v="2025-08-20T18:00:00"/>
    <x v="6"/>
    <n v="9"/>
    <x v="0"/>
    <x v="0"/>
    <x v="0"/>
    <x v="0"/>
    <x v="1"/>
  </r>
  <r>
    <n v="71"/>
    <n v="5283097721"/>
    <d v="2025-07-21T00:00:00"/>
    <d v="2025-07-18T00:00:00"/>
    <d v="2025-07-21T00:00:00"/>
    <s v="HLCUSHA2506BPVR5"/>
    <n v="8237"/>
    <s v="USD"/>
    <n v="7730448625"/>
    <d v="2025-09-04T00:00:00"/>
    <s v="Quincenal"/>
    <s v="2Q AGO"/>
    <d v="2025-07-17T15:00:00"/>
    <d v="2025-08-20T18:00:00"/>
    <x v="6"/>
    <n v="9"/>
    <x v="0"/>
    <x v="0"/>
    <x v="0"/>
    <x v="0"/>
    <x v="1"/>
  </r>
  <r>
    <n v="71"/>
    <n v="5283097722"/>
    <d v="2025-07-21T00:00:00"/>
    <d v="2025-07-18T00:00:00"/>
    <d v="2025-07-21T00:00:00"/>
    <s v="HLCUSHA2506BPVR5"/>
    <n v="403"/>
    <s v="USD"/>
    <n v="7730448625"/>
    <d v="2025-09-04T00:00:00"/>
    <s v="Quincenal"/>
    <s v="2Q AGO"/>
    <d v="2025-07-17T15:00:00"/>
    <d v="2025-08-20T18:00:00"/>
    <x v="6"/>
    <n v="9"/>
    <x v="0"/>
    <x v="0"/>
    <x v="0"/>
    <x v="0"/>
    <x v="1"/>
  </r>
  <r>
    <n v="71"/>
    <n v="5283097745"/>
    <d v="2025-07-21T00:00:00"/>
    <d v="2025-07-18T00:00:00"/>
    <d v="2025-07-21T00:00:00"/>
    <s v="HLCUSHA2506BPVR5"/>
    <n v="121"/>
    <s v="USD"/>
    <n v="7730448625"/>
    <d v="2025-09-04T00:00:00"/>
    <s v="Quincenal"/>
    <s v="2Q AGO"/>
    <d v="2025-07-17T15:00:00"/>
    <d v="2025-08-20T18:00:00"/>
    <x v="6"/>
    <n v="9"/>
    <x v="0"/>
    <x v="0"/>
    <x v="0"/>
    <x v="0"/>
    <x v="1"/>
  </r>
  <r>
    <n v="71"/>
    <n v="5283097752"/>
    <d v="2025-07-21T00:00:00"/>
    <d v="2025-07-18T00:00:00"/>
    <d v="2025-07-21T00:00:00"/>
    <s v="HLCUSHA2506BPVR5"/>
    <n v="17204"/>
    <s v="USD"/>
    <n v="7730448625"/>
    <d v="2025-09-04T00:00:00"/>
    <s v="Quincenal"/>
    <s v="2Q AGO"/>
    <d v="2025-07-17T15:00:00"/>
    <d v="2025-08-20T18:00:00"/>
    <x v="6"/>
    <n v="9"/>
    <x v="0"/>
    <x v="0"/>
    <x v="0"/>
    <x v="0"/>
    <x v="1"/>
  </r>
  <r>
    <n v="71"/>
    <n v="5283097755"/>
    <d v="2025-07-21T00:00:00"/>
    <d v="2025-07-18T00:00:00"/>
    <d v="2025-07-21T00:00:00"/>
    <s v="HLCUSHA2506BPVR5"/>
    <n v="3565"/>
    <s v="USD"/>
    <n v="7730448625"/>
    <d v="2025-09-04T00:00:00"/>
    <s v="Quincenal"/>
    <s v="2Q AGO"/>
    <d v="2025-07-17T15:00:00"/>
    <d v="2025-08-20T18:00:00"/>
    <x v="6"/>
    <n v="9"/>
    <x v="0"/>
    <x v="0"/>
    <x v="0"/>
    <x v="0"/>
    <x v="1"/>
  </r>
  <r>
    <n v="71"/>
    <n v="5283097867"/>
    <d v="2025-07-21T00:00:00"/>
    <d v="2025-07-18T00:00:00"/>
    <d v="2025-07-21T00:00:00"/>
    <n v="254383437"/>
    <n v="2786"/>
    <s v="USD"/>
    <n v="7730448625"/>
    <d v="2025-09-04T00:00:00"/>
    <s v="Quincenal"/>
    <s v="2Q AGO"/>
    <d v="2025-07-15T15:30:00"/>
    <d v="2025-08-20T18:00:00"/>
    <x v="6"/>
    <n v="9"/>
    <x v="0"/>
    <x v="0"/>
    <x v="0"/>
    <x v="0"/>
    <x v="1"/>
  </r>
  <r>
    <n v="71"/>
    <n v="5283098726"/>
    <d v="2025-07-21T00:00:00"/>
    <d v="2025-07-19T00:00:00"/>
    <d v="2025-07-21T00:00:00"/>
    <n v="252891664"/>
    <n v="303"/>
    <s v="USD"/>
    <n v="7730448625"/>
    <d v="2025-09-04T00:00:00"/>
    <s v="Quincenal"/>
    <s v="2Q AGO"/>
    <d v="2025-07-15T15:30:00"/>
    <d v="2025-08-20T18:00:00"/>
    <x v="6"/>
    <n v="9"/>
    <x v="0"/>
    <x v="0"/>
    <x v="0"/>
    <x v="0"/>
    <x v="1"/>
  </r>
  <r>
    <n v="71"/>
    <n v="5283098728"/>
    <d v="2025-07-21T00:00:00"/>
    <d v="2025-07-19T00:00:00"/>
    <d v="2025-07-21T00:00:00"/>
    <n v="252891664"/>
    <n v="1327"/>
    <s v="USD"/>
    <n v="7730448625"/>
    <d v="2025-09-04T00:00:00"/>
    <s v="Quincenal"/>
    <s v="2Q AGO"/>
    <d v="2025-07-15T15:30:00"/>
    <d v="2025-08-20T18:00:00"/>
    <x v="6"/>
    <n v="9"/>
    <x v="0"/>
    <x v="0"/>
    <x v="0"/>
    <x v="0"/>
    <x v="1"/>
  </r>
  <r>
    <n v="515"/>
    <n v="5547904477"/>
    <d v="2025-09-04T00:00:00"/>
    <d v="2025-08-28T00:00:00"/>
    <d v="2025-09-04T00:00:00"/>
    <n v="256623447"/>
    <n v="21"/>
    <s v="USD"/>
    <n v="7730452981"/>
    <d v="2025-09-18T00:00:00"/>
    <s v="Quincenal"/>
    <s v="1Q SEP"/>
    <d v="2025-07-19T00:00:00"/>
    <d v="2025-08-22T00:00:00"/>
    <x v="8"/>
    <n v="9"/>
    <x v="0"/>
    <x v="0"/>
    <x v="0"/>
    <x v="0"/>
    <x v="0"/>
  </r>
  <r>
    <n v="515"/>
    <n v="5547817259"/>
    <d v="2025-07-30T00:00:00"/>
    <d v="2025-07-23T00:00:00"/>
    <d v="2025-07-30T00:00:00"/>
    <n v="254531398"/>
    <n v="45"/>
    <s v="USD"/>
    <n v="7730448625"/>
    <d v="2025-09-04T00:00:00"/>
    <s v="Quincenal"/>
    <s v="2Q AGO"/>
    <d v="2025-07-20T00:00:00"/>
    <d v="2025-08-23T00:00:00"/>
    <x v="6"/>
    <n v="9"/>
    <x v="0"/>
    <x v="0"/>
    <x v="0"/>
    <x v="0"/>
    <x v="1"/>
  </r>
  <r>
    <n v="515"/>
    <n v="5547904730"/>
    <d v="2025-09-03T00:00:00"/>
    <d v="2025-08-28T00:00:00"/>
    <d v="2025-09-03T00:00:00"/>
    <n v="254531398"/>
    <n v="8422"/>
    <s v="USD"/>
    <n v="7730452981"/>
    <d v="2025-09-18T00:00:00"/>
    <s v="Quincenal"/>
    <s v="1Q SEP"/>
    <d v="2025-07-20T15:00:00"/>
    <d v="2025-08-23T16:00:00"/>
    <x v="8"/>
    <n v="9"/>
    <x v="0"/>
    <x v="0"/>
    <x v="0"/>
    <x v="0"/>
    <x v="0"/>
  </r>
  <r>
    <n v="71"/>
    <n v="5283098411"/>
    <d v="2025-07-21T00:00:00"/>
    <d v="2025-07-19T00:00:00"/>
    <d v="2025-07-21T00:00:00"/>
    <n v="254466920"/>
    <n v="14863"/>
    <s v="USD"/>
    <n v="7730448625"/>
    <d v="2025-09-04T00:00:00"/>
    <s v="Quincenal"/>
    <s v="2Q AGO"/>
    <d v="2025-07-16T15:00:00"/>
    <d v="2025-08-23T21:00:00"/>
    <x v="6"/>
    <n v="9"/>
    <x v="0"/>
    <x v="0"/>
    <x v="0"/>
    <x v="0"/>
    <x v="1"/>
  </r>
  <r>
    <n v="71"/>
    <n v="5283098415"/>
    <d v="2025-07-21T00:00:00"/>
    <d v="2025-07-19T00:00:00"/>
    <d v="2025-07-21T00:00:00"/>
    <n v="254466920"/>
    <n v="136"/>
    <s v="USD"/>
    <n v="7730448625"/>
    <d v="2025-09-04T00:00:00"/>
    <s v="Quincenal"/>
    <s v="2Q AGO"/>
    <d v="2025-07-16T15:00:00"/>
    <d v="2025-08-23T21:00:00"/>
    <x v="6"/>
    <n v="9"/>
    <x v="0"/>
    <x v="0"/>
    <x v="0"/>
    <x v="0"/>
    <x v="1"/>
  </r>
  <r>
    <n v="71"/>
    <n v="5283098416"/>
    <d v="2025-07-21T00:00:00"/>
    <d v="2025-07-19T00:00:00"/>
    <d v="2025-07-21T00:00:00"/>
    <n v="254466920"/>
    <n v="1241"/>
    <s v="USD"/>
    <n v="7730448625"/>
    <d v="2025-09-04T00:00:00"/>
    <s v="Quincenal"/>
    <s v="2Q AGO"/>
    <d v="2025-07-16T15:00:00"/>
    <d v="2025-08-23T21:00:00"/>
    <x v="6"/>
    <n v="9"/>
    <x v="0"/>
    <x v="0"/>
    <x v="0"/>
    <x v="0"/>
    <x v="1"/>
  </r>
  <r>
    <n v="71"/>
    <n v="5283098418"/>
    <d v="2025-07-21T00:00:00"/>
    <d v="2025-07-19T00:00:00"/>
    <d v="2025-07-21T00:00:00"/>
    <n v="254466920"/>
    <n v="565"/>
    <s v="USD"/>
    <n v="7730448625"/>
    <d v="2025-09-04T00:00:00"/>
    <s v="Quincenal"/>
    <s v="2Q AGO"/>
    <d v="2025-07-16T15:00:00"/>
    <d v="2025-08-23T21:00:00"/>
    <x v="6"/>
    <n v="9"/>
    <x v="0"/>
    <x v="0"/>
    <x v="0"/>
    <x v="0"/>
    <x v="1"/>
  </r>
  <r>
    <n v="71"/>
    <n v="5283098419"/>
    <d v="2025-07-21T00:00:00"/>
    <d v="2025-07-19T00:00:00"/>
    <d v="2025-07-21T00:00:00"/>
    <n v="254466920"/>
    <n v="22438"/>
    <s v="USD"/>
    <n v="7730448625"/>
    <d v="2025-09-04T00:00:00"/>
    <s v="Quincenal"/>
    <s v="2Q AGO"/>
    <d v="2025-07-16T15:00:00"/>
    <d v="2025-08-23T21:00:00"/>
    <x v="6"/>
    <n v="9"/>
    <x v="0"/>
    <x v="0"/>
    <x v="0"/>
    <x v="0"/>
    <x v="1"/>
  </r>
  <r>
    <n v="71"/>
    <n v="5283098420"/>
    <d v="2025-07-21T00:00:00"/>
    <d v="2025-07-19T00:00:00"/>
    <d v="2025-07-21T00:00:00"/>
    <n v="254466920"/>
    <n v="20832"/>
    <s v="USD"/>
    <n v="7730448625"/>
    <d v="2025-09-04T00:00:00"/>
    <s v="Quincenal"/>
    <s v="2Q AGO"/>
    <d v="2025-07-16T15:00:00"/>
    <d v="2025-08-23T21:00:00"/>
    <x v="6"/>
    <n v="9"/>
    <x v="0"/>
    <x v="0"/>
    <x v="0"/>
    <x v="0"/>
    <x v="1"/>
  </r>
  <r>
    <n v="71"/>
    <n v="5283098421"/>
    <d v="2025-07-21T00:00:00"/>
    <d v="2025-07-19T00:00:00"/>
    <d v="2025-07-21T00:00:00"/>
    <n v="254466920"/>
    <n v="2556"/>
    <s v="USD"/>
    <n v="7730448625"/>
    <d v="2025-09-04T00:00:00"/>
    <s v="Quincenal"/>
    <s v="2Q AGO"/>
    <d v="2025-07-16T15:00:00"/>
    <d v="2025-08-23T21:00:00"/>
    <x v="6"/>
    <n v="9"/>
    <x v="0"/>
    <x v="0"/>
    <x v="0"/>
    <x v="0"/>
    <x v="1"/>
  </r>
  <r>
    <n v="71"/>
    <n v="5283098422"/>
    <d v="2025-07-21T00:00:00"/>
    <d v="2025-07-19T00:00:00"/>
    <d v="2025-07-21T00:00:00"/>
    <n v="254466920"/>
    <n v="18257"/>
    <s v="USD"/>
    <n v="7730448625"/>
    <d v="2025-09-04T00:00:00"/>
    <s v="Quincenal"/>
    <s v="2Q AGO"/>
    <d v="2025-07-16T15:00:00"/>
    <d v="2025-08-23T21:00:00"/>
    <x v="6"/>
    <n v="9"/>
    <x v="0"/>
    <x v="0"/>
    <x v="0"/>
    <x v="0"/>
    <x v="1"/>
  </r>
  <r>
    <n v="71"/>
    <n v="5283098488"/>
    <d v="2025-07-21T00:00:00"/>
    <d v="2025-07-19T00:00:00"/>
    <d v="2025-07-21T00:00:00"/>
    <n v="254466920"/>
    <n v="1089"/>
    <s v="USD"/>
    <n v="7730448625"/>
    <d v="2025-09-04T00:00:00"/>
    <s v="Quincenal"/>
    <s v="2Q AGO"/>
    <d v="2025-07-16T15:00:00"/>
    <d v="2025-08-23T21:00:00"/>
    <x v="6"/>
    <n v="9"/>
    <x v="0"/>
    <x v="0"/>
    <x v="0"/>
    <x v="0"/>
    <x v="1"/>
  </r>
  <r>
    <n v="515"/>
    <n v="5547818639"/>
    <d v="2025-07-30T00:00:00"/>
    <d v="2025-07-24T00:00:00"/>
    <d v="2025-07-30T00:00:00"/>
    <n v="256899184"/>
    <n v="6387"/>
    <s v="USD"/>
    <n v="7730448625"/>
    <d v="2025-09-04T00:00:00"/>
    <s v="Quincenal"/>
    <s v="2Q AGO"/>
    <d v="2025-07-22T00:00:00"/>
    <d v="2025-08-25T00:00:00"/>
    <x v="6"/>
    <n v="9"/>
    <x v="0"/>
    <x v="0"/>
    <x v="0"/>
    <x v="0"/>
    <x v="1"/>
  </r>
  <r>
    <n v="71"/>
    <n v="5283098450"/>
    <d v="2025-07-21T00:00:00"/>
    <d v="2025-07-19T00:00:00"/>
    <d v="2025-07-21T00:00:00"/>
    <n v="254503846"/>
    <n v="2931"/>
    <s v="USD"/>
    <n v="7730448625"/>
    <d v="2025-09-04T00:00:00"/>
    <s v="Quincenal"/>
    <s v="2Q AGO"/>
    <d v="2025-07-19T06:00:00"/>
    <d v="2025-08-25T10:00:00"/>
    <x v="6"/>
    <n v="9"/>
    <x v="0"/>
    <x v="0"/>
    <x v="0"/>
    <x v="0"/>
    <x v="1"/>
  </r>
  <r>
    <n v="71"/>
    <n v="5283098457"/>
    <d v="2025-07-21T00:00:00"/>
    <d v="2025-07-19T00:00:00"/>
    <d v="2025-07-21T00:00:00"/>
    <n v="254503846"/>
    <n v="184"/>
    <s v="USD"/>
    <n v="7730448625"/>
    <d v="2025-09-04T00:00:00"/>
    <s v="Quincenal"/>
    <s v="2Q AGO"/>
    <d v="2025-07-19T06:00:00"/>
    <d v="2025-08-25T10:00:00"/>
    <x v="6"/>
    <n v="9"/>
    <x v="0"/>
    <x v="0"/>
    <x v="0"/>
    <x v="0"/>
    <x v="1"/>
  </r>
  <r>
    <n v="10171"/>
    <n v="5481879203"/>
    <d v="2025-07-29T00:00:00"/>
    <d v="2025-09-29T00:00:00"/>
    <d v="2025-10-22T00:00:00"/>
    <n v="254777075"/>
    <n v="80514"/>
    <s v="USD"/>
    <n v="7730465118"/>
    <d v="2025-11-05T00:00:00"/>
    <s v="Quincenal"/>
    <s v="2Q OCT"/>
    <d v="2025-07-28T00:00:00"/>
    <d v="2025-08-27T00:00:00"/>
    <x v="10"/>
    <n v="11"/>
    <x v="0"/>
    <x v="1"/>
    <x v="1"/>
    <x v="0"/>
    <x v="0"/>
  </r>
  <r>
    <n v="515"/>
    <n v="5547830835"/>
    <d v="2025-07-30T00:00:00"/>
    <d v="2025-07-29T00:00:00"/>
    <d v="2025-07-30T00:00:00"/>
    <n v="254967379"/>
    <n v="46385"/>
    <s v="USD"/>
    <n v="7730448625"/>
    <d v="2025-09-04T00:00:00"/>
    <s v="Quincenal"/>
    <s v="2Q AGO"/>
    <d v="2025-07-26T00:00:00"/>
    <d v="2025-08-27T00:00:00"/>
    <x v="6"/>
    <n v="9"/>
    <x v="0"/>
    <x v="0"/>
    <x v="0"/>
    <x v="0"/>
    <x v="1"/>
  </r>
  <r>
    <n v="515"/>
    <n v="5547830844"/>
    <d v="2025-07-30T00:00:00"/>
    <d v="2025-07-29T00:00:00"/>
    <d v="2025-07-30T00:00:00"/>
    <n v="254967379"/>
    <n v="46028"/>
    <s v="USD"/>
    <n v="7730448625"/>
    <d v="2025-09-04T00:00:00"/>
    <s v="Quincenal"/>
    <s v="2Q AGO"/>
    <d v="2025-07-26T00:00:00"/>
    <d v="2025-08-27T00:00:00"/>
    <x v="6"/>
    <n v="9"/>
    <x v="0"/>
    <x v="0"/>
    <x v="0"/>
    <x v="0"/>
    <x v="1"/>
  </r>
  <r>
    <n v="515"/>
    <n v="5547837025"/>
    <d v="2025-08-13T00:00:00"/>
    <d v="2025-08-01T00:00:00"/>
    <d v="2025-08-13T00:00:00"/>
    <n v="254967379"/>
    <n v="49438"/>
    <s v="USD"/>
    <n v="7730448625"/>
    <d v="2025-09-04T00:00:00"/>
    <s v="Quincenal"/>
    <s v="2Q AGO"/>
    <d v="2025-07-26T00:00:00"/>
    <d v="2025-08-27T00:00:00"/>
    <x v="8"/>
    <n v="9"/>
    <x v="0"/>
    <x v="0"/>
    <x v="0"/>
    <x v="0"/>
    <x v="0"/>
  </r>
  <r>
    <n v="1591"/>
    <n v="5612403942"/>
    <d v="2025-07-30T00:00:00"/>
    <d v="2025-07-23T00:00:00"/>
    <d v="2025-07-30T00:00:00"/>
    <n v="254886534"/>
    <n v="2787"/>
    <s v="USD"/>
    <n v="7730448625"/>
    <d v="2025-09-04T00:00:00"/>
    <s v="Quincenal"/>
    <s v="2Q AGO"/>
    <d v="2025-07-18T00:00:00"/>
    <d v="2025-08-27T00:00:00"/>
    <x v="6"/>
    <n v="9"/>
    <x v="0"/>
    <x v="0"/>
    <x v="0"/>
    <x v="0"/>
    <x v="1"/>
  </r>
  <r>
    <n v="1591"/>
    <n v="5612403943"/>
    <d v="2025-07-30T00:00:00"/>
    <d v="2025-07-23T00:00:00"/>
    <d v="2025-07-30T00:00:00"/>
    <n v="254886534"/>
    <n v="335"/>
    <s v="USD"/>
    <n v="7730448625"/>
    <d v="2025-09-04T00:00:00"/>
    <s v="Quincenal"/>
    <s v="2Q AGO"/>
    <d v="2025-07-18T00:00:00"/>
    <d v="2025-08-27T00:00:00"/>
    <x v="6"/>
    <n v="9"/>
    <x v="0"/>
    <x v="0"/>
    <x v="0"/>
    <x v="0"/>
    <x v="1"/>
  </r>
  <r>
    <n v="1591"/>
    <n v="5612403944"/>
    <d v="2025-07-30T00:00:00"/>
    <d v="2025-07-23T00:00:00"/>
    <d v="2025-07-30T00:00:00"/>
    <n v="254886534"/>
    <n v="1448"/>
    <s v="USD"/>
    <n v="7730448625"/>
    <d v="2025-09-04T00:00:00"/>
    <s v="Quincenal"/>
    <s v="2Q AGO"/>
    <d v="2025-07-18T00:00:00"/>
    <d v="2025-08-27T00:00:00"/>
    <x v="6"/>
    <n v="9"/>
    <x v="0"/>
    <x v="0"/>
    <x v="0"/>
    <x v="0"/>
    <x v="1"/>
  </r>
  <r>
    <n v="1591"/>
    <n v="5612403945"/>
    <d v="2025-07-30T00:00:00"/>
    <d v="2025-07-23T00:00:00"/>
    <d v="2025-07-30T00:00:00"/>
    <n v="254886534"/>
    <n v="338"/>
    <s v="USD"/>
    <n v="7730448625"/>
    <d v="2025-09-04T00:00:00"/>
    <s v="Quincenal"/>
    <s v="2Q AGO"/>
    <d v="2025-07-18T00:00:00"/>
    <d v="2025-08-27T00:00:00"/>
    <x v="6"/>
    <n v="9"/>
    <x v="0"/>
    <x v="0"/>
    <x v="0"/>
    <x v="0"/>
    <x v="1"/>
  </r>
  <r>
    <n v="1591"/>
    <n v="5612403946"/>
    <d v="2025-07-30T00:00:00"/>
    <d v="2025-07-23T00:00:00"/>
    <d v="2025-07-30T00:00:00"/>
    <n v="254886534"/>
    <n v="135"/>
    <s v="USD"/>
    <n v="7730448625"/>
    <d v="2025-09-04T00:00:00"/>
    <s v="Quincenal"/>
    <s v="2Q AGO"/>
    <d v="2025-07-18T00:00:00"/>
    <d v="2025-08-27T00:00:00"/>
    <x v="6"/>
    <n v="9"/>
    <x v="0"/>
    <x v="0"/>
    <x v="0"/>
    <x v="0"/>
    <x v="1"/>
  </r>
  <r>
    <n v="1591"/>
    <n v="5612403947"/>
    <d v="2025-07-30T00:00:00"/>
    <d v="2025-07-23T00:00:00"/>
    <d v="2025-07-30T00:00:00"/>
    <n v="254886534"/>
    <n v="203"/>
    <s v="USD"/>
    <n v="7730448625"/>
    <d v="2025-09-04T00:00:00"/>
    <s v="Quincenal"/>
    <s v="2Q AGO"/>
    <d v="2025-07-18T00:00:00"/>
    <d v="2025-08-27T00:00:00"/>
    <x v="6"/>
    <n v="9"/>
    <x v="0"/>
    <x v="0"/>
    <x v="0"/>
    <x v="0"/>
    <x v="1"/>
  </r>
  <r>
    <n v="1591"/>
    <n v="5612403948"/>
    <d v="2025-07-30T00:00:00"/>
    <d v="2025-07-23T00:00:00"/>
    <d v="2025-07-30T00:00:00"/>
    <n v="254886534"/>
    <n v="16013"/>
    <s v="USD"/>
    <n v="7730448625"/>
    <d v="2025-09-04T00:00:00"/>
    <s v="Quincenal"/>
    <s v="2Q AGO"/>
    <d v="2025-07-18T00:00:00"/>
    <d v="2025-08-27T00:00:00"/>
    <x v="6"/>
    <n v="9"/>
    <x v="0"/>
    <x v="0"/>
    <x v="0"/>
    <x v="0"/>
    <x v="1"/>
  </r>
  <r>
    <n v="1591"/>
    <n v="5612409246"/>
    <d v="2025-07-30T00:00:00"/>
    <d v="2025-07-28T00:00:00"/>
    <d v="2025-07-30T00:00:00"/>
    <n v="254886534"/>
    <n v="1535"/>
    <s v="USD"/>
    <n v="7730448625"/>
    <d v="2025-09-04T00:00:00"/>
    <s v="Quincenal"/>
    <s v="2Q AGO"/>
    <d v="2025-07-18T00:00:00"/>
    <d v="2025-08-27T00:00:00"/>
    <x v="6"/>
    <n v="9"/>
    <x v="0"/>
    <x v="0"/>
    <x v="0"/>
    <x v="0"/>
    <x v="0"/>
  </r>
  <r>
    <n v="1591"/>
    <n v="5612411260"/>
    <d v="2025-07-30T00:00:00"/>
    <d v="2025-07-28T00:00:00"/>
    <d v="2025-07-30T00:00:00"/>
    <n v="254879942"/>
    <n v="14085"/>
    <s v="USD"/>
    <n v="7730448625"/>
    <d v="2025-09-04T00:00:00"/>
    <s v="Quincenal"/>
    <s v="2Q AGO"/>
    <d v="2025-07-25T00:00:00"/>
    <d v="2025-08-27T00:00:00"/>
    <x v="6"/>
    <n v="9"/>
    <x v="0"/>
    <x v="0"/>
    <x v="0"/>
    <x v="0"/>
    <x v="1"/>
  </r>
  <r>
    <n v="1591"/>
    <n v="5612411262"/>
    <d v="2025-07-30T00:00:00"/>
    <d v="2025-07-28T00:00:00"/>
    <d v="2025-07-30T00:00:00"/>
    <n v="254879942"/>
    <n v="23017"/>
    <s v="USD"/>
    <n v="7730448625"/>
    <d v="2025-09-04T00:00:00"/>
    <s v="Quincenal"/>
    <s v="2Q AGO"/>
    <d v="2025-07-25T00:00:00"/>
    <d v="2025-08-27T00:00:00"/>
    <x v="6"/>
    <n v="9"/>
    <x v="0"/>
    <x v="0"/>
    <x v="0"/>
    <x v="0"/>
    <x v="1"/>
  </r>
  <r>
    <n v="1591"/>
    <n v="5612411324"/>
    <d v="2025-07-30T00:00:00"/>
    <d v="2025-07-28T00:00:00"/>
    <d v="2025-07-30T00:00:00"/>
    <n v="254879942"/>
    <n v="12325"/>
    <s v="USD"/>
    <n v="7730448625"/>
    <d v="2025-09-04T00:00:00"/>
    <s v="Quincenal"/>
    <s v="2Q AGO"/>
    <d v="2025-07-25T00:00:00"/>
    <d v="2025-08-27T00:00:00"/>
    <x v="6"/>
    <n v="9"/>
    <x v="0"/>
    <x v="0"/>
    <x v="0"/>
    <x v="0"/>
    <x v="1"/>
  </r>
  <r>
    <n v="1591"/>
    <n v="5612413977"/>
    <d v="2025-07-30T00:00:00"/>
    <d v="2025-07-29T00:00:00"/>
    <d v="2025-07-30T00:00:00"/>
    <n v="254879940"/>
    <n v="7204"/>
    <s v="USD"/>
    <n v="7730448625"/>
    <d v="2025-09-04T00:00:00"/>
    <s v="Quincenal"/>
    <s v="2Q AGO"/>
    <d v="2025-07-25T00:00:00"/>
    <d v="2025-08-27T00:00:00"/>
    <x v="6"/>
    <n v="9"/>
    <x v="0"/>
    <x v="0"/>
    <x v="0"/>
    <x v="0"/>
    <x v="1"/>
  </r>
  <r>
    <n v="1591"/>
    <n v="5612413985"/>
    <d v="2025-07-30T00:00:00"/>
    <d v="2025-07-29T00:00:00"/>
    <d v="2025-07-30T00:00:00"/>
    <n v="254879940"/>
    <n v="10621"/>
    <s v="USD"/>
    <n v="7730448625"/>
    <d v="2025-09-04T00:00:00"/>
    <s v="Quincenal"/>
    <s v="2Q AGO"/>
    <d v="2025-07-25T00:00:00"/>
    <d v="2025-08-27T00:00:00"/>
    <x v="6"/>
    <n v="9"/>
    <x v="0"/>
    <x v="0"/>
    <x v="0"/>
    <x v="0"/>
    <x v="1"/>
  </r>
  <r>
    <n v="1591"/>
    <n v="5612413987"/>
    <d v="2025-07-30T00:00:00"/>
    <d v="2025-07-29T00:00:00"/>
    <d v="2025-07-30T00:00:00"/>
    <n v="254879940"/>
    <n v="279"/>
    <s v="USD"/>
    <n v="7730448625"/>
    <d v="2025-09-04T00:00:00"/>
    <s v="Quincenal"/>
    <s v="2Q AGO"/>
    <d v="2025-07-25T00:00:00"/>
    <d v="2025-08-27T00:00:00"/>
    <x v="6"/>
    <n v="9"/>
    <x v="0"/>
    <x v="0"/>
    <x v="0"/>
    <x v="0"/>
    <x v="1"/>
  </r>
  <r>
    <n v="1591"/>
    <n v="5612413989"/>
    <d v="2025-07-30T00:00:00"/>
    <d v="2025-07-29T00:00:00"/>
    <d v="2025-07-30T00:00:00"/>
    <n v="254879940"/>
    <n v="279"/>
    <s v="USD"/>
    <n v="7730448625"/>
    <d v="2025-09-04T00:00:00"/>
    <s v="Quincenal"/>
    <s v="2Q AGO"/>
    <d v="2025-07-25T00:00:00"/>
    <d v="2025-08-27T00:00:00"/>
    <x v="6"/>
    <n v="9"/>
    <x v="0"/>
    <x v="0"/>
    <x v="0"/>
    <x v="0"/>
    <x v="1"/>
  </r>
  <r>
    <n v="1591"/>
    <n v="5612414051"/>
    <d v="2025-07-30T00:00:00"/>
    <d v="2025-07-29T00:00:00"/>
    <d v="2025-07-30T00:00:00"/>
    <n v="254879940"/>
    <n v="2526"/>
    <s v="USD"/>
    <n v="7730448625"/>
    <d v="2025-09-04T00:00:00"/>
    <s v="Quincenal"/>
    <s v="2Q AGO"/>
    <d v="2025-07-25T00:00:00"/>
    <d v="2025-08-27T00:00:00"/>
    <x v="6"/>
    <n v="9"/>
    <x v="0"/>
    <x v="0"/>
    <x v="0"/>
    <x v="0"/>
    <x v="1"/>
  </r>
  <r>
    <n v="71"/>
    <n v="5283113335"/>
    <d v="2025-07-28T00:00:00"/>
    <d v="2025-07-25T00:00:00"/>
    <d v="2025-07-28T00:00:00"/>
    <n v="253300474"/>
    <n v="2787"/>
    <s v="USD"/>
    <n v="7730448625"/>
    <d v="2025-09-04T00:00:00"/>
    <s v="Quincenal"/>
    <s v="2Q AGO"/>
    <d v="2025-07-23T15:00:00"/>
    <d v="2025-08-27T18:00:00"/>
    <x v="6"/>
    <n v="9"/>
    <x v="0"/>
    <x v="0"/>
    <x v="0"/>
    <x v="0"/>
    <x v="1"/>
  </r>
  <r>
    <n v="71"/>
    <n v="5283113430"/>
    <d v="2025-07-28T00:00:00"/>
    <d v="2025-07-25T00:00:00"/>
    <d v="2025-07-28T00:00:00"/>
    <n v="252536089"/>
    <n v="7226"/>
    <s v="USD"/>
    <n v="7730448625"/>
    <d v="2025-09-04T00:00:00"/>
    <s v="Quincenal"/>
    <s v="2Q AGO"/>
    <d v="2025-07-23T15:00:00"/>
    <d v="2025-08-27T18:00:00"/>
    <x v="6"/>
    <n v="9"/>
    <x v="0"/>
    <x v="0"/>
    <x v="0"/>
    <x v="0"/>
    <x v="1"/>
  </r>
  <r>
    <n v="71"/>
    <n v="5283113437"/>
    <d v="2025-07-28T00:00:00"/>
    <d v="2025-07-25T00:00:00"/>
    <d v="2025-07-28T00:00:00"/>
    <n v="252536089"/>
    <n v="2672"/>
    <s v="USD"/>
    <n v="7730448625"/>
    <d v="2025-09-04T00:00:00"/>
    <s v="Quincenal"/>
    <s v="2Q AGO"/>
    <d v="2025-07-23T15:00:00"/>
    <d v="2025-08-27T18:00:00"/>
    <x v="6"/>
    <n v="9"/>
    <x v="0"/>
    <x v="0"/>
    <x v="0"/>
    <x v="0"/>
    <x v="1"/>
  </r>
  <r>
    <n v="71"/>
    <n v="5283113452"/>
    <d v="2025-07-28T00:00:00"/>
    <d v="2025-07-25T00:00:00"/>
    <d v="2025-07-28T00:00:00"/>
    <n v="252536089"/>
    <n v="7416"/>
    <s v="USD"/>
    <n v="7730448625"/>
    <d v="2025-09-04T00:00:00"/>
    <s v="Quincenal"/>
    <s v="2Q AGO"/>
    <d v="2025-07-23T15:00:00"/>
    <d v="2025-08-27T18:00:00"/>
    <x v="6"/>
    <n v="9"/>
    <x v="0"/>
    <x v="0"/>
    <x v="0"/>
    <x v="0"/>
    <x v="1"/>
  </r>
  <r>
    <n v="71"/>
    <n v="5283113454"/>
    <d v="2025-07-28T00:00:00"/>
    <d v="2025-07-25T00:00:00"/>
    <d v="2025-07-28T00:00:00"/>
    <n v="252536089"/>
    <n v="2147"/>
    <s v="USD"/>
    <n v="7730448625"/>
    <d v="2025-09-04T00:00:00"/>
    <s v="Quincenal"/>
    <s v="2Q AGO"/>
    <d v="2025-07-23T15:00:00"/>
    <d v="2025-08-27T18:00:00"/>
    <x v="6"/>
    <n v="9"/>
    <x v="0"/>
    <x v="0"/>
    <x v="0"/>
    <x v="0"/>
    <x v="1"/>
  </r>
  <r>
    <n v="71"/>
    <n v="5283113455"/>
    <d v="2025-07-28T00:00:00"/>
    <d v="2025-07-25T00:00:00"/>
    <d v="2025-07-28T00:00:00"/>
    <n v="252536089"/>
    <n v="3503"/>
    <s v="USD"/>
    <n v="7730448625"/>
    <d v="2025-09-04T00:00:00"/>
    <s v="Quincenal"/>
    <s v="2Q AGO"/>
    <d v="2025-07-23T15:00:00"/>
    <d v="2025-08-27T18:00:00"/>
    <x v="6"/>
    <n v="9"/>
    <x v="0"/>
    <x v="0"/>
    <x v="0"/>
    <x v="0"/>
    <x v="1"/>
  </r>
  <r>
    <n v="71"/>
    <n v="5283113462"/>
    <d v="2025-07-28T00:00:00"/>
    <d v="2025-07-25T00:00:00"/>
    <d v="2025-07-28T00:00:00"/>
    <n v="252536089"/>
    <n v="2044"/>
    <s v="USD"/>
    <n v="7730448625"/>
    <d v="2025-09-04T00:00:00"/>
    <s v="Quincenal"/>
    <s v="2Q AGO"/>
    <d v="2025-07-23T15:00:00"/>
    <d v="2025-08-27T18:00:00"/>
    <x v="6"/>
    <n v="9"/>
    <x v="0"/>
    <x v="0"/>
    <x v="0"/>
    <x v="0"/>
    <x v="1"/>
  </r>
  <r>
    <n v="71"/>
    <n v="5283113464"/>
    <d v="2025-07-28T00:00:00"/>
    <d v="2025-07-25T00:00:00"/>
    <d v="2025-07-28T00:00:00"/>
    <n v="252536089"/>
    <n v="71974"/>
    <s v="USD"/>
    <n v="7730448625"/>
    <d v="2025-09-04T00:00:00"/>
    <s v="Quincenal"/>
    <s v="2Q AGO"/>
    <d v="2025-07-23T15:00:00"/>
    <d v="2025-08-27T18:00:00"/>
    <x v="6"/>
    <n v="9"/>
    <x v="0"/>
    <x v="0"/>
    <x v="0"/>
    <x v="0"/>
    <x v="1"/>
  </r>
  <r>
    <n v="71"/>
    <n v="5283113474"/>
    <d v="2025-07-28T00:00:00"/>
    <d v="2025-07-25T00:00:00"/>
    <d v="2025-07-28T00:00:00"/>
    <n v="252536089"/>
    <n v="34785"/>
    <s v="USD"/>
    <n v="7730448625"/>
    <d v="2025-09-04T00:00:00"/>
    <s v="Quincenal"/>
    <s v="2Q AGO"/>
    <d v="2025-07-23T15:00:00"/>
    <d v="2025-08-27T18:00:00"/>
    <x v="6"/>
    <n v="9"/>
    <x v="0"/>
    <x v="0"/>
    <x v="0"/>
    <x v="0"/>
    <x v="1"/>
  </r>
  <r>
    <n v="1591"/>
    <n v="5612463318"/>
    <d v="2025-09-03T00:00:00"/>
    <d v="2025-08-28T00:00:00"/>
    <d v="2025-09-03T00:00:00"/>
    <n v="254879940"/>
    <n v="2842"/>
    <s v="USD"/>
    <n v="7730452981"/>
    <d v="2025-09-18T00:00:00"/>
    <s v="Quincenal"/>
    <s v="1Q SEP"/>
    <d v="2025-07-26T15:30:00"/>
    <d v="2025-08-27T18:00:00"/>
    <x v="8"/>
    <n v="9"/>
    <x v="0"/>
    <x v="0"/>
    <x v="0"/>
    <x v="0"/>
    <x v="0"/>
  </r>
  <r>
    <n v="1591"/>
    <n v="5612463322"/>
    <d v="2025-09-03T00:00:00"/>
    <d v="2025-08-28T00:00:00"/>
    <d v="2025-09-03T00:00:00"/>
    <n v="254879940"/>
    <n v="2842"/>
    <s v="USD"/>
    <n v="7730452981"/>
    <d v="2025-09-18T00:00:00"/>
    <s v="Quincenal"/>
    <s v="1Q SEP"/>
    <d v="2025-07-26T15:30:00"/>
    <d v="2025-08-27T18:00:00"/>
    <x v="8"/>
    <n v="9"/>
    <x v="0"/>
    <x v="0"/>
    <x v="0"/>
    <x v="0"/>
    <x v="0"/>
  </r>
  <r>
    <n v="1591"/>
    <n v="5612463323"/>
    <d v="2025-09-03T00:00:00"/>
    <d v="2025-08-28T00:00:00"/>
    <d v="2025-09-03T00:00:00"/>
    <n v="254879940"/>
    <n v="2842"/>
    <s v="USD"/>
    <n v="7730452981"/>
    <d v="2025-09-18T00:00:00"/>
    <s v="Quincenal"/>
    <s v="1Q SEP"/>
    <d v="2025-07-26T15:30:00"/>
    <d v="2025-08-27T18:00:00"/>
    <x v="8"/>
    <n v="9"/>
    <x v="0"/>
    <x v="0"/>
    <x v="0"/>
    <x v="0"/>
    <x v="0"/>
  </r>
  <r>
    <n v="1591"/>
    <n v="5612463352"/>
    <d v="2025-09-03T00:00:00"/>
    <d v="2025-08-28T00:00:00"/>
    <d v="2025-09-03T00:00:00"/>
    <n v="254879940"/>
    <n v="2842"/>
    <s v="USD"/>
    <n v="7730452981"/>
    <d v="2025-09-18T00:00:00"/>
    <s v="Quincenal"/>
    <s v="1Q SEP"/>
    <d v="2025-07-26T15:30:00"/>
    <d v="2025-08-27T18:00:00"/>
    <x v="8"/>
    <n v="9"/>
    <x v="0"/>
    <x v="0"/>
    <x v="0"/>
    <x v="0"/>
    <x v="0"/>
  </r>
  <r>
    <n v="1048704"/>
    <s v="MMBCNFA25/15105"/>
    <d v="2025-08-29T00:00:00"/>
    <d v="2025-08-29T00:00:00"/>
    <s v="-"/>
    <s v="BORUBJN152AXBA31"/>
    <n v="71015"/>
    <s v="EUR"/>
    <n v="7730448625"/>
    <d v="2025-09-04T00:00:00"/>
    <s v="Quincenal"/>
    <s v="2Q AGO"/>
    <d v="2025-08-21T00:00:00"/>
    <d v="2025-08-29T00:00:00"/>
    <x v="8"/>
    <n v="9"/>
    <x v="1"/>
    <x v="2"/>
    <x v="0"/>
    <x v="0"/>
    <x v="0"/>
  </r>
  <r>
    <n v="71"/>
    <n v="5283108741"/>
    <d v="2025-07-28T00:00:00"/>
    <d v="2025-07-24T00:00:00"/>
    <d v="2025-07-28T00:00:00"/>
    <s v="HLCUSHA2507AYJP0"/>
    <n v="66255"/>
    <s v="USD"/>
    <n v="7730448625"/>
    <d v="2025-09-04T00:00:00"/>
    <s v="Quincenal"/>
    <s v="2Q AGO"/>
    <d v="2025-07-21T00:00:00"/>
    <d v="2025-08-30T00:00:00"/>
    <x v="6"/>
    <n v="9"/>
    <x v="0"/>
    <x v="0"/>
    <x v="0"/>
    <x v="0"/>
    <x v="1"/>
  </r>
  <r>
    <n v="515"/>
    <n v="5547822760"/>
    <d v="2025-07-30T00:00:00"/>
    <d v="2025-07-27T00:00:00"/>
    <d v="2025-07-30T00:00:00"/>
    <n v="253567806"/>
    <n v="6758"/>
    <s v="USD"/>
    <n v="7730448625"/>
    <d v="2025-09-04T00:00:00"/>
    <s v="Quincenal"/>
    <s v="2Q AGO"/>
    <d v="2025-07-24T00:00:00"/>
    <d v="2025-08-30T00:00:00"/>
    <x v="6"/>
    <n v="9"/>
    <x v="0"/>
    <x v="0"/>
    <x v="0"/>
    <x v="0"/>
    <x v="1"/>
  </r>
  <r>
    <n v="515"/>
    <n v="5547822761"/>
    <d v="2025-07-30T00:00:00"/>
    <d v="2025-07-27T00:00:00"/>
    <d v="2025-07-30T00:00:00"/>
    <n v="253567806"/>
    <n v="6758"/>
    <s v="USD"/>
    <n v="7730448625"/>
    <d v="2025-09-04T00:00:00"/>
    <s v="Quincenal"/>
    <s v="2Q AGO"/>
    <d v="2025-07-24T00:00:00"/>
    <d v="2025-08-30T00:00:00"/>
    <x v="6"/>
    <n v="9"/>
    <x v="0"/>
    <x v="0"/>
    <x v="0"/>
    <x v="0"/>
    <x v="1"/>
  </r>
  <r>
    <n v="515"/>
    <n v="5547822762"/>
    <d v="2025-07-30T00:00:00"/>
    <d v="2025-07-27T00:00:00"/>
    <d v="2025-07-30T00:00:00"/>
    <n v="253567806"/>
    <n v="6758"/>
    <s v="USD"/>
    <n v="7730448625"/>
    <d v="2025-09-04T00:00:00"/>
    <s v="Quincenal"/>
    <s v="2Q AGO"/>
    <d v="2025-07-24T00:00:00"/>
    <d v="2025-08-30T00:00:00"/>
    <x v="6"/>
    <n v="9"/>
    <x v="0"/>
    <x v="0"/>
    <x v="0"/>
    <x v="0"/>
    <x v="1"/>
  </r>
  <r>
    <n v="515"/>
    <n v="5547822764"/>
    <d v="2025-07-30T00:00:00"/>
    <d v="2025-07-27T00:00:00"/>
    <d v="2025-07-30T00:00:00"/>
    <n v="253567806"/>
    <n v="3313"/>
    <s v="USD"/>
    <n v="7730448625"/>
    <d v="2025-09-04T00:00:00"/>
    <s v="Quincenal"/>
    <s v="2Q AGO"/>
    <d v="2025-07-24T00:00:00"/>
    <d v="2025-08-30T00:00:00"/>
    <x v="6"/>
    <n v="9"/>
    <x v="0"/>
    <x v="0"/>
    <x v="0"/>
    <x v="0"/>
    <x v="1"/>
  </r>
  <r>
    <n v="515"/>
    <n v="5547822767"/>
    <d v="2025-07-30T00:00:00"/>
    <d v="2025-07-27T00:00:00"/>
    <d v="2025-07-30T00:00:00"/>
    <n v="253567806"/>
    <n v="6758"/>
    <s v="USD"/>
    <n v="7730448625"/>
    <d v="2025-09-04T00:00:00"/>
    <s v="Quincenal"/>
    <s v="2Q AGO"/>
    <d v="2025-07-24T00:00:00"/>
    <d v="2025-08-30T00:00:00"/>
    <x v="6"/>
    <n v="9"/>
    <x v="0"/>
    <x v="0"/>
    <x v="0"/>
    <x v="0"/>
    <x v="1"/>
  </r>
  <r>
    <n v="515"/>
    <n v="5547822771"/>
    <d v="2025-07-30T00:00:00"/>
    <d v="2025-07-27T00:00:00"/>
    <d v="2025-07-30T00:00:00"/>
    <n v="253567806"/>
    <n v="47"/>
    <s v="USD"/>
    <n v="7730448625"/>
    <d v="2025-09-04T00:00:00"/>
    <s v="Quincenal"/>
    <s v="2Q AGO"/>
    <d v="2025-07-24T00:00:00"/>
    <d v="2025-08-30T00:00:00"/>
    <x v="6"/>
    <n v="9"/>
    <x v="0"/>
    <x v="0"/>
    <x v="0"/>
    <x v="0"/>
    <x v="1"/>
  </r>
  <r>
    <n v="515"/>
    <n v="5547822772"/>
    <d v="2025-07-30T00:00:00"/>
    <d v="2025-07-27T00:00:00"/>
    <d v="2025-07-30T00:00:00"/>
    <n v="253567806"/>
    <n v="5661"/>
    <s v="USD"/>
    <n v="7730448625"/>
    <d v="2025-09-04T00:00:00"/>
    <s v="Quincenal"/>
    <s v="2Q AGO"/>
    <d v="2025-07-24T00:00:00"/>
    <d v="2025-08-30T00:00:00"/>
    <x v="6"/>
    <n v="9"/>
    <x v="0"/>
    <x v="0"/>
    <x v="0"/>
    <x v="0"/>
    <x v="1"/>
  </r>
  <r>
    <n v="515"/>
    <n v="5547822773"/>
    <d v="2025-07-30T00:00:00"/>
    <d v="2025-07-27T00:00:00"/>
    <d v="2025-07-30T00:00:00"/>
    <n v="253567806"/>
    <n v="2036"/>
    <s v="USD"/>
    <n v="7730448625"/>
    <d v="2025-09-04T00:00:00"/>
    <s v="Quincenal"/>
    <s v="2Q AGO"/>
    <d v="2025-07-24T00:00:00"/>
    <d v="2025-08-30T00:00:00"/>
    <x v="6"/>
    <n v="9"/>
    <x v="0"/>
    <x v="0"/>
    <x v="0"/>
    <x v="0"/>
    <x v="1"/>
  </r>
  <r>
    <n v="515"/>
    <n v="5547833334"/>
    <d v="2025-08-05T00:00:00"/>
    <d v="2025-07-30T00:00:00"/>
    <d v="2025-08-05T00:00:00"/>
    <n v="255092560"/>
    <n v="17327"/>
    <s v="USD"/>
    <n v="7730448625"/>
    <d v="2025-09-04T00:00:00"/>
    <s v="Quincenal"/>
    <s v="2Q AGO"/>
    <d v="2025-07-27T00:00:00"/>
    <d v="2025-08-30T00:00:00"/>
    <x v="6"/>
    <n v="9"/>
    <x v="0"/>
    <x v="0"/>
    <x v="0"/>
    <x v="0"/>
    <x v="1"/>
  </r>
  <r>
    <n v="515"/>
    <n v="5547833335"/>
    <d v="2025-08-05T00:00:00"/>
    <d v="2025-07-30T00:00:00"/>
    <d v="2025-08-05T00:00:00"/>
    <n v="255092560"/>
    <n v="679"/>
    <s v="USD"/>
    <n v="7730448625"/>
    <d v="2025-09-04T00:00:00"/>
    <s v="Quincenal"/>
    <s v="2Q AGO"/>
    <d v="2025-07-27T00:00:00"/>
    <d v="2025-08-30T00:00:00"/>
    <x v="6"/>
    <n v="9"/>
    <x v="0"/>
    <x v="0"/>
    <x v="0"/>
    <x v="0"/>
    <x v="1"/>
  </r>
  <r>
    <n v="515"/>
    <n v="5547833336"/>
    <d v="2025-08-05T00:00:00"/>
    <d v="2025-07-30T00:00:00"/>
    <d v="2025-08-05T00:00:00"/>
    <n v="255092560"/>
    <n v="1956"/>
    <s v="USD"/>
    <n v="7730448625"/>
    <d v="2025-09-04T00:00:00"/>
    <s v="Quincenal"/>
    <s v="2Q AGO"/>
    <d v="2025-07-27T00:00:00"/>
    <d v="2025-08-30T00:00:00"/>
    <x v="6"/>
    <n v="9"/>
    <x v="0"/>
    <x v="0"/>
    <x v="0"/>
    <x v="0"/>
    <x v="1"/>
  </r>
  <r>
    <n v="1591"/>
    <n v="5612409031"/>
    <d v="2025-07-30T00:00:00"/>
    <d v="2025-07-27T00:00:00"/>
    <d v="2025-07-30T00:00:00"/>
    <n v="257084178"/>
    <n v="1776"/>
    <s v="USD"/>
    <n v="7730448625"/>
    <d v="2025-09-04T00:00:00"/>
    <s v="Quincenal"/>
    <s v="2Q AGO"/>
    <d v="2025-07-24T00:00:00"/>
    <d v="2025-08-30T00:00:00"/>
    <x v="6"/>
    <n v="9"/>
    <x v="0"/>
    <x v="0"/>
    <x v="0"/>
    <x v="0"/>
    <x v="1"/>
  </r>
  <r>
    <n v="1591"/>
    <n v="5612409039"/>
    <d v="2025-07-30T00:00:00"/>
    <d v="2025-07-27T00:00:00"/>
    <d v="2025-07-30T00:00:00"/>
    <n v="254400762"/>
    <n v="4154"/>
    <s v="USD"/>
    <n v="7730448625"/>
    <d v="2025-09-04T00:00:00"/>
    <s v="Quincenal"/>
    <s v="2Q AGO"/>
    <d v="2025-07-24T00:00:00"/>
    <d v="2025-08-30T00:00:00"/>
    <x v="6"/>
    <n v="9"/>
    <x v="0"/>
    <x v="0"/>
    <x v="0"/>
    <x v="0"/>
    <x v="1"/>
  </r>
  <r>
    <n v="1591"/>
    <n v="5612409040"/>
    <d v="2025-07-30T00:00:00"/>
    <d v="2025-07-27T00:00:00"/>
    <d v="2025-07-30T00:00:00"/>
    <n v="254400762"/>
    <n v="18855"/>
    <s v="USD"/>
    <n v="7730448625"/>
    <d v="2025-09-04T00:00:00"/>
    <s v="Quincenal"/>
    <s v="2Q AGO"/>
    <d v="2025-07-24T00:00:00"/>
    <d v="2025-08-30T00:00:00"/>
    <x v="6"/>
    <n v="9"/>
    <x v="0"/>
    <x v="0"/>
    <x v="0"/>
    <x v="0"/>
    <x v="1"/>
  </r>
  <r>
    <n v="1592"/>
    <n v="5775815776"/>
    <d v="2025-07-30T00:00:00"/>
    <d v="2025-07-26T00:00:00"/>
    <d v="2025-07-30T00:00:00"/>
    <n v="255601830"/>
    <n v="15189"/>
    <s v="USD"/>
    <n v="7730448625"/>
    <d v="2025-09-04T00:00:00"/>
    <s v="Quincenal"/>
    <s v="2Q AGO"/>
    <d v="2025-07-24T00:00:00"/>
    <d v="2025-08-30T00:00:00"/>
    <x v="6"/>
    <n v="9"/>
    <x v="0"/>
    <x v="0"/>
    <x v="0"/>
    <x v="0"/>
    <x v="1"/>
  </r>
  <r>
    <n v="1571"/>
    <n v="5784121050"/>
    <d v="2025-08-13T00:00:00"/>
    <d v="2025-08-12T00:00:00"/>
    <d v="2025-08-13T00:00:00"/>
    <n v="256863638"/>
    <n v="84909"/>
    <s v="USD"/>
    <n v="7730448625"/>
    <d v="2025-09-04T00:00:00"/>
    <s v="Quincenal"/>
    <s v="2Q AGO"/>
    <d v="2025-07-24T00:00:00"/>
    <d v="2025-08-30T00:00:00"/>
    <x v="8"/>
    <n v="9"/>
    <x v="0"/>
    <x v="0"/>
    <x v="0"/>
    <x v="0"/>
    <x v="0"/>
  </r>
  <r>
    <n v="71"/>
    <n v="5283113909"/>
    <d v="2025-07-28T00:00:00"/>
    <d v="2025-07-27T00:00:00"/>
    <d v="2025-07-28T00:00:00"/>
    <n v="254947544"/>
    <n v="3854"/>
    <s v="USD"/>
    <n v="7730448625"/>
    <d v="2025-09-04T00:00:00"/>
    <s v="Quincenal"/>
    <s v="2Q AGO"/>
    <d v="2025-07-24T03:00:00"/>
    <d v="2025-08-30T21:00:00"/>
    <x v="6"/>
    <n v="9"/>
    <x v="0"/>
    <x v="0"/>
    <x v="0"/>
    <x v="0"/>
    <x v="1"/>
  </r>
  <r>
    <n v="71"/>
    <n v="5283113911"/>
    <d v="2025-07-28T00:00:00"/>
    <d v="2025-07-27T00:00:00"/>
    <d v="2025-07-28T00:00:00"/>
    <n v="254947544"/>
    <n v="26715"/>
    <s v="USD"/>
    <n v="7730448625"/>
    <d v="2025-09-04T00:00:00"/>
    <s v="Quincenal"/>
    <s v="2Q AGO"/>
    <d v="2025-07-24T03:00:00"/>
    <d v="2025-08-30T21:00:00"/>
    <x v="6"/>
    <n v="9"/>
    <x v="0"/>
    <x v="0"/>
    <x v="0"/>
    <x v="0"/>
    <x v="1"/>
  </r>
  <r>
    <n v="71"/>
    <n v="5283113912"/>
    <d v="2025-07-28T00:00:00"/>
    <d v="2025-07-27T00:00:00"/>
    <d v="2025-07-28T00:00:00"/>
    <n v="254947544"/>
    <n v="26341"/>
    <s v="USD"/>
    <n v="7730448625"/>
    <d v="2025-09-04T00:00:00"/>
    <s v="Quincenal"/>
    <s v="2Q AGO"/>
    <d v="2025-07-24T03:00:00"/>
    <d v="2025-08-30T21:00:00"/>
    <x v="6"/>
    <n v="9"/>
    <x v="0"/>
    <x v="0"/>
    <x v="0"/>
    <x v="0"/>
    <x v="1"/>
  </r>
  <r>
    <n v="71"/>
    <n v="5283113913"/>
    <d v="2025-07-28T00:00:00"/>
    <d v="2025-07-27T00:00:00"/>
    <d v="2025-07-28T00:00:00"/>
    <n v="254947544"/>
    <n v="4742"/>
    <s v="USD"/>
    <n v="7730448625"/>
    <d v="2025-09-04T00:00:00"/>
    <s v="Quincenal"/>
    <s v="2Q AGO"/>
    <d v="2025-07-24T03:00:00"/>
    <d v="2025-08-30T21:00:00"/>
    <x v="6"/>
    <n v="9"/>
    <x v="0"/>
    <x v="0"/>
    <x v="0"/>
    <x v="0"/>
    <x v="1"/>
  </r>
  <r>
    <n v="71"/>
    <n v="5283113914"/>
    <d v="2025-07-28T00:00:00"/>
    <d v="2025-07-27T00:00:00"/>
    <d v="2025-07-28T00:00:00"/>
    <n v="254947544"/>
    <n v="50839"/>
    <s v="USD"/>
    <n v="7730448625"/>
    <d v="2025-09-04T00:00:00"/>
    <s v="Quincenal"/>
    <s v="2Q AGO"/>
    <d v="2025-07-24T03:00:00"/>
    <d v="2025-08-30T21:00:00"/>
    <x v="6"/>
    <n v="9"/>
    <x v="0"/>
    <x v="0"/>
    <x v="0"/>
    <x v="0"/>
    <x v="1"/>
  </r>
  <r>
    <n v="71"/>
    <n v="5283113915"/>
    <d v="2025-07-28T00:00:00"/>
    <d v="2025-07-27T00:00:00"/>
    <d v="2025-07-28T00:00:00"/>
    <n v="254947544"/>
    <n v="6323"/>
    <s v="USD"/>
    <n v="7730448625"/>
    <d v="2025-09-04T00:00:00"/>
    <s v="Quincenal"/>
    <s v="2Q AGO"/>
    <d v="2025-07-24T03:00:00"/>
    <d v="2025-08-30T21:00:00"/>
    <x v="6"/>
    <n v="9"/>
    <x v="0"/>
    <x v="0"/>
    <x v="0"/>
    <x v="0"/>
    <x v="1"/>
  </r>
  <r>
    <n v="71"/>
    <n v="5283113916"/>
    <d v="2025-07-28T00:00:00"/>
    <d v="2025-07-27T00:00:00"/>
    <d v="2025-07-28T00:00:00"/>
    <n v="254947544"/>
    <n v="44262"/>
    <s v="USD"/>
    <n v="7730448625"/>
    <d v="2025-09-04T00:00:00"/>
    <s v="Quincenal"/>
    <s v="2Q AGO"/>
    <d v="2025-07-24T03:00:00"/>
    <d v="2025-08-30T21:00:00"/>
    <x v="6"/>
    <n v="9"/>
    <x v="0"/>
    <x v="0"/>
    <x v="0"/>
    <x v="0"/>
    <x v="1"/>
  </r>
  <r>
    <n v="71"/>
    <n v="5283113917"/>
    <d v="2025-07-28T00:00:00"/>
    <d v="2025-07-27T00:00:00"/>
    <d v="2025-07-28T00:00:00"/>
    <n v="254947544"/>
    <n v="6133"/>
    <s v="USD"/>
    <n v="7730448625"/>
    <d v="2025-09-04T00:00:00"/>
    <s v="Quincenal"/>
    <s v="2Q AGO"/>
    <d v="2025-07-24T03:00:00"/>
    <d v="2025-08-30T21:00:00"/>
    <x v="6"/>
    <n v="9"/>
    <x v="0"/>
    <x v="0"/>
    <x v="0"/>
    <x v="0"/>
    <x v="1"/>
  </r>
  <r>
    <n v="515"/>
    <n v="5547923555"/>
    <d v="2025-09-11T00:00:00"/>
    <d v="2025-09-05T00:00:00"/>
    <d v="2025-09-11T00:00:00"/>
    <n v="253567806"/>
    <n v="10283"/>
    <s v="USD"/>
    <n v="7730452981"/>
    <d v="2025-09-18T00:00:00"/>
    <s v="Quincenal"/>
    <s v="1Q SEP"/>
    <d v="2025-07-24T15:31:00"/>
    <d v="2025-08-30T23:00:00"/>
    <x v="10"/>
    <n v="9"/>
    <x v="0"/>
    <x v="0"/>
    <x v="0"/>
    <x v="0"/>
    <x v="0"/>
  </r>
  <r>
    <n v="10171"/>
    <n v="5481814438"/>
    <d v="2025-08-11T00:00:00"/>
    <d v="2025-08-25T00:00:00"/>
    <d v="2025-11-19T00:00:00"/>
    <n v="256746711"/>
    <n v="311113"/>
    <s v="USD"/>
    <n v="7730472788"/>
    <d v="2025-12-09T00:00:00"/>
    <s v="Quincenal"/>
    <s v="2Q NOV"/>
    <d v="2025-08-09T00:00:00"/>
    <d v="2025-08-31T00:00:00"/>
    <x v="8"/>
    <n v="12"/>
    <x v="0"/>
    <x v="1"/>
    <x v="1"/>
    <x v="0"/>
    <x v="0"/>
  </r>
  <r>
    <n v="10171"/>
    <n v="5481860930"/>
    <d v="2025-08-04T00:00:00"/>
    <d v="2025-09-19T00:00:00"/>
    <d v="2025-10-22T00:00:00"/>
    <s v="255131377 "/>
    <n v="134028"/>
    <s v="USD"/>
    <n v="7730465118"/>
    <d v="2025-11-05T00:00:00"/>
    <s v="Quincenal"/>
    <s v="2Q OCT"/>
    <d v="2025-08-03T00:00:00"/>
    <d v="2025-09-03T00:00:00"/>
    <x v="10"/>
    <n v="11"/>
    <x v="0"/>
    <x v="1"/>
    <x v="1"/>
    <x v="0"/>
    <x v="0"/>
  </r>
  <r>
    <n v="515"/>
    <n v="5547830830"/>
    <d v="2025-07-30T00:00:00"/>
    <d v="2025-07-29T00:00:00"/>
    <d v="2025-07-30T00:00:00"/>
    <n v="255092563"/>
    <n v="1563"/>
    <s v="USD"/>
    <n v="7730452981"/>
    <d v="2025-09-18T00:00:00"/>
    <s v="Quincenal"/>
    <s v="1Q SEP"/>
    <d v="2025-07-26T00:00:00"/>
    <d v="2025-09-03T00:00:00"/>
    <x v="6"/>
    <n v="9"/>
    <x v="0"/>
    <x v="0"/>
    <x v="0"/>
    <x v="0"/>
    <x v="1"/>
  </r>
  <r>
    <n v="515"/>
    <n v="5547830836"/>
    <d v="2025-07-30T00:00:00"/>
    <d v="2025-07-29T00:00:00"/>
    <d v="2025-07-30T00:00:00"/>
    <n v="255092563"/>
    <n v="5884"/>
    <s v="USD"/>
    <n v="7730452981"/>
    <d v="2025-09-18T00:00:00"/>
    <s v="Quincenal"/>
    <s v="1Q SEP"/>
    <d v="2025-07-26T00:00:00"/>
    <d v="2025-09-03T00:00:00"/>
    <x v="6"/>
    <n v="9"/>
    <x v="0"/>
    <x v="0"/>
    <x v="0"/>
    <x v="0"/>
    <x v="1"/>
  </r>
  <r>
    <n v="515"/>
    <n v="5547830840"/>
    <d v="2025-07-30T00:00:00"/>
    <d v="2025-07-29T00:00:00"/>
    <d v="2025-07-30T00:00:00"/>
    <n v="255092563"/>
    <n v="1239"/>
    <s v="USD"/>
    <n v="7730452981"/>
    <d v="2025-09-18T00:00:00"/>
    <s v="Quincenal"/>
    <s v="1Q SEP"/>
    <d v="2025-07-26T00:00:00"/>
    <d v="2025-09-03T00:00:00"/>
    <x v="6"/>
    <n v="9"/>
    <x v="0"/>
    <x v="0"/>
    <x v="0"/>
    <x v="0"/>
    <x v="1"/>
  </r>
  <r>
    <n v="515"/>
    <n v="5547845328"/>
    <d v="2025-08-13T00:00:00"/>
    <d v="2025-08-05T00:00:00"/>
    <d v="2025-08-13T00:00:00"/>
    <n v="255092552"/>
    <n v="661"/>
    <s v="USD"/>
    <n v="7730452981"/>
    <d v="2025-09-18T00:00:00"/>
    <s v="Quincenal"/>
    <s v="1Q SEP"/>
    <d v="2025-08-02T00:00:00"/>
    <d v="2025-09-03T00:00:00"/>
    <x v="8"/>
    <n v="9"/>
    <x v="0"/>
    <x v="0"/>
    <x v="0"/>
    <x v="0"/>
    <x v="1"/>
  </r>
  <r>
    <n v="1591"/>
    <n v="5612411312"/>
    <d v="2025-07-30T00:00:00"/>
    <d v="2025-07-28T00:00:00"/>
    <d v="2025-07-30T00:00:00"/>
    <n v="255069969"/>
    <n v="2795"/>
    <s v="USD"/>
    <n v="7730452981"/>
    <d v="2025-09-18T00:00:00"/>
    <s v="Quincenal"/>
    <s v="1Q SEP"/>
    <d v="2025-07-25T00:00:00"/>
    <d v="2025-09-03T00:00:00"/>
    <x v="6"/>
    <n v="9"/>
    <x v="0"/>
    <x v="0"/>
    <x v="0"/>
    <x v="0"/>
    <x v="1"/>
  </r>
  <r>
    <n v="1591"/>
    <n v="5612411313"/>
    <d v="2025-07-30T00:00:00"/>
    <d v="2025-07-28T00:00:00"/>
    <d v="2025-07-30T00:00:00"/>
    <n v="255069969"/>
    <n v="2795"/>
    <s v="USD"/>
    <n v="7730452981"/>
    <d v="2025-09-18T00:00:00"/>
    <s v="Quincenal"/>
    <s v="1Q SEP"/>
    <d v="2025-07-25T00:00:00"/>
    <d v="2025-09-03T00:00:00"/>
    <x v="6"/>
    <n v="9"/>
    <x v="0"/>
    <x v="0"/>
    <x v="0"/>
    <x v="0"/>
    <x v="1"/>
  </r>
  <r>
    <n v="1591"/>
    <n v="5612411315"/>
    <d v="2025-07-30T00:00:00"/>
    <d v="2025-07-28T00:00:00"/>
    <d v="2025-07-30T00:00:00"/>
    <n v="255069969"/>
    <n v="2795"/>
    <s v="USD"/>
    <n v="7730452981"/>
    <d v="2025-09-18T00:00:00"/>
    <s v="Quincenal"/>
    <s v="1Q SEP"/>
    <d v="2025-07-25T00:00:00"/>
    <d v="2025-09-03T00:00:00"/>
    <x v="6"/>
    <n v="9"/>
    <x v="0"/>
    <x v="0"/>
    <x v="0"/>
    <x v="0"/>
    <x v="1"/>
  </r>
  <r>
    <n v="1591"/>
    <n v="5612411317"/>
    <d v="2025-07-30T00:00:00"/>
    <d v="2025-07-28T00:00:00"/>
    <d v="2025-07-30T00:00:00"/>
    <n v="255069969"/>
    <n v="2795"/>
    <s v="USD"/>
    <n v="7730452981"/>
    <d v="2025-09-18T00:00:00"/>
    <s v="Quincenal"/>
    <s v="1Q SEP"/>
    <d v="2025-07-25T00:00:00"/>
    <d v="2025-09-03T00:00:00"/>
    <x v="6"/>
    <n v="9"/>
    <x v="0"/>
    <x v="0"/>
    <x v="0"/>
    <x v="0"/>
    <x v="1"/>
  </r>
  <r>
    <n v="1591"/>
    <n v="5612411319"/>
    <d v="2025-07-30T00:00:00"/>
    <d v="2025-07-28T00:00:00"/>
    <d v="2025-07-30T00:00:00"/>
    <n v="255069969"/>
    <n v="1487"/>
    <s v="USD"/>
    <n v="7730452981"/>
    <d v="2025-09-18T00:00:00"/>
    <s v="Quincenal"/>
    <s v="1Q SEP"/>
    <d v="2025-07-25T00:00:00"/>
    <d v="2025-09-03T00:00:00"/>
    <x v="6"/>
    <n v="9"/>
    <x v="0"/>
    <x v="0"/>
    <x v="0"/>
    <x v="0"/>
    <x v="1"/>
  </r>
  <r>
    <n v="1591"/>
    <n v="5612411320"/>
    <d v="2025-07-30T00:00:00"/>
    <d v="2025-07-28T00:00:00"/>
    <d v="2025-07-30T00:00:00"/>
    <n v="255069969"/>
    <n v="5628"/>
    <s v="USD"/>
    <n v="7730452981"/>
    <d v="2025-09-18T00:00:00"/>
    <s v="Quincenal"/>
    <s v="1Q SEP"/>
    <d v="2025-07-25T00:00:00"/>
    <d v="2025-09-03T00:00:00"/>
    <x v="6"/>
    <n v="9"/>
    <x v="0"/>
    <x v="0"/>
    <x v="0"/>
    <x v="0"/>
    <x v="1"/>
  </r>
  <r>
    <n v="1591"/>
    <n v="5612411321"/>
    <d v="2025-07-30T00:00:00"/>
    <d v="2025-07-28T00:00:00"/>
    <d v="2025-07-30T00:00:00"/>
    <n v="255069969"/>
    <n v="67213"/>
    <s v="USD"/>
    <n v="7730452981"/>
    <d v="2025-09-18T00:00:00"/>
    <s v="Quincenal"/>
    <s v="1Q SEP"/>
    <d v="2025-07-25T00:00:00"/>
    <d v="2025-09-03T00:00:00"/>
    <x v="6"/>
    <n v="9"/>
    <x v="0"/>
    <x v="0"/>
    <x v="0"/>
    <x v="0"/>
    <x v="1"/>
  </r>
  <r>
    <n v="1591"/>
    <n v="5612411325"/>
    <d v="2025-07-30T00:00:00"/>
    <d v="2025-07-28T00:00:00"/>
    <d v="2025-07-30T00:00:00"/>
    <n v="255069969"/>
    <n v="2795"/>
    <s v="USD"/>
    <n v="7730452981"/>
    <d v="2025-09-18T00:00:00"/>
    <s v="Quincenal"/>
    <s v="1Q SEP"/>
    <d v="2025-07-25T00:00:00"/>
    <d v="2025-09-03T00:00:00"/>
    <x v="6"/>
    <n v="9"/>
    <x v="0"/>
    <x v="0"/>
    <x v="0"/>
    <x v="0"/>
    <x v="1"/>
  </r>
  <r>
    <n v="1591"/>
    <n v="5612411334"/>
    <d v="2025-07-30T00:00:00"/>
    <d v="2025-07-28T00:00:00"/>
    <d v="2025-07-30T00:00:00"/>
    <n v="255069969"/>
    <n v="4175"/>
    <s v="USD"/>
    <n v="7730452981"/>
    <d v="2025-09-18T00:00:00"/>
    <s v="Quincenal"/>
    <s v="1Q SEP"/>
    <d v="2025-07-25T00:00:00"/>
    <d v="2025-09-03T00:00:00"/>
    <x v="6"/>
    <n v="9"/>
    <x v="0"/>
    <x v="0"/>
    <x v="0"/>
    <x v="0"/>
    <x v="1"/>
  </r>
  <r>
    <n v="1591"/>
    <n v="5612420369"/>
    <d v="2025-08-13T00:00:00"/>
    <d v="2025-08-04T00:00:00"/>
    <d v="2025-08-13T00:00:00"/>
    <n v="255211688"/>
    <n v="5893"/>
    <s v="USD"/>
    <n v="7730452981"/>
    <d v="2025-09-18T00:00:00"/>
    <s v="Quincenal"/>
    <s v="1Q SEP"/>
    <d v="2025-08-01T00:00:00"/>
    <d v="2025-09-03T00:00:00"/>
    <x v="8"/>
    <n v="9"/>
    <x v="0"/>
    <x v="0"/>
    <x v="0"/>
    <x v="0"/>
    <x v="1"/>
  </r>
  <r>
    <n v="1591"/>
    <n v="5612420370"/>
    <d v="2025-08-13T00:00:00"/>
    <d v="2025-08-04T00:00:00"/>
    <d v="2025-08-13T00:00:00"/>
    <n v="255211688"/>
    <n v="1995"/>
    <s v="USD"/>
    <n v="7730452981"/>
    <d v="2025-09-18T00:00:00"/>
    <s v="Quincenal"/>
    <s v="1Q SEP"/>
    <d v="2025-08-01T00:00:00"/>
    <d v="2025-09-03T00:00:00"/>
    <x v="8"/>
    <n v="9"/>
    <x v="0"/>
    <x v="0"/>
    <x v="0"/>
    <x v="0"/>
    <x v="1"/>
  </r>
  <r>
    <n v="1591"/>
    <n v="5612420374"/>
    <d v="2025-08-13T00:00:00"/>
    <d v="2025-08-04T00:00:00"/>
    <d v="2025-08-13T00:00:00"/>
    <n v="255211688"/>
    <n v="12302"/>
    <s v="USD"/>
    <n v="7730452981"/>
    <d v="2025-09-18T00:00:00"/>
    <s v="Quincenal"/>
    <s v="1Q SEP"/>
    <d v="2025-08-01T00:00:00"/>
    <d v="2025-09-03T00:00:00"/>
    <x v="8"/>
    <n v="9"/>
    <x v="0"/>
    <x v="0"/>
    <x v="0"/>
    <x v="0"/>
    <x v="1"/>
  </r>
  <r>
    <n v="1591"/>
    <n v="5612420385"/>
    <d v="2025-08-13T00:00:00"/>
    <d v="2025-08-04T00:00:00"/>
    <d v="2025-08-13T00:00:00"/>
    <n v="255211688"/>
    <n v="2409"/>
    <s v="USD"/>
    <n v="7730452981"/>
    <d v="2025-09-18T00:00:00"/>
    <s v="Quincenal"/>
    <s v="1Q SEP"/>
    <d v="2025-08-01T00:00:00"/>
    <d v="2025-09-03T00:00:00"/>
    <x v="8"/>
    <n v="9"/>
    <x v="0"/>
    <x v="0"/>
    <x v="0"/>
    <x v="0"/>
    <x v="1"/>
  </r>
  <r>
    <n v="1591"/>
    <n v="5612420386"/>
    <d v="2025-08-13T00:00:00"/>
    <d v="2025-08-04T00:00:00"/>
    <d v="2025-08-13T00:00:00"/>
    <n v="255212104"/>
    <n v="278"/>
    <s v="USD"/>
    <n v="7730452981"/>
    <d v="2025-09-18T00:00:00"/>
    <s v="Quincenal"/>
    <s v="1Q SEP"/>
    <d v="2025-08-01T00:00:00"/>
    <d v="2025-09-03T00:00:00"/>
    <x v="8"/>
    <n v="9"/>
    <x v="0"/>
    <x v="0"/>
    <x v="0"/>
    <x v="0"/>
    <x v="1"/>
  </r>
  <r>
    <n v="1591"/>
    <n v="5612420396"/>
    <d v="2025-08-13T00:00:00"/>
    <d v="2025-08-04T00:00:00"/>
    <d v="2025-08-13T00:00:00"/>
    <n v="255212104"/>
    <n v="68078"/>
    <s v="USD"/>
    <n v="7730452981"/>
    <d v="2025-09-18T00:00:00"/>
    <s v="Quincenal"/>
    <s v="1Q SEP"/>
    <d v="2025-08-01T00:00:00"/>
    <d v="2025-09-03T00:00:00"/>
    <x v="8"/>
    <n v="9"/>
    <x v="0"/>
    <x v="0"/>
    <x v="0"/>
    <x v="0"/>
    <x v="1"/>
  </r>
  <r>
    <n v="1591"/>
    <n v="5612427246"/>
    <d v="2025-08-13T00:00:00"/>
    <d v="2025-08-07T00:00:00"/>
    <d v="2025-08-13T00:00:00"/>
    <n v="255070490"/>
    <n v="278"/>
    <s v="USD"/>
    <n v="7730452981"/>
    <d v="2025-09-18T00:00:00"/>
    <s v="Quincenal"/>
    <s v="1Q SEP"/>
    <d v="2025-08-05T00:00:00"/>
    <d v="2025-09-03T00:00:00"/>
    <x v="8"/>
    <n v="9"/>
    <x v="0"/>
    <x v="0"/>
    <x v="0"/>
    <x v="0"/>
    <x v="1"/>
  </r>
  <r>
    <n v="1591"/>
    <n v="5612427247"/>
    <d v="2025-08-13T00:00:00"/>
    <d v="2025-08-07T00:00:00"/>
    <d v="2025-08-13T00:00:00"/>
    <n v="255070490"/>
    <n v="1896"/>
    <s v="USD"/>
    <n v="7730452981"/>
    <d v="2025-09-18T00:00:00"/>
    <s v="Quincenal"/>
    <s v="1Q SEP"/>
    <d v="2025-08-05T00:00:00"/>
    <d v="2025-09-03T00:00:00"/>
    <x v="8"/>
    <n v="9"/>
    <x v="0"/>
    <x v="0"/>
    <x v="0"/>
    <x v="0"/>
    <x v="1"/>
  </r>
  <r>
    <n v="1591"/>
    <n v="5612427248"/>
    <d v="2025-08-13T00:00:00"/>
    <d v="2025-08-07T00:00:00"/>
    <d v="2025-08-13T00:00:00"/>
    <n v="255070490"/>
    <n v="5595"/>
    <s v="USD"/>
    <n v="7730452981"/>
    <d v="2025-09-18T00:00:00"/>
    <s v="Quincenal"/>
    <s v="1Q SEP"/>
    <d v="2025-08-05T00:00:00"/>
    <d v="2025-09-03T00:00:00"/>
    <x v="8"/>
    <n v="9"/>
    <x v="0"/>
    <x v="0"/>
    <x v="0"/>
    <x v="0"/>
    <x v="1"/>
  </r>
  <r>
    <n v="1591"/>
    <n v="5612427249"/>
    <d v="2025-08-13T00:00:00"/>
    <d v="2025-08-07T00:00:00"/>
    <d v="2025-08-13T00:00:00"/>
    <n v="255070490"/>
    <n v="119"/>
    <s v="USD"/>
    <n v="7730452981"/>
    <d v="2025-09-18T00:00:00"/>
    <s v="Quincenal"/>
    <s v="1Q SEP"/>
    <d v="2025-08-05T00:00:00"/>
    <d v="2025-09-03T00:00:00"/>
    <x v="8"/>
    <n v="9"/>
    <x v="0"/>
    <x v="0"/>
    <x v="0"/>
    <x v="0"/>
    <x v="1"/>
  </r>
  <r>
    <n v="1591"/>
    <n v="5612427264"/>
    <d v="2025-08-13T00:00:00"/>
    <d v="2025-08-07T00:00:00"/>
    <d v="2025-08-13T00:00:00"/>
    <n v="255070490"/>
    <n v="278"/>
    <s v="USD"/>
    <n v="7730452981"/>
    <d v="2025-09-18T00:00:00"/>
    <s v="Quincenal"/>
    <s v="1Q SEP"/>
    <d v="2025-08-05T00:00:00"/>
    <d v="2025-09-03T00:00:00"/>
    <x v="8"/>
    <n v="9"/>
    <x v="0"/>
    <x v="0"/>
    <x v="0"/>
    <x v="0"/>
    <x v="1"/>
  </r>
  <r>
    <n v="1591"/>
    <n v="5612427283"/>
    <d v="2025-08-13T00:00:00"/>
    <d v="2025-08-07T00:00:00"/>
    <d v="2025-08-13T00:00:00"/>
    <n v="255070490"/>
    <n v="278"/>
    <s v="USD"/>
    <n v="7730452981"/>
    <d v="2025-09-18T00:00:00"/>
    <s v="Quincenal"/>
    <s v="1Q SEP"/>
    <d v="2025-08-05T00:00:00"/>
    <d v="2025-09-03T00:00:00"/>
    <x v="8"/>
    <n v="9"/>
    <x v="0"/>
    <x v="0"/>
    <x v="0"/>
    <x v="0"/>
    <x v="1"/>
  </r>
  <r>
    <n v="1591"/>
    <n v="5612427299"/>
    <d v="2025-08-13T00:00:00"/>
    <d v="2025-08-07T00:00:00"/>
    <d v="2025-08-13T00:00:00"/>
    <n v="255070490"/>
    <n v="17289"/>
    <s v="USD"/>
    <n v="7730452981"/>
    <d v="2025-09-18T00:00:00"/>
    <s v="Quincenal"/>
    <s v="1Q SEP"/>
    <d v="2025-08-05T00:00:00"/>
    <d v="2025-09-03T00:00:00"/>
    <x v="8"/>
    <n v="9"/>
    <x v="0"/>
    <x v="0"/>
    <x v="0"/>
    <x v="0"/>
    <x v="1"/>
  </r>
  <r>
    <n v="1591"/>
    <n v="5612427621"/>
    <d v="2025-08-13T00:00:00"/>
    <d v="2025-08-08T00:00:00"/>
    <d v="2025-08-13T00:00:00"/>
    <n v="255070490"/>
    <n v="22"/>
    <s v="USD"/>
    <n v="7730452981"/>
    <d v="2025-09-18T00:00:00"/>
    <s v="Quincenal"/>
    <s v="1Q SEP"/>
    <d v="2025-08-05T00:00:00"/>
    <d v="2025-09-03T00:00:00"/>
    <x v="8"/>
    <n v="9"/>
    <x v="0"/>
    <x v="0"/>
    <x v="0"/>
    <x v="0"/>
    <x v="1"/>
  </r>
  <r>
    <n v="1591"/>
    <n v="5775817975"/>
    <d v="2025-08-05T00:00:00"/>
    <d v="2025-07-31T00:00:00"/>
    <d v="2025-08-05T00:00:00"/>
    <n v="254799741"/>
    <n v="425"/>
    <s v="USD"/>
    <n v="7730452981"/>
    <d v="2025-09-18T00:00:00"/>
    <s v="Quincenal"/>
    <s v="1Q SEP"/>
    <d v="2025-07-30T00:00:00"/>
    <d v="2025-09-03T00:00:00"/>
    <x v="6"/>
    <n v="9"/>
    <x v="0"/>
    <x v="0"/>
    <x v="0"/>
    <x v="0"/>
    <x v="1"/>
  </r>
  <r>
    <n v="1591"/>
    <n v="5817562256"/>
    <d v="2025-10-18T00:00:00"/>
    <d v="2025-10-17T00:00:00"/>
    <d v="2025-10-18T00:00:00"/>
    <n v="255211688"/>
    <n v="5893"/>
    <s v="USD"/>
    <n v="7730465118"/>
    <d v="2025-11-05T00:00:00"/>
    <s v="Quincenal"/>
    <s v="2Q OCT"/>
    <d v="2025-08-01T00:00:00"/>
    <d v="2025-09-03T00:00:00"/>
    <x v="9"/>
    <n v="11"/>
    <x v="0"/>
    <x v="0"/>
    <x v="0"/>
    <x v="0"/>
    <x v="0"/>
  </r>
  <r>
    <n v="71"/>
    <n v="5283113500"/>
    <d v="2025-07-28T00:00:00"/>
    <d v="2025-07-25T00:00:00"/>
    <d v="2025-07-28T00:00:00"/>
    <n v="254879298"/>
    <n v="2787"/>
    <s v="USD"/>
    <n v="7730452981"/>
    <d v="2025-09-18T00:00:00"/>
    <s v="Quincenal"/>
    <s v="1Q SEP"/>
    <d v="2025-07-23T15:00:00"/>
    <d v="2025-09-03T06:00:00"/>
    <x v="6"/>
    <n v="9"/>
    <x v="0"/>
    <x v="0"/>
    <x v="0"/>
    <x v="0"/>
    <x v="1"/>
  </r>
  <r>
    <n v="71"/>
    <n v="5283113504"/>
    <d v="2025-07-28T00:00:00"/>
    <d v="2025-07-25T00:00:00"/>
    <d v="2025-07-28T00:00:00"/>
    <n v="254879298"/>
    <n v="2818"/>
    <s v="USD"/>
    <n v="7730452981"/>
    <d v="2025-09-18T00:00:00"/>
    <s v="Quincenal"/>
    <s v="1Q SEP"/>
    <d v="2025-07-23T15:00:00"/>
    <d v="2025-09-03T06:00:00"/>
    <x v="6"/>
    <n v="9"/>
    <x v="0"/>
    <x v="0"/>
    <x v="0"/>
    <x v="0"/>
    <x v="1"/>
  </r>
  <r>
    <n v="71"/>
    <n v="5283113519"/>
    <d v="2025-07-28T00:00:00"/>
    <d v="2025-07-25T00:00:00"/>
    <d v="2025-07-28T00:00:00"/>
    <n v="254879298"/>
    <n v="2787"/>
    <s v="USD"/>
    <n v="7730452981"/>
    <d v="2025-09-18T00:00:00"/>
    <s v="Quincenal"/>
    <s v="1Q SEP"/>
    <d v="2025-07-23T15:00:00"/>
    <d v="2025-09-03T06:00:00"/>
    <x v="6"/>
    <n v="9"/>
    <x v="0"/>
    <x v="0"/>
    <x v="0"/>
    <x v="0"/>
    <x v="1"/>
  </r>
  <r>
    <n v="71"/>
    <n v="5283113524"/>
    <d v="2025-07-28T00:00:00"/>
    <d v="2025-07-25T00:00:00"/>
    <d v="2025-07-28T00:00:00"/>
    <n v="254879298"/>
    <n v="32971"/>
    <s v="USD"/>
    <n v="7730452981"/>
    <d v="2025-09-18T00:00:00"/>
    <s v="Quincenal"/>
    <s v="1Q SEP"/>
    <d v="2025-07-23T15:00:00"/>
    <d v="2025-09-03T06:00:00"/>
    <x v="6"/>
    <n v="9"/>
    <x v="0"/>
    <x v="0"/>
    <x v="0"/>
    <x v="0"/>
    <x v="1"/>
  </r>
  <r>
    <n v="71"/>
    <n v="5283129190"/>
    <d v="2025-08-05T00:00:00"/>
    <d v="2025-08-01T00:00:00"/>
    <d v="2025-08-05T00:00:00"/>
    <n v="254727403"/>
    <n v="278"/>
    <s v="USD"/>
    <n v="7730452981"/>
    <d v="2025-09-18T00:00:00"/>
    <s v="Quincenal"/>
    <s v="1Q SEP"/>
    <d v="2025-07-29T15:30:00"/>
    <d v="2025-09-03T18:00:00"/>
    <x v="8"/>
    <n v="9"/>
    <x v="0"/>
    <x v="0"/>
    <x v="0"/>
    <x v="0"/>
    <x v="1"/>
  </r>
  <r>
    <n v="71"/>
    <n v="5283130193"/>
    <d v="2025-08-05T00:00:00"/>
    <d v="2025-08-01T00:00:00"/>
    <d v="2025-08-05T00:00:00"/>
    <s v="HLCUSHA250763516"/>
    <n v="4104"/>
    <s v="USD"/>
    <n v="7730452981"/>
    <d v="2025-09-18T00:00:00"/>
    <s v="Quincenal"/>
    <s v="1Q SEP"/>
    <d v="2025-07-29T15:00:00"/>
    <d v="2025-09-03T18:00:00"/>
    <x v="8"/>
    <n v="9"/>
    <x v="0"/>
    <x v="0"/>
    <x v="0"/>
    <x v="0"/>
    <x v="1"/>
  </r>
  <r>
    <n v="71"/>
    <n v="5283130194"/>
    <d v="2025-08-05T00:00:00"/>
    <d v="2025-08-01T00:00:00"/>
    <d v="2025-08-05T00:00:00"/>
    <n v="254628934"/>
    <n v="2518"/>
    <s v="USD"/>
    <n v="7730452981"/>
    <d v="2025-09-18T00:00:00"/>
    <s v="Quincenal"/>
    <s v="1Q SEP"/>
    <d v="2025-07-29T15:30:00"/>
    <d v="2025-09-03T18:00:00"/>
    <x v="8"/>
    <n v="9"/>
    <x v="0"/>
    <x v="0"/>
    <x v="0"/>
    <x v="0"/>
    <x v="1"/>
  </r>
  <r>
    <n v="71"/>
    <n v="5283130195"/>
    <d v="2025-08-05T00:00:00"/>
    <d v="2025-08-01T00:00:00"/>
    <d v="2025-08-05T00:00:00"/>
    <n v="254628934"/>
    <n v="3373"/>
    <s v="USD"/>
    <n v="7730452981"/>
    <d v="2025-09-18T00:00:00"/>
    <s v="Quincenal"/>
    <s v="1Q SEP"/>
    <d v="2025-07-29T15:30:00"/>
    <d v="2025-09-03T18:00:00"/>
    <x v="8"/>
    <n v="9"/>
    <x v="0"/>
    <x v="0"/>
    <x v="0"/>
    <x v="0"/>
    <x v="1"/>
  </r>
  <r>
    <n v="71"/>
    <n v="5283130196"/>
    <d v="2025-08-05T00:00:00"/>
    <d v="2025-08-01T00:00:00"/>
    <d v="2025-08-05T00:00:00"/>
    <s v="HLCUSHA250763516"/>
    <n v="18593"/>
    <s v="USD"/>
    <n v="7730452981"/>
    <d v="2025-09-18T00:00:00"/>
    <s v="Quincenal"/>
    <s v="1Q SEP"/>
    <d v="2025-07-29T15:00:00"/>
    <d v="2025-09-03T18:00:00"/>
    <x v="8"/>
    <n v="9"/>
    <x v="0"/>
    <x v="0"/>
    <x v="0"/>
    <x v="0"/>
    <x v="1"/>
  </r>
  <r>
    <n v="1591"/>
    <n v="5612463316"/>
    <d v="2025-09-03T00:00:00"/>
    <d v="2025-08-28T00:00:00"/>
    <d v="2025-09-03T00:00:00"/>
    <n v="255070490"/>
    <n v="2841"/>
    <s v="USD"/>
    <n v="7730452981"/>
    <d v="2025-09-18T00:00:00"/>
    <s v="Quincenal"/>
    <s v="1Q SEP"/>
    <d v="2025-08-05T15:30:00"/>
    <d v="2025-09-03T18:00:00"/>
    <x v="8"/>
    <n v="9"/>
    <x v="0"/>
    <x v="0"/>
    <x v="0"/>
    <x v="0"/>
    <x v="0"/>
  </r>
  <r>
    <n v="1591"/>
    <n v="5612463317"/>
    <d v="2025-09-03T00:00:00"/>
    <d v="2025-08-28T00:00:00"/>
    <d v="2025-09-03T00:00:00"/>
    <n v="255070490"/>
    <n v="2841"/>
    <s v="USD"/>
    <n v="7730452981"/>
    <d v="2025-09-18T00:00:00"/>
    <s v="Quincenal"/>
    <s v="1Q SEP"/>
    <d v="2025-08-05T15:30:00"/>
    <d v="2025-09-03T18:00:00"/>
    <x v="8"/>
    <n v="9"/>
    <x v="0"/>
    <x v="0"/>
    <x v="0"/>
    <x v="0"/>
    <x v="0"/>
  </r>
  <r>
    <n v="515"/>
    <n v="5547850366"/>
    <d v="2025-08-13T00:00:00"/>
    <d v="2025-08-06T00:00:00"/>
    <d v="2025-08-13T00:00:00"/>
    <n v="255362676"/>
    <n v="4053"/>
    <s v="USD"/>
    <n v="7730452981"/>
    <d v="2025-09-18T00:00:00"/>
    <s v="Quincenal"/>
    <s v="1Q SEP"/>
    <d v="2025-08-03T00:00:00"/>
    <d v="2025-09-06T00:00:00"/>
    <x v="8"/>
    <n v="9"/>
    <x v="0"/>
    <x v="0"/>
    <x v="0"/>
    <x v="0"/>
    <x v="1"/>
  </r>
  <r>
    <n v="515"/>
    <n v="5547850415"/>
    <d v="2025-08-13T00:00:00"/>
    <d v="2025-08-06T00:00:00"/>
    <d v="2025-08-13T00:00:00"/>
    <n v="255362676"/>
    <n v="11917"/>
    <s v="USD"/>
    <n v="7730452981"/>
    <d v="2025-09-18T00:00:00"/>
    <s v="Quincenal"/>
    <s v="1Q SEP"/>
    <d v="2025-08-03T00:00:00"/>
    <d v="2025-09-06T00:00:00"/>
    <x v="8"/>
    <n v="9"/>
    <x v="0"/>
    <x v="0"/>
    <x v="0"/>
    <x v="0"/>
    <x v="1"/>
  </r>
  <r>
    <n v="1591"/>
    <n v="5612416841"/>
    <d v="2025-08-05T00:00:00"/>
    <d v="2025-07-31T00:00:00"/>
    <d v="2025-08-05T00:00:00"/>
    <n v="255330321"/>
    <n v="12017"/>
    <s v="USD"/>
    <n v="7730452981"/>
    <d v="2025-09-18T00:00:00"/>
    <s v="Quincenal"/>
    <s v="1Q SEP"/>
    <d v="2025-07-31T00:00:00"/>
    <d v="2025-09-06T00:00:00"/>
    <x v="6"/>
    <n v="9"/>
    <x v="0"/>
    <x v="0"/>
    <x v="0"/>
    <x v="0"/>
    <x v="1"/>
  </r>
  <r>
    <n v="1591"/>
    <n v="5612416842"/>
    <d v="2025-08-05T00:00:00"/>
    <d v="2025-07-31T00:00:00"/>
    <d v="2025-08-05T00:00:00"/>
    <n v="255330321"/>
    <n v="6604"/>
    <s v="USD"/>
    <n v="7730452981"/>
    <d v="2025-09-18T00:00:00"/>
    <s v="Quincenal"/>
    <s v="1Q SEP"/>
    <d v="2025-07-31T00:00:00"/>
    <d v="2025-09-06T00:00:00"/>
    <x v="6"/>
    <n v="9"/>
    <x v="0"/>
    <x v="0"/>
    <x v="0"/>
    <x v="0"/>
    <x v="1"/>
  </r>
  <r>
    <n v="1591"/>
    <n v="5612416843"/>
    <d v="2025-08-05T00:00:00"/>
    <d v="2025-07-31T00:00:00"/>
    <d v="2025-08-05T00:00:00"/>
    <n v="255330321"/>
    <n v="34798"/>
    <s v="USD"/>
    <n v="7730452981"/>
    <d v="2025-09-18T00:00:00"/>
    <s v="Quincenal"/>
    <s v="1Q SEP"/>
    <d v="2025-07-31T00:00:00"/>
    <d v="2025-09-06T00:00:00"/>
    <x v="6"/>
    <n v="9"/>
    <x v="0"/>
    <x v="0"/>
    <x v="0"/>
    <x v="0"/>
    <x v="1"/>
  </r>
  <r>
    <n v="1571"/>
    <n v="5784120762"/>
    <d v="2025-08-05T00:00:00"/>
    <d v="2025-07-30T00:00:00"/>
    <d v="2025-08-05T00:00:00"/>
    <n v="257163281"/>
    <n v="4598"/>
    <s v="USD"/>
    <n v="7730452981"/>
    <d v="2025-09-18T00:00:00"/>
    <s v="Quincenal"/>
    <s v="1Q SEP"/>
    <d v="2025-07-30T00:00:00"/>
    <d v="2025-09-06T00:00:00"/>
    <x v="6"/>
    <n v="9"/>
    <x v="0"/>
    <x v="0"/>
    <x v="0"/>
    <x v="0"/>
    <x v="1"/>
  </r>
  <r>
    <n v="1571"/>
    <n v="5784120763"/>
    <d v="2025-08-05T00:00:00"/>
    <d v="2025-07-30T00:00:00"/>
    <d v="2025-08-05T00:00:00"/>
    <n v="257163281"/>
    <n v="17189"/>
    <s v="USD"/>
    <n v="7730452981"/>
    <d v="2025-09-18T00:00:00"/>
    <s v="Quincenal"/>
    <s v="1Q SEP"/>
    <d v="2025-07-30T00:00:00"/>
    <d v="2025-09-06T00:00:00"/>
    <x v="6"/>
    <n v="9"/>
    <x v="0"/>
    <x v="0"/>
    <x v="0"/>
    <x v="0"/>
    <x v="1"/>
  </r>
  <r>
    <n v="1571"/>
    <n v="5784120764"/>
    <d v="2025-08-05T00:00:00"/>
    <d v="2025-07-30T00:00:00"/>
    <d v="2025-08-05T00:00:00"/>
    <n v="257163281"/>
    <n v="17189"/>
    <s v="USD"/>
    <n v="7730452981"/>
    <d v="2025-09-18T00:00:00"/>
    <s v="Quincenal"/>
    <s v="1Q SEP"/>
    <d v="2025-07-30T00:00:00"/>
    <d v="2025-09-06T00:00:00"/>
    <x v="6"/>
    <n v="9"/>
    <x v="0"/>
    <x v="0"/>
    <x v="0"/>
    <x v="0"/>
    <x v="1"/>
  </r>
  <r>
    <n v="71"/>
    <n v="5283130470"/>
    <d v="2025-08-05T00:00:00"/>
    <d v="2025-08-02T00:00:00"/>
    <d v="2025-08-05T00:00:00"/>
    <n v="255216328"/>
    <n v="866"/>
    <s v="USD"/>
    <n v="7730452981"/>
    <d v="2025-09-18T00:00:00"/>
    <s v="Quincenal"/>
    <s v="1Q SEP"/>
    <d v="2025-07-31T03:00:00"/>
    <d v="2025-09-06T21:00:00"/>
    <x v="8"/>
    <n v="9"/>
    <x v="0"/>
    <x v="0"/>
    <x v="0"/>
    <x v="0"/>
    <x v="1"/>
  </r>
  <r>
    <n v="71"/>
    <n v="5283130471"/>
    <d v="2025-08-05T00:00:00"/>
    <d v="2025-08-02T00:00:00"/>
    <d v="2025-08-05T00:00:00"/>
    <n v="255216328"/>
    <n v="6188"/>
    <s v="USD"/>
    <n v="7730452981"/>
    <d v="2025-09-18T00:00:00"/>
    <s v="Quincenal"/>
    <s v="1Q SEP"/>
    <d v="2025-07-31T03:00:00"/>
    <d v="2025-09-06T21:00:00"/>
    <x v="8"/>
    <n v="9"/>
    <x v="0"/>
    <x v="0"/>
    <x v="0"/>
    <x v="0"/>
    <x v="1"/>
  </r>
  <r>
    <n v="71"/>
    <n v="5283130472"/>
    <d v="2025-08-05T00:00:00"/>
    <d v="2025-08-02T00:00:00"/>
    <d v="2025-08-05T00:00:00"/>
    <n v="255216328"/>
    <n v="868"/>
    <s v="USD"/>
    <n v="7730452981"/>
    <d v="2025-09-18T00:00:00"/>
    <s v="Quincenal"/>
    <s v="1Q SEP"/>
    <d v="2025-07-31T03:00:00"/>
    <d v="2025-09-06T21:00:00"/>
    <x v="8"/>
    <n v="9"/>
    <x v="0"/>
    <x v="0"/>
    <x v="0"/>
    <x v="0"/>
    <x v="1"/>
  </r>
  <r>
    <n v="71"/>
    <n v="5283130474"/>
    <d v="2025-08-05T00:00:00"/>
    <d v="2025-08-02T00:00:00"/>
    <d v="2025-08-05T00:00:00"/>
    <n v="255216328"/>
    <n v="3026"/>
    <s v="USD"/>
    <n v="7730452981"/>
    <d v="2025-09-18T00:00:00"/>
    <s v="Quincenal"/>
    <s v="1Q SEP"/>
    <d v="2025-07-31T03:00:00"/>
    <d v="2025-09-06T21:00:00"/>
    <x v="8"/>
    <n v="9"/>
    <x v="0"/>
    <x v="0"/>
    <x v="0"/>
    <x v="0"/>
    <x v="1"/>
  </r>
  <r>
    <n v="71"/>
    <n v="5283130654"/>
    <d v="2025-08-05T00:00:00"/>
    <d v="2025-08-02T00:00:00"/>
    <d v="2025-08-05T00:00:00"/>
    <n v="255216328"/>
    <n v="7838"/>
    <s v="USD"/>
    <n v="7730452981"/>
    <d v="2025-09-18T00:00:00"/>
    <s v="Quincenal"/>
    <s v="1Q SEP"/>
    <d v="2025-07-31T03:00:00"/>
    <d v="2025-09-06T21:00:00"/>
    <x v="8"/>
    <n v="9"/>
    <x v="0"/>
    <x v="0"/>
    <x v="0"/>
    <x v="0"/>
    <x v="1"/>
  </r>
  <r>
    <n v="71"/>
    <n v="5283130657"/>
    <d v="2025-08-05T00:00:00"/>
    <d v="2025-08-02T00:00:00"/>
    <d v="2025-08-05T00:00:00"/>
    <n v="255216328"/>
    <n v="83854"/>
    <s v="USD"/>
    <n v="7730452981"/>
    <d v="2025-09-18T00:00:00"/>
    <s v="Quincenal"/>
    <s v="1Q SEP"/>
    <d v="2025-07-31T03:00:00"/>
    <d v="2025-09-06T21:00:00"/>
    <x v="8"/>
    <n v="9"/>
    <x v="0"/>
    <x v="0"/>
    <x v="0"/>
    <x v="0"/>
    <x v="1"/>
  </r>
  <r>
    <n v="71"/>
    <n v="5283130659"/>
    <d v="2025-08-05T00:00:00"/>
    <d v="2025-08-02T00:00:00"/>
    <d v="2025-08-05T00:00:00"/>
    <n v="255216328"/>
    <n v="1075"/>
    <s v="USD"/>
    <n v="7730452981"/>
    <d v="2025-09-18T00:00:00"/>
    <s v="Quincenal"/>
    <s v="1Q SEP"/>
    <d v="2025-07-31T03:00:00"/>
    <d v="2025-09-06T21:00:00"/>
    <x v="8"/>
    <n v="9"/>
    <x v="0"/>
    <x v="0"/>
    <x v="0"/>
    <x v="0"/>
    <x v="1"/>
  </r>
  <r>
    <n v="71"/>
    <n v="5283130660"/>
    <d v="2025-08-05T00:00:00"/>
    <d v="2025-08-02T00:00:00"/>
    <d v="2025-08-05T00:00:00"/>
    <n v="255216328"/>
    <n v="10502"/>
    <s v="USD"/>
    <n v="7730452981"/>
    <d v="2025-09-18T00:00:00"/>
    <s v="Quincenal"/>
    <s v="1Q SEP"/>
    <d v="2025-07-31T03:00:00"/>
    <d v="2025-09-06T21:00:00"/>
    <x v="8"/>
    <n v="9"/>
    <x v="0"/>
    <x v="0"/>
    <x v="0"/>
    <x v="0"/>
    <x v="1"/>
  </r>
  <r>
    <n v="71"/>
    <n v="5283130661"/>
    <d v="2025-08-05T00:00:00"/>
    <d v="2025-08-02T00:00:00"/>
    <d v="2025-08-05T00:00:00"/>
    <n v="255216328"/>
    <n v="6485"/>
    <s v="USD"/>
    <n v="7730452981"/>
    <d v="2025-09-18T00:00:00"/>
    <s v="Quincenal"/>
    <s v="1Q SEP"/>
    <d v="2025-07-31T03:00:00"/>
    <d v="2025-09-06T21:00:00"/>
    <x v="8"/>
    <n v="9"/>
    <x v="0"/>
    <x v="0"/>
    <x v="0"/>
    <x v="0"/>
    <x v="1"/>
  </r>
  <r>
    <n v="71"/>
    <n v="5283130663"/>
    <d v="2025-08-05T00:00:00"/>
    <d v="2025-08-02T00:00:00"/>
    <d v="2025-08-05T00:00:00"/>
    <n v="255216328"/>
    <n v="54963"/>
    <s v="USD"/>
    <n v="7730452981"/>
    <d v="2025-09-18T00:00:00"/>
    <s v="Quincenal"/>
    <s v="1Q SEP"/>
    <d v="2025-07-31T03:00:00"/>
    <d v="2025-09-06T21:00:00"/>
    <x v="8"/>
    <n v="9"/>
    <x v="0"/>
    <x v="0"/>
    <x v="0"/>
    <x v="0"/>
    <x v="1"/>
  </r>
  <r>
    <n v="71"/>
    <n v="5283130721"/>
    <d v="2025-08-05T00:00:00"/>
    <d v="2025-08-03T00:00:00"/>
    <d v="2025-08-05T00:00:00"/>
    <n v="255216328"/>
    <n v="6147"/>
    <s v="USD"/>
    <n v="7730452981"/>
    <d v="2025-09-18T00:00:00"/>
    <s v="Quincenal"/>
    <s v="1Q SEP"/>
    <d v="2025-07-31T03:00:00"/>
    <d v="2025-09-06T21:00:00"/>
    <x v="8"/>
    <n v="9"/>
    <x v="0"/>
    <x v="0"/>
    <x v="0"/>
    <x v="0"/>
    <x v="1"/>
  </r>
  <r>
    <n v="71"/>
    <n v="5283130722"/>
    <d v="2025-08-05T00:00:00"/>
    <d v="2025-08-03T00:00:00"/>
    <d v="2025-08-05T00:00:00"/>
    <n v="255216328"/>
    <n v="44069"/>
    <s v="USD"/>
    <n v="7730452981"/>
    <d v="2025-09-18T00:00:00"/>
    <s v="Quincenal"/>
    <s v="1Q SEP"/>
    <d v="2025-07-31T03:00:00"/>
    <d v="2025-09-06T21:00:00"/>
    <x v="8"/>
    <n v="9"/>
    <x v="0"/>
    <x v="0"/>
    <x v="0"/>
    <x v="0"/>
    <x v="1"/>
  </r>
  <r>
    <n v="10171"/>
    <n v="5481867580"/>
    <d v="2025-08-18T00:00:00"/>
    <d v="2025-09-23T00:00:00"/>
    <d v="2025-10-01T00:00:00"/>
    <n v="256746713"/>
    <n v="118922"/>
    <s v="USD"/>
    <n v="7730464636"/>
    <d v="2025-11-04T00:00:00"/>
    <s v="Quincenal"/>
    <s v="1Q OCT"/>
    <d v="2025-08-12T00:00:00"/>
    <d v="2025-09-07T00:00:00"/>
    <x v="10"/>
    <n v="11"/>
    <x v="0"/>
    <x v="1"/>
    <x v="1"/>
    <x v="0"/>
    <x v="0"/>
  </r>
  <r>
    <n v="515"/>
    <n v="5547850413"/>
    <d v="2025-08-13T00:00:00"/>
    <d v="2025-08-06T00:00:00"/>
    <d v="2025-08-13T00:00:00"/>
    <n v="255296049"/>
    <n v="2276"/>
    <s v="USD"/>
    <n v="7730452981"/>
    <d v="2025-09-18T00:00:00"/>
    <s v="Quincenal"/>
    <s v="1Q SEP"/>
    <d v="2025-08-03T00:00:00"/>
    <d v="2025-09-10T00:00:00"/>
    <x v="8"/>
    <n v="9"/>
    <x v="0"/>
    <x v="0"/>
    <x v="0"/>
    <x v="0"/>
    <x v="1"/>
  </r>
  <r>
    <n v="515"/>
    <n v="5547863151"/>
    <d v="2025-08-25T00:00:00"/>
    <d v="2025-08-12T00:00:00"/>
    <d v="2025-08-25T00:00:00"/>
    <n v="254914856"/>
    <n v="13934"/>
    <s v="USD"/>
    <n v="7730452981"/>
    <d v="2025-09-18T00:00:00"/>
    <s v="Quincenal"/>
    <s v="1Q SEP"/>
    <d v="2025-08-09T00:00:00"/>
    <d v="2025-09-10T00:00:00"/>
    <x v="8"/>
    <n v="9"/>
    <x v="0"/>
    <x v="0"/>
    <x v="0"/>
    <x v="0"/>
    <x v="1"/>
  </r>
  <r>
    <n v="515"/>
    <n v="5547863152"/>
    <d v="2025-08-25T00:00:00"/>
    <d v="2025-08-12T00:00:00"/>
    <d v="2025-08-25T00:00:00"/>
    <n v="254914856"/>
    <n v="1947"/>
    <s v="USD"/>
    <n v="7730452981"/>
    <d v="2025-09-18T00:00:00"/>
    <s v="Quincenal"/>
    <s v="1Q SEP"/>
    <d v="2025-08-09T00:00:00"/>
    <d v="2025-09-10T00:00:00"/>
    <x v="8"/>
    <n v="9"/>
    <x v="0"/>
    <x v="0"/>
    <x v="0"/>
    <x v="0"/>
    <x v="1"/>
  </r>
  <r>
    <n v="515"/>
    <n v="5547863155"/>
    <d v="2025-08-25T00:00:00"/>
    <d v="2025-08-12T00:00:00"/>
    <d v="2025-08-25T00:00:00"/>
    <n v="254914856"/>
    <n v="19858"/>
    <s v="USD"/>
    <n v="7730452981"/>
    <d v="2025-09-18T00:00:00"/>
    <s v="Quincenal"/>
    <s v="1Q SEP"/>
    <d v="2025-08-09T00:00:00"/>
    <d v="2025-09-10T00:00:00"/>
    <x v="8"/>
    <n v="9"/>
    <x v="0"/>
    <x v="0"/>
    <x v="0"/>
    <x v="0"/>
    <x v="1"/>
  </r>
  <r>
    <n v="515"/>
    <n v="5547863261"/>
    <d v="2025-08-25T00:00:00"/>
    <d v="2025-08-12T00:00:00"/>
    <d v="2025-08-25T00:00:00"/>
    <n v="254914856"/>
    <n v="2294"/>
    <s v="USD"/>
    <n v="7730452981"/>
    <d v="2025-09-18T00:00:00"/>
    <s v="Quincenal"/>
    <s v="1Q SEP"/>
    <d v="2025-08-17T00:00:00"/>
    <d v="2025-09-10T00:00:00"/>
    <x v="8"/>
    <n v="9"/>
    <x v="0"/>
    <x v="0"/>
    <x v="0"/>
    <x v="0"/>
    <x v="1"/>
  </r>
  <r>
    <n v="1591"/>
    <n v="5612432566"/>
    <d v="2025-08-25T00:00:00"/>
    <d v="2025-08-11T00:00:00"/>
    <d v="2025-08-25T00:00:00"/>
    <n v="255576433"/>
    <n v="605"/>
    <s v="USD"/>
    <n v="7730452981"/>
    <d v="2025-09-18T00:00:00"/>
    <s v="Quincenal"/>
    <s v="1Q SEP"/>
    <d v="2025-08-08T00:00:00"/>
    <d v="2025-09-10T00:00:00"/>
    <x v="8"/>
    <n v="9"/>
    <x v="0"/>
    <x v="0"/>
    <x v="0"/>
    <x v="0"/>
    <x v="1"/>
  </r>
  <r>
    <n v="1591"/>
    <n v="5612432567"/>
    <d v="2025-08-25T00:00:00"/>
    <d v="2025-08-11T00:00:00"/>
    <d v="2025-08-25T00:00:00"/>
    <n v="255576433"/>
    <n v="382"/>
    <s v="USD"/>
    <n v="7730452981"/>
    <d v="2025-09-18T00:00:00"/>
    <s v="Quincenal"/>
    <s v="1Q SEP"/>
    <d v="2025-08-08T00:00:00"/>
    <d v="2025-09-10T00:00:00"/>
    <x v="8"/>
    <n v="9"/>
    <x v="0"/>
    <x v="0"/>
    <x v="0"/>
    <x v="0"/>
    <x v="1"/>
  </r>
  <r>
    <n v="1591"/>
    <n v="5612432568"/>
    <d v="2025-08-25T00:00:00"/>
    <d v="2025-08-11T00:00:00"/>
    <d v="2025-08-25T00:00:00"/>
    <n v="255576433"/>
    <n v="15701"/>
    <s v="USD"/>
    <n v="7730452981"/>
    <d v="2025-09-18T00:00:00"/>
    <s v="Quincenal"/>
    <s v="1Q SEP"/>
    <d v="2025-08-08T00:00:00"/>
    <d v="2025-09-10T00:00:00"/>
    <x v="8"/>
    <n v="9"/>
    <x v="0"/>
    <x v="0"/>
    <x v="0"/>
    <x v="0"/>
    <x v="1"/>
  </r>
  <r>
    <n v="1591"/>
    <n v="5612432569"/>
    <d v="2025-08-25T00:00:00"/>
    <d v="2025-08-11T00:00:00"/>
    <d v="2025-08-25T00:00:00"/>
    <n v="255576433"/>
    <n v="1691"/>
    <s v="USD"/>
    <n v="7730452981"/>
    <d v="2025-09-18T00:00:00"/>
    <s v="Quincenal"/>
    <s v="1Q SEP"/>
    <d v="2025-08-08T00:00:00"/>
    <d v="2025-09-10T00:00:00"/>
    <x v="8"/>
    <n v="9"/>
    <x v="0"/>
    <x v="0"/>
    <x v="0"/>
    <x v="0"/>
    <x v="1"/>
  </r>
  <r>
    <n v="1591"/>
    <n v="5612432570"/>
    <d v="2025-08-25T00:00:00"/>
    <d v="2025-08-11T00:00:00"/>
    <d v="2025-08-25T00:00:00"/>
    <n v="255576433"/>
    <n v="1767"/>
    <s v="USD"/>
    <n v="7730452981"/>
    <d v="2025-09-18T00:00:00"/>
    <s v="Quincenal"/>
    <s v="1Q SEP"/>
    <d v="2025-08-08T00:00:00"/>
    <d v="2025-09-10T00:00:00"/>
    <x v="8"/>
    <n v="9"/>
    <x v="0"/>
    <x v="0"/>
    <x v="0"/>
    <x v="0"/>
    <x v="1"/>
  </r>
  <r>
    <n v="71"/>
    <n v="5283146504"/>
    <d v="2025-08-13T00:00:00"/>
    <d v="2025-08-08T00:00:00"/>
    <d v="2025-08-13T00:00:00"/>
    <s v="HLCUSHA2506BPVT7"/>
    <n v="23366"/>
    <s v="USD"/>
    <n v="7730452981"/>
    <d v="2025-09-18T00:00:00"/>
    <s v="Quincenal"/>
    <s v="1Q SEP"/>
    <d v="2025-08-07T15:01:00"/>
    <d v="2025-09-10T18:00:00"/>
    <x v="8"/>
    <n v="9"/>
    <x v="0"/>
    <x v="0"/>
    <x v="0"/>
    <x v="0"/>
    <x v="1"/>
  </r>
  <r>
    <n v="71"/>
    <n v="5283146763"/>
    <d v="2025-08-13T00:00:00"/>
    <d v="2025-08-08T00:00:00"/>
    <d v="2025-08-13T00:00:00"/>
    <n v="253335284"/>
    <n v="372"/>
    <s v="USD"/>
    <n v="7730452981"/>
    <d v="2025-09-18T00:00:00"/>
    <s v="Quincenal"/>
    <s v="1Q SEP"/>
    <d v="2025-08-06T15:00:00"/>
    <d v="2025-09-10T18:00:00"/>
    <x v="8"/>
    <n v="9"/>
    <x v="0"/>
    <x v="0"/>
    <x v="0"/>
    <x v="0"/>
    <x v="1"/>
  </r>
  <r>
    <n v="71"/>
    <n v="5283146772"/>
    <d v="2025-08-13T00:00:00"/>
    <d v="2025-08-08T00:00:00"/>
    <d v="2025-08-13T00:00:00"/>
    <n v="253335284"/>
    <n v="20632"/>
    <s v="USD"/>
    <n v="7730452981"/>
    <d v="2025-09-18T00:00:00"/>
    <s v="Quincenal"/>
    <s v="1Q SEP"/>
    <d v="2025-08-06T15:00:00"/>
    <d v="2025-09-10T18:00:00"/>
    <x v="8"/>
    <n v="9"/>
    <x v="0"/>
    <x v="0"/>
    <x v="0"/>
    <x v="0"/>
    <x v="1"/>
  </r>
  <r>
    <n v="71"/>
    <n v="5283146773"/>
    <d v="2025-08-12T00:00:00"/>
    <d v="2025-08-08T00:00:00"/>
    <d v="2025-08-12T00:00:00"/>
    <n v="253335284"/>
    <n v="631"/>
    <s v="USD"/>
    <n v="7730452981"/>
    <d v="2025-09-18T00:00:00"/>
    <s v="Quincenal"/>
    <s v="1Q SEP"/>
    <d v="2025-08-06T15:00:00"/>
    <d v="2025-09-10T18:00:00"/>
    <x v="8"/>
    <n v="9"/>
    <x v="0"/>
    <x v="0"/>
    <x v="0"/>
    <x v="0"/>
    <x v="1"/>
  </r>
  <r>
    <n v="71"/>
    <n v="5283146774"/>
    <d v="2025-08-12T00:00:00"/>
    <d v="2025-08-08T00:00:00"/>
    <d v="2025-08-12T00:00:00"/>
    <n v="253335284"/>
    <n v="189"/>
    <s v="USD"/>
    <n v="7730452981"/>
    <d v="2025-09-18T00:00:00"/>
    <s v="Quincenal"/>
    <s v="1Q SEP"/>
    <d v="2025-08-06T15:00:00"/>
    <d v="2025-09-10T18:00:00"/>
    <x v="8"/>
    <n v="9"/>
    <x v="0"/>
    <x v="0"/>
    <x v="0"/>
    <x v="0"/>
    <x v="1"/>
  </r>
  <r>
    <n v="71"/>
    <n v="5283146781"/>
    <d v="2025-08-12T00:00:00"/>
    <d v="2025-08-08T00:00:00"/>
    <d v="2025-08-12T00:00:00"/>
    <n v="253335284"/>
    <n v="2787"/>
    <s v="USD"/>
    <n v="7730452981"/>
    <d v="2025-09-18T00:00:00"/>
    <s v="Quincenal"/>
    <s v="1Q SEP"/>
    <d v="2025-08-06T15:00:00"/>
    <d v="2025-09-10T18:00:00"/>
    <x v="8"/>
    <n v="9"/>
    <x v="0"/>
    <x v="0"/>
    <x v="0"/>
    <x v="0"/>
    <x v="1"/>
  </r>
  <r>
    <n v="71"/>
    <n v="5283146785"/>
    <d v="2025-08-12T00:00:00"/>
    <d v="2025-08-08T00:00:00"/>
    <d v="2025-08-12T00:00:00"/>
    <n v="253335284"/>
    <n v="379"/>
    <s v="USD"/>
    <n v="7730452981"/>
    <d v="2025-09-18T00:00:00"/>
    <s v="Quincenal"/>
    <s v="1Q SEP"/>
    <d v="2025-08-06T15:00:00"/>
    <d v="2025-09-10T18:00:00"/>
    <x v="8"/>
    <n v="9"/>
    <x v="0"/>
    <x v="0"/>
    <x v="0"/>
    <x v="0"/>
    <x v="1"/>
  </r>
  <r>
    <n v="71"/>
    <n v="5283146790"/>
    <d v="2025-08-12T00:00:00"/>
    <d v="2025-08-08T00:00:00"/>
    <d v="2025-08-12T00:00:00"/>
    <n v="253335284"/>
    <n v="182"/>
    <s v="USD"/>
    <n v="7730452981"/>
    <d v="2025-09-18T00:00:00"/>
    <s v="Quincenal"/>
    <s v="1Q SEP"/>
    <d v="2025-08-06T15:00:00"/>
    <d v="2025-09-10T18:00:00"/>
    <x v="8"/>
    <n v="9"/>
    <x v="0"/>
    <x v="0"/>
    <x v="0"/>
    <x v="0"/>
    <x v="1"/>
  </r>
  <r>
    <n v="71"/>
    <n v="5283146795"/>
    <d v="2025-08-13T00:00:00"/>
    <d v="2025-08-08T00:00:00"/>
    <d v="2025-08-13T00:00:00"/>
    <n v="253335284"/>
    <n v="675"/>
    <s v="USD"/>
    <n v="7730452981"/>
    <d v="2025-09-18T00:00:00"/>
    <s v="Quincenal"/>
    <s v="1Q SEP"/>
    <d v="2025-08-06T15:00:00"/>
    <d v="2025-09-10T18:00:00"/>
    <x v="8"/>
    <n v="9"/>
    <x v="0"/>
    <x v="0"/>
    <x v="0"/>
    <x v="0"/>
    <x v="1"/>
  </r>
  <r>
    <n v="71"/>
    <n v="5283146801"/>
    <d v="2025-08-13T00:00:00"/>
    <d v="2025-08-08T00:00:00"/>
    <d v="2025-08-13T00:00:00"/>
    <n v="253335284"/>
    <n v="16"/>
    <s v="USD"/>
    <n v="7730452981"/>
    <d v="2025-09-18T00:00:00"/>
    <s v="Quincenal"/>
    <s v="1Q SEP"/>
    <d v="2025-08-06T15:00:00"/>
    <d v="2025-09-10T18:00:00"/>
    <x v="8"/>
    <n v="9"/>
    <x v="0"/>
    <x v="0"/>
    <x v="0"/>
    <x v="0"/>
    <x v="1"/>
  </r>
  <r>
    <n v="71"/>
    <n v="5283146813"/>
    <d v="2025-08-13T00:00:00"/>
    <d v="2025-08-08T00:00:00"/>
    <d v="2025-08-13T00:00:00"/>
    <n v="253335284"/>
    <n v="8809"/>
    <s v="USD"/>
    <n v="7730452981"/>
    <d v="2025-09-18T00:00:00"/>
    <s v="Quincenal"/>
    <s v="1Q SEP"/>
    <d v="2025-08-06T15:00:00"/>
    <d v="2025-09-10T18:00:00"/>
    <x v="8"/>
    <n v="9"/>
    <x v="0"/>
    <x v="0"/>
    <x v="0"/>
    <x v="0"/>
    <x v="1"/>
  </r>
  <r>
    <n v="71"/>
    <n v="5283146827"/>
    <d v="2025-08-13T00:00:00"/>
    <d v="2025-08-08T00:00:00"/>
    <d v="2025-08-13T00:00:00"/>
    <n v="253335284"/>
    <n v="2767"/>
    <s v="USD"/>
    <n v="7730452981"/>
    <d v="2025-09-18T00:00:00"/>
    <s v="Quincenal"/>
    <s v="1Q SEP"/>
    <d v="2025-08-06T15:00:00"/>
    <d v="2025-09-10T18:00:00"/>
    <x v="8"/>
    <n v="9"/>
    <x v="0"/>
    <x v="0"/>
    <x v="0"/>
    <x v="0"/>
    <x v="1"/>
  </r>
  <r>
    <n v="71"/>
    <n v="5283146943"/>
    <d v="2025-08-12T00:00:00"/>
    <d v="2025-08-08T00:00:00"/>
    <d v="2025-08-12T00:00:00"/>
    <s v="HLCUSHA2506BPVT7"/>
    <n v="20595"/>
    <s v="USD"/>
    <n v="7730452981"/>
    <d v="2025-09-18T00:00:00"/>
    <s v="Quincenal"/>
    <s v="1Q SEP"/>
    <d v="2025-08-07T15:01:00"/>
    <d v="2025-09-10T18:00:00"/>
    <x v="8"/>
    <n v="9"/>
    <x v="0"/>
    <x v="0"/>
    <x v="0"/>
    <x v="0"/>
    <x v="1"/>
  </r>
  <r>
    <n v="71"/>
    <n v="5283146946"/>
    <d v="2025-08-12T00:00:00"/>
    <d v="2025-08-08T00:00:00"/>
    <d v="2025-08-12T00:00:00"/>
    <s v="HLCUSHA2506BPVT7"/>
    <n v="1952"/>
    <s v="USD"/>
    <n v="7730452981"/>
    <d v="2025-09-18T00:00:00"/>
    <s v="Quincenal"/>
    <s v="1Q SEP"/>
    <d v="2025-08-07T15:01:00"/>
    <d v="2025-09-10T18:00:00"/>
    <x v="8"/>
    <n v="9"/>
    <x v="0"/>
    <x v="0"/>
    <x v="0"/>
    <x v="0"/>
    <x v="1"/>
  </r>
  <r>
    <n v="71"/>
    <n v="5283146950"/>
    <d v="2025-08-12T00:00:00"/>
    <d v="2025-08-08T00:00:00"/>
    <d v="2025-08-12T00:00:00"/>
    <s v="HLCUSHA2506BPVT7"/>
    <n v="41505"/>
    <s v="USD"/>
    <n v="7730452981"/>
    <d v="2025-09-18T00:00:00"/>
    <s v="Quincenal"/>
    <s v="1Q SEP"/>
    <d v="2025-08-07T15:01:00"/>
    <d v="2025-09-10T18:00:00"/>
    <x v="8"/>
    <n v="9"/>
    <x v="0"/>
    <x v="0"/>
    <x v="0"/>
    <x v="0"/>
    <x v="1"/>
  </r>
  <r>
    <n v="71"/>
    <n v="5283146951"/>
    <d v="2025-08-12T00:00:00"/>
    <d v="2025-08-08T00:00:00"/>
    <d v="2025-08-12T00:00:00"/>
    <s v="HLCUSHA2506BPVT7"/>
    <n v="1666"/>
    <s v="USD"/>
    <n v="7730452981"/>
    <d v="2025-09-18T00:00:00"/>
    <s v="Quincenal"/>
    <s v="1Q SEP"/>
    <d v="2025-08-07T15:01:00"/>
    <d v="2025-09-10T18:00:00"/>
    <x v="8"/>
    <n v="9"/>
    <x v="0"/>
    <x v="0"/>
    <x v="0"/>
    <x v="0"/>
    <x v="1"/>
  </r>
  <r>
    <n v="1591"/>
    <n v="5612460013"/>
    <d v="2025-09-03T00:00:00"/>
    <d v="2025-08-27T00:00:00"/>
    <d v="2025-09-03T00:00:00"/>
    <n v="258093785"/>
    <n v="19458"/>
    <s v="USD"/>
    <n v="7730452981"/>
    <d v="2025-09-18T00:00:00"/>
    <s v="Quincenal"/>
    <s v="1Q SEP"/>
    <d v="2025-08-09T00:00:00"/>
    <d v="2025-09-10T18:00:00"/>
    <x v="8"/>
    <n v="9"/>
    <x v="0"/>
    <x v="0"/>
    <x v="0"/>
    <x v="0"/>
    <x v="0"/>
  </r>
  <r>
    <n v="1591"/>
    <n v="5612460014"/>
    <d v="2025-09-03T00:00:00"/>
    <d v="2025-08-27T00:00:00"/>
    <d v="2025-09-03T00:00:00"/>
    <n v="258093785"/>
    <n v="2005"/>
    <s v="USD"/>
    <n v="7730452981"/>
    <d v="2025-09-18T00:00:00"/>
    <s v="Quincenal"/>
    <s v="1Q SEP"/>
    <d v="2025-08-09T00:00:00"/>
    <d v="2025-09-10T18:00:00"/>
    <x v="8"/>
    <n v="9"/>
    <x v="0"/>
    <x v="0"/>
    <x v="0"/>
    <x v="0"/>
    <x v="0"/>
  </r>
  <r>
    <n v="1591"/>
    <n v="5612460015"/>
    <d v="2025-09-03T00:00:00"/>
    <d v="2025-08-27T00:00:00"/>
    <d v="2025-09-03T00:00:00"/>
    <n v="258093785"/>
    <n v="7"/>
    <s v="USD"/>
    <n v="7730452981"/>
    <d v="2025-09-18T00:00:00"/>
    <s v="Quincenal"/>
    <s v="1Q SEP"/>
    <d v="2025-08-09T00:00:00"/>
    <d v="2025-09-10T18:00:00"/>
    <x v="8"/>
    <n v="9"/>
    <x v="0"/>
    <x v="0"/>
    <x v="0"/>
    <x v="0"/>
    <x v="0"/>
  </r>
  <r>
    <n v="1591"/>
    <n v="5612460016"/>
    <d v="2025-09-03T00:00:00"/>
    <d v="2025-08-27T00:00:00"/>
    <d v="2025-09-03T00:00:00"/>
    <n v="258093785"/>
    <n v="2975"/>
    <s v="USD"/>
    <n v="7730452981"/>
    <d v="2025-09-18T00:00:00"/>
    <s v="Quincenal"/>
    <s v="1Q SEP"/>
    <d v="2025-08-09T00:00:00"/>
    <d v="2025-09-10T18:00:00"/>
    <x v="8"/>
    <n v="9"/>
    <x v="0"/>
    <x v="0"/>
    <x v="0"/>
    <x v="0"/>
    <x v="0"/>
  </r>
  <r>
    <n v="1591"/>
    <n v="5612460017"/>
    <d v="2025-09-03T00:00:00"/>
    <d v="2025-08-27T00:00:00"/>
    <d v="2025-09-03T00:00:00"/>
    <n v="258093785"/>
    <n v="69"/>
    <s v="USD"/>
    <n v="7730452981"/>
    <d v="2025-09-18T00:00:00"/>
    <s v="Quincenal"/>
    <s v="1Q SEP"/>
    <d v="2025-08-09T00:00:00"/>
    <d v="2025-09-10T18:00:00"/>
    <x v="8"/>
    <n v="9"/>
    <x v="0"/>
    <x v="0"/>
    <x v="0"/>
    <x v="0"/>
    <x v="0"/>
  </r>
  <r>
    <n v="1591"/>
    <n v="5612461418"/>
    <d v="2025-09-03T00:00:00"/>
    <d v="2025-08-27T00:00:00"/>
    <d v="2025-09-03T00:00:00"/>
    <n v="255576425"/>
    <n v="2847"/>
    <s v="USD"/>
    <n v="7730452981"/>
    <d v="2025-09-18T00:00:00"/>
    <s v="Quincenal"/>
    <s v="1Q SEP"/>
    <d v="2025-08-09T00:00:00"/>
    <d v="2025-09-10T18:00:00"/>
    <x v="8"/>
    <n v="9"/>
    <x v="0"/>
    <x v="0"/>
    <x v="0"/>
    <x v="0"/>
    <x v="0"/>
  </r>
  <r>
    <n v="1591"/>
    <n v="5612461419"/>
    <d v="2025-09-03T00:00:00"/>
    <d v="2025-08-27T00:00:00"/>
    <d v="2025-09-03T00:00:00"/>
    <n v="255576425"/>
    <n v="2847"/>
    <s v="USD"/>
    <n v="7730452981"/>
    <d v="2025-09-18T00:00:00"/>
    <s v="Quincenal"/>
    <s v="1Q SEP"/>
    <d v="2025-08-09T00:00:00"/>
    <d v="2025-09-10T18:00:00"/>
    <x v="8"/>
    <n v="9"/>
    <x v="0"/>
    <x v="0"/>
    <x v="0"/>
    <x v="0"/>
    <x v="0"/>
  </r>
  <r>
    <n v="1591"/>
    <n v="5612461420"/>
    <d v="2025-09-03T00:00:00"/>
    <d v="2025-08-27T00:00:00"/>
    <d v="2025-09-03T00:00:00"/>
    <n v="255576425"/>
    <n v="11402"/>
    <s v="USD"/>
    <n v="7730452981"/>
    <d v="2025-09-18T00:00:00"/>
    <s v="Quincenal"/>
    <s v="1Q SEP"/>
    <d v="2025-08-09T00:00:00"/>
    <d v="2025-09-10T18:00:00"/>
    <x v="8"/>
    <n v="9"/>
    <x v="0"/>
    <x v="0"/>
    <x v="0"/>
    <x v="0"/>
    <x v="0"/>
  </r>
  <r>
    <n v="1591"/>
    <n v="5612461421"/>
    <d v="2025-09-03T00:00:00"/>
    <d v="2025-08-27T00:00:00"/>
    <d v="2025-09-03T00:00:00"/>
    <n v="255576425"/>
    <n v="2847"/>
    <s v="USD"/>
    <n v="7730452981"/>
    <d v="2025-09-18T00:00:00"/>
    <s v="Quincenal"/>
    <s v="1Q SEP"/>
    <d v="2025-08-09T00:00:00"/>
    <d v="2025-09-10T18:00:00"/>
    <x v="8"/>
    <n v="9"/>
    <x v="0"/>
    <x v="0"/>
    <x v="0"/>
    <x v="0"/>
    <x v="0"/>
  </r>
  <r>
    <n v="1591"/>
    <n v="5612461422"/>
    <d v="2025-09-03T00:00:00"/>
    <d v="2025-08-27T00:00:00"/>
    <d v="2025-09-03T00:00:00"/>
    <n v="255576425"/>
    <n v="2847"/>
    <s v="USD"/>
    <n v="7730452981"/>
    <d v="2025-09-18T00:00:00"/>
    <s v="Quincenal"/>
    <s v="1Q SEP"/>
    <d v="2025-08-09T00:00:00"/>
    <d v="2025-09-10T18:00:00"/>
    <x v="8"/>
    <n v="9"/>
    <x v="0"/>
    <x v="0"/>
    <x v="0"/>
    <x v="0"/>
    <x v="0"/>
  </r>
  <r>
    <n v="1591"/>
    <n v="5612461423"/>
    <d v="2025-09-03T00:00:00"/>
    <d v="2025-08-27T00:00:00"/>
    <d v="2025-09-03T00:00:00"/>
    <n v="255576425"/>
    <n v="629"/>
    <s v="USD"/>
    <n v="7730452981"/>
    <d v="2025-09-18T00:00:00"/>
    <s v="Quincenal"/>
    <s v="1Q SEP"/>
    <d v="2025-08-09T00:00:00"/>
    <d v="2025-09-10T18:00:00"/>
    <x v="8"/>
    <n v="9"/>
    <x v="0"/>
    <x v="0"/>
    <x v="0"/>
    <x v="0"/>
    <x v="0"/>
  </r>
  <r>
    <n v="1591"/>
    <n v="5612461424"/>
    <d v="2025-09-03T00:00:00"/>
    <d v="2025-08-27T00:00:00"/>
    <d v="2025-09-03T00:00:00"/>
    <n v="255576425"/>
    <n v="2847"/>
    <s v="USD"/>
    <n v="7730452981"/>
    <d v="2025-09-18T00:00:00"/>
    <s v="Quincenal"/>
    <s v="1Q SEP"/>
    <d v="2025-08-09T00:00:00"/>
    <d v="2025-09-10T18:00:00"/>
    <x v="8"/>
    <n v="9"/>
    <x v="0"/>
    <x v="0"/>
    <x v="0"/>
    <x v="0"/>
    <x v="0"/>
  </r>
  <r>
    <n v="1591"/>
    <n v="5612461425"/>
    <d v="2025-09-03T00:00:00"/>
    <d v="2025-08-27T00:00:00"/>
    <d v="2025-09-03T00:00:00"/>
    <n v="255576425"/>
    <n v="2847"/>
    <s v="USD"/>
    <n v="7730452981"/>
    <d v="2025-09-18T00:00:00"/>
    <s v="Quincenal"/>
    <s v="1Q SEP"/>
    <d v="2025-08-09T00:00:00"/>
    <d v="2025-09-10T18:00:00"/>
    <x v="8"/>
    <n v="9"/>
    <x v="0"/>
    <x v="0"/>
    <x v="0"/>
    <x v="0"/>
    <x v="0"/>
  </r>
  <r>
    <n v="1591"/>
    <n v="5612461426"/>
    <d v="2025-09-03T00:00:00"/>
    <d v="2025-08-27T00:00:00"/>
    <d v="2025-09-03T00:00:00"/>
    <n v="255576425"/>
    <n v="2847"/>
    <s v="USD"/>
    <n v="7730452981"/>
    <d v="2025-09-18T00:00:00"/>
    <s v="Quincenal"/>
    <s v="1Q SEP"/>
    <d v="2025-08-09T00:00:00"/>
    <d v="2025-09-10T18:00:00"/>
    <x v="8"/>
    <n v="9"/>
    <x v="0"/>
    <x v="0"/>
    <x v="0"/>
    <x v="0"/>
    <x v="0"/>
  </r>
  <r>
    <n v="1591"/>
    <n v="5612461427"/>
    <d v="2025-09-03T00:00:00"/>
    <d v="2025-08-27T00:00:00"/>
    <d v="2025-09-03T00:00:00"/>
    <n v="255576425"/>
    <n v="41"/>
    <s v="USD"/>
    <n v="7730452981"/>
    <d v="2025-09-18T00:00:00"/>
    <s v="Quincenal"/>
    <s v="1Q SEP"/>
    <d v="2025-08-09T00:00:00"/>
    <d v="2025-09-10T18:00:00"/>
    <x v="8"/>
    <n v="9"/>
    <x v="0"/>
    <x v="0"/>
    <x v="0"/>
    <x v="0"/>
    <x v="0"/>
  </r>
  <r>
    <n v="1591"/>
    <n v="5612461428"/>
    <d v="2025-09-03T00:00:00"/>
    <d v="2025-08-27T00:00:00"/>
    <d v="2025-09-03T00:00:00"/>
    <n v="255576425"/>
    <n v="208"/>
    <s v="USD"/>
    <n v="7730452981"/>
    <d v="2025-09-18T00:00:00"/>
    <s v="Quincenal"/>
    <s v="1Q SEP"/>
    <d v="2025-08-09T00:00:00"/>
    <d v="2025-09-10T18:00:00"/>
    <x v="8"/>
    <n v="9"/>
    <x v="0"/>
    <x v="0"/>
    <x v="0"/>
    <x v="0"/>
    <x v="0"/>
  </r>
  <r>
    <n v="1591"/>
    <n v="5612461429"/>
    <d v="2025-09-03T00:00:00"/>
    <d v="2025-08-27T00:00:00"/>
    <d v="2025-09-03T00:00:00"/>
    <n v="255576425"/>
    <n v="2507"/>
    <s v="USD"/>
    <n v="7730452981"/>
    <d v="2025-09-18T00:00:00"/>
    <s v="Quincenal"/>
    <s v="1Q SEP"/>
    <d v="2025-08-09T00:00:00"/>
    <d v="2025-09-10T18:00:00"/>
    <x v="8"/>
    <n v="9"/>
    <x v="0"/>
    <x v="0"/>
    <x v="0"/>
    <x v="0"/>
    <x v="0"/>
  </r>
  <r>
    <n v="1591"/>
    <n v="5612461430"/>
    <d v="2025-09-03T00:00:00"/>
    <d v="2025-08-27T00:00:00"/>
    <d v="2025-09-03T00:00:00"/>
    <n v="255576425"/>
    <n v="276"/>
    <s v="USD"/>
    <n v="7730452981"/>
    <d v="2025-09-18T00:00:00"/>
    <s v="Quincenal"/>
    <s v="1Q SEP"/>
    <d v="2025-08-09T00:00:00"/>
    <d v="2025-09-10T18:00:00"/>
    <x v="8"/>
    <n v="9"/>
    <x v="0"/>
    <x v="0"/>
    <x v="0"/>
    <x v="0"/>
    <x v="0"/>
  </r>
  <r>
    <n v="1591"/>
    <n v="5612461431"/>
    <d v="2025-09-03T00:00:00"/>
    <d v="2025-08-27T00:00:00"/>
    <d v="2025-09-03T00:00:00"/>
    <n v="255576425"/>
    <n v="399"/>
    <s v="USD"/>
    <n v="7730452981"/>
    <d v="2025-09-18T00:00:00"/>
    <s v="Quincenal"/>
    <s v="1Q SEP"/>
    <d v="2025-08-09T00:00:00"/>
    <d v="2025-09-10T18:00:00"/>
    <x v="8"/>
    <n v="9"/>
    <x v="0"/>
    <x v="0"/>
    <x v="0"/>
    <x v="0"/>
    <x v="0"/>
  </r>
  <r>
    <n v="1591"/>
    <n v="5612461432"/>
    <d v="2025-09-03T00:00:00"/>
    <d v="2025-08-27T00:00:00"/>
    <d v="2025-09-03T00:00:00"/>
    <n v="255576425"/>
    <n v="2221"/>
    <s v="USD"/>
    <n v="7730452981"/>
    <d v="2025-09-18T00:00:00"/>
    <s v="Quincenal"/>
    <s v="1Q SEP"/>
    <d v="2025-08-09T00:00:00"/>
    <d v="2025-09-10T18:00:00"/>
    <x v="8"/>
    <n v="9"/>
    <x v="0"/>
    <x v="0"/>
    <x v="0"/>
    <x v="0"/>
    <x v="0"/>
  </r>
  <r>
    <n v="1591"/>
    <n v="5612461433"/>
    <d v="2025-09-03T00:00:00"/>
    <d v="2025-08-27T00:00:00"/>
    <d v="2025-09-03T00:00:00"/>
    <n v="255576425"/>
    <n v="2847"/>
    <s v="USD"/>
    <n v="7730452981"/>
    <d v="2025-09-18T00:00:00"/>
    <s v="Quincenal"/>
    <s v="1Q SEP"/>
    <d v="2025-08-09T00:00:00"/>
    <d v="2025-09-10T18:00:00"/>
    <x v="8"/>
    <n v="9"/>
    <x v="0"/>
    <x v="0"/>
    <x v="0"/>
    <x v="0"/>
    <x v="0"/>
  </r>
  <r>
    <n v="1591"/>
    <n v="5612461434"/>
    <d v="2025-09-03T00:00:00"/>
    <d v="2025-08-27T00:00:00"/>
    <d v="2025-09-03T00:00:00"/>
    <n v="255576425"/>
    <n v="2847"/>
    <s v="USD"/>
    <n v="7730452981"/>
    <d v="2025-09-18T00:00:00"/>
    <s v="Quincenal"/>
    <s v="1Q SEP"/>
    <d v="2025-08-09T00:00:00"/>
    <d v="2025-09-10T18:00:00"/>
    <x v="8"/>
    <n v="9"/>
    <x v="0"/>
    <x v="0"/>
    <x v="0"/>
    <x v="0"/>
    <x v="0"/>
  </r>
  <r>
    <n v="1591"/>
    <n v="5612461435"/>
    <d v="2025-09-03T00:00:00"/>
    <d v="2025-08-27T00:00:00"/>
    <d v="2025-09-03T00:00:00"/>
    <n v="255576425"/>
    <n v="2847"/>
    <s v="USD"/>
    <n v="7730452981"/>
    <d v="2025-09-18T00:00:00"/>
    <s v="Quincenal"/>
    <s v="1Q SEP"/>
    <d v="2025-08-09T00:00:00"/>
    <d v="2025-09-10T18:00:00"/>
    <x v="8"/>
    <n v="9"/>
    <x v="0"/>
    <x v="0"/>
    <x v="0"/>
    <x v="0"/>
    <x v="0"/>
  </r>
  <r>
    <n v="1591"/>
    <n v="5612461436"/>
    <d v="2025-09-03T00:00:00"/>
    <d v="2025-08-27T00:00:00"/>
    <d v="2025-09-03T00:00:00"/>
    <n v="255576425"/>
    <n v="3044"/>
    <s v="USD"/>
    <n v="7730452981"/>
    <d v="2025-09-18T00:00:00"/>
    <s v="Quincenal"/>
    <s v="1Q SEP"/>
    <d v="2025-08-09T00:00:00"/>
    <d v="2025-09-10T18:00:00"/>
    <x v="8"/>
    <n v="9"/>
    <x v="0"/>
    <x v="0"/>
    <x v="0"/>
    <x v="0"/>
    <x v="0"/>
  </r>
  <r>
    <n v="1591"/>
    <n v="5612461437"/>
    <d v="2025-09-03T00:00:00"/>
    <d v="2025-08-27T00:00:00"/>
    <d v="2025-09-03T00:00:00"/>
    <n v="255576425"/>
    <n v="2847"/>
    <s v="USD"/>
    <n v="7730452981"/>
    <d v="2025-09-18T00:00:00"/>
    <s v="Quincenal"/>
    <s v="1Q SEP"/>
    <d v="2025-08-09T00:00:00"/>
    <d v="2025-09-10T18:00:00"/>
    <x v="8"/>
    <n v="9"/>
    <x v="0"/>
    <x v="0"/>
    <x v="0"/>
    <x v="0"/>
    <x v="0"/>
  </r>
  <r>
    <n v="1591"/>
    <n v="5612461438"/>
    <d v="2025-09-03T00:00:00"/>
    <d v="2025-08-27T00:00:00"/>
    <d v="2025-09-03T00:00:00"/>
    <n v="255576425"/>
    <n v="698"/>
    <s v="USD"/>
    <n v="7730452981"/>
    <d v="2025-09-18T00:00:00"/>
    <s v="Quincenal"/>
    <s v="1Q SEP"/>
    <d v="2025-08-09T00:00:00"/>
    <d v="2025-09-10T18:00:00"/>
    <x v="8"/>
    <n v="9"/>
    <x v="0"/>
    <x v="0"/>
    <x v="0"/>
    <x v="0"/>
    <x v="0"/>
  </r>
  <r>
    <n v="1591"/>
    <n v="5612461440"/>
    <d v="2025-09-03T00:00:00"/>
    <d v="2025-08-27T00:00:00"/>
    <d v="2025-09-03T00:00:00"/>
    <n v="255576425"/>
    <n v="2847"/>
    <s v="USD"/>
    <n v="7730452981"/>
    <d v="2025-09-18T00:00:00"/>
    <s v="Quincenal"/>
    <s v="1Q SEP"/>
    <d v="2025-08-09T00:00:00"/>
    <d v="2025-09-10T18:00:00"/>
    <x v="8"/>
    <n v="9"/>
    <x v="0"/>
    <x v="0"/>
    <x v="0"/>
    <x v="0"/>
    <x v="0"/>
  </r>
  <r>
    <n v="1591"/>
    <n v="5612461441"/>
    <d v="2025-09-03T00:00:00"/>
    <d v="2025-08-27T00:00:00"/>
    <d v="2025-09-03T00:00:00"/>
    <n v="255576425"/>
    <n v="6974"/>
    <s v="USD"/>
    <n v="7730452981"/>
    <d v="2025-09-18T00:00:00"/>
    <s v="Quincenal"/>
    <s v="1Q SEP"/>
    <d v="2025-08-09T00:00:00"/>
    <d v="2025-09-10T18:00:00"/>
    <x v="8"/>
    <n v="9"/>
    <x v="0"/>
    <x v="0"/>
    <x v="0"/>
    <x v="0"/>
    <x v="0"/>
  </r>
  <r>
    <n v="1591"/>
    <n v="5612461442"/>
    <d v="2025-09-03T00:00:00"/>
    <d v="2025-08-27T00:00:00"/>
    <d v="2025-09-03T00:00:00"/>
    <n v="255576425"/>
    <n v="105"/>
    <s v="USD"/>
    <n v="7730452981"/>
    <d v="2025-09-18T00:00:00"/>
    <s v="Quincenal"/>
    <s v="1Q SEP"/>
    <d v="2025-08-09T00:00:00"/>
    <d v="2025-09-10T18:00:00"/>
    <x v="8"/>
    <n v="9"/>
    <x v="0"/>
    <x v="0"/>
    <x v="0"/>
    <x v="0"/>
    <x v="0"/>
  </r>
  <r>
    <n v="1591"/>
    <n v="5612461443"/>
    <d v="2025-09-03T00:00:00"/>
    <d v="2025-08-27T00:00:00"/>
    <d v="2025-09-03T00:00:00"/>
    <n v="255576425"/>
    <n v="216"/>
    <s v="USD"/>
    <n v="7730452981"/>
    <d v="2025-09-18T00:00:00"/>
    <s v="Quincenal"/>
    <s v="1Q SEP"/>
    <d v="2025-08-09T00:00:00"/>
    <d v="2025-09-10T18:00:00"/>
    <x v="8"/>
    <n v="9"/>
    <x v="0"/>
    <x v="0"/>
    <x v="0"/>
    <x v="0"/>
    <x v="0"/>
  </r>
  <r>
    <n v="1591"/>
    <n v="5612461444"/>
    <d v="2025-09-03T00:00:00"/>
    <d v="2025-08-27T00:00:00"/>
    <d v="2025-09-03T00:00:00"/>
    <n v="255576425"/>
    <n v="41"/>
    <s v="USD"/>
    <n v="7730452981"/>
    <d v="2025-09-18T00:00:00"/>
    <s v="Quincenal"/>
    <s v="1Q SEP"/>
    <d v="2025-08-09T00:00:00"/>
    <d v="2025-09-10T18:00:00"/>
    <x v="8"/>
    <n v="9"/>
    <x v="0"/>
    <x v="0"/>
    <x v="0"/>
    <x v="0"/>
    <x v="0"/>
  </r>
  <r>
    <n v="1591"/>
    <n v="5612461445"/>
    <d v="2025-09-03T00:00:00"/>
    <d v="2025-08-27T00:00:00"/>
    <d v="2025-09-03T00:00:00"/>
    <n v="255576425"/>
    <n v="151"/>
    <s v="USD"/>
    <n v="7730452981"/>
    <d v="2025-09-18T00:00:00"/>
    <s v="Quincenal"/>
    <s v="1Q SEP"/>
    <d v="2025-08-09T00:00:00"/>
    <d v="2025-09-10T18:00:00"/>
    <x v="8"/>
    <n v="9"/>
    <x v="0"/>
    <x v="0"/>
    <x v="0"/>
    <x v="0"/>
    <x v="0"/>
  </r>
  <r>
    <n v="1591"/>
    <n v="5612461447"/>
    <d v="2025-09-03T00:00:00"/>
    <d v="2025-08-27T00:00:00"/>
    <d v="2025-09-03T00:00:00"/>
    <n v="255576425"/>
    <n v="136525"/>
    <s v="USD"/>
    <n v="7730452981"/>
    <d v="2025-09-18T00:00:00"/>
    <s v="Quincenal"/>
    <s v="1Q SEP"/>
    <d v="2025-08-09T00:00:00"/>
    <d v="2025-09-10T18:00:00"/>
    <x v="8"/>
    <n v="9"/>
    <x v="0"/>
    <x v="0"/>
    <x v="0"/>
    <x v="0"/>
    <x v="0"/>
  </r>
  <r>
    <n v="10171"/>
    <n v="5481867584"/>
    <d v="2025-09-11T00:00:00"/>
    <d v="2025-09-23T00:00:00"/>
    <d v="2025-10-01T00:00:00"/>
    <n v="255408403"/>
    <n v="80514"/>
    <s v="USD"/>
    <n v="7730464636"/>
    <d v="2025-11-04T00:00:00"/>
    <s v="Quincenal"/>
    <s v="1Q OCT"/>
    <d v="2025-08-11T00:00:00"/>
    <d v="2025-09-11T00:00:00"/>
    <x v="10"/>
    <n v="11"/>
    <x v="0"/>
    <x v="1"/>
    <x v="1"/>
    <x v="0"/>
    <x v="0"/>
  </r>
  <r>
    <n v="515"/>
    <n v="5547866242"/>
    <d v="2025-08-25T00:00:00"/>
    <d v="2025-08-14T00:00:00"/>
    <d v="2025-08-25T00:00:00"/>
    <n v="255362679"/>
    <n v="299"/>
    <s v="USD"/>
    <n v="7730452981"/>
    <d v="2025-09-18T00:00:00"/>
    <s v="Quincenal"/>
    <s v="1Q SEP"/>
    <d v="2025-08-10T00:00:00"/>
    <d v="2025-09-13T00:00:00"/>
    <x v="8"/>
    <n v="9"/>
    <x v="0"/>
    <x v="0"/>
    <x v="0"/>
    <x v="0"/>
    <x v="1"/>
  </r>
  <r>
    <n v="515"/>
    <n v="5547866263"/>
    <d v="2025-08-25T00:00:00"/>
    <d v="2025-08-14T00:00:00"/>
    <d v="2025-08-25T00:00:00"/>
    <n v="255362679"/>
    <n v="1399"/>
    <s v="USD"/>
    <n v="7730452981"/>
    <d v="2025-09-18T00:00:00"/>
    <s v="Quincenal"/>
    <s v="1Q SEP"/>
    <d v="2025-08-10T00:00:00"/>
    <d v="2025-09-13T00:00:00"/>
    <x v="8"/>
    <n v="9"/>
    <x v="0"/>
    <x v="0"/>
    <x v="0"/>
    <x v="0"/>
    <x v="1"/>
  </r>
  <r>
    <n v="515"/>
    <n v="5547866264"/>
    <d v="2025-08-25T00:00:00"/>
    <d v="2025-08-14T00:00:00"/>
    <d v="2025-08-25T00:00:00"/>
    <n v="255362679"/>
    <n v="1132"/>
    <s v="USD"/>
    <n v="7730452981"/>
    <d v="2025-09-18T00:00:00"/>
    <s v="Quincenal"/>
    <s v="1Q SEP"/>
    <d v="2025-08-10T00:00:00"/>
    <d v="2025-09-13T00:00:00"/>
    <x v="8"/>
    <n v="9"/>
    <x v="0"/>
    <x v="0"/>
    <x v="0"/>
    <x v="0"/>
    <x v="1"/>
  </r>
  <r>
    <n v="1591"/>
    <n v="5612429459"/>
    <d v="2025-08-13T00:00:00"/>
    <d v="2025-08-10T00:00:00"/>
    <d v="2025-08-13T00:00:00"/>
    <n v="255577680"/>
    <n v="18536"/>
    <s v="USD"/>
    <n v="7730452981"/>
    <d v="2025-09-18T00:00:00"/>
    <s v="Quincenal"/>
    <s v="1Q SEP"/>
    <d v="2025-08-07T00:00:00"/>
    <d v="2025-09-13T00:00:00"/>
    <x v="8"/>
    <n v="9"/>
    <x v="0"/>
    <x v="0"/>
    <x v="0"/>
    <x v="0"/>
    <x v="1"/>
  </r>
  <r>
    <n v="1591"/>
    <n v="5612429460"/>
    <d v="2025-08-13T00:00:00"/>
    <d v="2025-08-10T00:00:00"/>
    <d v="2025-08-13T00:00:00"/>
    <n v="255577680"/>
    <n v="13114"/>
    <s v="USD"/>
    <n v="7730452981"/>
    <d v="2025-09-18T00:00:00"/>
    <s v="Quincenal"/>
    <s v="1Q SEP"/>
    <d v="2025-08-07T00:00:00"/>
    <d v="2025-09-13T00:00:00"/>
    <x v="8"/>
    <n v="9"/>
    <x v="0"/>
    <x v="0"/>
    <x v="0"/>
    <x v="0"/>
    <x v="1"/>
  </r>
  <r>
    <n v="1592"/>
    <n v="5775821545"/>
    <d v="2025-08-13T00:00:00"/>
    <d v="2025-08-08T00:00:00"/>
    <d v="2025-08-13T00:00:00"/>
    <n v="255149547"/>
    <n v="104904"/>
    <s v="USD"/>
    <n v="7730452981"/>
    <d v="2025-09-18T00:00:00"/>
    <s v="Quincenal"/>
    <s v="1Q SEP"/>
    <d v="2025-08-07T00:00:00"/>
    <d v="2025-09-13T00:00:00"/>
    <x v="8"/>
    <n v="9"/>
    <x v="0"/>
    <x v="0"/>
    <x v="0"/>
    <x v="0"/>
    <x v="1"/>
  </r>
  <r>
    <n v="1571"/>
    <n v="5784121022"/>
    <d v="2025-08-13T00:00:00"/>
    <d v="2025-08-08T00:00:00"/>
    <d v="2025-08-13T00:00:00"/>
    <n v="257549158"/>
    <n v="103028"/>
    <s v="USD"/>
    <n v="7730452981"/>
    <d v="2025-09-18T00:00:00"/>
    <s v="Quincenal"/>
    <s v="1Q SEP"/>
    <d v="2025-08-06T00:00:00"/>
    <d v="2025-09-13T00:00:00"/>
    <x v="8"/>
    <n v="9"/>
    <x v="0"/>
    <x v="0"/>
    <x v="0"/>
    <x v="0"/>
    <x v="1"/>
  </r>
  <r>
    <n v="1591"/>
    <n v="5612453646"/>
    <d v="2025-09-03T00:00:00"/>
    <d v="2025-08-22T00:00:00"/>
    <d v="2025-09-03T00:00:00"/>
    <n v="255212104"/>
    <n v="6427"/>
    <s v="USD"/>
    <n v="7730452981"/>
    <d v="2025-09-18T00:00:00"/>
    <s v="Quincenal"/>
    <s v="1Q SEP"/>
    <d v="2025-08-05T15:30:00"/>
    <d v="2025-09-13T06:00:00"/>
    <x v="8"/>
    <n v="9"/>
    <x v="0"/>
    <x v="0"/>
    <x v="0"/>
    <x v="0"/>
    <x v="0"/>
  </r>
  <r>
    <n v="71"/>
    <n v="5283147341"/>
    <d v="2025-08-12T00:00:00"/>
    <d v="2025-08-10T00:00:00"/>
    <d v="2025-08-12T00:00:00"/>
    <n v="255286801"/>
    <n v="2692"/>
    <s v="USD"/>
    <n v="7730452981"/>
    <d v="2025-09-18T00:00:00"/>
    <s v="Quincenal"/>
    <s v="1Q SEP"/>
    <d v="2025-08-07T15:00:00"/>
    <d v="2025-09-13T21:00:00"/>
    <x v="8"/>
    <n v="9"/>
    <x v="0"/>
    <x v="0"/>
    <x v="0"/>
    <x v="0"/>
    <x v="1"/>
  </r>
  <r>
    <n v="71"/>
    <n v="5283147342"/>
    <d v="2025-08-12T00:00:00"/>
    <d v="2025-08-10T00:00:00"/>
    <d v="2025-08-12T00:00:00"/>
    <n v="255286801"/>
    <n v="1511"/>
    <s v="USD"/>
    <n v="7730452981"/>
    <d v="2025-09-18T00:00:00"/>
    <s v="Quincenal"/>
    <s v="1Q SEP"/>
    <d v="2025-08-07T15:00:00"/>
    <d v="2025-09-13T21:00:00"/>
    <x v="8"/>
    <n v="9"/>
    <x v="0"/>
    <x v="0"/>
    <x v="0"/>
    <x v="0"/>
    <x v="1"/>
  </r>
  <r>
    <n v="71"/>
    <n v="5283147356"/>
    <d v="2025-08-12T00:00:00"/>
    <d v="2025-08-10T00:00:00"/>
    <d v="2025-08-12T00:00:00"/>
    <n v="255286801"/>
    <n v="2673"/>
    <s v="USD"/>
    <n v="7730452981"/>
    <d v="2025-09-18T00:00:00"/>
    <s v="Quincenal"/>
    <s v="1Q SEP"/>
    <d v="2025-08-07T15:00:00"/>
    <d v="2025-09-13T21:00:00"/>
    <x v="8"/>
    <n v="9"/>
    <x v="0"/>
    <x v="0"/>
    <x v="0"/>
    <x v="0"/>
    <x v="1"/>
  </r>
  <r>
    <n v="71"/>
    <n v="5283147358"/>
    <d v="2025-08-12T00:00:00"/>
    <d v="2025-08-10T00:00:00"/>
    <d v="2025-08-12T00:00:00"/>
    <n v="255286801"/>
    <n v="6125"/>
    <s v="USD"/>
    <n v="7730452981"/>
    <d v="2025-09-18T00:00:00"/>
    <s v="Quincenal"/>
    <s v="1Q SEP"/>
    <d v="2025-08-07T15:00:00"/>
    <d v="2025-09-13T21:00:00"/>
    <x v="8"/>
    <n v="9"/>
    <x v="0"/>
    <x v="0"/>
    <x v="0"/>
    <x v="0"/>
    <x v="1"/>
  </r>
  <r>
    <n v="71"/>
    <n v="5283147362"/>
    <d v="2025-08-12T00:00:00"/>
    <d v="2025-08-10T00:00:00"/>
    <d v="2025-08-12T00:00:00"/>
    <n v="255286801"/>
    <n v="21557"/>
    <s v="USD"/>
    <n v="7730452981"/>
    <d v="2025-09-18T00:00:00"/>
    <s v="Quincenal"/>
    <s v="1Q SEP"/>
    <d v="2025-08-07T15:00:00"/>
    <d v="2025-09-13T21:00:00"/>
    <x v="8"/>
    <n v="9"/>
    <x v="0"/>
    <x v="0"/>
    <x v="0"/>
    <x v="0"/>
    <x v="1"/>
  </r>
  <r>
    <n v="71"/>
    <n v="5283147371"/>
    <d v="2025-08-12T00:00:00"/>
    <d v="2025-08-10T00:00:00"/>
    <d v="2025-08-12T00:00:00"/>
    <n v="255286801"/>
    <n v="59343"/>
    <s v="USD"/>
    <n v="7730452981"/>
    <d v="2025-09-18T00:00:00"/>
    <s v="Quincenal"/>
    <s v="1Q SEP"/>
    <d v="2025-08-07T15:00:00"/>
    <d v="2025-09-13T21:00:00"/>
    <x v="8"/>
    <n v="9"/>
    <x v="0"/>
    <x v="0"/>
    <x v="0"/>
    <x v="0"/>
    <x v="1"/>
  </r>
  <r>
    <n v="71"/>
    <n v="5283147374"/>
    <d v="2025-08-12T00:00:00"/>
    <d v="2025-08-10T00:00:00"/>
    <d v="2025-08-12T00:00:00"/>
    <n v="255286801"/>
    <n v="29978"/>
    <s v="USD"/>
    <n v="7730452981"/>
    <d v="2025-09-18T00:00:00"/>
    <s v="Quincenal"/>
    <s v="1Q SEP"/>
    <d v="2025-08-07T15:00:00"/>
    <d v="2025-09-13T21:00:00"/>
    <x v="8"/>
    <n v="9"/>
    <x v="0"/>
    <x v="0"/>
    <x v="0"/>
    <x v="0"/>
    <x v="1"/>
  </r>
  <r>
    <n v="71"/>
    <n v="5283147405"/>
    <d v="2025-08-12T00:00:00"/>
    <d v="2025-08-10T00:00:00"/>
    <d v="2025-08-12T00:00:00"/>
    <n v="255286801"/>
    <n v="307"/>
    <s v="USD"/>
    <n v="7730452981"/>
    <d v="2025-09-18T00:00:00"/>
    <s v="Quincenal"/>
    <s v="1Q SEP"/>
    <d v="2025-08-07T15:00:00"/>
    <d v="2025-09-13T21:00:00"/>
    <x v="8"/>
    <n v="9"/>
    <x v="0"/>
    <x v="0"/>
    <x v="0"/>
    <x v="0"/>
    <x v="1"/>
  </r>
  <r>
    <n v="71"/>
    <n v="5283147438"/>
    <d v="2025-08-12T00:00:00"/>
    <d v="2025-08-10T00:00:00"/>
    <d v="2025-08-12T00:00:00"/>
    <n v="255286801"/>
    <n v="140691"/>
    <s v="USD"/>
    <n v="7730452981"/>
    <d v="2025-09-18T00:00:00"/>
    <s v="Quincenal"/>
    <s v="1Q SEP"/>
    <d v="2025-08-07T15:00:00"/>
    <d v="2025-09-13T21:00:00"/>
    <x v="8"/>
    <n v="9"/>
    <x v="0"/>
    <x v="0"/>
    <x v="0"/>
    <x v="0"/>
    <x v="1"/>
  </r>
  <r>
    <n v="10171"/>
    <n v="5481911277"/>
    <d v="2025-08-25T00:00:00"/>
    <d v="2025-10-12T00:00:00"/>
    <d v="2025-11-19T00:00:00"/>
    <n v="257054981"/>
    <n v="10334"/>
    <s v="USD"/>
    <n v="7730472788"/>
    <d v="2025-12-09T00:00:00"/>
    <s v="Quincenal"/>
    <s v="2Q NOV"/>
    <d v="2025-08-23T00:00:00"/>
    <d v="2025-09-14T00:00:00"/>
    <x v="9"/>
    <n v="12"/>
    <x v="0"/>
    <x v="1"/>
    <x v="1"/>
    <x v="0"/>
    <x v="0"/>
  </r>
  <r>
    <n v="71"/>
    <n v="5283147843"/>
    <d v="2025-08-12T00:00:00"/>
    <d v="2025-08-11T00:00:00"/>
    <d v="2025-08-12T00:00:00"/>
    <n v="255532383"/>
    <n v="4779"/>
    <s v="USD"/>
    <n v="7730452981"/>
    <d v="2025-09-18T00:00:00"/>
    <s v="Quincenal"/>
    <s v="1Q SEP"/>
    <d v="2025-08-10T15:00:00"/>
    <d v="2025-09-15T17:00:00"/>
    <x v="8"/>
    <n v="9"/>
    <x v="0"/>
    <x v="0"/>
    <x v="0"/>
    <x v="0"/>
    <x v="1"/>
  </r>
  <r>
    <n v="515"/>
    <n v="5547880537"/>
    <d v="2025-08-25T00:00:00"/>
    <d v="2025-08-19T00:00:00"/>
    <d v="2025-08-25T00:00:00"/>
    <n v="255171489"/>
    <n v="1503"/>
    <s v="USD"/>
    <n v="7730456951"/>
    <d v="2025-10-03T00:00:00"/>
    <s v="Quincenal"/>
    <s v="2Q SEP"/>
    <d v="2025-08-16T00:00:00"/>
    <d v="2025-09-17T00:00:00"/>
    <x v="8"/>
    <n v="10"/>
    <x v="0"/>
    <x v="0"/>
    <x v="0"/>
    <x v="0"/>
    <x v="1"/>
  </r>
  <r>
    <n v="515"/>
    <n v="5547880538"/>
    <d v="2025-08-25T00:00:00"/>
    <d v="2025-08-19T00:00:00"/>
    <d v="2025-08-25T00:00:00"/>
    <n v="255171489"/>
    <n v="1339"/>
    <s v="USD"/>
    <n v="7730456951"/>
    <d v="2025-10-03T00:00:00"/>
    <s v="Quincenal"/>
    <s v="2Q SEP"/>
    <d v="2025-08-16T00:00:00"/>
    <d v="2025-09-17T00:00:00"/>
    <x v="8"/>
    <n v="10"/>
    <x v="0"/>
    <x v="0"/>
    <x v="0"/>
    <x v="0"/>
    <x v="1"/>
  </r>
  <r>
    <n v="515"/>
    <n v="5547880549"/>
    <d v="2025-08-25T00:00:00"/>
    <d v="2025-08-19T00:00:00"/>
    <d v="2025-08-25T00:00:00"/>
    <n v="255171489"/>
    <n v="2427"/>
    <s v="USD"/>
    <n v="7730456951"/>
    <d v="2025-10-03T00:00:00"/>
    <s v="Quincenal"/>
    <s v="2Q SEP"/>
    <d v="2025-08-16T00:00:00"/>
    <d v="2025-09-17T00:00:00"/>
    <x v="8"/>
    <n v="10"/>
    <x v="0"/>
    <x v="0"/>
    <x v="0"/>
    <x v="0"/>
    <x v="1"/>
  </r>
  <r>
    <n v="515"/>
    <n v="5547880552"/>
    <d v="2025-08-25T00:00:00"/>
    <d v="2025-08-19T00:00:00"/>
    <d v="2025-08-25T00:00:00"/>
    <n v="255171489"/>
    <n v="7169"/>
    <s v="USD"/>
    <n v="7730456951"/>
    <d v="2025-10-03T00:00:00"/>
    <s v="Quincenal"/>
    <s v="2Q SEP"/>
    <d v="2025-08-16T00:00:00"/>
    <d v="2025-09-17T00:00:00"/>
    <x v="8"/>
    <n v="10"/>
    <x v="0"/>
    <x v="0"/>
    <x v="0"/>
    <x v="0"/>
    <x v="1"/>
  </r>
  <r>
    <n v="1591"/>
    <n v="5612435024"/>
    <d v="2025-08-25T00:00:00"/>
    <d v="2025-08-12T00:00:00"/>
    <d v="2025-08-25T00:00:00"/>
    <n v="255576977"/>
    <n v="34"/>
    <s v="USD"/>
    <n v="7730456951"/>
    <d v="2025-10-03T00:00:00"/>
    <s v="Quincenal"/>
    <s v="2Q SEP"/>
    <d v="2025-08-08T00:00:00"/>
    <d v="2025-09-17T00:00:00"/>
    <x v="8"/>
    <n v="10"/>
    <x v="0"/>
    <x v="0"/>
    <x v="0"/>
    <x v="0"/>
    <x v="1"/>
  </r>
  <r>
    <n v="1591"/>
    <n v="5612435025"/>
    <d v="2025-08-25T00:00:00"/>
    <d v="2025-08-12T00:00:00"/>
    <d v="2025-08-25T00:00:00"/>
    <n v="255576977"/>
    <n v="1653"/>
    <s v="USD"/>
    <n v="7730456951"/>
    <d v="2025-10-03T00:00:00"/>
    <s v="Quincenal"/>
    <s v="2Q SEP"/>
    <d v="2025-08-08T00:00:00"/>
    <d v="2025-09-17T00:00:00"/>
    <x v="8"/>
    <n v="10"/>
    <x v="0"/>
    <x v="0"/>
    <x v="0"/>
    <x v="0"/>
    <x v="1"/>
  </r>
  <r>
    <n v="1591"/>
    <n v="5612435026"/>
    <d v="2025-08-25T00:00:00"/>
    <d v="2025-08-12T00:00:00"/>
    <d v="2025-08-25T00:00:00"/>
    <n v="255576977"/>
    <n v="476"/>
    <s v="USD"/>
    <n v="7730456951"/>
    <d v="2025-10-03T00:00:00"/>
    <s v="Quincenal"/>
    <s v="2Q SEP"/>
    <d v="2025-08-08T00:00:00"/>
    <d v="2025-09-17T00:00:00"/>
    <x v="8"/>
    <n v="10"/>
    <x v="0"/>
    <x v="0"/>
    <x v="0"/>
    <x v="0"/>
    <x v="1"/>
  </r>
  <r>
    <n v="1591"/>
    <n v="5612435027"/>
    <d v="2025-08-25T00:00:00"/>
    <d v="2025-08-12T00:00:00"/>
    <d v="2025-08-25T00:00:00"/>
    <n v="255576977"/>
    <n v="2784"/>
    <s v="USD"/>
    <n v="7730456951"/>
    <d v="2025-10-03T00:00:00"/>
    <s v="Quincenal"/>
    <s v="2Q SEP"/>
    <d v="2025-08-08T00:00:00"/>
    <d v="2025-09-17T00:00:00"/>
    <x v="8"/>
    <n v="10"/>
    <x v="0"/>
    <x v="0"/>
    <x v="0"/>
    <x v="0"/>
    <x v="1"/>
  </r>
  <r>
    <n v="1591"/>
    <n v="5612435028"/>
    <d v="2025-08-25T00:00:00"/>
    <d v="2025-08-12T00:00:00"/>
    <d v="2025-08-25T00:00:00"/>
    <n v="255576977"/>
    <n v="14816"/>
    <s v="USD"/>
    <n v="7730456951"/>
    <d v="2025-10-03T00:00:00"/>
    <s v="Quincenal"/>
    <s v="2Q SEP"/>
    <d v="2025-08-08T00:00:00"/>
    <d v="2025-09-17T00:00:00"/>
    <x v="8"/>
    <n v="10"/>
    <x v="0"/>
    <x v="0"/>
    <x v="0"/>
    <x v="0"/>
    <x v="1"/>
  </r>
  <r>
    <n v="1591"/>
    <n v="5612440790"/>
    <d v="2025-08-25T00:00:00"/>
    <d v="2025-08-15T00:00:00"/>
    <d v="2025-08-25T00:00:00"/>
    <n v="255576977"/>
    <n v="34"/>
    <s v="USD"/>
    <n v="7730456951"/>
    <d v="2025-10-03T00:00:00"/>
    <s v="Quincenal"/>
    <s v="2Q SEP"/>
    <d v="2025-08-08T00:00:00"/>
    <d v="2025-09-17T00:00:00"/>
    <x v="8"/>
    <n v="10"/>
    <x v="0"/>
    <x v="0"/>
    <x v="0"/>
    <x v="0"/>
    <x v="0"/>
  </r>
  <r>
    <n v="1591"/>
    <n v="5612449587"/>
    <d v="2025-08-25T00:00:00"/>
    <d v="2025-08-20T00:00:00"/>
    <d v="2025-08-25T00:00:00"/>
    <n v="255593435"/>
    <n v="2785"/>
    <s v="USD"/>
    <n v="7730456951"/>
    <d v="2025-10-03T00:00:00"/>
    <s v="Quincenal"/>
    <s v="2Q SEP"/>
    <d v="2025-08-17T00:00:00"/>
    <d v="2025-09-17T00:00:00"/>
    <x v="8"/>
    <n v="10"/>
    <x v="0"/>
    <x v="0"/>
    <x v="0"/>
    <x v="0"/>
    <x v="1"/>
  </r>
  <r>
    <n v="1591"/>
    <n v="5612449598"/>
    <d v="2025-08-25T00:00:00"/>
    <d v="2025-08-20T00:00:00"/>
    <d v="2025-08-25T00:00:00"/>
    <n v="255593435"/>
    <n v="4038"/>
    <s v="USD"/>
    <n v="7730456951"/>
    <d v="2025-10-03T00:00:00"/>
    <s v="Quincenal"/>
    <s v="2Q SEP"/>
    <d v="2025-08-17T00:00:00"/>
    <d v="2025-09-17T00:00:00"/>
    <x v="8"/>
    <n v="10"/>
    <x v="0"/>
    <x v="0"/>
    <x v="0"/>
    <x v="0"/>
    <x v="1"/>
  </r>
  <r>
    <n v="1591"/>
    <n v="5612449609"/>
    <d v="2025-08-25T00:00:00"/>
    <d v="2025-08-20T00:00:00"/>
    <d v="2025-08-25T00:00:00"/>
    <n v="255593435"/>
    <n v="2785"/>
    <s v="USD"/>
    <n v="7730456951"/>
    <d v="2025-10-03T00:00:00"/>
    <s v="Quincenal"/>
    <s v="2Q SEP"/>
    <d v="2025-08-17T00:00:00"/>
    <d v="2025-09-17T00:00:00"/>
    <x v="8"/>
    <n v="10"/>
    <x v="0"/>
    <x v="0"/>
    <x v="0"/>
    <x v="0"/>
    <x v="1"/>
  </r>
  <r>
    <n v="1591"/>
    <n v="5612449610"/>
    <d v="2025-08-25T00:00:00"/>
    <d v="2025-08-20T00:00:00"/>
    <d v="2025-08-25T00:00:00"/>
    <n v="255593435"/>
    <n v="3402"/>
    <s v="USD"/>
    <n v="7730456951"/>
    <d v="2025-10-03T00:00:00"/>
    <s v="Quincenal"/>
    <s v="2Q SEP"/>
    <d v="2025-08-17T00:00:00"/>
    <d v="2025-09-17T00:00:00"/>
    <x v="8"/>
    <n v="10"/>
    <x v="0"/>
    <x v="0"/>
    <x v="0"/>
    <x v="0"/>
    <x v="1"/>
  </r>
  <r>
    <n v="1591"/>
    <n v="5612449637"/>
    <d v="2025-08-25T00:00:00"/>
    <d v="2025-08-20T00:00:00"/>
    <d v="2025-08-25T00:00:00"/>
    <n v="255593435"/>
    <n v="2785"/>
    <s v="USD"/>
    <n v="7730456951"/>
    <d v="2025-10-03T00:00:00"/>
    <s v="Quincenal"/>
    <s v="2Q SEP"/>
    <d v="2025-08-17T00:00:00"/>
    <d v="2025-09-17T00:00:00"/>
    <x v="8"/>
    <n v="10"/>
    <x v="0"/>
    <x v="0"/>
    <x v="0"/>
    <x v="0"/>
    <x v="1"/>
  </r>
  <r>
    <n v="1591"/>
    <n v="5612449638"/>
    <d v="2025-08-25T00:00:00"/>
    <d v="2025-08-20T00:00:00"/>
    <d v="2025-08-25T00:00:00"/>
    <n v="255593435"/>
    <n v="17626"/>
    <s v="USD"/>
    <n v="7730456951"/>
    <d v="2025-10-03T00:00:00"/>
    <s v="Quincenal"/>
    <s v="2Q SEP"/>
    <d v="2025-08-17T00:00:00"/>
    <d v="2025-09-17T00:00:00"/>
    <x v="8"/>
    <n v="10"/>
    <x v="0"/>
    <x v="0"/>
    <x v="0"/>
    <x v="0"/>
    <x v="1"/>
  </r>
  <r>
    <n v="1591"/>
    <n v="5612449644"/>
    <d v="2025-08-25T00:00:00"/>
    <d v="2025-08-20T00:00:00"/>
    <d v="2025-08-25T00:00:00"/>
    <n v="255593435"/>
    <n v="786"/>
    <s v="USD"/>
    <n v="7730456951"/>
    <d v="2025-10-03T00:00:00"/>
    <s v="Quincenal"/>
    <s v="2Q SEP"/>
    <d v="2025-08-17T00:00:00"/>
    <d v="2025-09-17T00:00:00"/>
    <x v="8"/>
    <n v="10"/>
    <x v="0"/>
    <x v="0"/>
    <x v="0"/>
    <x v="0"/>
    <x v="1"/>
  </r>
  <r>
    <n v="1591"/>
    <n v="5612449647"/>
    <d v="2025-08-25T00:00:00"/>
    <d v="2025-08-20T00:00:00"/>
    <d v="2025-08-25T00:00:00"/>
    <n v="255593435"/>
    <n v="68737"/>
    <s v="USD"/>
    <n v="7730456951"/>
    <d v="2025-10-03T00:00:00"/>
    <s v="Quincenal"/>
    <s v="2Q SEP"/>
    <d v="2025-08-17T00:00:00"/>
    <d v="2025-09-17T00:00:00"/>
    <x v="8"/>
    <n v="10"/>
    <x v="0"/>
    <x v="0"/>
    <x v="0"/>
    <x v="0"/>
    <x v="1"/>
  </r>
  <r>
    <n v="1591"/>
    <n v="5612449649"/>
    <d v="2025-08-25T00:00:00"/>
    <d v="2025-08-20T00:00:00"/>
    <d v="2025-08-25T00:00:00"/>
    <n v="255593435"/>
    <n v="2785"/>
    <s v="USD"/>
    <n v="7730456951"/>
    <d v="2025-10-03T00:00:00"/>
    <s v="Quincenal"/>
    <s v="2Q SEP"/>
    <d v="2025-08-17T00:00:00"/>
    <d v="2025-09-17T00:00:00"/>
    <x v="8"/>
    <n v="10"/>
    <x v="0"/>
    <x v="0"/>
    <x v="0"/>
    <x v="0"/>
    <x v="1"/>
  </r>
  <r>
    <n v="1591"/>
    <n v="5612449650"/>
    <d v="2025-08-25T00:00:00"/>
    <d v="2025-08-20T00:00:00"/>
    <d v="2025-08-25T00:00:00"/>
    <n v="255593435"/>
    <n v="1945"/>
    <s v="USD"/>
    <n v="7730456951"/>
    <d v="2025-10-03T00:00:00"/>
    <s v="Quincenal"/>
    <s v="2Q SEP"/>
    <d v="2025-08-17T00:00:00"/>
    <d v="2025-09-17T00:00:00"/>
    <x v="8"/>
    <n v="10"/>
    <x v="0"/>
    <x v="0"/>
    <x v="0"/>
    <x v="0"/>
    <x v="1"/>
  </r>
  <r>
    <n v="1591"/>
    <n v="5612449653"/>
    <d v="2025-08-25T00:00:00"/>
    <d v="2025-08-20T00:00:00"/>
    <d v="2025-08-25T00:00:00"/>
    <n v="255593435"/>
    <n v="2785"/>
    <s v="USD"/>
    <n v="7730456951"/>
    <d v="2025-10-03T00:00:00"/>
    <s v="Quincenal"/>
    <s v="2Q SEP"/>
    <d v="2025-08-17T00:00:00"/>
    <d v="2025-09-17T00:00:00"/>
    <x v="8"/>
    <n v="10"/>
    <x v="0"/>
    <x v="0"/>
    <x v="0"/>
    <x v="0"/>
    <x v="1"/>
  </r>
  <r>
    <n v="1591"/>
    <n v="5612449664"/>
    <d v="2025-08-25T00:00:00"/>
    <d v="2025-08-20T00:00:00"/>
    <d v="2025-08-25T00:00:00"/>
    <n v="255593454"/>
    <n v="879"/>
    <s v="USD"/>
    <n v="7730456951"/>
    <d v="2025-10-03T00:00:00"/>
    <s v="Quincenal"/>
    <s v="2Q SEP"/>
    <d v="2025-08-17T00:00:00"/>
    <d v="2025-09-17T00:00:00"/>
    <x v="8"/>
    <n v="10"/>
    <x v="0"/>
    <x v="0"/>
    <x v="0"/>
    <x v="0"/>
    <x v="1"/>
  </r>
  <r>
    <n v="1591"/>
    <n v="5612449693"/>
    <d v="2025-08-25T00:00:00"/>
    <d v="2025-08-20T00:00:00"/>
    <d v="2025-08-25T00:00:00"/>
    <n v="255593435"/>
    <n v="2785"/>
    <s v="USD"/>
    <n v="7730456951"/>
    <d v="2025-10-03T00:00:00"/>
    <s v="Quincenal"/>
    <s v="2Q SEP"/>
    <d v="2025-08-17T00:00:00"/>
    <d v="2025-09-17T00:00:00"/>
    <x v="8"/>
    <n v="10"/>
    <x v="0"/>
    <x v="0"/>
    <x v="0"/>
    <x v="0"/>
    <x v="1"/>
  </r>
  <r>
    <n v="1592"/>
    <n v="5775824543"/>
    <d v="2025-08-25T00:00:00"/>
    <d v="2025-08-15T00:00:00"/>
    <d v="2025-08-25T00:00:00"/>
    <n v="255590146"/>
    <n v="1558"/>
    <s v="USD"/>
    <n v="7730456951"/>
    <d v="2025-10-03T00:00:00"/>
    <s v="Quincenal"/>
    <s v="2Q SEP"/>
    <d v="2025-08-13T00:00:00"/>
    <d v="2025-09-17T00:00:00"/>
    <x v="8"/>
    <n v="10"/>
    <x v="0"/>
    <x v="0"/>
    <x v="0"/>
    <x v="0"/>
    <x v="1"/>
  </r>
  <r>
    <n v="71"/>
    <n v="5283258533"/>
    <d v="2025-09-26T00:00:00"/>
    <d v="2025-09-25T07:00:40"/>
    <d v="2025-09-26T00:00:00"/>
    <n v="255525205"/>
    <n v="43177"/>
    <s v="USD"/>
    <n v="7730456951"/>
    <d v="2025-10-03T00:00:00"/>
    <s v="Quincenal"/>
    <s v="2Q SEP"/>
    <d v="2025-08-07T15:30:00"/>
    <d v="2025-09-17T06:00:00"/>
    <x v="10"/>
    <n v="10"/>
    <x v="0"/>
    <x v="0"/>
    <x v="0"/>
    <x v="0"/>
    <x v="0"/>
  </r>
  <r>
    <n v="71"/>
    <n v="5283258536"/>
    <d v="2025-09-26T00:00:00"/>
    <d v="2025-09-24T08:18:56"/>
    <d v="2025-09-26T00:00:00"/>
    <n v="255525205"/>
    <n v="6445"/>
    <s v="USD"/>
    <n v="7730456951"/>
    <d v="2025-10-03T00:00:00"/>
    <s v="Quincenal"/>
    <s v="2Q SEP"/>
    <d v="2025-08-07T15:30:00"/>
    <d v="2025-09-17T06:00:00"/>
    <x v="10"/>
    <n v="10"/>
    <x v="0"/>
    <x v="0"/>
    <x v="0"/>
    <x v="0"/>
    <x v="0"/>
  </r>
  <r>
    <n v="71"/>
    <n v="5283147333"/>
    <d v="2025-08-12T00:00:00"/>
    <d v="2025-08-10T00:00:00"/>
    <d v="2025-08-12T00:00:00"/>
    <n v="255293742"/>
    <n v="292"/>
    <s v="USD"/>
    <n v="7730456951"/>
    <d v="2025-10-03T00:00:00"/>
    <s v="Quincenal"/>
    <s v="2Q SEP"/>
    <d v="2025-08-07T03:00:00"/>
    <d v="2025-09-17T12:00:00"/>
    <x v="8"/>
    <n v="10"/>
    <x v="0"/>
    <x v="0"/>
    <x v="0"/>
    <x v="0"/>
    <x v="1"/>
  </r>
  <r>
    <n v="71"/>
    <n v="5283160059"/>
    <d v="2025-08-19T00:00:00"/>
    <d v="2025-08-15T00:00:00"/>
    <d v="2025-08-19T00:00:00"/>
    <s v="HLCUSHA250786718"/>
    <n v="17664"/>
    <s v="USD"/>
    <n v="7730456951"/>
    <d v="2025-10-03T00:00:00"/>
    <s v="Quincenal"/>
    <s v="2Q SEP"/>
    <d v="2025-08-13T15:00:00"/>
    <d v="2025-09-17T18:00:00"/>
    <x v="8"/>
    <n v="10"/>
    <x v="0"/>
    <x v="0"/>
    <x v="0"/>
    <x v="0"/>
    <x v="1"/>
  </r>
  <r>
    <n v="71"/>
    <n v="5283160117"/>
    <d v="2025-08-19T00:00:00"/>
    <d v="2025-08-15T00:00:00"/>
    <d v="2025-08-19T00:00:00"/>
    <s v="HLCUSHA250786718"/>
    <n v="1269"/>
    <s v="USD"/>
    <n v="7730456951"/>
    <d v="2025-10-03T00:00:00"/>
    <s v="Quincenal"/>
    <s v="2Q SEP"/>
    <d v="2025-08-13T15:00:00"/>
    <d v="2025-09-17T18:00:00"/>
    <x v="8"/>
    <n v="10"/>
    <x v="0"/>
    <x v="0"/>
    <x v="0"/>
    <x v="0"/>
    <x v="1"/>
  </r>
  <r>
    <n v="71"/>
    <n v="5283160118"/>
    <d v="2025-08-19T00:00:00"/>
    <d v="2025-08-15T00:00:00"/>
    <d v="2025-08-19T00:00:00"/>
    <s v="HLCUSHA250786718"/>
    <n v="464"/>
    <s v="USD"/>
    <n v="7730456951"/>
    <d v="2025-10-03T00:00:00"/>
    <s v="Quincenal"/>
    <s v="2Q SEP"/>
    <d v="2025-08-13T15:00:00"/>
    <d v="2025-09-17T18:00:00"/>
    <x v="8"/>
    <n v="10"/>
    <x v="0"/>
    <x v="0"/>
    <x v="0"/>
    <x v="0"/>
    <x v="1"/>
  </r>
  <r>
    <n v="71"/>
    <n v="5283160119"/>
    <d v="2025-08-19T00:00:00"/>
    <d v="2025-08-15T00:00:00"/>
    <d v="2025-08-19T00:00:00"/>
    <s v="HLCUSHA250786718"/>
    <n v="524"/>
    <s v="USD"/>
    <n v="7730456951"/>
    <d v="2025-10-03T00:00:00"/>
    <s v="Quincenal"/>
    <s v="2Q SEP"/>
    <d v="2025-08-13T15:00:00"/>
    <d v="2025-09-17T18:00:00"/>
    <x v="8"/>
    <n v="10"/>
    <x v="0"/>
    <x v="0"/>
    <x v="0"/>
    <x v="0"/>
    <x v="1"/>
  </r>
  <r>
    <n v="71"/>
    <n v="5283160120"/>
    <d v="2025-08-19T00:00:00"/>
    <d v="2025-08-15T00:00:00"/>
    <d v="2025-08-19T00:00:00"/>
    <s v="HLCUSHA250786718"/>
    <n v="34853"/>
    <s v="USD"/>
    <n v="7730456951"/>
    <d v="2025-10-03T00:00:00"/>
    <s v="Quincenal"/>
    <s v="2Q SEP"/>
    <d v="2025-08-13T15:00:00"/>
    <d v="2025-09-17T18:00:00"/>
    <x v="8"/>
    <n v="10"/>
    <x v="0"/>
    <x v="0"/>
    <x v="0"/>
    <x v="0"/>
    <x v="1"/>
  </r>
  <r>
    <n v="71"/>
    <n v="5283160122"/>
    <d v="2025-08-19T00:00:00"/>
    <d v="2025-08-15T00:00:00"/>
    <d v="2025-08-19T00:00:00"/>
    <s v="HLCUSHA250786718"/>
    <n v="7476"/>
    <s v="USD"/>
    <n v="7730456951"/>
    <d v="2025-10-03T00:00:00"/>
    <s v="Quincenal"/>
    <s v="2Q SEP"/>
    <d v="2025-08-13T15:00:00"/>
    <d v="2025-09-17T18:00:00"/>
    <x v="8"/>
    <n v="10"/>
    <x v="0"/>
    <x v="0"/>
    <x v="0"/>
    <x v="0"/>
    <x v="1"/>
  </r>
  <r>
    <n v="71"/>
    <n v="5283160123"/>
    <d v="2025-08-19T00:00:00"/>
    <d v="2025-08-15T00:00:00"/>
    <d v="2025-08-19T00:00:00"/>
    <s v="HLCUSHA250786718"/>
    <n v="12878"/>
    <s v="USD"/>
    <n v="7730456951"/>
    <d v="2025-10-03T00:00:00"/>
    <s v="Quincenal"/>
    <s v="2Q SEP"/>
    <d v="2025-08-13T15:00:00"/>
    <d v="2025-09-17T18:00:00"/>
    <x v="8"/>
    <n v="10"/>
    <x v="0"/>
    <x v="0"/>
    <x v="0"/>
    <x v="0"/>
    <x v="1"/>
  </r>
  <r>
    <n v="71"/>
    <n v="5283160125"/>
    <d v="2025-08-19T00:00:00"/>
    <d v="2025-08-15T00:00:00"/>
    <d v="2025-08-19T00:00:00"/>
    <s v="HLCUSHA250786718"/>
    <n v="11776"/>
    <s v="USD"/>
    <n v="7730456951"/>
    <d v="2025-10-03T00:00:00"/>
    <s v="Quincenal"/>
    <s v="2Q SEP"/>
    <d v="2025-08-13T15:00:00"/>
    <d v="2025-09-17T18:00:00"/>
    <x v="8"/>
    <n v="10"/>
    <x v="0"/>
    <x v="0"/>
    <x v="0"/>
    <x v="0"/>
    <x v="1"/>
  </r>
  <r>
    <n v="71"/>
    <n v="5283160126"/>
    <d v="2025-08-19T00:00:00"/>
    <d v="2025-08-15T00:00:00"/>
    <d v="2025-08-19T00:00:00"/>
    <s v="HLCUSHA250786718"/>
    <n v="47302"/>
    <s v="USD"/>
    <n v="7730456951"/>
    <d v="2025-10-03T00:00:00"/>
    <s v="Quincenal"/>
    <s v="2Q SEP"/>
    <d v="2025-08-13T15:00:00"/>
    <d v="2025-09-17T18:00:00"/>
    <x v="8"/>
    <n v="10"/>
    <x v="0"/>
    <x v="0"/>
    <x v="0"/>
    <x v="0"/>
    <x v="1"/>
  </r>
  <r>
    <n v="71"/>
    <n v="5283160135"/>
    <d v="2025-08-19T00:00:00"/>
    <d v="2025-08-15T00:00:00"/>
    <d v="2025-08-19T00:00:00"/>
    <s v="HLCUSHA250786718"/>
    <n v="13087"/>
    <s v="USD"/>
    <n v="7730456951"/>
    <d v="2025-10-03T00:00:00"/>
    <s v="Quincenal"/>
    <s v="2Q SEP"/>
    <d v="2025-08-13T15:00:00"/>
    <d v="2025-09-17T18:00:00"/>
    <x v="8"/>
    <n v="10"/>
    <x v="0"/>
    <x v="0"/>
    <x v="0"/>
    <x v="0"/>
    <x v="1"/>
  </r>
  <r>
    <n v="71"/>
    <n v="5283163402"/>
    <d v="2025-08-19T00:00:00"/>
    <d v="2025-08-15T00:00:00"/>
    <d v="2025-08-19T00:00:00"/>
    <n v="257847908"/>
    <n v="2785"/>
    <s v="USD"/>
    <n v="7730456951"/>
    <d v="2025-10-03T00:00:00"/>
    <s v="Quincenal"/>
    <s v="2Q SEP"/>
    <d v="2025-08-12T15:00:00"/>
    <d v="2025-09-17T18:00:00"/>
    <x v="8"/>
    <n v="10"/>
    <x v="0"/>
    <x v="0"/>
    <x v="0"/>
    <x v="0"/>
    <x v="1"/>
  </r>
  <r>
    <n v="515"/>
    <n v="5547880435"/>
    <d v="2025-08-25T00:00:00"/>
    <d v="2025-08-19T00:00:00"/>
    <d v="2025-08-25T00:00:00"/>
    <n v="257654266"/>
    <n v="3323"/>
    <s v="USD"/>
    <n v="7730456951"/>
    <d v="2025-10-03T00:00:00"/>
    <s v="Quincenal"/>
    <s v="2Q SEP"/>
    <d v="2025-08-17T00:00:00"/>
    <d v="2025-09-20T00:00:00"/>
    <x v="8"/>
    <n v="10"/>
    <x v="0"/>
    <x v="0"/>
    <x v="0"/>
    <x v="0"/>
    <x v="1"/>
  </r>
  <r>
    <n v="1591"/>
    <n v="5612440787"/>
    <d v="2025-08-25T00:00:00"/>
    <d v="2025-08-15T00:00:00"/>
    <d v="2025-08-25T00:00:00"/>
    <n v="255847419"/>
    <n v="385"/>
    <s v="USD"/>
    <n v="7730456951"/>
    <d v="2025-10-03T00:00:00"/>
    <s v="Quincenal"/>
    <s v="2Q SEP"/>
    <d v="2025-08-14T00:00:00"/>
    <d v="2025-09-20T00:00:00"/>
    <x v="8"/>
    <n v="10"/>
    <x v="0"/>
    <x v="0"/>
    <x v="0"/>
    <x v="0"/>
    <x v="1"/>
  </r>
  <r>
    <n v="1591"/>
    <n v="5612440788"/>
    <d v="2025-08-25T00:00:00"/>
    <d v="2025-08-15T00:00:00"/>
    <d v="2025-08-25T00:00:00"/>
    <n v="255847419"/>
    <n v="22205"/>
    <s v="USD"/>
    <n v="7730456951"/>
    <d v="2025-10-03T00:00:00"/>
    <s v="Quincenal"/>
    <s v="2Q SEP"/>
    <d v="2025-08-14T00:00:00"/>
    <d v="2025-09-20T00:00:00"/>
    <x v="8"/>
    <n v="10"/>
    <x v="0"/>
    <x v="0"/>
    <x v="0"/>
    <x v="0"/>
    <x v="1"/>
  </r>
  <r>
    <n v="1591"/>
    <n v="5612449732"/>
    <d v="2025-08-25T00:00:00"/>
    <d v="2025-08-20T00:00:00"/>
    <d v="2025-08-25T00:00:00"/>
    <n v="255847419"/>
    <n v="746"/>
    <s v="USD"/>
    <n v="7730456951"/>
    <d v="2025-10-03T00:00:00"/>
    <s v="Quincenal"/>
    <s v="2Q SEP"/>
    <d v="2025-08-14T00:00:00"/>
    <d v="2025-09-20T00:00:00"/>
    <x v="8"/>
    <n v="10"/>
    <x v="0"/>
    <x v="0"/>
    <x v="0"/>
    <x v="0"/>
    <x v="0"/>
  </r>
  <r>
    <n v="1592"/>
    <n v="5775824143"/>
    <d v="2025-08-25T00:00:00"/>
    <d v="2025-08-15T00:00:00"/>
    <d v="2025-08-25T00:00:00"/>
    <n v="254799788"/>
    <n v="7402"/>
    <s v="USD"/>
    <n v="7730456951"/>
    <d v="2025-10-03T00:00:00"/>
    <s v="Quincenal"/>
    <s v="2Q SEP"/>
    <d v="2025-08-13T00:00:00"/>
    <d v="2025-09-20T00:00:00"/>
    <x v="8"/>
    <n v="10"/>
    <x v="0"/>
    <x v="0"/>
    <x v="0"/>
    <x v="0"/>
    <x v="1"/>
  </r>
  <r>
    <n v="1592"/>
    <n v="5775824148"/>
    <d v="2025-08-25T00:00:00"/>
    <d v="2025-08-15T00:00:00"/>
    <d v="2025-08-25T00:00:00"/>
    <n v="254799788"/>
    <n v="1756"/>
    <s v="USD"/>
    <n v="7730456951"/>
    <d v="2025-10-03T00:00:00"/>
    <s v="Quincenal"/>
    <s v="2Q SEP"/>
    <d v="2025-08-13T00:00:00"/>
    <d v="2025-09-20T00:00:00"/>
    <x v="8"/>
    <n v="10"/>
    <x v="0"/>
    <x v="0"/>
    <x v="0"/>
    <x v="0"/>
    <x v="1"/>
  </r>
  <r>
    <n v="1592"/>
    <n v="5775824542"/>
    <d v="2025-08-25T00:00:00"/>
    <d v="2025-08-15T00:00:00"/>
    <d v="2025-08-25T00:00:00"/>
    <n v="254799788"/>
    <n v="1269"/>
    <s v="USD"/>
    <n v="7730456951"/>
    <d v="2025-10-03T00:00:00"/>
    <s v="Quincenal"/>
    <s v="2Q SEP"/>
    <d v="2025-08-13T00:00:00"/>
    <d v="2025-09-20T00:00:00"/>
    <x v="8"/>
    <n v="10"/>
    <x v="0"/>
    <x v="0"/>
    <x v="0"/>
    <x v="0"/>
    <x v="1"/>
  </r>
  <r>
    <n v="71"/>
    <n v="5283170889"/>
    <d v="2025-08-20T00:00:00"/>
    <d v="2025-08-20T00:00:00"/>
    <d v="2025-08-20T00:00:00"/>
    <n v="255472380"/>
    <n v="1845"/>
    <s v="USD"/>
    <n v="7730456951"/>
    <d v="2025-10-03T00:00:00"/>
    <s v="Quincenal"/>
    <s v="2Q SEP"/>
    <d v="2025-08-18T15:00:00"/>
    <d v="2025-09-20T21:00:00"/>
    <x v="8"/>
    <n v="10"/>
    <x v="0"/>
    <x v="0"/>
    <x v="0"/>
    <x v="1"/>
    <x v="1"/>
  </r>
  <r>
    <n v="71"/>
    <n v="5283170890"/>
    <d v="2025-08-20T00:00:00"/>
    <d v="2025-08-20T00:00:00"/>
    <d v="2025-08-20T00:00:00"/>
    <n v="255472380"/>
    <n v="12197"/>
    <s v="USD"/>
    <n v="7730456951"/>
    <d v="2025-10-03T00:00:00"/>
    <s v="Quincenal"/>
    <s v="2Q SEP"/>
    <d v="2025-08-18T15:00:00"/>
    <d v="2025-09-20T21:00:00"/>
    <x v="8"/>
    <n v="10"/>
    <x v="0"/>
    <x v="0"/>
    <x v="0"/>
    <x v="1"/>
    <x v="1"/>
  </r>
  <r>
    <n v="71"/>
    <n v="5283170891"/>
    <d v="2025-08-20T00:00:00"/>
    <d v="2025-08-20T00:00:00"/>
    <d v="2025-08-20T00:00:00"/>
    <n v="255472380"/>
    <n v="5826"/>
    <s v="USD"/>
    <n v="7730456951"/>
    <d v="2025-10-03T00:00:00"/>
    <s v="Quincenal"/>
    <s v="2Q SEP"/>
    <d v="2025-08-18T15:00:00"/>
    <d v="2025-09-20T21:00:00"/>
    <x v="8"/>
    <n v="10"/>
    <x v="0"/>
    <x v="0"/>
    <x v="0"/>
    <x v="1"/>
    <x v="1"/>
  </r>
  <r>
    <n v="71"/>
    <n v="5283170892"/>
    <d v="2025-08-20T00:00:00"/>
    <d v="2025-08-20T00:00:00"/>
    <d v="2025-08-20T00:00:00"/>
    <n v="255472380"/>
    <n v="914"/>
    <s v="USD"/>
    <n v="7730456951"/>
    <d v="2025-10-03T00:00:00"/>
    <s v="Quincenal"/>
    <s v="2Q SEP"/>
    <d v="2025-08-18T15:00:00"/>
    <d v="2025-09-20T21:00:00"/>
    <x v="8"/>
    <n v="10"/>
    <x v="0"/>
    <x v="0"/>
    <x v="0"/>
    <x v="1"/>
    <x v="1"/>
  </r>
  <r>
    <n v="71"/>
    <n v="5283170893"/>
    <d v="2025-08-20T00:00:00"/>
    <d v="2025-08-20T00:00:00"/>
    <d v="2025-08-20T00:00:00"/>
    <n v="255472380"/>
    <n v="567"/>
    <s v="USD"/>
    <n v="7730456951"/>
    <d v="2025-10-03T00:00:00"/>
    <s v="Quincenal"/>
    <s v="2Q SEP"/>
    <d v="2025-08-18T15:00:00"/>
    <d v="2025-09-20T21:00:00"/>
    <x v="8"/>
    <n v="10"/>
    <x v="0"/>
    <x v="0"/>
    <x v="0"/>
    <x v="1"/>
    <x v="1"/>
  </r>
  <r>
    <n v="71"/>
    <n v="5283170894"/>
    <d v="2025-08-20T00:00:00"/>
    <d v="2025-08-20T00:00:00"/>
    <d v="2025-08-20T00:00:00"/>
    <n v="255472380"/>
    <n v="27837"/>
    <s v="USD"/>
    <n v="7730456951"/>
    <d v="2025-10-03T00:00:00"/>
    <s v="Quincenal"/>
    <s v="2Q SEP"/>
    <d v="2025-08-18T15:00:00"/>
    <d v="2025-09-20T21:00:00"/>
    <x v="8"/>
    <n v="10"/>
    <x v="0"/>
    <x v="0"/>
    <x v="0"/>
    <x v="1"/>
    <x v="1"/>
  </r>
  <r>
    <n v="71"/>
    <n v="5283170895"/>
    <d v="2025-08-20T00:00:00"/>
    <d v="2025-08-20T00:00:00"/>
    <d v="2025-08-20T00:00:00"/>
    <n v="255472380"/>
    <n v="2416"/>
    <s v="USD"/>
    <n v="7730456951"/>
    <d v="2025-10-03T00:00:00"/>
    <s v="Quincenal"/>
    <s v="2Q SEP"/>
    <d v="2025-08-18T15:00:00"/>
    <d v="2025-09-20T21:00:00"/>
    <x v="8"/>
    <n v="10"/>
    <x v="0"/>
    <x v="0"/>
    <x v="0"/>
    <x v="1"/>
    <x v="1"/>
  </r>
  <r>
    <n v="10171"/>
    <n v="5481953852"/>
    <d v="2025-09-03T00:00:00"/>
    <d v="2025-10-31T00:00:00"/>
    <d v="2025-10-31T00:00:00"/>
    <n v="256746718"/>
    <n v="108022"/>
    <s v="USD"/>
    <n v="7730467887"/>
    <d v="2025-11-18T00:00:00"/>
    <s v="Quincenal"/>
    <s v="1Q NOV"/>
    <d v="2025-08-30T00:00:00"/>
    <d v="2025-09-21T00:00:00"/>
    <x v="9"/>
    <n v="11"/>
    <x v="0"/>
    <x v="1"/>
    <x v="1"/>
    <x v="1"/>
    <x v="0"/>
  </r>
  <r>
    <n v="515"/>
    <n v="5547888533"/>
    <d v="2025-09-03T00:00:00"/>
    <d v="2025-08-22T00:00:00"/>
    <d v="2025-09-03T00:00:00"/>
    <n v="258191681"/>
    <n v="15234"/>
    <s v="USD"/>
    <n v="7730456951"/>
    <d v="2025-10-03T00:00:00"/>
    <s v="Quincenal"/>
    <s v="2Q SEP"/>
    <d v="2025-08-20T08:29:00"/>
    <d v="2025-09-22T10:00:00"/>
    <x v="8"/>
    <n v="10"/>
    <x v="0"/>
    <x v="0"/>
    <x v="0"/>
    <x v="0"/>
    <x v="1"/>
  </r>
  <r>
    <n v="515"/>
    <n v="5547888534"/>
    <d v="2025-09-03T00:00:00"/>
    <d v="2025-08-22T00:00:00"/>
    <d v="2025-09-03T00:00:00"/>
    <n v="258191681"/>
    <n v="13575"/>
    <s v="USD"/>
    <n v="7730456951"/>
    <d v="2025-10-03T00:00:00"/>
    <s v="Quincenal"/>
    <s v="2Q SEP"/>
    <d v="2025-08-20T08:29:00"/>
    <d v="2025-09-22T10:00:00"/>
    <x v="8"/>
    <n v="10"/>
    <x v="0"/>
    <x v="0"/>
    <x v="0"/>
    <x v="0"/>
    <x v="1"/>
  </r>
  <r>
    <n v="515"/>
    <n v="5547880433"/>
    <d v="2025-08-25T00:00:00"/>
    <d v="2025-08-19T00:00:00"/>
    <d v="2025-08-25T00:00:00"/>
    <n v="257366000"/>
    <n v="824"/>
    <s v="USD"/>
    <n v="7730456951"/>
    <d v="2025-10-03T00:00:00"/>
    <s v="Quincenal"/>
    <s v="2Q SEP"/>
    <d v="2025-08-16T00:00:00"/>
    <d v="2025-09-24T00:00:00"/>
    <x v="8"/>
    <n v="10"/>
    <x v="0"/>
    <x v="0"/>
    <x v="0"/>
    <x v="0"/>
    <x v="1"/>
  </r>
  <r>
    <n v="515"/>
    <n v="5547909826"/>
    <d v="2025-09-04T00:00:00"/>
    <d v="2025-09-01T00:00:00"/>
    <d v="2025-09-04T00:00:00"/>
    <n v="256438253"/>
    <n v="9616"/>
    <s v="USD"/>
    <n v="7730456951"/>
    <d v="2025-10-03T00:00:00"/>
    <s v="Quincenal"/>
    <s v="2Q SEP"/>
    <d v="2025-08-23T00:00:00"/>
    <d v="2025-09-24T00:00:00"/>
    <x v="10"/>
    <n v="10"/>
    <x v="0"/>
    <x v="0"/>
    <x v="0"/>
    <x v="0"/>
    <x v="0"/>
  </r>
  <r>
    <n v="1591"/>
    <n v="5612448828"/>
    <d v="2025-08-25T00:00:00"/>
    <d v="2025-08-20T00:00:00"/>
    <d v="2025-08-25T00:00:00"/>
    <n v="255846883"/>
    <n v="3201"/>
    <s v="USD"/>
    <n v="7730456951"/>
    <d v="2025-10-03T00:00:00"/>
    <s v="Quincenal"/>
    <s v="2Q SEP"/>
    <d v="2025-08-15T00:00:00"/>
    <d v="2025-09-24T00:00:00"/>
    <x v="8"/>
    <n v="10"/>
    <x v="0"/>
    <x v="0"/>
    <x v="0"/>
    <x v="0"/>
    <x v="1"/>
  </r>
  <r>
    <n v="1591"/>
    <n v="5612448832"/>
    <d v="2025-08-25T00:00:00"/>
    <d v="2025-08-20T00:00:00"/>
    <d v="2025-08-25T00:00:00"/>
    <n v="255846883"/>
    <n v="2785"/>
    <s v="USD"/>
    <n v="7730456951"/>
    <d v="2025-10-03T00:00:00"/>
    <s v="Quincenal"/>
    <s v="2Q SEP"/>
    <d v="2025-08-15T00:00:00"/>
    <d v="2025-09-24T00:00:00"/>
    <x v="8"/>
    <n v="10"/>
    <x v="0"/>
    <x v="0"/>
    <x v="0"/>
    <x v="0"/>
    <x v="1"/>
  </r>
  <r>
    <n v="1591"/>
    <n v="5612459547"/>
    <d v="2025-09-03T00:00:00"/>
    <d v="2025-08-26T00:00:00"/>
    <d v="2025-09-03T00:00:00"/>
    <n v="255846883"/>
    <n v="9403"/>
    <s v="USD"/>
    <n v="7730456951"/>
    <d v="2025-10-03T00:00:00"/>
    <s v="Quincenal"/>
    <s v="2Q SEP"/>
    <d v="2025-08-17T15:00:00"/>
    <d v="2025-09-24T06:00:00"/>
    <x v="8"/>
    <n v="10"/>
    <x v="0"/>
    <x v="0"/>
    <x v="0"/>
    <x v="0"/>
    <x v="0"/>
  </r>
  <r>
    <n v="1591"/>
    <n v="5612459637"/>
    <d v="2025-09-18T00:00:00"/>
    <d v="2025-08-26T00:00:00"/>
    <d v="2025-09-18T00:00:00"/>
    <n v="255846883"/>
    <n v="4207"/>
    <s v="USD"/>
    <n v="7730456951"/>
    <d v="2025-10-03T00:00:00"/>
    <s v="Quincenal"/>
    <s v="2Q SEP"/>
    <d v="2025-08-17T15:00:00"/>
    <d v="2025-09-24T06:00:00"/>
    <x v="8"/>
    <n v="10"/>
    <x v="0"/>
    <x v="0"/>
    <x v="0"/>
    <x v="0"/>
    <x v="0"/>
  </r>
  <r>
    <n v="71"/>
    <n v="5283179312"/>
    <d v="2025-08-25T00:00:00"/>
    <d v="2025-08-22T00:00:00"/>
    <d v="2025-08-25T00:00:00"/>
    <s v="HLCUSHA2507BZYN6"/>
    <n v="5687"/>
    <s v="USD"/>
    <n v="7730456951"/>
    <d v="2025-10-03T00:00:00"/>
    <s v="Quincenal"/>
    <s v="2Q SEP"/>
    <d v="2025-08-19T15:30:00"/>
    <d v="2025-09-24T18:00:00"/>
    <x v="8"/>
    <n v="10"/>
    <x v="0"/>
    <x v="0"/>
    <x v="0"/>
    <x v="0"/>
    <x v="1"/>
  </r>
  <r>
    <n v="71"/>
    <n v="5283179314"/>
    <d v="2025-08-25T00:00:00"/>
    <d v="2025-08-22T00:00:00"/>
    <d v="2025-08-25T00:00:00"/>
    <s v="HLCUSHA2507BZYN6"/>
    <n v="22709"/>
    <s v="USD"/>
    <n v="7730456951"/>
    <d v="2025-10-03T00:00:00"/>
    <s v="Quincenal"/>
    <s v="2Q SEP"/>
    <d v="2025-08-19T15:30:00"/>
    <d v="2025-09-24T18:00:00"/>
    <x v="8"/>
    <n v="10"/>
    <x v="0"/>
    <x v="0"/>
    <x v="0"/>
    <x v="0"/>
    <x v="1"/>
  </r>
  <r>
    <n v="71"/>
    <n v="5283179316"/>
    <d v="2025-08-25T00:00:00"/>
    <d v="2025-08-22T00:00:00"/>
    <d v="2025-08-25T00:00:00"/>
    <s v="HLCUSHA2507BZYN6"/>
    <n v="24278"/>
    <s v="USD"/>
    <n v="7730456951"/>
    <d v="2025-10-03T00:00:00"/>
    <s v="Quincenal"/>
    <s v="2Q SEP"/>
    <d v="2025-08-19T15:30:00"/>
    <d v="2025-09-24T18:00:00"/>
    <x v="8"/>
    <n v="10"/>
    <x v="0"/>
    <x v="0"/>
    <x v="0"/>
    <x v="0"/>
    <x v="1"/>
  </r>
  <r>
    <n v="71"/>
    <n v="5283179320"/>
    <d v="2025-08-25T00:00:00"/>
    <d v="2025-08-22T00:00:00"/>
    <d v="2025-08-25T00:00:00"/>
    <s v="HLCUSHA2507BZYN6"/>
    <n v="14004"/>
    <s v="USD"/>
    <n v="7730456951"/>
    <d v="2025-10-03T00:00:00"/>
    <s v="Quincenal"/>
    <s v="2Q SEP"/>
    <d v="2025-08-19T15:30:00"/>
    <d v="2025-09-24T18:00:00"/>
    <x v="8"/>
    <n v="10"/>
    <x v="0"/>
    <x v="0"/>
    <x v="0"/>
    <x v="0"/>
    <x v="1"/>
  </r>
  <r>
    <n v="71"/>
    <n v="5283179480"/>
    <d v="2025-08-25T00:00:00"/>
    <d v="2025-08-22T00:00:00"/>
    <d v="2025-08-25T00:00:00"/>
    <n v="257026525"/>
    <n v="1936"/>
    <s v="USD"/>
    <n v="7730456951"/>
    <d v="2025-10-03T00:00:00"/>
    <s v="Quincenal"/>
    <s v="2Q SEP"/>
    <d v="2025-08-21T06:00:00"/>
    <d v="2025-09-24T18:00:00"/>
    <x v="8"/>
    <n v="10"/>
    <x v="0"/>
    <x v="0"/>
    <x v="0"/>
    <x v="0"/>
    <x v="1"/>
  </r>
  <r>
    <n v="71"/>
    <n v="5283179487"/>
    <d v="2025-08-25T00:00:00"/>
    <d v="2025-08-22T00:00:00"/>
    <d v="2025-08-25T00:00:00"/>
    <n v="257026525"/>
    <n v="7266"/>
    <s v="USD"/>
    <n v="7730456951"/>
    <d v="2025-10-03T00:00:00"/>
    <s v="Quincenal"/>
    <s v="2Q SEP"/>
    <d v="2025-08-21T06:00:00"/>
    <d v="2025-09-24T18:00:00"/>
    <x v="8"/>
    <n v="10"/>
    <x v="0"/>
    <x v="0"/>
    <x v="0"/>
    <x v="0"/>
    <x v="1"/>
  </r>
  <r>
    <n v="71"/>
    <n v="5283179491"/>
    <d v="2025-08-25T00:00:00"/>
    <d v="2025-08-22T00:00:00"/>
    <d v="2025-08-25T00:00:00"/>
    <n v="257026525"/>
    <n v="10561"/>
    <s v="USD"/>
    <n v="7730456951"/>
    <d v="2025-10-03T00:00:00"/>
    <s v="Quincenal"/>
    <s v="2Q SEP"/>
    <d v="2025-08-21T06:00:00"/>
    <d v="2025-09-24T18:00:00"/>
    <x v="8"/>
    <n v="10"/>
    <x v="0"/>
    <x v="0"/>
    <x v="0"/>
    <x v="0"/>
    <x v="1"/>
  </r>
  <r>
    <n v="71"/>
    <n v="5283179518"/>
    <d v="2025-08-25T00:00:00"/>
    <d v="2025-08-22T00:00:00"/>
    <d v="2025-08-25T00:00:00"/>
    <n v="257026525"/>
    <n v="14256"/>
    <s v="USD"/>
    <n v="7730456951"/>
    <d v="2025-10-03T00:00:00"/>
    <s v="Quincenal"/>
    <s v="2Q SEP"/>
    <d v="2025-08-21T06:00:00"/>
    <d v="2025-09-24T18:00:00"/>
    <x v="8"/>
    <n v="10"/>
    <x v="0"/>
    <x v="0"/>
    <x v="0"/>
    <x v="0"/>
    <x v="1"/>
  </r>
  <r>
    <n v="71"/>
    <n v="5283179534"/>
    <d v="2025-08-25T00:00:00"/>
    <d v="2025-08-22T00:00:00"/>
    <d v="2025-08-25T00:00:00"/>
    <n v="257026525"/>
    <n v="7246"/>
    <s v="USD"/>
    <n v="7730456951"/>
    <d v="2025-10-03T00:00:00"/>
    <s v="Quincenal"/>
    <s v="2Q SEP"/>
    <d v="2025-08-21T06:00:00"/>
    <d v="2025-09-24T18:00:00"/>
    <x v="8"/>
    <n v="10"/>
    <x v="0"/>
    <x v="0"/>
    <x v="0"/>
    <x v="0"/>
    <x v="1"/>
  </r>
  <r>
    <n v="515"/>
    <n v="5547899697"/>
    <d v="2025-09-03T00:00:00"/>
    <d v="2025-08-26T00:00:00"/>
    <d v="2025-09-03T00:00:00"/>
    <n v="256438253"/>
    <n v="13954"/>
    <s v="USD"/>
    <n v="7730456951"/>
    <d v="2025-10-03T00:00:00"/>
    <s v="Quincenal"/>
    <s v="2Q SEP"/>
    <d v="2025-08-23T10:30:00"/>
    <d v="2025-09-24T18:00:00"/>
    <x v="8"/>
    <n v="10"/>
    <x v="0"/>
    <x v="0"/>
    <x v="0"/>
    <x v="0"/>
    <x v="1"/>
  </r>
  <r>
    <n v="515"/>
    <n v="5547899698"/>
    <d v="2025-09-03T00:00:00"/>
    <d v="2025-08-26T00:00:00"/>
    <d v="2025-09-03T00:00:00"/>
    <n v="256438253"/>
    <n v="2691"/>
    <s v="USD"/>
    <n v="7730456951"/>
    <d v="2025-10-03T00:00:00"/>
    <s v="Quincenal"/>
    <s v="2Q SEP"/>
    <d v="2025-08-23T10:30:00"/>
    <d v="2025-09-24T18:00:00"/>
    <x v="8"/>
    <n v="10"/>
    <x v="0"/>
    <x v="0"/>
    <x v="0"/>
    <x v="0"/>
    <x v="1"/>
  </r>
  <r>
    <n v="515"/>
    <n v="5547899699"/>
    <d v="2025-09-03T00:00:00"/>
    <d v="2025-08-26T00:00:00"/>
    <d v="2025-09-03T00:00:00"/>
    <n v="256438253"/>
    <n v="798"/>
    <s v="USD"/>
    <n v="7730456951"/>
    <d v="2025-10-03T00:00:00"/>
    <s v="Quincenal"/>
    <s v="2Q SEP"/>
    <d v="2025-08-23T10:30:00"/>
    <d v="2025-09-24T18:00:00"/>
    <x v="8"/>
    <n v="10"/>
    <x v="0"/>
    <x v="0"/>
    <x v="0"/>
    <x v="0"/>
    <x v="1"/>
  </r>
  <r>
    <n v="515"/>
    <n v="5547899700"/>
    <d v="2025-09-03T00:00:00"/>
    <d v="2025-08-26T00:00:00"/>
    <d v="2025-09-03T00:00:00"/>
    <n v="256438253"/>
    <n v="2543"/>
    <s v="USD"/>
    <n v="7730456951"/>
    <d v="2025-10-03T00:00:00"/>
    <s v="Quincenal"/>
    <s v="2Q SEP"/>
    <d v="2025-08-23T10:30:00"/>
    <d v="2025-09-24T18:00:00"/>
    <x v="8"/>
    <n v="10"/>
    <x v="0"/>
    <x v="0"/>
    <x v="0"/>
    <x v="0"/>
    <x v="1"/>
  </r>
  <r>
    <n v="515"/>
    <n v="5547899701"/>
    <d v="2025-09-03T00:00:00"/>
    <d v="2025-08-26T00:00:00"/>
    <d v="2025-09-03T00:00:00"/>
    <n v="256438253"/>
    <n v="1226"/>
    <s v="USD"/>
    <n v="7730456951"/>
    <d v="2025-10-03T00:00:00"/>
    <s v="Quincenal"/>
    <s v="2Q SEP"/>
    <d v="2025-08-23T10:30:00"/>
    <d v="2025-09-24T18:00:00"/>
    <x v="8"/>
    <n v="10"/>
    <x v="0"/>
    <x v="0"/>
    <x v="0"/>
    <x v="0"/>
    <x v="1"/>
  </r>
  <r>
    <n v="515"/>
    <n v="5547899703"/>
    <d v="2025-09-03T00:00:00"/>
    <d v="2025-08-26T00:00:00"/>
    <d v="2025-09-03T00:00:00"/>
    <n v="256438253"/>
    <n v="798"/>
    <s v="USD"/>
    <n v="7730456951"/>
    <d v="2025-10-03T00:00:00"/>
    <s v="Quincenal"/>
    <s v="2Q SEP"/>
    <d v="2025-08-23T10:30:00"/>
    <d v="2025-09-24T18:00:00"/>
    <x v="8"/>
    <n v="10"/>
    <x v="0"/>
    <x v="0"/>
    <x v="0"/>
    <x v="0"/>
    <x v="1"/>
  </r>
  <r>
    <n v="515"/>
    <n v="5547899706"/>
    <d v="2025-09-03T00:00:00"/>
    <d v="2025-08-26T00:00:00"/>
    <d v="2025-09-03T00:00:00"/>
    <n v="256438253"/>
    <n v="1881"/>
    <s v="USD"/>
    <n v="7730456951"/>
    <d v="2025-10-03T00:00:00"/>
    <s v="Quincenal"/>
    <s v="2Q SEP"/>
    <d v="2025-08-23T10:30:00"/>
    <d v="2025-09-24T18:00:00"/>
    <x v="8"/>
    <n v="10"/>
    <x v="0"/>
    <x v="0"/>
    <x v="0"/>
    <x v="0"/>
    <x v="1"/>
  </r>
  <r>
    <n v="515"/>
    <n v="5547899707"/>
    <d v="2025-09-03T00:00:00"/>
    <d v="2025-08-26T00:00:00"/>
    <d v="2025-09-03T00:00:00"/>
    <n v="256438253"/>
    <n v="28101"/>
    <s v="USD"/>
    <n v="7730456951"/>
    <d v="2025-10-03T00:00:00"/>
    <s v="Quincenal"/>
    <s v="2Q SEP"/>
    <d v="2025-08-23T10:30:00"/>
    <d v="2025-09-24T18:00:00"/>
    <x v="8"/>
    <n v="10"/>
    <x v="0"/>
    <x v="0"/>
    <x v="0"/>
    <x v="0"/>
    <x v="1"/>
  </r>
  <r>
    <n v="515"/>
    <n v="5547899838"/>
    <d v="2025-09-18T00:00:00"/>
    <d v="2025-08-26T00:00:00"/>
    <d v="2025-09-18T00:00:00"/>
    <n v="256438253"/>
    <n v="53"/>
    <s v="USD"/>
    <n v="7730456951"/>
    <d v="2025-10-03T00:00:00"/>
    <s v="Quincenal"/>
    <s v="2Q SEP"/>
    <d v="2025-08-23T10:30:00"/>
    <d v="2025-09-24T18:00:00"/>
    <x v="8"/>
    <n v="10"/>
    <x v="0"/>
    <x v="0"/>
    <x v="0"/>
    <x v="0"/>
    <x v="1"/>
  </r>
  <r>
    <n v="515"/>
    <n v="5547899839"/>
    <d v="2025-09-18T00:00:00"/>
    <d v="2025-08-26T00:00:00"/>
    <d v="2025-09-18T00:00:00"/>
    <n v="256438253"/>
    <n v="757"/>
    <s v="USD"/>
    <n v="7730456951"/>
    <d v="2025-10-03T00:00:00"/>
    <s v="Quincenal"/>
    <s v="2Q SEP"/>
    <d v="2025-08-23T10:30:00"/>
    <d v="2025-09-24T18:00:00"/>
    <x v="8"/>
    <n v="10"/>
    <x v="0"/>
    <x v="0"/>
    <x v="0"/>
    <x v="0"/>
    <x v="1"/>
  </r>
  <r>
    <n v="515"/>
    <n v="5547899840"/>
    <d v="2025-09-18T00:00:00"/>
    <d v="2025-08-26T00:00:00"/>
    <d v="2025-09-18T00:00:00"/>
    <n v="256438253"/>
    <n v="396"/>
    <s v="USD"/>
    <n v="7730456951"/>
    <d v="2025-10-03T00:00:00"/>
    <s v="Quincenal"/>
    <s v="2Q SEP"/>
    <d v="2025-08-23T10:30:00"/>
    <d v="2025-09-24T18:00:00"/>
    <x v="8"/>
    <n v="10"/>
    <x v="0"/>
    <x v="0"/>
    <x v="0"/>
    <x v="0"/>
    <x v="1"/>
  </r>
  <r>
    <n v="1591"/>
    <n v="5612460651"/>
    <d v="2025-09-03T00:00:00"/>
    <d v="2025-08-27T00:00:00"/>
    <d v="2025-09-03T00:00:00"/>
    <n v="255979138"/>
    <n v="174"/>
    <s v="USD"/>
    <n v="7730456951"/>
    <d v="2025-10-03T00:00:00"/>
    <s v="Quincenal"/>
    <s v="2Q SEP"/>
    <d v="2025-08-24T15:00:00"/>
    <d v="2025-09-24T18:00:00"/>
    <x v="8"/>
    <n v="10"/>
    <x v="0"/>
    <x v="0"/>
    <x v="0"/>
    <x v="0"/>
    <x v="1"/>
  </r>
  <r>
    <n v="1591"/>
    <n v="5612460724"/>
    <d v="2025-09-03T00:00:00"/>
    <d v="2025-08-27T00:00:00"/>
    <d v="2025-09-03T00:00:00"/>
    <n v="255979138"/>
    <n v="61"/>
    <s v="USD"/>
    <n v="7730456951"/>
    <d v="2025-10-03T00:00:00"/>
    <s v="Quincenal"/>
    <s v="2Q SEP"/>
    <d v="2025-08-24T15:00:00"/>
    <d v="2025-09-24T18:00:00"/>
    <x v="8"/>
    <n v="10"/>
    <x v="0"/>
    <x v="0"/>
    <x v="0"/>
    <x v="0"/>
    <x v="1"/>
  </r>
  <r>
    <n v="1591"/>
    <n v="5612460726"/>
    <d v="2025-09-03T00:00:00"/>
    <d v="2025-08-27T00:00:00"/>
    <d v="2025-09-03T00:00:00"/>
    <n v="255979138"/>
    <n v="2847"/>
    <s v="USD"/>
    <n v="7730456951"/>
    <d v="2025-10-03T00:00:00"/>
    <s v="Quincenal"/>
    <s v="2Q SEP"/>
    <d v="2025-08-24T15:00:00"/>
    <d v="2025-09-24T18:00:00"/>
    <x v="8"/>
    <n v="10"/>
    <x v="0"/>
    <x v="0"/>
    <x v="0"/>
    <x v="0"/>
    <x v="1"/>
  </r>
  <r>
    <n v="1591"/>
    <n v="5612460733"/>
    <d v="2025-09-03T00:00:00"/>
    <d v="2025-08-27T00:00:00"/>
    <d v="2025-09-03T00:00:00"/>
    <n v="255979138"/>
    <n v="788"/>
    <s v="USD"/>
    <n v="7730456951"/>
    <d v="2025-10-03T00:00:00"/>
    <s v="Quincenal"/>
    <s v="2Q SEP"/>
    <d v="2025-08-24T15:00:00"/>
    <d v="2025-09-24T18:00:00"/>
    <x v="8"/>
    <n v="10"/>
    <x v="0"/>
    <x v="0"/>
    <x v="0"/>
    <x v="0"/>
    <x v="1"/>
  </r>
  <r>
    <n v="1591"/>
    <n v="5612460750"/>
    <d v="2025-09-03T00:00:00"/>
    <d v="2025-08-27T00:00:00"/>
    <d v="2025-09-03T00:00:00"/>
    <n v="255979138"/>
    <n v="361"/>
    <s v="USD"/>
    <n v="7730456951"/>
    <d v="2025-10-03T00:00:00"/>
    <s v="Quincenal"/>
    <s v="2Q SEP"/>
    <d v="2025-08-24T15:00:00"/>
    <d v="2025-09-24T18:00:00"/>
    <x v="8"/>
    <n v="10"/>
    <x v="0"/>
    <x v="0"/>
    <x v="0"/>
    <x v="0"/>
    <x v="1"/>
  </r>
  <r>
    <n v="1591"/>
    <n v="5612460752"/>
    <d v="2025-09-03T00:00:00"/>
    <d v="2025-08-27T00:00:00"/>
    <d v="2025-09-03T00:00:00"/>
    <n v="255979138"/>
    <n v="146"/>
    <s v="USD"/>
    <n v="7730456951"/>
    <d v="2025-10-03T00:00:00"/>
    <s v="Quincenal"/>
    <s v="2Q SEP"/>
    <d v="2025-08-24T15:00:00"/>
    <d v="2025-09-24T18:00:00"/>
    <x v="8"/>
    <n v="10"/>
    <x v="0"/>
    <x v="0"/>
    <x v="0"/>
    <x v="0"/>
    <x v="1"/>
  </r>
  <r>
    <n v="1591"/>
    <n v="5612460759"/>
    <d v="2025-09-03T00:00:00"/>
    <d v="2025-08-27T00:00:00"/>
    <d v="2025-09-03T00:00:00"/>
    <n v="255979138"/>
    <n v="4894"/>
    <s v="USD"/>
    <n v="7730456951"/>
    <d v="2025-10-03T00:00:00"/>
    <s v="Quincenal"/>
    <s v="2Q SEP"/>
    <d v="2025-08-24T15:00:00"/>
    <d v="2025-09-24T18:00:00"/>
    <x v="8"/>
    <n v="10"/>
    <x v="0"/>
    <x v="0"/>
    <x v="0"/>
    <x v="0"/>
    <x v="1"/>
  </r>
  <r>
    <n v="1591"/>
    <n v="5612460762"/>
    <d v="2025-09-03T00:00:00"/>
    <d v="2025-08-27T00:00:00"/>
    <d v="2025-09-03T00:00:00"/>
    <n v="255979138"/>
    <n v="275"/>
    <s v="USD"/>
    <n v="7730456951"/>
    <d v="2025-10-03T00:00:00"/>
    <s v="Quincenal"/>
    <s v="2Q SEP"/>
    <d v="2025-08-24T15:00:00"/>
    <d v="2025-09-24T18:00:00"/>
    <x v="8"/>
    <n v="10"/>
    <x v="0"/>
    <x v="0"/>
    <x v="0"/>
    <x v="0"/>
    <x v="1"/>
  </r>
  <r>
    <n v="1591"/>
    <n v="5612460764"/>
    <d v="2025-09-03T00:00:00"/>
    <d v="2025-08-27T00:00:00"/>
    <d v="2025-09-03T00:00:00"/>
    <n v="255979138"/>
    <n v="2294"/>
    <s v="USD"/>
    <n v="7730456951"/>
    <d v="2025-10-03T00:00:00"/>
    <s v="Quincenal"/>
    <s v="2Q SEP"/>
    <d v="2025-08-24T15:00:00"/>
    <d v="2025-09-24T18:00:00"/>
    <x v="8"/>
    <n v="10"/>
    <x v="0"/>
    <x v="0"/>
    <x v="0"/>
    <x v="0"/>
    <x v="1"/>
  </r>
  <r>
    <n v="1591"/>
    <n v="5612460766"/>
    <d v="2025-09-03T00:00:00"/>
    <d v="2025-08-27T00:00:00"/>
    <d v="2025-09-03T00:00:00"/>
    <n v="255979138"/>
    <n v="259"/>
    <s v="USD"/>
    <n v="7730456951"/>
    <d v="2025-10-03T00:00:00"/>
    <s v="Quincenal"/>
    <s v="2Q SEP"/>
    <d v="2025-08-24T15:00:00"/>
    <d v="2025-09-24T18:00:00"/>
    <x v="8"/>
    <n v="10"/>
    <x v="0"/>
    <x v="0"/>
    <x v="0"/>
    <x v="0"/>
    <x v="1"/>
  </r>
  <r>
    <n v="1591"/>
    <n v="5612460767"/>
    <d v="2025-09-03T00:00:00"/>
    <d v="2025-08-27T00:00:00"/>
    <d v="2025-09-03T00:00:00"/>
    <n v="255979138"/>
    <n v="14"/>
    <s v="USD"/>
    <n v="7730456951"/>
    <d v="2025-10-03T00:00:00"/>
    <s v="Quincenal"/>
    <s v="2Q SEP"/>
    <d v="2025-08-24T15:00:00"/>
    <d v="2025-09-24T18:00:00"/>
    <x v="8"/>
    <n v="10"/>
    <x v="0"/>
    <x v="0"/>
    <x v="0"/>
    <x v="0"/>
    <x v="1"/>
  </r>
  <r>
    <n v="1591"/>
    <n v="5612460768"/>
    <d v="2025-09-03T00:00:00"/>
    <d v="2025-08-27T00:00:00"/>
    <d v="2025-09-03T00:00:00"/>
    <n v="255979138"/>
    <n v="775"/>
    <s v="USD"/>
    <n v="7730456951"/>
    <d v="2025-10-03T00:00:00"/>
    <s v="Quincenal"/>
    <s v="2Q SEP"/>
    <d v="2025-08-24T15:00:00"/>
    <d v="2025-09-24T18:00:00"/>
    <x v="8"/>
    <n v="10"/>
    <x v="0"/>
    <x v="0"/>
    <x v="0"/>
    <x v="0"/>
    <x v="1"/>
  </r>
  <r>
    <n v="1591"/>
    <n v="5612460776"/>
    <d v="2025-09-03T00:00:00"/>
    <d v="2025-08-27T00:00:00"/>
    <d v="2025-09-03T00:00:00"/>
    <n v="255979138"/>
    <n v="853"/>
    <s v="USD"/>
    <n v="7730456951"/>
    <d v="2025-10-03T00:00:00"/>
    <s v="Quincenal"/>
    <s v="2Q SEP"/>
    <d v="2025-08-24T15:00:00"/>
    <d v="2025-09-24T18:00:00"/>
    <x v="8"/>
    <n v="10"/>
    <x v="0"/>
    <x v="0"/>
    <x v="0"/>
    <x v="0"/>
    <x v="1"/>
  </r>
  <r>
    <n v="1591"/>
    <n v="5612460779"/>
    <d v="2025-09-03T00:00:00"/>
    <d v="2025-08-27T00:00:00"/>
    <d v="2025-09-03T00:00:00"/>
    <n v="255979138"/>
    <n v="4415"/>
    <s v="USD"/>
    <n v="7730456951"/>
    <d v="2025-10-03T00:00:00"/>
    <s v="Quincenal"/>
    <s v="2Q SEP"/>
    <d v="2025-08-24T15:00:00"/>
    <d v="2025-09-24T18:00:00"/>
    <x v="8"/>
    <n v="10"/>
    <x v="0"/>
    <x v="0"/>
    <x v="0"/>
    <x v="0"/>
    <x v="1"/>
  </r>
  <r>
    <n v="1591"/>
    <n v="5612461234"/>
    <d v="2025-09-03T00:00:00"/>
    <d v="2025-08-27T00:00:00"/>
    <d v="2025-09-03T00:00:00"/>
    <n v="255979495"/>
    <n v="1253"/>
    <s v="USD"/>
    <n v="7730456951"/>
    <d v="2025-10-03T00:00:00"/>
    <s v="Quincenal"/>
    <s v="2Q SEP"/>
    <d v="2025-08-24T15:00:00"/>
    <d v="2025-09-24T18:00:00"/>
    <x v="8"/>
    <n v="10"/>
    <x v="0"/>
    <x v="0"/>
    <x v="0"/>
    <x v="0"/>
    <x v="1"/>
  </r>
  <r>
    <n v="1591"/>
    <n v="5612461239"/>
    <d v="2025-09-03T00:00:00"/>
    <d v="2025-08-27T00:00:00"/>
    <d v="2025-09-03T00:00:00"/>
    <n v="255979495"/>
    <n v="6998"/>
    <s v="USD"/>
    <n v="7730456951"/>
    <d v="2025-10-03T00:00:00"/>
    <s v="Quincenal"/>
    <s v="2Q SEP"/>
    <d v="2025-08-24T15:00:00"/>
    <d v="2025-09-24T18:00:00"/>
    <x v="8"/>
    <n v="10"/>
    <x v="0"/>
    <x v="0"/>
    <x v="0"/>
    <x v="0"/>
    <x v="1"/>
  </r>
  <r>
    <n v="1591"/>
    <n v="5612461248"/>
    <d v="2025-09-03T00:00:00"/>
    <d v="2025-08-27T00:00:00"/>
    <d v="2025-09-03T00:00:00"/>
    <n v="255979495"/>
    <n v="11461"/>
    <s v="USD"/>
    <n v="7730456951"/>
    <d v="2025-10-03T00:00:00"/>
    <s v="Quincenal"/>
    <s v="2Q SEP"/>
    <d v="2025-08-24T15:00:00"/>
    <d v="2025-09-24T18:00:00"/>
    <x v="8"/>
    <n v="10"/>
    <x v="0"/>
    <x v="0"/>
    <x v="0"/>
    <x v="0"/>
    <x v="1"/>
  </r>
  <r>
    <n v="1591"/>
    <n v="5612461579"/>
    <d v="2025-09-18T00:00:00"/>
    <d v="2025-08-27T00:00:00"/>
    <d v="2025-09-18T00:00:00"/>
    <n v="255979495"/>
    <n v="734"/>
    <s v="USD"/>
    <n v="7730456951"/>
    <d v="2025-10-03T00:00:00"/>
    <s v="Quincenal"/>
    <s v="2Q SEP"/>
    <d v="2025-08-24T15:00:00"/>
    <d v="2025-09-24T18:00:00"/>
    <x v="8"/>
    <n v="10"/>
    <x v="0"/>
    <x v="0"/>
    <x v="0"/>
    <x v="0"/>
    <x v="1"/>
  </r>
  <r>
    <n v="1591"/>
    <n v="5612461590"/>
    <d v="2025-09-18T00:00:00"/>
    <d v="2025-08-27T00:00:00"/>
    <d v="2025-09-18T00:00:00"/>
    <n v="255979495"/>
    <n v="2839"/>
    <s v="USD"/>
    <n v="7730456951"/>
    <d v="2025-10-03T00:00:00"/>
    <s v="Quincenal"/>
    <s v="2Q SEP"/>
    <d v="2025-08-24T15:00:00"/>
    <d v="2025-09-24T18:00:00"/>
    <x v="8"/>
    <n v="10"/>
    <x v="0"/>
    <x v="0"/>
    <x v="0"/>
    <x v="0"/>
    <x v="1"/>
  </r>
  <r>
    <n v="1591"/>
    <n v="5612461583"/>
    <d v="2025-09-04T00:00:00"/>
    <d v="2025-08-27T00:00:00"/>
    <d v="2025-09-04T00:00:00"/>
    <n v="256107027"/>
    <n v="6397"/>
    <s v="USD"/>
    <n v="7730456951"/>
    <d v="2025-10-03T00:00:00"/>
    <s v="Quincenal"/>
    <s v="2Q SEP"/>
    <d v="2025-08-22T00:00:00"/>
    <d v="2025-09-27T00:00:00"/>
    <x v="8"/>
    <n v="10"/>
    <x v="0"/>
    <x v="0"/>
    <x v="0"/>
    <x v="0"/>
    <x v="1"/>
  </r>
  <r>
    <n v="71"/>
    <n v="5283181476"/>
    <d v="2025-08-25T00:00:00"/>
    <d v="2025-08-24T00:00:00"/>
    <d v="2025-08-25T00:00:00"/>
    <n v="255616603"/>
    <n v="733"/>
    <s v="USD"/>
    <n v="7730456951"/>
    <d v="2025-10-03T00:00:00"/>
    <s v="Quincenal"/>
    <s v="2Q SEP"/>
    <d v="2025-08-22T15:00:00"/>
    <d v="2025-09-27T21:00:00"/>
    <x v="8"/>
    <n v="10"/>
    <x v="0"/>
    <x v="0"/>
    <x v="0"/>
    <x v="0"/>
    <x v="1"/>
  </r>
  <r>
    <n v="71"/>
    <n v="5283181480"/>
    <d v="2025-08-25T00:00:00"/>
    <d v="2025-08-24T00:00:00"/>
    <d v="2025-08-25T00:00:00"/>
    <n v="255616603"/>
    <n v="43601"/>
    <s v="USD"/>
    <n v="7730456951"/>
    <d v="2025-10-03T00:00:00"/>
    <s v="Quincenal"/>
    <s v="2Q SEP"/>
    <d v="2025-08-22T15:00:00"/>
    <d v="2025-09-27T21:00:00"/>
    <x v="8"/>
    <n v="10"/>
    <x v="0"/>
    <x v="0"/>
    <x v="0"/>
    <x v="0"/>
    <x v="1"/>
  </r>
  <r>
    <n v="71"/>
    <n v="5283181486"/>
    <d v="2025-08-25T00:00:00"/>
    <d v="2025-08-24T00:00:00"/>
    <d v="2025-08-25T00:00:00"/>
    <n v="255616603"/>
    <n v="46463"/>
    <s v="USD"/>
    <n v="7730456951"/>
    <d v="2025-10-03T00:00:00"/>
    <s v="Quincenal"/>
    <s v="2Q SEP"/>
    <d v="2025-08-22T15:00:00"/>
    <d v="2025-09-27T21:00:00"/>
    <x v="8"/>
    <n v="10"/>
    <x v="0"/>
    <x v="0"/>
    <x v="0"/>
    <x v="0"/>
    <x v="1"/>
  </r>
  <r>
    <n v="71"/>
    <n v="5283181488"/>
    <d v="2025-08-25T00:00:00"/>
    <d v="2025-08-24T00:00:00"/>
    <d v="2025-08-25T00:00:00"/>
    <n v="255616603"/>
    <n v="56078"/>
    <s v="USD"/>
    <n v="7730456951"/>
    <d v="2025-10-03T00:00:00"/>
    <s v="Quincenal"/>
    <s v="2Q SEP"/>
    <d v="2025-08-22T15:00:00"/>
    <d v="2025-09-27T21:00:00"/>
    <x v="8"/>
    <n v="10"/>
    <x v="0"/>
    <x v="0"/>
    <x v="0"/>
    <x v="0"/>
    <x v="1"/>
  </r>
  <r>
    <n v="71"/>
    <n v="5283181495"/>
    <d v="2025-08-25T00:00:00"/>
    <d v="2025-08-24T00:00:00"/>
    <d v="2025-08-25T00:00:00"/>
    <n v="255616603"/>
    <n v="925"/>
    <s v="USD"/>
    <n v="7730456951"/>
    <d v="2025-10-03T00:00:00"/>
    <s v="Quincenal"/>
    <s v="2Q SEP"/>
    <d v="2025-08-22T15:00:00"/>
    <d v="2025-09-27T21:00:00"/>
    <x v="8"/>
    <n v="10"/>
    <x v="0"/>
    <x v="0"/>
    <x v="0"/>
    <x v="0"/>
    <x v="1"/>
  </r>
  <r>
    <n v="71"/>
    <n v="5283181496"/>
    <d v="2025-08-25T00:00:00"/>
    <d v="2025-08-24T00:00:00"/>
    <d v="2025-08-25T00:00:00"/>
    <n v="255616603"/>
    <n v="1106"/>
    <s v="USD"/>
    <n v="7730456951"/>
    <d v="2025-10-03T00:00:00"/>
    <s v="Quincenal"/>
    <s v="2Q SEP"/>
    <d v="2025-08-22T15:00:00"/>
    <d v="2025-09-27T21:00:00"/>
    <x v="8"/>
    <n v="10"/>
    <x v="0"/>
    <x v="0"/>
    <x v="0"/>
    <x v="0"/>
    <x v="1"/>
  </r>
  <r>
    <n v="71"/>
    <n v="5283181498"/>
    <d v="2025-08-25T00:00:00"/>
    <d v="2025-08-24T00:00:00"/>
    <d v="2025-08-25T00:00:00"/>
    <n v="255616603"/>
    <n v="5626"/>
    <s v="USD"/>
    <n v="7730456951"/>
    <d v="2025-10-03T00:00:00"/>
    <s v="Quincenal"/>
    <s v="2Q SEP"/>
    <d v="2025-08-22T15:00:00"/>
    <d v="2025-09-27T21:00:00"/>
    <x v="8"/>
    <n v="10"/>
    <x v="0"/>
    <x v="0"/>
    <x v="0"/>
    <x v="0"/>
    <x v="1"/>
  </r>
  <r>
    <n v="71"/>
    <n v="5283181500"/>
    <d v="2025-08-25T00:00:00"/>
    <d v="2025-08-24T00:00:00"/>
    <d v="2025-08-25T00:00:00"/>
    <n v="255616603"/>
    <n v="695"/>
    <s v="USD"/>
    <n v="7730456951"/>
    <d v="2025-10-03T00:00:00"/>
    <s v="Quincenal"/>
    <s v="2Q SEP"/>
    <d v="2025-08-22T15:00:00"/>
    <d v="2025-09-27T21:00:00"/>
    <x v="8"/>
    <n v="10"/>
    <x v="0"/>
    <x v="0"/>
    <x v="0"/>
    <x v="0"/>
    <x v="1"/>
  </r>
  <r>
    <n v="515"/>
    <n v="5547906072"/>
    <d v="2025-09-03T00:00:00"/>
    <d v="2025-08-29T00:00:00"/>
    <d v="2025-09-03T00:00:00"/>
    <n v="256549312"/>
    <n v="7126"/>
    <s v="USD"/>
    <n v="7730456951"/>
    <d v="2025-10-03T00:00:00"/>
    <s v="Quincenal"/>
    <s v="2Q SEP"/>
    <d v="2025-08-26T03:00:00"/>
    <d v="2025-09-27T21:00:00"/>
    <x v="8"/>
    <n v="10"/>
    <x v="0"/>
    <x v="0"/>
    <x v="0"/>
    <x v="0"/>
    <x v="1"/>
  </r>
  <r>
    <n v="1591"/>
    <n v="5612453843"/>
    <d v="2025-09-03T00:00:00"/>
    <d v="2025-08-22T00:00:00"/>
    <d v="2025-09-03T00:00:00"/>
    <n v="256107027"/>
    <n v="479"/>
    <s v="USD"/>
    <n v="7730456951"/>
    <d v="2025-10-03T00:00:00"/>
    <s v="Quincenal"/>
    <s v="2Q SEP"/>
    <d v="2025-08-21T15:30:00"/>
    <d v="2025-09-27T21:00:00"/>
    <x v="8"/>
    <n v="10"/>
    <x v="0"/>
    <x v="0"/>
    <x v="0"/>
    <x v="0"/>
    <x v="1"/>
  </r>
  <r>
    <n v="1591"/>
    <n v="5612453845"/>
    <d v="2025-09-03T00:00:00"/>
    <d v="2025-08-22T00:00:00"/>
    <d v="2025-09-03T00:00:00"/>
    <n v="256107027"/>
    <n v="38852"/>
    <s v="USD"/>
    <n v="7730456951"/>
    <d v="2025-10-03T00:00:00"/>
    <s v="Quincenal"/>
    <s v="2Q SEP"/>
    <d v="2025-08-21T15:30:00"/>
    <d v="2025-09-27T21:00:00"/>
    <x v="8"/>
    <n v="10"/>
    <x v="0"/>
    <x v="0"/>
    <x v="0"/>
    <x v="0"/>
    <x v="1"/>
  </r>
  <r>
    <n v="1591"/>
    <n v="5612453846"/>
    <d v="2025-09-03T00:00:00"/>
    <d v="2025-08-22T00:00:00"/>
    <d v="2025-09-03T00:00:00"/>
    <n v="256107027"/>
    <n v="3073"/>
    <s v="USD"/>
    <n v="7730456951"/>
    <d v="2025-10-03T00:00:00"/>
    <s v="Quincenal"/>
    <s v="2Q SEP"/>
    <d v="2025-08-21T15:30:00"/>
    <d v="2025-09-27T21:00:00"/>
    <x v="8"/>
    <n v="10"/>
    <x v="0"/>
    <x v="0"/>
    <x v="0"/>
    <x v="0"/>
    <x v="1"/>
  </r>
  <r>
    <n v="1591"/>
    <n v="5612453847"/>
    <d v="2025-09-03T00:00:00"/>
    <d v="2025-08-22T00:00:00"/>
    <d v="2025-09-03T00:00:00"/>
    <n v="256107027"/>
    <n v="16468"/>
    <s v="USD"/>
    <n v="7730456951"/>
    <d v="2025-10-03T00:00:00"/>
    <s v="Quincenal"/>
    <s v="2Q SEP"/>
    <d v="2025-08-21T15:30:00"/>
    <d v="2025-09-27T21:00:00"/>
    <x v="8"/>
    <n v="10"/>
    <x v="0"/>
    <x v="0"/>
    <x v="0"/>
    <x v="0"/>
    <x v="1"/>
  </r>
  <r>
    <n v="1591"/>
    <n v="5612453848"/>
    <d v="2025-09-03T00:00:00"/>
    <d v="2025-08-22T00:00:00"/>
    <d v="2025-09-03T00:00:00"/>
    <n v="256107027"/>
    <n v="1353"/>
    <s v="USD"/>
    <n v="7730456951"/>
    <d v="2025-10-03T00:00:00"/>
    <s v="Quincenal"/>
    <s v="2Q SEP"/>
    <d v="2025-08-21T15:30:00"/>
    <d v="2025-09-27T21:00:00"/>
    <x v="8"/>
    <n v="10"/>
    <x v="0"/>
    <x v="0"/>
    <x v="0"/>
    <x v="0"/>
    <x v="1"/>
  </r>
  <r>
    <n v="1592"/>
    <n v="5775828140"/>
    <d v="2025-09-03T00:00:00"/>
    <d v="2025-08-22T00:00:00"/>
    <d v="2025-09-03T00:00:00"/>
    <n v="257616627"/>
    <n v="118282"/>
    <s v="USD"/>
    <n v="7730456951"/>
    <d v="2025-10-03T00:00:00"/>
    <s v="Quincenal"/>
    <s v="2Q SEP"/>
    <d v="2025-08-20T18:00:00"/>
    <d v="2025-09-27T21:00:00"/>
    <x v="8"/>
    <n v="10"/>
    <x v="0"/>
    <x v="0"/>
    <x v="0"/>
    <x v="0"/>
    <x v="1"/>
  </r>
  <r>
    <n v="515"/>
    <n v="5547908472"/>
    <d v="2025-09-04T00:00:00"/>
    <d v="2025-08-30T00:00:00"/>
    <d v="2025-09-04T00:00:00"/>
    <n v="258483329"/>
    <n v="7255"/>
    <s v="USD"/>
    <n v="7730456951"/>
    <d v="2025-10-03T00:00:00"/>
    <s v="Quincenal"/>
    <s v="2Q SEP"/>
    <d v="2025-08-27T00:00:00"/>
    <d v="2025-09-29T00:00:00"/>
    <x v="8"/>
    <n v="10"/>
    <x v="0"/>
    <x v="0"/>
    <x v="0"/>
    <x v="0"/>
    <x v="1"/>
  </r>
  <r>
    <n v="1591"/>
    <n v="5612455990"/>
    <d v="2025-09-03T00:00:00"/>
    <d v="2025-08-25T00:00:00"/>
    <d v="2025-09-03T00:00:00"/>
    <n v="258338025"/>
    <n v="13599"/>
    <s v="USD"/>
    <n v="7730456951"/>
    <d v="2025-10-03T00:00:00"/>
    <s v="Quincenal"/>
    <s v="2Q SEP"/>
    <d v="2025-08-24T15:30:00"/>
    <d v="2025-09-29T10:00:00"/>
    <x v="8"/>
    <n v="10"/>
    <x v="0"/>
    <x v="0"/>
    <x v="0"/>
    <x v="0"/>
    <x v="1"/>
  </r>
  <r>
    <n v="1591"/>
    <n v="5612461557"/>
    <d v="2025-09-03T00:00:00"/>
    <d v="2025-08-27T00:00:00"/>
    <d v="2025-09-03T00:00:00"/>
    <n v="258324605"/>
    <n v="650483"/>
    <s v="USD"/>
    <n v="7730456951"/>
    <d v="2025-10-03T00:00:00"/>
    <s v="Quincenal"/>
    <s v="2Q SEP"/>
    <d v="2025-08-24T15:30:00"/>
    <d v="2025-09-29T10:00:00"/>
    <x v="8"/>
    <n v="10"/>
    <x v="0"/>
    <x v="0"/>
    <x v="0"/>
    <x v="0"/>
    <x v="1"/>
  </r>
  <r>
    <n v="515"/>
    <n v="5547908473"/>
    <d v="2025-09-03T00:00:00"/>
    <d v="2025-08-30T00:00:00"/>
    <d v="2025-09-03T00:00:00"/>
    <n v="258483329"/>
    <n v="10321"/>
    <s v="USD"/>
    <n v="7730456951"/>
    <d v="2025-10-03T00:00:00"/>
    <s v="Quincenal"/>
    <s v="2Q SEP"/>
    <d v="2025-08-27T00:30:00"/>
    <d v="2025-09-29T17:00:00"/>
    <x v="8"/>
    <n v="10"/>
    <x v="0"/>
    <x v="0"/>
    <x v="0"/>
    <x v="0"/>
    <x v="1"/>
  </r>
  <r>
    <n v="1591"/>
    <n v="5481867579"/>
    <d v="2025-09-03T00:00:00"/>
    <d v="2025-09-23T00:00:00"/>
    <d v="2025-10-01T00:00:00"/>
    <n v="256578418"/>
    <n v="53514"/>
    <s v="USD"/>
    <n v="7730464636"/>
    <d v="2025-11-04T00:00:00"/>
    <s v="Quincenal"/>
    <s v="1Q OCT"/>
    <d v="2025-09-01T00:00:00"/>
    <d v="2025-10-01T00:00:00"/>
    <x v="10"/>
    <n v="11"/>
    <x v="0"/>
    <x v="0"/>
    <x v="1"/>
    <x v="0"/>
    <x v="0"/>
  </r>
  <r>
    <n v="515"/>
    <n v="5547914485"/>
    <d v="2025-09-04T00:00:00"/>
    <d v="2025-09-02T00:00:00"/>
    <d v="2025-09-04T00:00:00"/>
    <n v="257366345"/>
    <n v="2257"/>
    <s v="USD"/>
    <n v="7730464636"/>
    <d v="2025-11-04T00:00:00"/>
    <s v="Quincenal"/>
    <s v="1Q OCT"/>
    <d v="2025-08-30T00:00:00"/>
    <d v="2025-10-01T00:00:00"/>
    <x v="10"/>
    <n v="11"/>
    <x v="0"/>
    <x v="0"/>
    <x v="0"/>
    <x v="0"/>
    <x v="1"/>
  </r>
  <r>
    <n v="515"/>
    <n v="5547914486"/>
    <d v="2025-09-04T00:00:00"/>
    <d v="2025-09-02T00:00:00"/>
    <d v="2025-09-04T00:00:00"/>
    <n v="257366345"/>
    <n v="4287"/>
    <s v="USD"/>
    <n v="7730464636"/>
    <d v="2025-11-04T00:00:00"/>
    <s v="Quincenal"/>
    <s v="1Q OCT"/>
    <d v="2025-08-30T00:00:00"/>
    <d v="2025-10-01T00:00:00"/>
    <x v="10"/>
    <n v="11"/>
    <x v="0"/>
    <x v="0"/>
    <x v="0"/>
    <x v="0"/>
    <x v="1"/>
  </r>
  <r>
    <n v="515"/>
    <n v="5547914487"/>
    <d v="2025-09-04T00:00:00"/>
    <d v="2025-09-02T00:00:00"/>
    <d v="2025-09-04T00:00:00"/>
    <n v="257366345"/>
    <n v="972"/>
    <s v="USD"/>
    <n v="7730464636"/>
    <d v="2025-11-04T00:00:00"/>
    <s v="Quincenal"/>
    <s v="1Q OCT"/>
    <d v="2025-08-30T00:00:00"/>
    <d v="2025-10-01T00:00:00"/>
    <x v="10"/>
    <n v="11"/>
    <x v="0"/>
    <x v="0"/>
    <x v="0"/>
    <x v="0"/>
    <x v="1"/>
  </r>
  <r>
    <n v="1591"/>
    <n v="5612472187"/>
    <d v="2025-09-04T00:00:00"/>
    <d v="2025-09-03T00:00:00"/>
    <d v="2025-09-04T00:00:00"/>
    <n v="256923352"/>
    <n v="2858"/>
    <s v="USD"/>
    <n v="7730464636"/>
    <d v="2025-11-04T00:00:00"/>
    <s v="Quincenal"/>
    <s v="1Q OCT"/>
    <d v="2025-08-31T00:00:00"/>
    <d v="2025-10-01T00:00:00"/>
    <x v="10"/>
    <n v="11"/>
    <x v="0"/>
    <x v="0"/>
    <x v="0"/>
    <x v="0"/>
    <x v="1"/>
  </r>
  <r>
    <n v="1591"/>
    <n v="5612472188"/>
    <d v="2025-09-04T00:00:00"/>
    <d v="2025-09-03T00:00:00"/>
    <d v="2025-09-04T00:00:00"/>
    <n v="256923352"/>
    <n v="2858"/>
    <s v="USD"/>
    <n v="7730464636"/>
    <d v="2025-11-04T00:00:00"/>
    <s v="Quincenal"/>
    <s v="1Q OCT"/>
    <d v="2025-08-31T00:00:00"/>
    <d v="2025-10-01T00:00:00"/>
    <x v="10"/>
    <n v="11"/>
    <x v="0"/>
    <x v="0"/>
    <x v="0"/>
    <x v="0"/>
    <x v="1"/>
  </r>
  <r>
    <n v="1591"/>
    <n v="5612472189"/>
    <d v="2025-09-04T00:00:00"/>
    <d v="2025-09-03T00:00:00"/>
    <d v="2025-09-04T00:00:00"/>
    <n v="256923609"/>
    <n v="8949"/>
    <s v="USD"/>
    <n v="7730464636"/>
    <d v="2025-11-04T00:00:00"/>
    <s v="Quincenal"/>
    <s v="1Q OCT"/>
    <d v="2025-08-31T00:00:00"/>
    <d v="2025-10-01T00:00:00"/>
    <x v="10"/>
    <n v="11"/>
    <x v="0"/>
    <x v="0"/>
    <x v="0"/>
    <x v="0"/>
    <x v="1"/>
  </r>
  <r>
    <n v="1591"/>
    <n v="5612472190"/>
    <d v="2025-09-04T00:00:00"/>
    <d v="2025-09-03T00:00:00"/>
    <d v="2025-09-04T00:00:00"/>
    <n v="256923609"/>
    <n v="454"/>
    <s v="USD"/>
    <n v="7730464636"/>
    <d v="2025-11-04T00:00:00"/>
    <s v="Quincenal"/>
    <s v="1Q OCT"/>
    <d v="2025-08-31T00:00:00"/>
    <d v="2025-10-01T00:00:00"/>
    <x v="10"/>
    <n v="11"/>
    <x v="0"/>
    <x v="0"/>
    <x v="0"/>
    <x v="0"/>
    <x v="1"/>
  </r>
  <r>
    <n v="1591"/>
    <n v="5612472191"/>
    <d v="2025-09-04T00:00:00"/>
    <d v="2025-09-03T00:00:00"/>
    <d v="2025-09-04T00:00:00"/>
    <n v="256923609"/>
    <n v="10538"/>
    <s v="USD"/>
    <n v="7730464636"/>
    <d v="2025-11-04T00:00:00"/>
    <s v="Quincenal"/>
    <s v="1Q OCT"/>
    <d v="2025-08-31T00:00:00"/>
    <d v="2025-10-01T00:00:00"/>
    <x v="10"/>
    <n v="11"/>
    <x v="0"/>
    <x v="0"/>
    <x v="0"/>
    <x v="0"/>
    <x v="1"/>
  </r>
  <r>
    <n v="1591"/>
    <n v="5612472192"/>
    <d v="2025-09-04T00:00:00"/>
    <d v="2025-09-03T00:00:00"/>
    <d v="2025-09-04T00:00:00"/>
    <n v="256923609"/>
    <n v="28419"/>
    <s v="USD"/>
    <n v="7730464636"/>
    <d v="2025-11-04T00:00:00"/>
    <s v="Quincenal"/>
    <s v="1Q OCT"/>
    <d v="2025-08-31T00:00:00"/>
    <d v="2025-10-01T00:00:00"/>
    <x v="10"/>
    <n v="11"/>
    <x v="0"/>
    <x v="0"/>
    <x v="0"/>
    <x v="0"/>
    <x v="1"/>
  </r>
  <r>
    <n v="1591"/>
    <n v="5612472790"/>
    <d v="2025-09-04T00:00:00"/>
    <d v="2025-09-03T00:00:00"/>
    <d v="2025-09-04T00:00:00"/>
    <n v="256923609"/>
    <n v="4475"/>
    <s v="USD"/>
    <n v="7730464636"/>
    <d v="2025-11-04T00:00:00"/>
    <s v="Quincenal"/>
    <s v="1Q OCT"/>
    <d v="2025-08-31T00:00:00"/>
    <d v="2025-10-01T00:00:00"/>
    <x v="10"/>
    <n v="11"/>
    <x v="0"/>
    <x v="0"/>
    <x v="0"/>
    <x v="0"/>
    <x v="1"/>
  </r>
  <r>
    <n v="71"/>
    <n v="5283179730"/>
    <d v="2025-08-25T00:00:00"/>
    <d v="2025-08-22T00:00:00"/>
    <d v="2025-08-25T00:00:00"/>
    <n v="255660504"/>
    <n v="14015"/>
    <s v="USD"/>
    <n v="7730464636"/>
    <d v="2025-11-04T00:00:00"/>
    <s v="Quincenal"/>
    <s v="1Q OCT"/>
    <d v="2025-08-19T15:30:00"/>
    <d v="2025-10-01T06:00:00"/>
    <x v="8"/>
    <n v="11"/>
    <x v="0"/>
    <x v="0"/>
    <x v="0"/>
    <x v="0"/>
    <x v="1"/>
  </r>
  <r>
    <n v="71"/>
    <n v="5283179742"/>
    <d v="2025-08-25T00:00:00"/>
    <d v="2025-08-22T00:00:00"/>
    <d v="2025-08-25T00:00:00"/>
    <n v="255660504"/>
    <n v="65952"/>
    <s v="USD"/>
    <n v="7730464636"/>
    <d v="2025-11-04T00:00:00"/>
    <s v="Quincenal"/>
    <s v="1Q OCT"/>
    <d v="2025-08-19T15:30:00"/>
    <d v="2025-10-01T06:00:00"/>
    <x v="8"/>
    <n v="11"/>
    <x v="0"/>
    <x v="0"/>
    <x v="0"/>
    <x v="0"/>
    <x v="1"/>
  </r>
  <r>
    <n v="71"/>
    <n v="5283179747"/>
    <d v="2025-08-25T00:00:00"/>
    <d v="2025-08-22T00:00:00"/>
    <d v="2025-08-25T00:00:00"/>
    <n v="255660504"/>
    <n v="39016"/>
    <s v="USD"/>
    <n v="7730464636"/>
    <d v="2025-11-04T00:00:00"/>
    <s v="Quincenal"/>
    <s v="1Q OCT"/>
    <d v="2025-08-19T15:30:00"/>
    <d v="2025-10-01T06:00:00"/>
    <x v="8"/>
    <n v="11"/>
    <x v="0"/>
    <x v="0"/>
    <x v="0"/>
    <x v="0"/>
    <x v="1"/>
  </r>
  <r>
    <n v="71"/>
    <n v="5283179751"/>
    <d v="2025-08-25T00:00:00"/>
    <d v="2025-08-22T00:00:00"/>
    <d v="2025-08-25T00:00:00"/>
    <n v="255660504"/>
    <n v="11039"/>
    <s v="USD"/>
    <n v="7730464636"/>
    <d v="2025-11-04T00:00:00"/>
    <s v="Quincenal"/>
    <s v="1Q OCT"/>
    <d v="2025-08-19T15:30:00"/>
    <d v="2025-10-01T06:00:00"/>
    <x v="8"/>
    <n v="11"/>
    <x v="0"/>
    <x v="0"/>
    <x v="0"/>
    <x v="0"/>
    <x v="1"/>
  </r>
  <r>
    <n v="71"/>
    <n v="5283179762"/>
    <d v="2025-08-25T00:00:00"/>
    <d v="2025-08-22T00:00:00"/>
    <d v="2025-08-25T00:00:00"/>
    <n v="255660504"/>
    <n v="6582"/>
    <s v="USD"/>
    <n v="7730464636"/>
    <d v="2025-11-04T00:00:00"/>
    <s v="Quincenal"/>
    <s v="1Q OCT"/>
    <d v="2025-08-19T15:30:00"/>
    <d v="2025-10-01T06:00:00"/>
    <x v="8"/>
    <n v="11"/>
    <x v="0"/>
    <x v="0"/>
    <x v="0"/>
    <x v="0"/>
    <x v="1"/>
  </r>
  <r>
    <n v="515"/>
    <n v="5547899654"/>
    <d v="2025-09-03T00:00:00"/>
    <d v="2025-08-26T00:00:00"/>
    <d v="2025-09-03T00:00:00"/>
    <n v="258194052"/>
    <n v="1646"/>
    <s v="USD"/>
    <n v="7730464636"/>
    <d v="2025-11-04T00:00:00"/>
    <s v="Quincenal"/>
    <s v="1Q OCT"/>
    <d v="2025-08-23T15:30:00"/>
    <d v="2025-10-01T06:00:00"/>
    <x v="8"/>
    <n v="11"/>
    <x v="0"/>
    <x v="0"/>
    <x v="0"/>
    <x v="0"/>
    <x v="1"/>
  </r>
  <r>
    <n v="515"/>
    <n v="5547899655"/>
    <d v="2025-09-03T00:00:00"/>
    <d v="2025-08-26T00:00:00"/>
    <d v="2025-09-03T00:00:00"/>
    <n v="258194052"/>
    <n v="951"/>
    <s v="USD"/>
    <n v="7730464636"/>
    <d v="2025-11-04T00:00:00"/>
    <s v="Quincenal"/>
    <s v="1Q OCT"/>
    <d v="2025-08-23T15:30:00"/>
    <d v="2025-10-01T06:00:00"/>
    <x v="8"/>
    <n v="11"/>
    <x v="0"/>
    <x v="0"/>
    <x v="0"/>
    <x v="0"/>
    <x v="1"/>
  </r>
  <r>
    <n v="515"/>
    <n v="5547899656"/>
    <d v="2025-09-03T00:00:00"/>
    <d v="2025-08-26T00:00:00"/>
    <d v="2025-09-03T00:00:00"/>
    <n v="258194052"/>
    <n v="1467"/>
    <s v="USD"/>
    <n v="7730464636"/>
    <d v="2025-11-04T00:00:00"/>
    <s v="Quincenal"/>
    <s v="1Q OCT"/>
    <d v="2025-08-23T15:30:00"/>
    <d v="2025-10-01T06:00:00"/>
    <x v="8"/>
    <n v="11"/>
    <x v="0"/>
    <x v="0"/>
    <x v="0"/>
    <x v="0"/>
    <x v="1"/>
  </r>
  <r>
    <n v="515"/>
    <n v="5547899658"/>
    <d v="2025-09-03T00:00:00"/>
    <d v="2025-08-26T00:00:00"/>
    <d v="2025-09-03T00:00:00"/>
    <n v="258194052"/>
    <n v="1527"/>
    <s v="USD"/>
    <n v="7730464636"/>
    <d v="2025-11-04T00:00:00"/>
    <s v="Quincenal"/>
    <s v="1Q OCT"/>
    <d v="2025-08-23T15:30:00"/>
    <d v="2025-10-01T06:00:00"/>
    <x v="8"/>
    <n v="11"/>
    <x v="0"/>
    <x v="0"/>
    <x v="0"/>
    <x v="0"/>
    <x v="1"/>
  </r>
  <r>
    <n v="1591"/>
    <n v="5612461669"/>
    <d v="2025-09-03T00:00:00"/>
    <d v="2025-08-28T00:00:00"/>
    <d v="2025-09-03T00:00:00"/>
    <n v="255980852"/>
    <n v="2865"/>
    <s v="USD"/>
    <n v="7730464636"/>
    <d v="2025-11-04T00:00:00"/>
    <s v="Quincenal"/>
    <s v="1Q OCT"/>
    <d v="2025-08-22T15:30:00"/>
    <d v="2025-10-01T06:00:00"/>
    <x v="8"/>
    <n v="11"/>
    <x v="0"/>
    <x v="0"/>
    <x v="0"/>
    <x v="0"/>
    <x v="0"/>
  </r>
  <r>
    <n v="1591"/>
    <n v="5612461670"/>
    <d v="2025-09-03T00:00:00"/>
    <d v="2025-08-28T00:00:00"/>
    <d v="2025-09-03T00:00:00"/>
    <n v="255980852"/>
    <n v="248"/>
    <s v="USD"/>
    <n v="7730464636"/>
    <d v="2025-11-04T00:00:00"/>
    <s v="Quincenal"/>
    <s v="1Q OCT"/>
    <d v="2025-08-22T15:30:00"/>
    <d v="2025-10-01T06:00:00"/>
    <x v="8"/>
    <n v="11"/>
    <x v="0"/>
    <x v="0"/>
    <x v="0"/>
    <x v="0"/>
    <x v="0"/>
  </r>
  <r>
    <n v="1591"/>
    <n v="5612461671"/>
    <d v="2025-09-03T00:00:00"/>
    <d v="2025-08-28T00:00:00"/>
    <d v="2025-09-03T00:00:00"/>
    <n v="255980852"/>
    <n v="11565"/>
    <s v="USD"/>
    <n v="7730464636"/>
    <d v="2025-11-04T00:00:00"/>
    <s v="Quincenal"/>
    <s v="1Q OCT"/>
    <d v="2025-08-22T15:30:00"/>
    <d v="2025-10-01T06:00:00"/>
    <x v="8"/>
    <n v="11"/>
    <x v="0"/>
    <x v="0"/>
    <x v="0"/>
    <x v="0"/>
    <x v="0"/>
  </r>
  <r>
    <n v="1591"/>
    <n v="5612461672"/>
    <d v="2025-09-03T00:00:00"/>
    <d v="2025-08-28T00:00:00"/>
    <d v="2025-09-03T00:00:00"/>
    <n v="255980852"/>
    <n v="2657"/>
    <s v="USD"/>
    <n v="7730464636"/>
    <d v="2025-11-04T00:00:00"/>
    <s v="Quincenal"/>
    <s v="1Q OCT"/>
    <d v="2025-08-22T15:30:00"/>
    <d v="2025-10-01T06:00:00"/>
    <x v="8"/>
    <n v="11"/>
    <x v="0"/>
    <x v="0"/>
    <x v="0"/>
    <x v="0"/>
    <x v="0"/>
  </r>
  <r>
    <n v="71"/>
    <n v="5283180252"/>
    <d v="2025-08-25T00:00:00"/>
    <d v="2025-08-22T00:00:00"/>
    <d v="2025-08-25T00:00:00"/>
    <n v="255646872"/>
    <n v="22078"/>
    <s v="USD"/>
    <n v="7730464636"/>
    <d v="2025-11-04T00:00:00"/>
    <s v="Quincenal"/>
    <s v="1Q OCT"/>
    <d v="2025-08-22T15:00:00"/>
    <d v="2025-10-01T12:00:00"/>
    <x v="8"/>
    <n v="11"/>
    <x v="0"/>
    <x v="0"/>
    <x v="0"/>
    <x v="0"/>
    <x v="1"/>
  </r>
  <r>
    <n v="515"/>
    <n v="5547901623"/>
    <d v="2025-09-03T00:00:00"/>
    <d v="2025-08-27T00:00:00"/>
    <d v="2025-09-03T00:00:00"/>
    <n v="257049518"/>
    <n v="4496"/>
    <s v="USD"/>
    <n v="7730464636"/>
    <d v="2025-11-04T00:00:00"/>
    <s v="Quincenal"/>
    <s v="1Q OCT"/>
    <d v="2025-08-26T15:30:00"/>
    <d v="2025-10-01T14:30:00"/>
    <x v="8"/>
    <n v="11"/>
    <x v="0"/>
    <x v="0"/>
    <x v="0"/>
    <x v="0"/>
    <x v="1"/>
  </r>
  <r>
    <n v="71"/>
    <n v="5283192429"/>
    <d v="2025-09-01T00:00:00"/>
    <d v="2025-08-28T00:00:00"/>
    <d v="2025-09-01T00:00:00"/>
    <s v="HLCUSHA2507BZYR0"/>
    <n v="21862"/>
    <s v="USD"/>
    <n v="7730464636"/>
    <d v="2025-11-04T00:00:00"/>
    <s v="Quincenal"/>
    <s v="1Q OCT"/>
    <d v="2025-08-26T15:30:00"/>
    <d v="2025-10-01T18:00:00"/>
    <x v="8"/>
    <n v="11"/>
    <x v="0"/>
    <x v="0"/>
    <x v="0"/>
    <x v="0"/>
    <x v="1"/>
  </r>
  <r>
    <n v="71"/>
    <n v="5283192430"/>
    <d v="2025-09-01T00:00:00"/>
    <d v="2025-08-28T00:00:00"/>
    <d v="2025-09-01T00:00:00"/>
    <s v="HLCUSHA2507BZYR0"/>
    <n v="2104"/>
    <s v="USD"/>
    <n v="7730464636"/>
    <d v="2025-11-04T00:00:00"/>
    <s v="Quincenal"/>
    <s v="1Q OCT"/>
    <d v="2025-08-26T15:30:00"/>
    <d v="2025-10-01T18:00:00"/>
    <x v="8"/>
    <n v="11"/>
    <x v="0"/>
    <x v="0"/>
    <x v="0"/>
    <x v="0"/>
    <x v="1"/>
  </r>
  <r>
    <n v="71"/>
    <n v="5283192433"/>
    <d v="2025-09-01T00:00:00"/>
    <d v="2025-08-28T00:00:00"/>
    <d v="2025-09-01T00:00:00"/>
    <s v="HLCUSHA2507BZYR0"/>
    <n v="2836"/>
    <s v="USD"/>
    <n v="7730464636"/>
    <d v="2025-11-04T00:00:00"/>
    <s v="Quincenal"/>
    <s v="1Q OCT"/>
    <d v="2025-08-26T15:30:00"/>
    <d v="2025-10-01T18:00:00"/>
    <x v="8"/>
    <n v="11"/>
    <x v="0"/>
    <x v="0"/>
    <x v="0"/>
    <x v="0"/>
    <x v="1"/>
  </r>
  <r>
    <n v="71"/>
    <n v="5283192434"/>
    <d v="2025-09-01T00:00:00"/>
    <d v="2025-08-28T00:00:00"/>
    <d v="2025-09-01T00:00:00"/>
    <s v="HLCUSHA2507BZYR0"/>
    <n v="9363"/>
    <s v="USD"/>
    <n v="7730464636"/>
    <d v="2025-11-04T00:00:00"/>
    <s v="Quincenal"/>
    <s v="1Q OCT"/>
    <d v="2025-08-26T15:30:00"/>
    <d v="2025-10-01T18:00:00"/>
    <x v="8"/>
    <n v="11"/>
    <x v="0"/>
    <x v="0"/>
    <x v="0"/>
    <x v="0"/>
    <x v="1"/>
  </r>
  <r>
    <n v="71"/>
    <n v="5283192435"/>
    <d v="2025-09-01T00:00:00"/>
    <d v="2025-08-28T00:00:00"/>
    <d v="2025-09-01T00:00:00"/>
    <s v="HLCUSHA2507BZYR0"/>
    <n v="1386"/>
    <s v="USD"/>
    <n v="7730464636"/>
    <d v="2025-11-04T00:00:00"/>
    <s v="Quincenal"/>
    <s v="1Q OCT"/>
    <d v="2025-08-26T15:30:00"/>
    <d v="2025-10-01T18:00:00"/>
    <x v="8"/>
    <n v="11"/>
    <x v="0"/>
    <x v="0"/>
    <x v="0"/>
    <x v="0"/>
    <x v="1"/>
  </r>
  <r>
    <n v="71"/>
    <n v="5283192437"/>
    <d v="2025-09-01T00:00:00"/>
    <d v="2025-08-28T00:00:00"/>
    <d v="2025-09-01T00:00:00"/>
    <s v="HLCUSHA2507BZYR0"/>
    <n v="10796"/>
    <s v="USD"/>
    <n v="7730464636"/>
    <d v="2025-11-04T00:00:00"/>
    <s v="Quincenal"/>
    <s v="1Q OCT"/>
    <d v="2025-08-26T15:30:00"/>
    <d v="2025-10-01T18:00:00"/>
    <x v="8"/>
    <n v="11"/>
    <x v="0"/>
    <x v="0"/>
    <x v="0"/>
    <x v="0"/>
    <x v="1"/>
  </r>
  <r>
    <n v="71"/>
    <n v="5283192439"/>
    <d v="2025-09-01T00:00:00"/>
    <d v="2025-08-28T00:00:00"/>
    <d v="2025-09-01T00:00:00"/>
    <s v="HLCUSHA2507BZYR0"/>
    <n v="2551"/>
    <s v="USD"/>
    <n v="7730464636"/>
    <d v="2025-11-04T00:00:00"/>
    <s v="Quincenal"/>
    <s v="1Q OCT"/>
    <d v="2025-08-26T15:30:00"/>
    <d v="2025-10-01T18:00:00"/>
    <x v="8"/>
    <n v="11"/>
    <x v="0"/>
    <x v="0"/>
    <x v="0"/>
    <x v="0"/>
    <x v="1"/>
  </r>
  <r>
    <n v="71"/>
    <n v="5283198368"/>
    <d v="2025-09-01T00:00:00"/>
    <d v="2025-08-29T00:00:00"/>
    <d v="2025-09-01T00:00:00"/>
    <n v="256021816"/>
    <n v="883"/>
    <s v="USD"/>
    <n v="7730464636"/>
    <d v="2025-11-04T00:00:00"/>
    <s v="Quincenal"/>
    <s v="1Q OCT"/>
    <d v="2025-08-26T15:30:00"/>
    <d v="2025-10-01T18:00:00"/>
    <x v="8"/>
    <n v="11"/>
    <x v="0"/>
    <x v="0"/>
    <x v="0"/>
    <x v="0"/>
    <x v="1"/>
  </r>
  <r>
    <n v="71"/>
    <n v="5283198382"/>
    <d v="2025-09-01T00:00:00"/>
    <d v="2025-08-29T00:00:00"/>
    <d v="2025-09-01T00:00:00"/>
    <n v="256021816"/>
    <n v="54083"/>
    <s v="USD"/>
    <n v="7730464636"/>
    <d v="2025-11-04T00:00:00"/>
    <s v="Quincenal"/>
    <s v="1Q OCT"/>
    <d v="2025-08-26T15:30:00"/>
    <d v="2025-10-01T18:00:00"/>
    <x v="8"/>
    <n v="11"/>
    <x v="0"/>
    <x v="0"/>
    <x v="0"/>
    <x v="0"/>
    <x v="1"/>
  </r>
  <r>
    <n v="71"/>
    <n v="5283198383"/>
    <d v="2025-09-01T00:00:00"/>
    <d v="2025-08-29T00:00:00"/>
    <d v="2025-09-01T00:00:00"/>
    <n v="256021816"/>
    <n v="2684"/>
    <s v="USD"/>
    <n v="7730464636"/>
    <d v="2025-11-04T00:00:00"/>
    <s v="Quincenal"/>
    <s v="1Q OCT"/>
    <d v="2025-08-26T15:30:00"/>
    <d v="2025-10-01T18:00:00"/>
    <x v="8"/>
    <n v="11"/>
    <x v="0"/>
    <x v="0"/>
    <x v="0"/>
    <x v="0"/>
    <x v="1"/>
  </r>
  <r>
    <n v="71"/>
    <n v="5283198385"/>
    <d v="2025-09-01T00:00:00"/>
    <d v="2025-08-29T00:00:00"/>
    <d v="2025-09-01T00:00:00"/>
    <n v="256021816"/>
    <n v="954"/>
    <s v="USD"/>
    <n v="7730464636"/>
    <d v="2025-11-04T00:00:00"/>
    <s v="Quincenal"/>
    <s v="1Q OCT"/>
    <d v="2025-08-26T15:30:00"/>
    <d v="2025-10-01T18:00:00"/>
    <x v="8"/>
    <n v="11"/>
    <x v="0"/>
    <x v="0"/>
    <x v="0"/>
    <x v="0"/>
    <x v="1"/>
  </r>
  <r>
    <n v="71"/>
    <n v="5283198404"/>
    <d v="2025-09-01T00:00:00"/>
    <d v="2025-08-29T00:00:00"/>
    <d v="2025-09-01T00:00:00"/>
    <n v="256021816"/>
    <n v="97596"/>
    <s v="USD"/>
    <n v="7730464636"/>
    <d v="2025-11-04T00:00:00"/>
    <s v="Quincenal"/>
    <s v="1Q OCT"/>
    <d v="2025-08-26T15:30:00"/>
    <d v="2025-10-01T18:00:00"/>
    <x v="8"/>
    <n v="11"/>
    <x v="0"/>
    <x v="0"/>
    <x v="0"/>
    <x v="0"/>
    <x v="1"/>
  </r>
  <r>
    <n v="515"/>
    <n v="5547917771"/>
    <d v="2025-09-04T00:00:00"/>
    <d v="2025-09-03T00:00:00"/>
    <d v="2025-09-04T00:00:00"/>
    <s v="HLCUSZX2508CPXE7"/>
    <n v="68222"/>
    <s v="USD"/>
    <n v="7730464636"/>
    <d v="2025-11-04T00:00:00"/>
    <s v="Quincenal"/>
    <s v="1Q OCT"/>
    <d v="2025-08-31T00:00:00"/>
    <d v="2025-10-04T00:00:00"/>
    <x v="10"/>
    <n v="11"/>
    <x v="0"/>
    <x v="0"/>
    <x v="0"/>
    <x v="0"/>
    <x v="1"/>
  </r>
  <r>
    <n v="1571"/>
    <n v="5784121531"/>
    <d v="2025-09-04T00:00:00"/>
    <d v="2025-08-30T00:00:00"/>
    <d v="2025-09-04T00:00:00"/>
    <n v="258429130"/>
    <n v="3897"/>
    <s v="USD"/>
    <n v="7730464636"/>
    <d v="2025-11-04T00:00:00"/>
    <s v="Quincenal"/>
    <s v="1Q OCT"/>
    <d v="2025-08-27T00:00:00"/>
    <d v="2025-10-04T00:00:00"/>
    <x v="8"/>
    <n v="11"/>
    <x v="0"/>
    <x v="0"/>
    <x v="0"/>
    <x v="0"/>
    <x v="1"/>
  </r>
  <r>
    <n v="71"/>
    <n v="5283192431"/>
    <d v="2025-09-01T00:00:00"/>
    <d v="2025-08-28T00:00:00"/>
    <d v="2025-09-01T00:00:00"/>
    <n v="256897094"/>
    <n v="8175"/>
    <s v="USD"/>
    <n v="7730464636"/>
    <d v="2025-11-04T00:00:00"/>
    <s v="Quincenal"/>
    <s v="1Q OCT"/>
    <d v="2025-08-26T15:00:00"/>
    <d v="2025-10-04T18:00:00"/>
    <x v="8"/>
    <n v="11"/>
    <x v="0"/>
    <x v="0"/>
    <x v="0"/>
    <x v="0"/>
    <x v="1"/>
  </r>
  <r>
    <n v="71"/>
    <n v="5283192432"/>
    <d v="2025-09-01T00:00:00"/>
    <d v="2025-08-28T00:00:00"/>
    <d v="2025-09-01T00:00:00"/>
    <n v="256897094"/>
    <n v="13471"/>
    <s v="USD"/>
    <n v="7730464636"/>
    <d v="2025-11-04T00:00:00"/>
    <s v="Quincenal"/>
    <s v="1Q OCT"/>
    <d v="2025-08-26T15:00:00"/>
    <d v="2025-10-04T18:00:00"/>
    <x v="8"/>
    <n v="11"/>
    <x v="0"/>
    <x v="0"/>
    <x v="0"/>
    <x v="0"/>
    <x v="1"/>
  </r>
  <r>
    <n v="71"/>
    <n v="5283192436"/>
    <d v="2025-09-01T00:00:00"/>
    <d v="2025-08-28T00:00:00"/>
    <d v="2025-09-01T00:00:00"/>
    <n v="256897094"/>
    <n v="1014"/>
    <s v="USD"/>
    <n v="7730464636"/>
    <d v="2025-11-04T00:00:00"/>
    <s v="Quincenal"/>
    <s v="1Q OCT"/>
    <d v="2025-08-26T15:00:00"/>
    <d v="2025-10-04T18:00:00"/>
    <x v="8"/>
    <n v="11"/>
    <x v="0"/>
    <x v="0"/>
    <x v="0"/>
    <x v="0"/>
    <x v="1"/>
  </r>
  <r>
    <n v="71"/>
    <n v="5283192438"/>
    <d v="2025-09-01T00:00:00"/>
    <d v="2025-08-28T00:00:00"/>
    <d v="2025-09-01T00:00:00"/>
    <n v="256897094"/>
    <n v="4383"/>
    <s v="USD"/>
    <n v="7730464636"/>
    <d v="2025-11-04T00:00:00"/>
    <s v="Quincenal"/>
    <s v="1Q OCT"/>
    <d v="2025-08-26T15:00:00"/>
    <d v="2025-10-04T18:00:00"/>
    <x v="8"/>
    <n v="11"/>
    <x v="0"/>
    <x v="0"/>
    <x v="0"/>
    <x v="0"/>
    <x v="1"/>
  </r>
  <r>
    <n v="1591"/>
    <n v="5612465891"/>
    <d v="2025-09-03T00:00:00"/>
    <d v="2025-08-29T00:00:00"/>
    <d v="2025-09-03T00:00:00"/>
    <n v="256924125"/>
    <n v="1148"/>
    <s v="USD"/>
    <n v="7730464636"/>
    <d v="2025-11-04T00:00:00"/>
    <s v="Quincenal"/>
    <s v="1Q OCT"/>
    <d v="2025-08-28T15:30:00"/>
    <d v="2025-10-04T18:00:00"/>
    <x v="8"/>
    <n v="11"/>
    <x v="0"/>
    <x v="0"/>
    <x v="0"/>
    <x v="0"/>
    <x v="1"/>
  </r>
  <r>
    <n v="1591"/>
    <n v="5612465900"/>
    <d v="2025-09-18T00:00:00"/>
    <d v="2025-08-30T00:00:00"/>
    <d v="2025-09-18T00:00:00"/>
    <n v="256924125"/>
    <n v="574"/>
    <s v="USD"/>
    <n v="7730464636"/>
    <d v="2025-11-04T00:00:00"/>
    <s v="Quincenal"/>
    <s v="1Q OCT"/>
    <d v="2025-08-28T15:30:00"/>
    <d v="2025-10-04T18:00:00"/>
    <x v="8"/>
    <n v="11"/>
    <x v="0"/>
    <x v="0"/>
    <x v="0"/>
    <x v="0"/>
    <x v="1"/>
  </r>
  <r>
    <n v="1571"/>
    <n v="5784121529"/>
    <d v="2025-09-03T00:00:00"/>
    <d v="2025-08-30T00:00:00"/>
    <d v="2025-09-03T00:00:00"/>
    <n v="258429130"/>
    <n v="4411"/>
    <s v="USD"/>
    <n v="7730464636"/>
    <d v="2025-11-04T00:00:00"/>
    <s v="Quincenal"/>
    <s v="1Q OCT"/>
    <d v="2025-08-26T17:00:00"/>
    <d v="2025-10-04T18:00:00"/>
    <x v="8"/>
    <n v="11"/>
    <x v="0"/>
    <x v="0"/>
    <x v="0"/>
    <x v="0"/>
    <x v="1"/>
  </r>
  <r>
    <n v="10171"/>
    <n v="5481867378"/>
    <d v="2025-09-15T00:00:00"/>
    <d v="2025-09-23T00:00:00"/>
    <d v="2025-10-01T00:00:00"/>
    <n v="258239072"/>
    <n v="104777"/>
    <s v="USD"/>
    <n v="7730464636"/>
    <d v="2025-11-04T00:00:00"/>
    <s v="Quincenal"/>
    <s v="1Q OCT"/>
    <d v="2025-09-13T00:00:00"/>
    <d v="2025-10-05T00:00:00"/>
    <x v="10"/>
    <n v="11"/>
    <x v="0"/>
    <x v="1"/>
    <x v="1"/>
    <x v="0"/>
    <x v="0"/>
  </r>
  <r>
    <n v="71"/>
    <n v="5283181427"/>
    <d v="2025-08-25T00:00:00"/>
    <d v="2025-08-24T00:00:00"/>
    <d v="2025-08-25T00:00:00"/>
    <n v="257196503"/>
    <n v="8793"/>
    <s v="USD"/>
    <n v="7730464636"/>
    <d v="2025-11-04T00:00:00"/>
    <s v="Quincenal"/>
    <s v="1Q OCT"/>
    <d v="2025-08-21T03:00:00"/>
    <d v="2025-10-07T17:00:00"/>
    <x v="8"/>
    <n v="11"/>
    <x v="0"/>
    <x v="0"/>
    <x v="0"/>
    <x v="0"/>
    <x v="1"/>
  </r>
  <r>
    <n v="10171"/>
    <n v="5481867381"/>
    <d v="2025-09-11T00:00:00"/>
    <d v="2025-09-23T00:00:00"/>
    <d v="2025-10-01T00:00:00"/>
    <n v="257580254"/>
    <n v="53514"/>
    <s v="USD"/>
    <n v="7730464636"/>
    <d v="2025-11-04T00:00:00"/>
    <s v="Quincenal"/>
    <s v="1Q OCT"/>
    <d v="2025-09-08T00:00:00"/>
    <d v="2025-10-08T00:00:00"/>
    <x v="10"/>
    <n v="11"/>
    <x v="0"/>
    <x v="1"/>
    <x v="1"/>
    <x v="0"/>
    <x v="0"/>
  </r>
  <r>
    <n v="515"/>
    <n v="5547917765"/>
    <d v="2025-09-04T00:00:00"/>
    <d v="2025-09-03T00:00:00"/>
    <d v="2025-09-04T00:00:00"/>
    <n v="257366350"/>
    <n v="2168"/>
    <s v="USD"/>
    <n v="7730464636"/>
    <d v="2025-11-04T00:00:00"/>
    <s v="Quincenal"/>
    <s v="1Q OCT"/>
    <d v="2025-08-31T00:00:00"/>
    <d v="2025-10-08T00:00:00"/>
    <x v="10"/>
    <n v="11"/>
    <x v="0"/>
    <x v="0"/>
    <x v="0"/>
    <x v="0"/>
    <x v="1"/>
  </r>
  <r>
    <n v="515"/>
    <n v="5547917767"/>
    <d v="2025-09-04T00:00:00"/>
    <d v="2025-09-03T00:00:00"/>
    <d v="2025-09-04T00:00:00"/>
    <n v="257366350"/>
    <n v="5345"/>
    <s v="USD"/>
    <n v="7730464636"/>
    <d v="2025-11-04T00:00:00"/>
    <s v="Quincenal"/>
    <s v="1Q OCT"/>
    <d v="2025-08-31T00:00:00"/>
    <d v="2025-10-08T00:00:00"/>
    <x v="10"/>
    <n v="11"/>
    <x v="0"/>
    <x v="0"/>
    <x v="0"/>
    <x v="0"/>
    <x v="1"/>
  </r>
  <r>
    <n v="515"/>
    <n v="5547917776"/>
    <d v="2025-09-04T00:00:00"/>
    <d v="2025-09-03T00:00:00"/>
    <d v="2025-09-04T00:00:00"/>
    <n v="257366350"/>
    <n v="2084"/>
    <s v="USD"/>
    <n v="7730464636"/>
    <d v="2025-11-04T00:00:00"/>
    <s v="Quincenal"/>
    <s v="1Q OCT"/>
    <d v="2025-08-31T00:00:00"/>
    <d v="2025-10-08T00:00:00"/>
    <x v="10"/>
    <n v="11"/>
    <x v="0"/>
    <x v="0"/>
    <x v="0"/>
    <x v="0"/>
    <x v="1"/>
  </r>
  <r>
    <n v="515"/>
    <n v="5547920395"/>
    <d v="2025-09-04T00:00:00"/>
    <d v="2025-09-03T00:00:00"/>
    <d v="2025-09-04T00:00:00"/>
    <n v="257366350"/>
    <n v="993"/>
    <s v="USD"/>
    <n v="7730464636"/>
    <d v="2025-11-04T00:00:00"/>
    <s v="Quincenal"/>
    <s v="1Q OCT"/>
    <d v="2025-08-31T00:00:00"/>
    <d v="2025-10-08T00:00:00"/>
    <x v="10"/>
    <n v="11"/>
    <x v="0"/>
    <x v="0"/>
    <x v="0"/>
    <x v="0"/>
    <x v="1"/>
  </r>
  <r>
    <n v="1591"/>
    <n v="5612472089"/>
    <d v="2025-09-04T00:00:00"/>
    <d v="2025-09-03T00:00:00"/>
    <d v="2025-09-04T00:00:00"/>
    <n v="256923861"/>
    <n v="2858"/>
    <s v="USD"/>
    <n v="7730464636"/>
    <d v="2025-11-04T00:00:00"/>
    <s v="Quincenal"/>
    <s v="1Q OCT"/>
    <d v="2025-08-31T00:00:00"/>
    <d v="2025-10-08T00:00:00"/>
    <x v="10"/>
    <n v="11"/>
    <x v="0"/>
    <x v="0"/>
    <x v="0"/>
    <x v="0"/>
    <x v="1"/>
  </r>
  <r>
    <n v="1591"/>
    <n v="5612472090"/>
    <d v="2025-09-04T00:00:00"/>
    <d v="2025-09-03T00:00:00"/>
    <d v="2025-09-04T00:00:00"/>
    <n v="256923861"/>
    <n v="2858"/>
    <s v="USD"/>
    <n v="7730464636"/>
    <d v="2025-11-04T00:00:00"/>
    <s v="Quincenal"/>
    <s v="1Q OCT"/>
    <d v="2025-08-31T00:00:00"/>
    <d v="2025-10-08T00:00:00"/>
    <x v="10"/>
    <n v="11"/>
    <x v="0"/>
    <x v="0"/>
    <x v="0"/>
    <x v="0"/>
    <x v="1"/>
  </r>
  <r>
    <n v="1591"/>
    <n v="5612472093"/>
    <d v="2025-09-04T00:00:00"/>
    <d v="2025-09-03T00:00:00"/>
    <d v="2025-09-04T00:00:00"/>
    <n v="256923861"/>
    <n v="2858"/>
    <s v="USD"/>
    <n v="7730464636"/>
    <d v="2025-11-04T00:00:00"/>
    <s v="Quincenal"/>
    <s v="1Q OCT"/>
    <d v="2025-08-31T00:00:00"/>
    <d v="2025-10-08T00:00:00"/>
    <x v="10"/>
    <n v="11"/>
    <x v="0"/>
    <x v="0"/>
    <x v="0"/>
    <x v="0"/>
    <x v="1"/>
  </r>
  <r>
    <n v="1591"/>
    <n v="5612472095"/>
    <d v="2025-09-04T00:00:00"/>
    <d v="2025-09-03T00:00:00"/>
    <d v="2025-09-04T00:00:00"/>
    <n v="256923861"/>
    <n v="2858"/>
    <s v="USD"/>
    <n v="7730464636"/>
    <d v="2025-11-04T00:00:00"/>
    <s v="Quincenal"/>
    <s v="1Q OCT"/>
    <d v="2025-08-31T00:00:00"/>
    <d v="2025-10-08T00:00:00"/>
    <x v="10"/>
    <n v="11"/>
    <x v="0"/>
    <x v="0"/>
    <x v="0"/>
    <x v="0"/>
    <x v="1"/>
  </r>
  <r>
    <n v="1591"/>
    <n v="5612473022"/>
    <d v="2025-09-04T00:00:00"/>
    <d v="2025-09-03T00:00:00"/>
    <d v="2025-09-04T00:00:00"/>
    <n v="256923861"/>
    <n v="7056"/>
    <s v="USD"/>
    <n v="7730464636"/>
    <d v="2025-11-04T00:00:00"/>
    <s v="Quincenal"/>
    <s v="1Q OCT"/>
    <d v="2025-08-31T00:00:00"/>
    <d v="2025-10-08T00:00:00"/>
    <x v="10"/>
    <n v="11"/>
    <x v="0"/>
    <x v="0"/>
    <x v="0"/>
    <x v="0"/>
    <x v="1"/>
  </r>
  <r>
    <n v="71"/>
    <n v="5283195631"/>
    <d v="2025-09-01T00:00:00"/>
    <d v="2025-08-29T00:00:00"/>
    <d v="2025-09-01T00:00:00"/>
    <n v="256632716"/>
    <n v="1976"/>
    <s v="USD"/>
    <n v="7730464636"/>
    <d v="2025-11-04T00:00:00"/>
    <s v="Quincenal"/>
    <s v="1Q OCT"/>
    <d v="2025-08-26T15:30:00"/>
    <d v="2025-10-08T06:00:00"/>
    <x v="8"/>
    <n v="11"/>
    <x v="0"/>
    <x v="0"/>
    <x v="0"/>
    <x v="0"/>
    <x v="1"/>
  </r>
  <r>
    <n v="71"/>
    <n v="5283195632"/>
    <d v="2025-09-01T00:00:00"/>
    <d v="2025-08-29T00:00:00"/>
    <d v="2025-09-01T00:00:00"/>
    <n v="256632716"/>
    <n v="8057"/>
    <s v="USD"/>
    <n v="7730464636"/>
    <d v="2025-11-04T00:00:00"/>
    <s v="Quincenal"/>
    <s v="1Q OCT"/>
    <d v="2025-08-26T15:30:00"/>
    <d v="2025-10-08T06:00:00"/>
    <x v="8"/>
    <n v="11"/>
    <x v="0"/>
    <x v="0"/>
    <x v="0"/>
    <x v="0"/>
    <x v="1"/>
  </r>
  <r>
    <n v="71"/>
    <n v="5283209865"/>
    <d v="2025-09-05T00:00:00"/>
    <d v="2025-09-04T00:00:00"/>
    <d v="2025-09-05T00:00:00"/>
    <s v="HLCUSHA2507CBOB0"/>
    <n v="1535"/>
    <s v="USD"/>
    <n v="7730464636"/>
    <d v="2025-11-04T00:00:00"/>
    <s v="Quincenal"/>
    <s v="1Q OCT"/>
    <d v="2025-09-02T15:00:00"/>
    <d v="2025-10-08T12:00:00"/>
    <x v="10"/>
    <n v="11"/>
    <x v="0"/>
    <x v="0"/>
    <x v="0"/>
    <x v="0"/>
    <x v="1"/>
  </r>
  <r>
    <n v="71"/>
    <n v="5283209867"/>
    <d v="2025-09-05T00:00:00"/>
    <d v="2025-09-04T00:00:00"/>
    <d v="2025-09-05T00:00:00"/>
    <s v="HLCUSHA2507CBOB0"/>
    <n v="879"/>
    <s v="USD"/>
    <n v="7730464636"/>
    <d v="2025-11-04T00:00:00"/>
    <s v="Quincenal"/>
    <s v="1Q OCT"/>
    <d v="2025-09-02T15:00:00"/>
    <d v="2025-10-08T12:00:00"/>
    <x v="10"/>
    <n v="11"/>
    <x v="0"/>
    <x v="0"/>
    <x v="0"/>
    <x v="0"/>
    <x v="1"/>
  </r>
  <r>
    <n v="71"/>
    <n v="5283209874"/>
    <d v="2025-09-05T00:00:00"/>
    <d v="2025-09-04T00:00:00"/>
    <d v="2025-09-05T00:00:00"/>
    <s v="HLCUSHA2507CBOB0"/>
    <n v="9611"/>
    <s v="USD"/>
    <n v="7730464636"/>
    <d v="2025-11-04T00:00:00"/>
    <s v="Quincenal"/>
    <s v="1Q OCT"/>
    <d v="2025-09-02T15:00:00"/>
    <d v="2025-10-08T12:00:00"/>
    <x v="10"/>
    <n v="11"/>
    <x v="0"/>
    <x v="0"/>
    <x v="0"/>
    <x v="0"/>
    <x v="1"/>
  </r>
  <r>
    <n v="71"/>
    <n v="5283209875"/>
    <d v="2025-09-05T00:00:00"/>
    <d v="2025-09-04T00:00:00"/>
    <d v="2025-09-05T00:00:00"/>
    <s v="HLCUSHA2507CBOB0"/>
    <n v="16218"/>
    <s v="USD"/>
    <n v="7730464636"/>
    <d v="2025-11-04T00:00:00"/>
    <s v="Quincenal"/>
    <s v="1Q OCT"/>
    <d v="2025-09-02T15:00:00"/>
    <d v="2025-10-08T12:00:00"/>
    <x v="10"/>
    <n v="11"/>
    <x v="0"/>
    <x v="0"/>
    <x v="0"/>
    <x v="0"/>
    <x v="1"/>
  </r>
  <r>
    <n v="71"/>
    <n v="5283209877"/>
    <d v="2025-09-05T00:00:00"/>
    <d v="2025-09-04T00:00:00"/>
    <d v="2025-09-05T00:00:00"/>
    <n v="256624246"/>
    <n v="1431"/>
    <s v="USD"/>
    <n v="7730464636"/>
    <d v="2025-11-04T00:00:00"/>
    <s v="Quincenal"/>
    <s v="1Q OCT"/>
    <d v="2025-09-01T15:00:00"/>
    <d v="2025-10-08T12:00:00"/>
    <x v="10"/>
    <n v="11"/>
    <x v="0"/>
    <x v="0"/>
    <x v="0"/>
    <x v="0"/>
    <x v="1"/>
  </r>
  <r>
    <n v="71"/>
    <n v="5283209881"/>
    <d v="2025-09-05T00:00:00"/>
    <d v="2025-09-04T00:00:00"/>
    <d v="2025-09-05T00:00:00"/>
    <s v="HLCUSHA2507CBOB0"/>
    <n v="1951"/>
    <s v="USD"/>
    <n v="7730464636"/>
    <d v="2025-11-04T00:00:00"/>
    <s v="Quincenal"/>
    <s v="1Q OCT"/>
    <d v="2025-09-02T15:00:00"/>
    <d v="2025-10-08T12:00:00"/>
    <x v="10"/>
    <n v="11"/>
    <x v="0"/>
    <x v="0"/>
    <x v="0"/>
    <x v="0"/>
    <x v="1"/>
  </r>
  <r>
    <n v="71"/>
    <n v="5283209883"/>
    <d v="2025-09-05T00:00:00"/>
    <d v="2025-09-04T00:00:00"/>
    <d v="2025-09-05T00:00:00"/>
    <s v="HLCUSHA2507CBOB0"/>
    <n v="55474"/>
    <s v="USD"/>
    <n v="7730464636"/>
    <d v="2025-11-04T00:00:00"/>
    <s v="Quincenal"/>
    <s v="1Q OCT"/>
    <d v="2025-09-02T15:00:00"/>
    <d v="2025-10-08T12:00:00"/>
    <x v="10"/>
    <n v="11"/>
    <x v="0"/>
    <x v="0"/>
    <x v="0"/>
    <x v="0"/>
    <x v="1"/>
  </r>
  <r>
    <n v="71"/>
    <n v="5283209887"/>
    <d v="2025-09-05T00:00:00"/>
    <d v="2025-09-04T00:00:00"/>
    <d v="2025-09-05T00:00:00"/>
    <s v="HLCUSHA2507CBOB0"/>
    <n v="581"/>
    <s v="USD"/>
    <n v="7730464636"/>
    <d v="2025-11-04T00:00:00"/>
    <s v="Quincenal"/>
    <s v="1Q OCT"/>
    <d v="2025-09-02T15:00:00"/>
    <d v="2025-10-08T12:00:00"/>
    <x v="10"/>
    <n v="11"/>
    <x v="0"/>
    <x v="0"/>
    <x v="0"/>
    <x v="0"/>
    <x v="1"/>
  </r>
  <r>
    <n v="71"/>
    <n v="5283209890"/>
    <d v="2025-09-05T00:00:00"/>
    <d v="2025-09-04T00:00:00"/>
    <d v="2025-09-05T00:00:00"/>
    <s v="HLCUSHA2507CBOB0"/>
    <n v="49362"/>
    <s v="USD"/>
    <n v="7730464636"/>
    <d v="2025-11-04T00:00:00"/>
    <s v="Quincenal"/>
    <s v="1Q OCT"/>
    <d v="2025-09-02T15:00:00"/>
    <d v="2025-10-08T12:00:00"/>
    <x v="10"/>
    <n v="11"/>
    <x v="0"/>
    <x v="0"/>
    <x v="0"/>
    <x v="0"/>
    <x v="1"/>
  </r>
  <r>
    <n v="71"/>
    <n v="5283209891"/>
    <d v="2025-09-05T00:00:00"/>
    <d v="2025-09-04T00:00:00"/>
    <d v="2025-09-05T00:00:00"/>
    <s v="HLCUSHA2507CBOB0"/>
    <n v="4282"/>
    <s v="USD"/>
    <n v="7730464636"/>
    <d v="2025-11-04T00:00:00"/>
    <s v="Quincenal"/>
    <s v="1Q OCT"/>
    <d v="2025-09-02T15:00:00"/>
    <d v="2025-10-08T12:00:00"/>
    <x v="10"/>
    <n v="11"/>
    <x v="0"/>
    <x v="0"/>
    <x v="0"/>
    <x v="0"/>
    <x v="1"/>
  </r>
  <r>
    <n v="71"/>
    <n v="5283209893"/>
    <d v="2025-09-05T00:00:00"/>
    <d v="2025-09-04T00:00:00"/>
    <d v="2025-09-05T00:00:00"/>
    <s v="HLCUSHA2507CBOB0"/>
    <n v="26962"/>
    <s v="USD"/>
    <n v="7730464636"/>
    <d v="2025-11-04T00:00:00"/>
    <s v="Quincenal"/>
    <s v="1Q OCT"/>
    <d v="2025-09-02T15:00:00"/>
    <d v="2025-10-08T12:00:00"/>
    <x v="10"/>
    <n v="11"/>
    <x v="0"/>
    <x v="0"/>
    <x v="0"/>
    <x v="0"/>
    <x v="1"/>
  </r>
  <r>
    <n v="71"/>
    <n v="5283209894"/>
    <d v="2025-09-05T00:00:00"/>
    <d v="2025-09-04T00:00:00"/>
    <d v="2025-09-05T00:00:00"/>
    <s v="HLCUSHA2507CBOB0"/>
    <n v="11011"/>
    <s v="USD"/>
    <n v="7730464636"/>
    <d v="2025-11-04T00:00:00"/>
    <s v="Quincenal"/>
    <s v="1Q OCT"/>
    <d v="2025-09-02T15:00:00"/>
    <d v="2025-10-08T12:00:00"/>
    <x v="10"/>
    <n v="11"/>
    <x v="0"/>
    <x v="0"/>
    <x v="0"/>
    <x v="0"/>
    <x v="1"/>
  </r>
  <r>
    <n v="71"/>
    <n v="5283209895"/>
    <d v="2025-09-05T00:00:00"/>
    <d v="2025-09-04T00:00:00"/>
    <d v="2025-09-05T00:00:00"/>
    <n v="256624246"/>
    <n v="43103"/>
    <s v="USD"/>
    <n v="7730464636"/>
    <d v="2025-11-04T00:00:00"/>
    <s v="Quincenal"/>
    <s v="1Q OCT"/>
    <d v="2025-09-01T15:00:00"/>
    <d v="2025-10-08T12:00:00"/>
    <x v="10"/>
    <n v="11"/>
    <x v="0"/>
    <x v="0"/>
    <x v="0"/>
    <x v="0"/>
    <x v="1"/>
  </r>
  <r>
    <n v="71"/>
    <n v="5283210537"/>
    <d v="2025-09-05T00:00:00"/>
    <d v="2025-09-04T00:00:00"/>
    <d v="2025-09-05T00:00:00"/>
    <s v="HLCUSHA2507CBOB0"/>
    <n v="48629"/>
    <s v="USD"/>
    <n v="7730464636"/>
    <d v="2025-11-04T00:00:00"/>
    <s v="Quincenal"/>
    <s v="1Q OCT"/>
    <d v="2025-09-02T15:00:00"/>
    <d v="2025-10-08T12:00:00"/>
    <x v="10"/>
    <n v="11"/>
    <x v="0"/>
    <x v="0"/>
    <x v="0"/>
    <x v="0"/>
    <x v="1"/>
  </r>
  <r>
    <n v="515"/>
    <n v="5547932308"/>
    <d v="2025-09-11T00:00:00"/>
    <d v="2025-09-09T00:00:00"/>
    <d v="2025-09-11T00:00:00"/>
    <n v="256898250"/>
    <n v="16"/>
    <s v="USD"/>
    <n v="7730464636"/>
    <d v="2025-11-04T00:00:00"/>
    <s v="Quincenal"/>
    <s v="1Q OCT"/>
    <d v="2025-09-06T15:00:00"/>
    <d v="2025-10-08T12:00:00"/>
    <x v="10"/>
    <n v="11"/>
    <x v="0"/>
    <x v="0"/>
    <x v="0"/>
    <x v="0"/>
    <x v="1"/>
  </r>
  <r>
    <n v="515"/>
    <n v="5547932310"/>
    <d v="2025-09-11T00:00:00"/>
    <d v="2025-09-09T00:00:00"/>
    <d v="2025-09-11T00:00:00"/>
    <n v="256898250"/>
    <n v="1491"/>
    <s v="USD"/>
    <n v="7730464636"/>
    <d v="2025-11-04T00:00:00"/>
    <s v="Quincenal"/>
    <s v="1Q OCT"/>
    <d v="2025-09-06T15:00:00"/>
    <d v="2025-10-08T12:00:00"/>
    <x v="10"/>
    <n v="11"/>
    <x v="0"/>
    <x v="0"/>
    <x v="0"/>
    <x v="0"/>
    <x v="1"/>
  </r>
  <r>
    <n v="515"/>
    <n v="5547932313"/>
    <d v="2025-09-11T00:00:00"/>
    <d v="2025-09-09T00:00:00"/>
    <d v="2025-09-11T00:00:00"/>
    <n v="256898250"/>
    <n v="2966"/>
    <s v="USD"/>
    <n v="7730464636"/>
    <d v="2025-11-04T00:00:00"/>
    <s v="Quincenal"/>
    <s v="1Q OCT"/>
    <d v="2025-09-06T15:00:00"/>
    <d v="2025-10-08T12:00:00"/>
    <x v="10"/>
    <n v="11"/>
    <x v="0"/>
    <x v="0"/>
    <x v="0"/>
    <x v="0"/>
    <x v="1"/>
  </r>
  <r>
    <n v="515"/>
    <n v="5547932314"/>
    <d v="2025-09-11T00:00:00"/>
    <d v="2025-09-09T00:00:00"/>
    <d v="2025-09-11T00:00:00"/>
    <n v="256898250"/>
    <n v="751"/>
    <s v="USD"/>
    <n v="7730464636"/>
    <d v="2025-11-04T00:00:00"/>
    <s v="Quincenal"/>
    <s v="1Q OCT"/>
    <d v="2025-09-06T15:00:00"/>
    <d v="2025-10-08T12:00:00"/>
    <x v="10"/>
    <n v="11"/>
    <x v="0"/>
    <x v="0"/>
    <x v="0"/>
    <x v="0"/>
    <x v="1"/>
  </r>
  <r>
    <n v="515"/>
    <n v="5547932315"/>
    <d v="2025-09-11T00:00:00"/>
    <d v="2025-09-09T00:00:00"/>
    <d v="2025-09-11T00:00:00"/>
    <n v="256898250"/>
    <n v="1177"/>
    <s v="USD"/>
    <n v="7730464636"/>
    <d v="2025-11-04T00:00:00"/>
    <s v="Quincenal"/>
    <s v="1Q OCT"/>
    <d v="2025-09-06T15:00:00"/>
    <d v="2025-10-08T12:00:00"/>
    <x v="10"/>
    <n v="11"/>
    <x v="0"/>
    <x v="0"/>
    <x v="0"/>
    <x v="0"/>
    <x v="1"/>
  </r>
  <r>
    <n v="515"/>
    <n v="5547932318"/>
    <d v="2025-09-11T00:00:00"/>
    <d v="2025-09-09T00:00:00"/>
    <d v="2025-09-11T00:00:00"/>
    <n v="256898250"/>
    <n v="1133"/>
    <s v="USD"/>
    <n v="7730464636"/>
    <d v="2025-11-04T00:00:00"/>
    <s v="Quincenal"/>
    <s v="1Q OCT"/>
    <d v="2025-09-06T15:00:00"/>
    <d v="2025-10-08T12:00:00"/>
    <x v="10"/>
    <n v="11"/>
    <x v="0"/>
    <x v="0"/>
    <x v="0"/>
    <x v="0"/>
    <x v="1"/>
  </r>
  <r>
    <n v="515"/>
    <n v="5547932319"/>
    <d v="2025-09-11T00:00:00"/>
    <d v="2025-09-09T00:00:00"/>
    <d v="2025-09-11T00:00:00"/>
    <n v="256898250"/>
    <n v="521"/>
    <s v="USD"/>
    <n v="7730464636"/>
    <d v="2025-11-04T00:00:00"/>
    <s v="Quincenal"/>
    <s v="1Q OCT"/>
    <d v="2025-09-06T15:00:00"/>
    <d v="2025-10-08T12:00:00"/>
    <x v="10"/>
    <n v="11"/>
    <x v="0"/>
    <x v="0"/>
    <x v="0"/>
    <x v="0"/>
    <x v="1"/>
  </r>
  <r>
    <n v="515"/>
    <n v="5547932320"/>
    <d v="2025-09-11T00:00:00"/>
    <d v="2025-09-09T00:00:00"/>
    <d v="2025-09-11T00:00:00"/>
    <n v="256898250"/>
    <n v="3692"/>
    <s v="USD"/>
    <n v="7730464636"/>
    <d v="2025-11-04T00:00:00"/>
    <s v="Quincenal"/>
    <s v="1Q OCT"/>
    <d v="2025-09-06T15:00:00"/>
    <d v="2025-10-08T12:00:00"/>
    <x v="10"/>
    <n v="11"/>
    <x v="0"/>
    <x v="0"/>
    <x v="0"/>
    <x v="0"/>
    <x v="1"/>
  </r>
  <r>
    <n v="515"/>
    <n v="5547932321"/>
    <d v="2025-09-11T00:00:00"/>
    <d v="2025-09-09T00:00:00"/>
    <d v="2025-09-11T00:00:00"/>
    <n v="256898250"/>
    <n v="772"/>
    <s v="USD"/>
    <n v="7730464636"/>
    <d v="2025-11-04T00:00:00"/>
    <s v="Quincenal"/>
    <s v="1Q OCT"/>
    <d v="2025-09-06T15:00:00"/>
    <d v="2025-10-08T12:00:00"/>
    <x v="10"/>
    <n v="11"/>
    <x v="0"/>
    <x v="0"/>
    <x v="0"/>
    <x v="0"/>
    <x v="1"/>
  </r>
  <r>
    <n v="1591"/>
    <n v="5612476751"/>
    <d v="2025-09-11T00:00:00"/>
    <d v="2025-09-05T00:00:00"/>
    <d v="2025-09-11T00:00:00"/>
    <n v="257229843"/>
    <n v="9293"/>
    <s v="USD"/>
    <n v="7730464636"/>
    <d v="2025-11-04T00:00:00"/>
    <s v="Quincenal"/>
    <s v="1Q OCT"/>
    <d v="2025-09-05T18:00:00"/>
    <d v="2025-10-08T12:00:00"/>
    <x v="10"/>
    <n v="11"/>
    <x v="0"/>
    <x v="0"/>
    <x v="0"/>
    <x v="0"/>
    <x v="1"/>
  </r>
  <r>
    <n v="1591"/>
    <n v="5612476752"/>
    <d v="2025-09-11T00:00:00"/>
    <d v="2025-09-05T00:00:00"/>
    <d v="2025-09-11T00:00:00"/>
    <n v="257229843"/>
    <n v="2233"/>
    <s v="USD"/>
    <n v="7730464636"/>
    <d v="2025-11-04T00:00:00"/>
    <s v="Quincenal"/>
    <s v="1Q OCT"/>
    <d v="2025-09-05T18:00:00"/>
    <d v="2025-10-08T12:00:00"/>
    <x v="10"/>
    <n v="11"/>
    <x v="0"/>
    <x v="0"/>
    <x v="0"/>
    <x v="0"/>
    <x v="1"/>
  </r>
  <r>
    <n v="1591"/>
    <n v="5612476753"/>
    <d v="2025-09-11T00:00:00"/>
    <d v="2025-09-05T00:00:00"/>
    <d v="2025-09-11T00:00:00"/>
    <n v="257229843"/>
    <n v="17984"/>
    <s v="USD"/>
    <n v="7730464636"/>
    <d v="2025-11-04T00:00:00"/>
    <s v="Quincenal"/>
    <s v="1Q OCT"/>
    <d v="2025-09-05T18:00:00"/>
    <d v="2025-10-08T12:00:00"/>
    <x v="10"/>
    <n v="11"/>
    <x v="0"/>
    <x v="0"/>
    <x v="0"/>
    <x v="0"/>
    <x v="1"/>
  </r>
  <r>
    <n v="1591"/>
    <n v="5612476755"/>
    <d v="2025-09-11T00:00:00"/>
    <d v="2025-09-05T00:00:00"/>
    <d v="2025-09-11T00:00:00"/>
    <n v="257229843"/>
    <n v="121"/>
    <s v="USD"/>
    <n v="7730464636"/>
    <d v="2025-11-04T00:00:00"/>
    <s v="Quincenal"/>
    <s v="1Q OCT"/>
    <d v="2025-09-05T18:00:00"/>
    <d v="2025-10-08T12:00:00"/>
    <x v="10"/>
    <n v="11"/>
    <x v="0"/>
    <x v="0"/>
    <x v="0"/>
    <x v="0"/>
    <x v="1"/>
  </r>
  <r>
    <n v="1591"/>
    <n v="5612476756"/>
    <d v="2025-09-11T00:00:00"/>
    <d v="2025-09-05T00:00:00"/>
    <d v="2025-09-11T00:00:00"/>
    <n v="257229843"/>
    <n v="9987"/>
    <s v="USD"/>
    <n v="7730464636"/>
    <d v="2025-11-04T00:00:00"/>
    <s v="Quincenal"/>
    <s v="1Q OCT"/>
    <d v="2025-09-05T18:00:00"/>
    <d v="2025-10-08T12:00:00"/>
    <x v="10"/>
    <n v="11"/>
    <x v="0"/>
    <x v="0"/>
    <x v="0"/>
    <x v="0"/>
    <x v="1"/>
  </r>
  <r>
    <n v="1591"/>
    <n v="5612478032"/>
    <d v="2025-09-11T00:00:00"/>
    <d v="2025-09-08T00:00:00"/>
    <d v="2025-09-11T00:00:00"/>
    <n v="256543415"/>
    <n v="3203"/>
    <s v="USD"/>
    <n v="7730464636"/>
    <d v="2025-11-04T00:00:00"/>
    <s v="Quincenal"/>
    <s v="1Q OCT"/>
    <d v="2025-09-05T18:00:00"/>
    <d v="2025-10-08T12:00:00"/>
    <x v="10"/>
    <n v="11"/>
    <x v="0"/>
    <x v="0"/>
    <x v="0"/>
    <x v="0"/>
    <x v="1"/>
  </r>
  <r>
    <n v="1591"/>
    <n v="5612478038"/>
    <d v="2025-09-11T00:00:00"/>
    <d v="2025-09-08T00:00:00"/>
    <d v="2025-09-11T00:00:00"/>
    <n v="256543415"/>
    <n v="2856"/>
    <s v="USD"/>
    <n v="7730464636"/>
    <d v="2025-11-04T00:00:00"/>
    <s v="Quincenal"/>
    <s v="1Q OCT"/>
    <d v="2025-09-05T18:00:00"/>
    <d v="2025-10-08T12:00:00"/>
    <x v="10"/>
    <n v="11"/>
    <x v="0"/>
    <x v="0"/>
    <x v="0"/>
    <x v="0"/>
    <x v="1"/>
  </r>
  <r>
    <n v="1591"/>
    <n v="5612478045"/>
    <d v="2025-09-11T00:00:00"/>
    <d v="2025-09-08T00:00:00"/>
    <d v="2025-09-11T00:00:00"/>
    <n v="256543415"/>
    <n v="4533"/>
    <s v="USD"/>
    <n v="7730464636"/>
    <d v="2025-11-04T00:00:00"/>
    <s v="Quincenal"/>
    <s v="1Q OCT"/>
    <d v="2025-09-05T18:00:00"/>
    <d v="2025-10-08T12:00:00"/>
    <x v="10"/>
    <n v="11"/>
    <x v="0"/>
    <x v="0"/>
    <x v="0"/>
    <x v="0"/>
    <x v="1"/>
  </r>
  <r>
    <n v="1048704"/>
    <s v="MMBCNFA25/17962"/>
    <d v="2025-10-14T00:00:00"/>
    <d v="2025-10-14T00:00:00"/>
    <s v="-"/>
    <s v="BORUBJN156AXBA18"/>
    <n v="70774"/>
    <s v="EUR"/>
    <n v="7730464636"/>
    <d v="2025-11-04T00:00:00"/>
    <s v="Quincenal"/>
    <s v="1Q OCT"/>
    <d v="2025-10-02T00:00:00"/>
    <d v="2025-10-10T00:00:00"/>
    <x v="9"/>
    <n v="11"/>
    <x v="1"/>
    <x v="2"/>
    <x v="0"/>
    <x v="0"/>
    <x v="0"/>
  </r>
  <r>
    <n v="71"/>
    <n v="5283210777"/>
    <d v="2025-09-05T00:00:00"/>
    <d v="2025-09-04T00:00:00"/>
    <d v="2025-09-05T00:00:00"/>
    <n v="256896418"/>
    <n v="39"/>
    <s v="USD"/>
    <n v="7730464636"/>
    <d v="2025-11-04T00:00:00"/>
    <s v="Quincenal"/>
    <s v="1Q OCT"/>
    <d v="2025-09-02T00:00:00"/>
    <d v="2025-10-11T00:00:00"/>
    <x v="10"/>
    <n v="11"/>
    <x v="0"/>
    <x v="0"/>
    <x v="0"/>
    <x v="0"/>
    <x v="1"/>
  </r>
  <r>
    <n v="71"/>
    <n v="5283210793"/>
    <d v="2025-09-05T00:00:00"/>
    <d v="2025-09-04T00:00:00"/>
    <d v="2025-09-05T00:00:00"/>
    <n v="256896418"/>
    <n v="762"/>
    <s v="USD"/>
    <n v="7730464636"/>
    <d v="2025-11-04T00:00:00"/>
    <s v="Quincenal"/>
    <s v="1Q OCT"/>
    <d v="2025-09-02T00:00:00"/>
    <d v="2025-10-11T00:00:00"/>
    <x v="10"/>
    <n v="11"/>
    <x v="0"/>
    <x v="0"/>
    <x v="0"/>
    <x v="0"/>
    <x v="1"/>
  </r>
  <r>
    <n v="71"/>
    <n v="5283210794"/>
    <d v="2025-09-05T00:00:00"/>
    <d v="2025-09-04T00:00:00"/>
    <d v="2025-09-05T00:00:00"/>
    <n v="256896418"/>
    <n v="5973"/>
    <s v="USD"/>
    <n v="7730464636"/>
    <d v="2025-11-04T00:00:00"/>
    <s v="Quincenal"/>
    <s v="1Q OCT"/>
    <d v="2025-09-02T00:00:00"/>
    <d v="2025-10-11T00:00:00"/>
    <x v="10"/>
    <n v="11"/>
    <x v="0"/>
    <x v="0"/>
    <x v="0"/>
    <x v="0"/>
    <x v="1"/>
  </r>
  <r>
    <n v="71"/>
    <n v="5283210813"/>
    <d v="2025-09-05T00:00:00"/>
    <d v="2025-09-04T00:00:00"/>
    <d v="2025-09-05T00:00:00"/>
    <n v="256896418"/>
    <n v="42526"/>
    <s v="USD"/>
    <n v="7730464636"/>
    <d v="2025-11-04T00:00:00"/>
    <s v="Quincenal"/>
    <s v="1Q OCT"/>
    <d v="2025-09-02T00:00:00"/>
    <d v="2025-10-11T00:00:00"/>
    <x v="10"/>
    <n v="11"/>
    <x v="0"/>
    <x v="0"/>
    <x v="0"/>
    <x v="0"/>
    <x v="1"/>
  </r>
  <r>
    <n v="71"/>
    <n v="5283210834"/>
    <d v="2025-09-05T00:00:00"/>
    <d v="2025-09-04T00:00:00"/>
    <d v="2025-09-05T00:00:00"/>
    <n v="256896418"/>
    <n v="41"/>
    <s v="USD"/>
    <n v="7730464636"/>
    <d v="2025-11-04T00:00:00"/>
    <s v="Quincenal"/>
    <s v="1Q OCT"/>
    <d v="2025-09-02T00:00:00"/>
    <d v="2025-10-11T00:00:00"/>
    <x v="10"/>
    <n v="11"/>
    <x v="0"/>
    <x v="0"/>
    <x v="0"/>
    <x v="0"/>
    <x v="1"/>
  </r>
  <r>
    <n v="515"/>
    <n v="5547932014"/>
    <d v="2025-09-11T00:00:00"/>
    <d v="2025-09-09T00:00:00"/>
    <d v="2025-09-11T00:00:00"/>
    <n v="257099630"/>
    <n v="323"/>
    <s v="USD"/>
    <n v="7730464636"/>
    <d v="2025-11-04T00:00:00"/>
    <s v="Quincenal"/>
    <s v="1Q OCT"/>
    <d v="2025-09-08T15:00:00"/>
    <d v="2025-10-11T18:00:00"/>
    <x v="10"/>
    <n v="11"/>
    <x v="0"/>
    <x v="0"/>
    <x v="0"/>
    <x v="0"/>
    <x v="1"/>
  </r>
  <r>
    <n v="515"/>
    <n v="5547932015"/>
    <d v="2025-09-11T00:00:00"/>
    <d v="2025-09-09T00:00:00"/>
    <d v="2025-09-11T00:00:00"/>
    <n v="257099630"/>
    <n v="286"/>
    <s v="USD"/>
    <n v="7730464636"/>
    <d v="2025-11-04T00:00:00"/>
    <s v="Quincenal"/>
    <s v="1Q OCT"/>
    <d v="2025-09-08T15:00:00"/>
    <d v="2025-10-11T18:00:00"/>
    <x v="10"/>
    <n v="11"/>
    <x v="0"/>
    <x v="0"/>
    <x v="0"/>
    <x v="0"/>
    <x v="1"/>
  </r>
  <r>
    <n v="515"/>
    <n v="5547932016"/>
    <d v="2025-09-11T00:00:00"/>
    <d v="2025-09-09T00:00:00"/>
    <d v="2025-09-11T00:00:00"/>
    <n v="257099630"/>
    <n v="2341"/>
    <s v="USD"/>
    <n v="7730464636"/>
    <d v="2025-11-04T00:00:00"/>
    <s v="Quincenal"/>
    <s v="1Q OCT"/>
    <d v="2025-09-08T15:00:00"/>
    <d v="2025-10-11T18:00:00"/>
    <x v="10"/>
    <n v="11"/>
    <x v="0"/>
    <x v="0"/>
    <x v="0"/>
    <x v="0"/>
    <x v="1"/>
  </r>
  <r>
    <n v="515"/>
    <n v="5547932017"/>
    <d v="2025-09-11T00:00:00"/>
    <d v="2025-09-09T00:00:00"/>
    <d v="2025-09-11T00:00:00"/>
    <n v="257099630"/>
    <n v="286"/>
    <s v="USD"/>
    <n v="7730464636"/>
    <d v="2025-11-04T00:00:00"/>
    <s v="Quincenal"/>
    <s v="1Q OCT"/>
    <d v="2025-09-08T15:00:00"/>
    <d v="2025-10-11T18:00:00"/>
    <x v="10"/>
    <n v="11"/>
    <x v="0"/>
    <x v="0"/>
    <x v="0"/>
    <x v="0"/>
    <x v="1"/>
  </r>
  <r>
    <n v="515"/>
    <n v="5547932018"/>
    <d v="2025-09-11T00:00:00"/>
    <d v="2025-09-09T00:00:00"/>
    <d v="2025-09-11T00:00:00"/>
    <n v="257099630"/>
    <n v="2744"/>
    <s v="USD"/>
    <n v="7730464636"/>
    <d v="2025-11-04T00:00:00"/>
    <s v="Quincenal"/>
    <s v="1Q OCT"/>
    <d v="2025-09-08T15:00:00"/>
    <d v="2025-10-11T18:00:00"/>
    <x v="10"/>
    <n v="11"/>
    <x v="0"/>
    <x v="0"/>
    <x v="0"/>
    <x v="0"/>
    <x v="1"/>
  </r>
  <r>
    <n v="515"/>
    <n v="5547932019"/>
    <d v="2025-09-11T00:00:00"/>
    <d v="2025-09-09T00:00:00"/>
    <d v="2025-09-11T00:00:00"/>
    <n v="257099630"/>
    <n v="203"/>
    <s v="USD"/>
    <n v="7730464636"/>
    <d v="2025-11-04T00:00:00"/>
    <s v="Quincenal"/>
    <s v="1Q OCT"/>
    <d v="2025-09-08T15:00:00"/>
    <d v="2025-10-11T18:00:00"/>
    <x v="10"/>
    <n v="11"/>
    <x v="0"/>
    <x v="0"/>
    <x v="0"/>
    <x v="0"/>
    <x v="1"/>
  </r>
  <r>
    <n v="515"/>
    <n v="5547932020"/>
    <d v="2025-09-11T00:00:00"/>
    <d v="2025-09-09T00:00:00"/>
    <d v="2025-09-11T00:00:00"/>
    <n v="257099630"/>
    <n v="1081"/>
    <s v="USD"/>
    <n v="7730464636"/>
    <d v="2025-11-04T00:00:00"/>
    <s v="Quincenal"/>
    <s v="1Q OCT"/>
    <d v="2025-09-08T15:00:00"/>
    <d v="2025-10-11T18:00:00"/>
    <x v="10"/>
    <n v="11"/>
    <x v="0"/>
    <x v="0"/>
    <x v="0"/>
    <x v="0"/>
    <x v="1"/>
  </r>
  <r>
    <n v="515"/>
    <n v="5547932021"/>
    <d v="2025-09-11T00:00:00"/>
    <d v="2025-09-09T00:00:00"/>
    <d v="2025-09-11T00:00:00"/>
    <n v="257099630"/>
    <n v="286"/>
    <s v="USD"/>
    <n v="7730464636"/>
    <d v="2025-11-04T00:00:00"/>
    <s v="Quincenal"/>
    <s v="1Q OCT"/>
    <d v="2025-09-08T15:00:00"/>
    <d v="2025-10-11T18:00:00"/>
    <x v="10"/>
    <n v="11"/>
    <x v="0"/>
    <x v="0"/>
    <x v="0"/>
    <x v="0"/>
    <x v="1"/>
  </r>
  <r>
    <n v="515"/>
    <n v="5547932022"/>
    <d v="2025-09-11T00:00:00"/>
    <d v="2025-09-09T00:00:00"/>
    <d v="2025-09-11T00:00:00"/>
    <n v="257099630"/>
    <n v="2968"/>
    <s v="USD"/>
    <n v="7730464636"/>
    <d v="2025-11-04T00:00:00"/>
    <s v="Quincenal"/>
    <s v="1Q OCT"/>
    <d v="2025-09-08T15:00:00"/>
    <d v="2025-10-11T18:00:00"/>
    <x v="10"/>
    <n v="11"/>
    <x v="0"/>
    <x v="0"/>
    <x v="0"/>
    <x v="0"/>
    <x v="1"/>
  </r>
  <r>
    <n v="515"/>
    <n v="5547932024"/>
    <d v="2025-09-11T00:00:00"/>
    <d v="2025-09-09T00:00:00"/>
    <d v="2025-09-11T00:00:00"/>
    <n v="257099630"/>
    <n v="29854"/>
    <s v="USD"/>
    <n v="7730464636"/>
    <d v="2025-11-04T00:00:00"/>
    <s v="Quincenal"/>
    <s v="1Q OCT"/>
    <d v="2025-09-08T15:00:00"/>
    <d v="2025-10-11T18:00:00"/>
    <x v="10"/>
    <n v="11"/>
    <x v="0"/>
    <x v="0"/>
    <x v="0"/>
    <x v="0"/>
    <x v="1"/>
  </r>
  <r>
    <n v="515"/>
    <n v="5547932025"/>
    <d v="2025-09-11T00:00:00"/>
    <d v="2025-09-09T00:00:00"/>
    <d v="2025-09-11T00:00:00"/>
    <n v="257099630"/>
    <n v="905"/>
    <s v="USD"/>
    <n v="7730464636"/>
    <d v="2025-11-04T00:00:00"/>
    <s v="Quincenal"/>
    <s v="1Q OCT"/>
    <d v="2025-09-08T15:00:00"/>
    <d v="2025-10-11T18:00:00"/>
    <x v="10"/>
    <n v="11"/>
    <x v="0"/>
    <x v="0"/>
    <x v="0"/>
    <x v="0"/>
    <x v="1"/>
  </r>
  <r>
    <n v="515"/>
    <n v="5547932026"/>
    <d v="2025-09-11T00:00:00"/>
    <d v="2025-09-09T00:00:00"/>
    <d v="2025-09-11T00:00:00"/>
    <n v="257099630"/>
    <n v="64103"/>
    <s v="USD"/>
    <n v="7730464636"/>
    <d v="2025-11-04T00:00:00"/>
    <s v="Quincenal"/>
    <s v="1Q OCT"/>
    <d v="2025-09-08T15:00:00"/>
    <d v="2025-10-11T18:00:00"/>
    <x v="10"/>
    <n v="11"/>
    <x v="0"/>
    <x v="0"/>
    <x v="0"/>
    <x v="0"/>
    <x v="1"/>
  </r>
  <r>
    <n v="1591"/>
    <n v="5612478310"/>
    <d v="2025-09-11T00:00:00"/>
    <d v="2025-09-08T00:00:00"/>
    <d v="2025-09-11T00:00:00"/>
    <n v="257229851"/>
    <n v="615"/>
    <s v="USD"/>
    <n v="7730464636"/>
    <d v="2025-11-04T00:00:00"/>
    <s v="Quincenal"/>
    <s v="1Q OCT"/>
    <d v="2025-09-05T03:00:00"/>
    <d v="2025-10-11T18:00:00"/>
    <x v="10"/>
    <n v="11"/>
    <x v="0"/>
    <x v="0"/>
    <x v="0"/>
    <x v="0"/>
    <x v="1"/>
  </r>
  <r>
    <n v="1591"/>
    <n v="5612478311"/>
    <d v="2025-09-11T00:00:00"/>
    <d v="2025-09-08T00:00:00"/>
    <d v="2025-09-11T00:00:00"/>
    <n v="257229851"/>
    <n v="5277"/>
    <s v="USD"/>
    <n v="7730464636"/>
    <d v="2025-11-04T00:00:00"/>
    <s v="Quincenal"/>
    <s v="1Q OCT"/>
    <d v="2025-09-05T03:00:00"/>
    <d v="2025-10-11T18:00:00"/>
    <x v="10"/>
    <n v="11"/>
    <x v="0"/>
    <x v="0"/>
    <x v="0"/>
    <x v="0"/>
    <x v="1"/>
  </r>
  <r>
    <n v="1591"/>
    <n v="5612478312"/>
    <d v="2025-09-11T00:00:00"/>
    <d v="2025-09-08T00:00:00"/>
    <d v="2025-09-11T00:00:00"/>
    <n v="257229851"/>
    <n v="1524"/>
    <s v="USD"/>
    <n v="7730464636"/>
    <d v="2025-11-04T00:00:00"/>
    <s v="Quincenal"/>
    <s v="1Q OCT"/>
    <d v="2025-09-05T03:00:00"/>
    <d v="2025-10-11T18:00:00"/>
    <x v="10"/>
    <n v="11"/>
    <x v="0"/>
    <x v="0"/>
    <x v="0"/>
    <x v="0"/>
    <x v="1"/>
  </r>
  <r>
    <n v="1591"/>
    <n v="5612478313"/>
    <d v="2025-09-11T00:00:00"/>
    <d v="2025-09-08T00:00:00"/>
    <d v="2025-09-11T00:00:00"/>
    <n v="257229851"/>
    <n v="1223"/>
    <s v="USD"/>
    <n v="7730464636"/>
    <d v="2025-11-04T00:00:00"/>
    <s v="Quincenal"/>
    <s v="1Q OCT"/>
    <d v="2025-09-05T03:00:00"/>
    <d v="2025-10-11T18:00:00"/>
    <x v="10"/>
    <n v="11"/>
    <x v="0"/>
    <x v="0"/>
    <x v="0"/>
    <x v="0"/>
    <x v="1"/>
  </r>
  <r>
    <n v="1591"/>
    <n v="5612478314"/>
    <d v="2025-09-11T00:00:00"/>
    <d v="2025-09-08T00:00:00"/>
    <d v="2025-09-11T00:00:00"/>
    <n v="257229851"/>
    <n v="723"/>
    <s v="USD"/>
    <n v="7730464636"/>
    <d v="2025-11-04T00:00:00"/>
    <s v="Quincenal"/>
    <s v="1Q OCT"/>
    <d v="2025-09-05T03:00:00"/>
    <d v="2025-10-11T18:00:00"/>
    <x v="10"/>
    <n v="11"/>
    <x v="0"/>
    <x v="0"/>
    <x v="0"/>
    <x v="0"/>
    <x v="1"/>
  </r>
  <r>
    <n v="1591"/>
    <n v="5612478315"/>
    <d v="2025-09-11T00:00:00"/>
    <d v="2025-09-08T00:00:00"/>
    <d v="2025-09-11T00:00:00"/>
    <n v="257229851"/>
    <n v="396"/>
    <s v="USD"/>
    <n v="7730464636"/>
    <d v="2025-11-04T00:00:00"/>
    <s v="Quincenal"/>
    <s v="1Q OCT"/>
    <d v="2025-09-05T03:00:00"/>
    <d v="2025-10-11T18:00:00"/>
    <x v="10"/>
    <n v="11"/>
    <x v="0"/>
    <x v="0"/>
    <x v="0"/>
    <x v="0"/>
    <x v="1"/>
  </r>
  <r>
    <n v="1591"/>
    <n v="5612478317"/>
    <d v="2025-09-11T00:00:00"/>
    <d v="2025-09-08T00:00:00"/>
    <d v="2025-09-11T00:00:00"/>
    <n v="257229851"/>
    <n v="2403"/>
    <s v="USD"/>
    <n v="7730464636"/>
    <d v="2025-11-04T00:00:00"/>
    <s v="Quincenal"/>
    <s v="1Q OCT"/>
    <d v="2025-09-05T03:00:00"/>
    <d v="2025-10-11T18:00:00"/>
    <x v="10"/>
    <n v="11"/>
    <x v="0"/>
    <x v="0"/>
    <x v="0"/>
    <x v="0"/>
    <x v="1"/>
  </r>
  <r>
    <n v="1591"/>
    <n v="5612478318"/>
    <d v="2025-09-11T00:00:00"/>
    <d v="2025-09-08T00:00:00"/>
    <d v="2025-09-11T00:00:00"/>
    <n v="257229851"/>
    <n v="921"/>
    <s v="USD"/>
    <n v="7730464636"/>
    <d v="2025-11-04T00:00:00"/>
    <s v="Quincenal"/>
    <s v="1Q OCT"/>
    <d v="2025-09-05T03:00:00"/>
    <d v="2025-10-11T18:00:00"/>
    <x v="10"/>
    <n v="11"/>
    <x v="0"/>
    <x v="0"/>
    <x v="0"/>
    <x v="0"/>
    <x v="1"/>
  </r>
  <r>
    <n v="1591"/>
    <n v="5612478319"/>
    <d v="2025-09-11T00:00:00"/>
    <d v="2025-09-08T00:00:00"/>
    <d v="2025-09-11T00:00:00"/>
    <n v="257229851"/>
    <n v="591"/>
    <s v="USD"/>
    <n v="7730464636"/>
    <d v="2025-11-04T00:00:00"/>
    <s v="Quincenal"/>
    <s v="1Q OCT"/>
    <d v="2025-09-05T03:00:00"/>
    <d v="2025-10-11T18:00:00"/>
    <x v="10"/>
    <n v="11"/>
    <x v="0"/>
    <x v="0"/>
    <x v="0"/>
    <x v="0"/>
    <x v="1"/>
  </r>
  <r>
    <n v="1591"/>
    <n v="5612478320"/>
    <d v="2025-09-11T00:00:00"/>
    <d v="2025-09-08T00:00:00"/>
    <d v="2025-09-11T00:00:00"/>
    <n v="257229851"/>
    <n v="1473"/>
    <s v="USD"/>
    <n v="7730464636"/>
    <d v="2025-11-04T00:00:00"/>
    <s v="Quincenal"/>
    <s v="1Q OCT"/>
    <d v="2025-09-05T03:00:00"/>
    <d v="2025-10-11T18:00:00"/>
    <x v="10"/>
    <n v="11"/>
    <x v="0"/>
    <x v="0"/>
    <x v="0"/>
    <x v="0"/>
    <x v="1"/>
  </r>
  <r>
    <n v="1591"/>
    <n v="5612478321"/>
    <d v="2025-09-11T00:00:00"/>
    <d v="2025-09-08T00:00:00"/>
    <d v="2025-09-11T00:00:00"/>
    <n v="257229851"/>
    <n v="5216"/>
    <s v="USD"/>
    <n v="7730464636"/>
    <d v="2025-11-04T00:00:00"/>
    <s v="Quincenal"/>
    <s v="1Q OCT"/>
    <d v="2025-09-05T03:00:00"/>
    <d v="2025-10-11T18:00:00"/>
    <x v="10"/>
    <n v="11"/>
    <x v="0"/>
    <x v="0"/>
    <x v="0"/>
    <x v="0"/>
    <x v="1"/>
  </r>
  <r>
    <n v="1591"/>
    <n v="5612478322"/>
    <d v="2025-09-11T00:00:00"/>
    <d v="2025-09-08T00:00:00"/>
    <d v="2025-09-11T00:00:00"/>
    <n v="257229851"/>
    <n v="16716"/>
    <s v="USD"/>
    <n v="7730464636"/>
    <d v="2025-11-04T00:00:00"/>
    <s v="Quincenal"/>
    <s v="1Q OCT"/>
    <d v="2025-09-05T03:00:00"/>
    <d v="2025-10-11T18:00:00"/>
    <x v="10"/>
    <n v="11"/>
    <x v="0"/>
    <x v="0"/>
    <x v="0"/>
    <x v="0"/>
    <x v="1"/>
  </r>
  <r>
    <n v="1591"/>
    <n v="5612478323"/>
    <d v="2025-09-11T00:00:00"/>
    <d v="2025-09-08T00:00:00"/>
    <d v="2025-09-11T00:00:00"/>
    <n v="257229851"/>
    <n v="58"/>
    <s v="USD"/>
    <n v="7730464636"/>
    <d v="2025-11-04T00:00:00"/>
    <s v="Quincenal"/>
    <s v="1Q OCT"/>
    <d v="2025-09-05T03:00:00"/>
    <d v="2025-10-11T18:00:00"/>
    <x v="10"/>
    <n v="11"/>
    <x v="0"/>
    <x v="0"/>
    <x v="0"/>
    <x v="0"/>
    <x v="1"/>
  </r>
  <r>
    <n v="1591"/>
    <n v="5612478324"/>
    <d v="2025-09-11T00:00:00"/>
    <d v="2025-09-08T00:00:00"/>
    <d v="2025-09-11T00:00:00"/>
    <n v="257229851"/>
    <n v="463"/>
    <s v="USD"/>
    <n v="7730464636"/>
    <d v="2025-11-04T00:00:00"/>
    <s v="Quincenal"/>
    <s v="1Q OCT"/>
    <d v="2025-09-05T03:00:00"/>
    <d v="2025-10-11T18:00:00"/>
    <x v="10"/>
    <n v="11"/>
    <x v="0"/>
    <x v="0"/>
    <x v="0"/>
    <x v="0"/>
    <x v="1"/>
  </r>
  <r>
    <n v="1591"/>
    <n v="5612478325"/>
    <d v="2025-09-11T00:00:00"/>
    <d v="2025-09-08T00:00:00"/>
    <d v="2025-09-11T00:00:00"/>
    <n v="257229851"/>
    <n v="1594"/>
    <s v="USD"/>
    <n v="7730464636"/>
    <d v="2025-11-04T00:00:00"/>
    <s v="Quincenal"/>
    <s v="1Q OCT"/>
    <d v="2025-09-05T03:00:00"/>
    <d v="2025-10-11T18:00:00"/>
    <x v="10"/>
    <n v="11"/>
    <x v="0"/>
    <x v="0"/>
    <x v="0"/>
    <x v="0"/>
    <x v="1"/>
  </r>
  <r>
    <n v="1592"/>
    <n v="5775834477"/>
    <d v="2025-09-11T00:00:00"/>
    <d v="2025-09-09T00:00:00"/>
    <d v="2025-09-11T00:00:00"/>
    <n v="257043602"/>
    <n v="39146"/>
    <s v="USD"/>
    <n v="7730464636"/>
    <d v="2025-11-04T00:00:00"/>
    <s v="Quincenal"/>
    <s v="1Q OCT"/>
    <d v="2025-09-06T15:00:00"/>
    <d v="2025-10-11T18:00:00"/>
    <x v="10"/>
    <n v="11"/>
    <x v="0"/>
    <x v="0"/>
    <x v="0"/>
    <x v="0"/>
    <x v="1"/>
  </r>
  <r>
    <n v="10171"/>
    <n v="5481892441"/>
    <d v="2025-09-22T00:00:00"/>
    <d v="2025-10-06T00:00:00"/>
    <d v="2025-11-19T00:00:00"/>
    <n v="258239069"/>
    <n v="25313"/>
    <s v="USD"/>
    <n v="7730472788"/>
    <d v="2025-12-09T00:00:00"/>
    <s v="Quincenal"/>
    <s v="2Q NOV"/>
    <d v="2025-09-20T00:00:00"/>
    <d v="2025-10-12T00:00:00"/>
    <x v="9"/>
    <n v="12"/>
    <x v="0"/>
    <x v="1"/>
    <x v="1"/>
    <x v="0"/>
    <x v="0"/>
  </r>
  <r>
    <n v="71"/>
    <n v="5283219316"/>
    <d v="2025-09-10T00:00:00"/>
    <d v="2025-09-09T00:00:00"/>
    <d v="2025-09-10T00:00:00"/>
    <n v="254640894"/>
    <n v="8516"/>
    <s v="USD"/>
    <n v="7730464636"/>
    <d v="2025-11-04T00:00:00"/>
    <s v="Quincenal"/>
    <s v="1Q OCT"/>
    <d v="2025-09-07T12:00:00"/>
    <d v="2025-10-13T10:00:00"/>
    <x v="10"/>
    <n v="11"/>
    <x v="0"/>
    <x v="0"/>
    <x v="0"/>
    <x v="0"/>
    <x v="1"/>
  </r>
  <r>
    <n v="71"/>
    <n v="5283219318"/>
    <d v="2025-09-10T00:00:00"/>
    <d v="2025-09-09T00:00:00"/>
    <d v="2025-09-10T00:00:00"/>
    <n v="254640894"/>
    <n v="1427"/>
    <s v="USD"/>
    <n v="7730464636"/>
    <d v="2025-11-04T00:00:00"/>
    <s v="Quincenal"/>
    <s v="1Q OCT"/>
    <d v="2025-09-07T12:00:00"/>
    <d v="2025-10-13T10:00:00"/>
    <x v="10"/>
    <n v="11"/>
    <x v="0"/>
    <x v="0"/>
    <x v="0"/>
    <x v="0"/>
    <x v="1"/>
  </r>
  <r>
    <n v="71"/>
    <n v="5283219319"/>
    <d v="2025-09-10T00:00:00"/>
    <d v="2025-09-09T00:00:00"/>
    <d v="2025-09-10T00:00:00"/>
    <n v="254640894"/>
    <n v="2573"/>
    <s v="USD"/>
    <n v="7730464636"/>
    <d v="2025-11-04T00:00:00"/>
    <s v="Quincenal"/>
    <s v="1Q OCT"/>
    <d v="2025-09-07T12:00:00"/>
    <d v="2025-10-13T10:00:00"/>
    <x v="10"/>
    <n v="11"/>
    <x v="0"/>
    <x v="0"/>
    <x v="0"/>
    <x v="0"/>
    <x v="1"/>
  </r>
  <r>
    <n v="71"/>
    <n v="5283219320"/>
    <d v="2025-09-10T00:00:00"/>
    <d v="2025-09-09T00:00:00"/>
    <d v="2025-09-10T00:00:00"/>
    <n v="254640894"/>
    <n v="2587"/>
    <s v="USD"/>
    <n v="7730464636"/>
    <d v="2025-11-04T00:00:00"/>
    <s v="Quincenal"/>
    <s v="1Q OCT"/>
    <d v="2025-09-07T12:00:00"/>
    <d v="2025-10-13T10:00:00"/>
    <x v="10"/>
    <n v="11"/>
    <x v="0"/>
    <x v="0"/>
    <x v="0"/>
    <x v="0"/>
    <x v="1"/>
  </r>
  <r>
    <n v="71"/>
    <n v="5283219321"/>
    <d v="2025-09-10T00:00:00"/>
    <d v="2025-09-09T00:00:00"/>
    <d v="2025-09-10T00:00:00"/>
    <n v="254640894"/>
    <n v="3814"/>
    <s v="USD"/>
    <n v="7730464636"/>
    <d v="2025-11-04T00:00:00"/>
    <s v="Quincenal"/>
    <s v="1Q OCT"/>
    <d v="2025-09-07T12:00:00"/>
    <d v="2025-10-13T10:00:00"/>
    <x v="10"/>
    <n v="11"/>
    <x v="0"/>
    <x v="0"/>
    <x v="0"/>
    <x v="0"/>
    <x v="1"/>
  </r>
  <r>
    <n v="71"/>
    <n v="5283219322"/>
    <d v="2025-09-10T00:00:00"/>
    <d v="2025-09-09T00:00:00"/>
    <d v="2025-09-10T00:00:00"/>
    <n v="254640894"/>
    <n v="3005"/>
    <s v="USD"/>
    <n v="7730464636"/>
    <d v="2025-11-04T00:00:00"/>
    <s v="Quincenal"/>
    <s v="1Q OCT"/>
    <d v="2025-09-07T12:00:00"/>
    <d v="2025-10-13T10:00:00"/>
    <x v="10"/>
    <n v="11"/>
    <x v="0"/>
    <x v="0"/>
    <x v="0"/>
    <x v="0"/>
    <x v="1"/>
  </r>
  <r>
    <n v="71"/>
    <n v="5283219323"/>
    <d v="2025-09-10T00:00:00"/>
    <d v="2025-09-09T00:00:00"/>
    <d v="2025-09-10T00:00:00"/>
    <n v="254640894"/>
    <n v="3772"/>
    <s v="USD"/>
    <n v="7730464636"/>
    <d v="2025-11-04T00:00:00"/>
    <s v="Quincenal"/>
    <s v="1Q OCT"/>
    <d v="2025-09-07T12:00:00"/>
    <d v="2025-10-13T10:00:00"/>
    <x v="10"/>
    <n v="11"/>
    <x v="0"/>
    <x v="0"/>
    <x v="0"/>
    <x v="0"/>
    <x v="1"/>
  </r>
  <r>
    <n v="515"/>
    <n v="5547937809"/>
    <d v="2025-09-15T00:00:00"/>
    <d v="2025-09-11T00:00:00"/>
    <d v="2025-09-15T00:00:00"/>
    <n v="258933769"/>
    <n v="5967"/>
    <s v="USD"/>
    <n v="7730464636"/>
    <d v="2025-11-04T00:00:00"/>
    <s v="Quincenal"/>
    <s v="1Q OCT"/>
    <d v="2025-09-09T15:00:00"/>
    <d v="2025-10-13T10:00:00"/>
    <x v="10"/>
    <n v="11"/>
    <x v="0"/>
    <x v="0"/>
    <x v="0"/>
    <x v="0"/>
    <x v="1"/>
  </r>
  <r>
    <n v="515"/>
    <n v="5547937810"/>
    <d v="2025-09-15T00:00:00"/>
    <d v="2025-09-11T00:00:00"/>
    <d v="2025-09-15T00:00:00"/>
    <n v="258933769"/>
    <n v="34"/>
    <s v="USD"/>
    <n v="7730464636"/>
    <d v="2025-11-04T00:00:00"/>
    <s v="Quincenal"/>
    <s v="1Q OCT"/>
    <d v="2025-09-09T15:00:00"/>
    <d v="2025-10-13T10:00:00"/>
    <x v="10"/>
    <n v="11"/>
    <x v="0"/>
    <x v="0"/>
    <x v="0"/>
    <x v="0"/>
    <x v="1"/>
  </r>
  <r>
    <n v="10171"/>
    <n v="5481867379"/>
    <d v="2025-09-16T00:00:00"/>
    <d v="2025-09-23T00:00:00"/>
    <d v="2025-10-01T00:00:00"/>
    <n v="257580262"/>
    <n v="161028"/>
    <s v="USD"/>
    <n v="7730464636"/>
    <d v="2025-11-04T00:00:00"/>
    <s v="Quincenal"/>
    <s v="1Q OCT"/>
    <d v="2025-09-15T00:00:00"/>
    <d v="2025-10-15T00:00:00"/>
    <x v="10"/>
    <n v="11"/>
    <x v="0"/>
    <x v="1"/>
    <x v="1"/>
    <x v="0"/>
    <x v="0"/>
  </r>
  <r>
    <n v="515"/>
    <n v="5547954703"/>
    <d v="2025-09-23T00:00:00"/>
    <d v="2025-09-19T00:00:00"/>
    <d v="2025-09-23T00:00:00"/>
    <n v="257366356"/>
    <n v="3784"/>
    <s v="USD"/>
    <n v="7730464636"/>
    <d v="2025-11-04T00:00:00"/>
    <s v="Quincenal"/>
    <s v="1Q OCT"/>
    <d v="2025-09-15T00:00:00"/>
    <d v="2025-10-15T00:00:00"/>
    <x v="10"/>
    <n v="11"/>
    <x v="0"/>
    <x v="0"/>
    <x v="0"/>
    <x v="0"/>
    <x v="1"/>
  </r>
  <r>
    <n v="1591"/>
    <n v="5612486873"/>
    <d v="2025-09-15T00:00:00"/>
    <d v="2025-09-12T00:00:00"/>
    <d v="2025-09-15T00:00:00"/>
    <s v="HLCUNG12508SRXB8"/>
    <n v="2066"/>
    <s v="USD"/>
    <n v="7730464636"/>
    <d v="2025-11-04T00:00:00"/>
    <s v="Quincenal"/>
    <s v="1Q OCT"/>
    <d v="2025-09-12T15:00:00"/>
    <d v="2025-10-15T00:00:00"/>
    <x v="10"/>
    <n v="11"/>
    <x v="0"/>
    <x v="0"/>
    <x v="0"/>
    <x v="0"/>
    <x v="1"/>
  </r>
  <r>
    <n v="1591"/>
    <n v="5612486874"/>
    <d v="2025-09-15T00:00:00"/>
    <d v="2025-09-12T00:00:00"/>
    <d v="2025-09-15T00:00:00"/>
    <s v="HLCUNG12508SRXB8"/>
    <n v="2863"/>
    <s v="USD"/>
    <n v="7730464636"/>
    <d v="2025-11-04T00:00:00"/>
    <s v="Quincenal"/>
    <s v="1Q OCT"/>
    <d v="2025-09-12T15:00:00"/>
    <d v="2025-10-15T00:00:00"/>
    <x v="10"/>
    <n v="11"/>
    <x v="0"/>
    <x v="0"/>
    <x v="0"/>
    <x v="0"/>
    <x v="1"/>
  </r>
  <r>
    <n v="1591"/>
    <n v="5612486877"/>
    <d v="2025-09-15T00:00:00"/>
    <d v="2025-09-12T00:00:00"/>
    <d v="2025-09-15T00:00:00"/>
    <s v="HLCUNG12508SRXB8"/>
    <n v="641"/>
    <s v="USD"/>
    <n v="7730464636"/>
    <d v="2025-11-04T00:00:00"/>
    <s v="Quincenal"/>
    <s v="1Q OCT"/>
    <d v="2025-09-12T15:00:00"/>
    <d v="2025-10-15T00:00:00"/>
    <x v="10"/>
    <n v="11"/>
    <x v="0"/>
    <x v="0"/>
    <x v="0"/>
    <x v="0"/>
    <x v="1"/>
  </r>
  <r>
    <n v="71"/>
    <n v="5283210769"/>
    <d v="2025-09-05T00:00:00"/>
    <d v="2025-09-04T00:00:00"/>
    <d v="2025-09-05T00:00:00"/>
    <n v="255525253"/>
    <n v="26856"/>
    <s v="USD"/>
    <n v="7730464636"/>
    <d v="2025-11-04T00:00:00"/>
    <s v="Quincenal"/>
    <s v="1Q OCT"/>
    <d v="2025-09-01T15:00:00"/>
    <d v="2025-10-15T06:00:00"/>
    <x v="10"/>
    <n v="11"/>
    <x v="0"/>
    <x v="0"/>
    <x v="0"/>
    <x v="0"/>
    <x v="1"/>
  </r>
  <r>
    <n v="71"/>
    <n v="5283210783"/>
    <d v="2025-09-05T00:00:00"/>
    <d v="2025-09-04T00:00:00"/>
    <d v="2025-09-05T00:00:00"/>
    <n v="255525253"/>
    <n v="19034"/>
    <s v="USD"/>
    <n v="7730464636"/>
    <d v="2025-11-04T00:00:00"/>
    <s v="Quincenal"/>
    <s v="1Q OCT"/>
    <d v="2025-09-01T15:00:00"/>
    <d v="2025-10-15T06:00:00"/>
    <x v="10"/>
    <n v="11"/>
    <x v="0"/>
    <x v="0"/>
    <x v="0"/>
    <x v="0"/>
    <x v="1"/>
  </r>
  <r>
    <n v="71"/>
    <n v="5283210818"/>
    <d v="2025-09-05T00:00:00"/>
    <d v="2025-09-04T00:00:00"/>
    <d v="2025-09-05T00:00:00"/>
    <n v="255525253"/>
    <n v="452"/>
    <s v="USD"/>
    <n v="7730464636"/>
    <d v="2025-11-04T00:00:00"/>
    <s v="Quincenal"/>
    <s v="1Q OCT"/>
    <d v="2025-09-01T15:00:00"/>
    <d v="2025-10-15T06:00:00"/>
    <x v="10"/>
    <n v="11"/>
    <x v="0"/>
    <x v="0"/>
    <x v="0"/>
    <x v="0"/>
    <x v="1"/>
  </r>
  <r>
    <n v="71"/>
    <n v="5283210838"/>
    <d v="2025-09-05T00:00:00"/>
    <d v="2025-09-04T00:00:00"/>
    <d v="2025-09-05T00:00:00"/>
    <n v="255525253"/>
    <n v="46271"/>
    <s v="USD"/>
    <n v="7730464636"/>
    <d v="2025-11-04T00:00:00"/>
    <s v="Quincenal"/>
    <s v="1Q OCT"/>
    <d v="2025-09-01T15:00:00"/>
    <d v="2025-10-15T06:00:00"/>
    <x v="10"/>
    <n v="11"/>
    <x v="0"/>
    <x v="0"/>
    <x v="0"/>
    <x v="0"/>
    <x v="1"/>
  </r>
  <r>
    <n v="515"/>
    <n v="5547929610"/>
    <d v="2025-09-11T00:00:00"/>
    <d v="2025-09-09T00:00:00"/>
    <d v="2025-09-11T00:00:00"/>
    <n v="257366353"/>
    <n v="342"/>
    <s v="USD"/>
    <n v="7730464636"/>
    <d v="2025-11-04T00:00:00"/>
    <s v="Quincenal"/>
    <s v="1Q OCT"/>
    <d v="2025-09-06T15:00:00"/>
    <d v="2025-10-15T06:00:00"/>
    <x v="10"/>
    <n v="11"/>
    <x v="0"/>
    <x v="0"/>
    <x v="0"/>
    <x v="0"/>
    <x v="1"/>
  </r>
  <r>
    <n v="1591"/>
    <n v="5612476754"/>
    <d v="2025-09-11T00:00:00"/>
    <d v="2025-09-05T00:00:00"/>
    <d v="2025-09-11T00:00:00"/>
    <n v="257230507"/>
    <n v="2858"/>
    <s v="USD"/>
    <n v="7730464636"/>
    <d v="2025-11-04T00:00:00"/>
    <s v="Quincenal"/>
    <s v="1Q OCT"/>
    <d v="2025-09-06T15:00:00"/>
    <d v="2025-10-15T06:00:00"/>
    <x v="10"/>
    <n v="11"/>
    <x v="0"/>
    <x v="0"/>
    <x v="0"/>
    <x v="0"/>
    <x v="1"/>
  </r>
  <r>
    <n v="71"/>
    <n v="5283226055"/>
    <d v="2025-09-15T00:00:00"/>
    <d v="2025-09-11T00:00:00"/>
    <d v="2025-09-15T00:00:00"/>
    <n v="257026522"/>
    <n v="286"/>
    <s v="USD"/>
    <n v="7730464636"/>
    <d v="2025-11-04T00:00:00"/>
    <s v="Quincenal"/>
    <s v="1Q OCT"/>
    <d v="2025-09-09T15:00:00"/>
    <d v="2025-10-15T12:00:00"/>
    <x v="10"/>
    <n v="11"/>
    <x v="0"/>
    <x v="0"/>
    <x v="0"/>
    <x v="0"/>
    <x v="1"/>
  </r>
  <r>
    <n v="71"/>
    <n v="5283226057"/>
    <d v="2025-09-15T00:00:00"/>
    <d v="2025-09-11T00:00:00"/>
    <d v="2025-09-15T00:00:00"/>
    <n v="257026522"/>
    <n v="1676"/>
    <s v="USD"/>
    <n v="7730464636"/>
    <d v="2025-11-04T00:00:00"/>
    <s v="Quincenal"/>
    <s v="1Q OCT"/>
    <d v="2025-09-09T15:00:00"/>
    <d v="2025-10-15T12:00:00"/>
    <x v="10"/>
    <n v="11"/>
    <x v="0"/>
    <x v="0"/>
    <x v="0"/>
    <x v="0"/>
    <x v="1"/>
  </r>
  <r>
    <n v="71"/>
    <n v="5283226058"/>
    <d v="2025-09-15T00:00:00"/>
    <d v="2025-09-11T00:00:00"/>
    <d v="2025-09-15T00:00:00"/>
    <n v="257026522"/>
    <n v="759"/>
    <s v="USD"/>
    <n v="7730464636"/>
    <d v="2025-11-04T00:00:00"/>
    <s v="Quincenal"/>
    <s v="1Q OCT"/>
    <d v="2025-09-09T15:00:00"/>
    <d v="2025-10-15T12:00:00"/>
    <x v="10"/>
    <n v="11"/>
    <x v="0"/>
    <x v="0"/>
    <x v="0"/>
    <x v="0"/>
    <x v="1"/>
  </r>
  <r>
    <n v="71"/>
    <n v="5283226059"/>
    <d v="2025-09-15T00:00:00"/>
    <d v="2025-09-11T00:00:00"/>
    <d v="2025-09-15T00:00:00"/>
    <n v="256896751"/>
    <n v="2862"/>
    <s v="USD"/>
    <n v="7730464636"/>
    <d v="2025-11-04T00:00:00"/>
    <s v="Quincenal"/>
    <s v="1Q OCT"/>
    <d v="2025-09-09T15:00:00"/>
    <d v="2025-10-15T12:00:00"/>
    <x v="10"/>
    <n v="11"/>
    <x v="0"/>
    <x v="0"/>
    <x v="0"/>
    <x v="0"/>
    <x v="1"/>
  </r>
  <r>
    <n v="71"/>
    <n v="5283228128"/>
    <d v="2025-09-15T00:00:00"/>
    <d v="2025-09-12T00:00:00"/>
    <d v="2025-09-15T00:00:00"/>
    <n v="257654285"/>
    <n v="3662"/>
    <s v="USD"/>
    <n v="7730464636"/>
    <d v="2025-11-04T00:00:00"/>
    <s v="Quincenal"/>
    <s v="1Q OCT"/>
    <d v="2025-09-09T15:00:00"/>
    <d v="2025-10-15T12:00:00"/>
    <x v="10"/>
    <n v="11"/>
    <x v="0"/>
    <x v="0"/>
    <x v="0"/>
    <x v="0"/>
    <x v="1"/>
  </r>
  <r>
    <n v="71"/>
    <n v="5283228129"/>
    <d v="2025-09-15T00:00:00"/>
    <d v="2025-09-12T00:00:00"/>
    <d v="2025-09-15T00:00:00"/>
    <n v="257456224"/>
    <n v="1224"/>
    <s v="USD"/>
    <n v="7730464636"/>
    <d v="2025-11-04T00:00:00"/>
    <s v="Quincenal"/>
    <s v="1Q OCT"/>
    <d v="2025-09-09T15:00:00"/>
    <d v="2025-10-15T12:00:00"/>
    <x v="10"/>
    <n v="11"/>
    <x v="0"/>
    <x v="0"/>
    <x v="0"/>
    <x v="0"/>
    <x v="1"/>
  </r>
  <r>
    <n v="71"/>
    <n v="5283228130"/>
    <d v="2025-09-15T00:00:00"/>
    <d v="2025-09-12T00:00:00"/>
    <d v="2025-09-15T00:00:00"/>
    <n v="257456224"/>
    <n v="1718"/>
    <s v="USD"/>
    <n v="7730464636"/>
    <d v="2025-11-04T00:00:00"/>
    <s v="Quincenal"/>
    <s v="1Q OCT"/>
    <d v="2025-09-09T15:00:00"/>
    <d v="2025-10-15T12:00:00"/>
    <x v="10"/>
    <n v="11"/>
    <x v="0"/>
    <x v="0"/>
    <x v="0"/>
    <x v="0"/>
    <x v="1"/>
  </r>
  <r>
    <n v="71"/>
    <n v="5283228132"/>
    <d v="2025-09-15T00:00:00"/>
    <d v="2025-09-12T00:00:00"/>
    <d v="2025-09-15T00:00:00"/>
    <n v="257654285"/>
    <n v="81"/>
    <s v="USD"/>
    <n v="7730464636"/>
    <d v="2025-11-04T00:00:00"/>
    <s v="Quincenal"/>
    <s v="1Q OCT"/>
    <d v="2025-09-09T15:00:00"/>
    <d v="2025-10-15T12:00:00"/>
    <x v="10"/>
    <n v="11"/>
    <x v="0"/>
    <x v="0"/>
    <x v="0"/>
    <x v="0"/>
    <x v="1"/>
  </r>
  <r>
    <n v="71"/>
    <n v="5283228133"/>
    <d v="2025-09-15T00:00:00"/>
    <d v="2025-09-12T00:00:00"/>
    <d v="2025-09-15T00:00:00"/>
    <n v="257654285"/>
    <n v="1232"/>
    <s v="USD"/>
    <n v="7730464636"/>
    <d v="2025-11-04T00:00:00"/>
    <s v="Quincenal"/>
    <s v="1Q OCT"/>
    <d v="2025-09-09T15:00:00"/>
    <d v="2025-10-15T12:00:00"/>
    <x v="10"/>
    <n v="11"/>
    <x v="0"/>
    <x v="0"/>
    <x v="0"/>
    <x v="0"/>
    <x v="1"/>
  </r>
  <r>
    <n v="71"/>
    <n v="5283228134"/>
    <d v="2025-09-15T00:00:00"/>
    <d v="2025-09-12T00:00:00"/>
    <d v="2025-09-15T00:00:00"/>
    <n v="257456224"/>
    <n v="6513"/>
    <s v="USD"/>
    <n v="7730464636"/>
    <d v="2025-11-04T00:00:00"/>
    <s v="Quincenal"/>
    <s v="1Q OCT"/>
    <d v="2025-09-09T15:00:00"/>
    <d v="2025-10-15T12:00:00"/>
    <x v="10"/>
    <n v="11"/>
    <x v="0"/>
    <x v="0"/>
    <x v="0"/>
    <x v="0"/>
    <x v="1"/>
  </r>
  <r>
    <n v="71"/>
    <n v="5283228135"/>
    <d v="2025-09-15T00:00:00"/>
    <d v="2025-09-12T00:00:00"/>
    <d v="2025-09-15T00:00:00"/>
    <n v="257456224"/>
    <n v="12616"/>
    <s v="USD"/>
    <n v="7730464636"/>
    <d v="2025-11-04T00:00:00"/>
    <s v="Quincenal"/>
    <s v="1Q OCT"/>
    <d v="2025-09-09T15:00:00"/>
    <d v="2025-10-15T12:00:00"/>
    <x v="10"/>
    <n v="11"/>
    <x v="0"/>
    <x v="0"/>
    <x v="0"/>
    <x v="0"/>
    <x v="1"/>
  </r>
  <r>
    <n v="71"/>
    <n v="5283228138"/>
    <d v="2025-09-15T00:00:00"/>
    <d v="2025-09-12T00:00:00"/>
    <d v="2025-09-15T00:00:00"/>
    <n v="257456224"/>
    <n v="1037"/>
    <s v="USD"/>
    <n v="7730464636"/>
    <d v="2025-11-04T00:00:00"/>
    <s v="Quincenal"/>
    <s v="1Q OCT"/>
    <d v="2025-09-09T15:00:00"/>
    <d v="2025-10-15T12:00:00"/>
    <x v="10"/>
    <n v="11"/>
    <x v="0"/>
    <x v="0"/>
    <x v="0"/>
    <x v="0"/>
    <x v="1"/>
  </r>
  <r>
    <n v="71"/>
    <n v="5283228139"/>
    <d v="2025-09-15T00:00:00"/>
    <d v="2025-09-12T00:00:00"/>
    <d v="2025-09-15T00:00:00"/>
    <n v="257456224"/>
    <n v="2156"/>
    <s v="USD"/>
    <n v="7730464636"/>
    <d v="2025-11-04T00:00:00"/>
    <s v="Quincenal"/>
    <s v="1Q OCT"/>
    <d v="2025-09-09T15:00:00"/>
    <d v="2025-10-15T12:00:00"/>
    <x v="10"/>
    <n v="11"/>
    <x v="0"/>
    <x v="0"/>
    <x v="0"/>
    <x v="0"/>
    <x v="1"/>
  </r>
  <r>
    <n v="71"/>
    <n v="5283228141"/>
    <d v="2025-09-15T00:00:00"/>
    <d v="2025-09-12T00:00:00"/>
    <d v="2025-09-15T00:00:00"/>
    <n v="257456224"/>
    <n v="9787"/>
    <s v="USD"/>
    <n v="7730464636"/>
    <d v="2025-11-04T00:00:00"/>
    <s v="Quincenal"/>
    <s v="1Q OCT"/>
    <d v="2025-09-09T15:00:00"/>
    <d v="2025-10-15T12:00:00"/>
    <x v="10"/>
    <n v="11"/>
    <x v="0"/>
    <x v="0"/>
    <x v="0"/>
    <x v="0"/>
    <x v="1"/>
  </r>
  <r>
    <n v="71"/>
    <n v="5283228144"/>
    <d v="2025-09-15T00:00:00"/>
    <d v="2025-09-12T00:00:00"/>
    <d v="2025-09-15T00:00:00"/>
    <n v="257456224"/>
    <n v="3424"/>
    <s v="USD"/>
    <n v="7730464636"/>
    <d v="2025-11-04T00:00:00"/>
    <s v="Quincenal"/>
    <s v="1Q OCT"/>
    <d v="2025-09-09T15:00:00"/>
    <d v="2025-10-15T12:00:00"/>
    <x v="10"/>
    <n v="11"/>
    <x v="0"/>
    <x v="0"/>
    <x v="0"/>
    <x v="0"/>
    <x v="1"/>
  </r>
  <r>
    <n v="71"/>
    <n v="5283228147"/>
    <d v="2025-09-15T00:00:00"/>
    <d v="2025-09-12T00:00:00"/>
    <d v="2025-09-15T00:00:00"/>
    <n v="257456224"/>
    <n v="3889"/>
    <s v="USD"/>
    <n v="7730464636"/>
    <d v="2025-11-04T00:00:00"/>
    <s v="Quincenal"/>
    <s v="1Q OCT"/>
    <d v="2025-09-09T15:00:00"/>
    <d v="2025-10-15T12:00:00"/>
    <x v="10"/>
    <n v="11"/>
    <x v="0"/>
    <x v="0"/>
    <x v="0"/>
    <x v="0"/>
    <x v="1"/>
  </r>
  <r>
    <n v="71"/>
    <n v="5283228149"/>
    <d v="2025-09-15T00:00:00"/>
    <d v="2025-09-12T00:00:00"/>
    <d v="2025-09-15T00:00:00"/>
    <n v="257456224"/>
    <n v="4343"/>
    <s v="USD"/>
    <n v="7730464636"/>
    <d v="2025-11-04T00:00:00"/>
    <s v="Quincenal"/>
    <s v="1Q OCT"/>
    <d v="2025-09-09T15:00:00"/>
    <d v="2025-10-15T12:00:00"/>
    <x v="10"/>
    <n v="11"/>
    <x v="0"/>
    <x v="0"/>
    <x v="0"/>
    <x v="0"/>
    <x v="1"/>
  </r>
  <r>
    <n v="71"/>
    <n v="5283228150"/>
    <d v="2025-09-15T00:00:00"/>
    <d v="2025-09-12T00:00:00"/>
    <d v="2025-09-15T00:00:00"/>
    <n v="257456224"/>
    <n v="6222"/>
    <s v="USD"/>
    <n v="7730464636"/>
    <d v="2025-11-04T00:00:00"/>
    <s v="Quincenal"/>
    <s v="1Q OCT"/>
    <d v="2025-09-09T15:00:00"/>
    <d v="2025-10-15T12:00:00"/>
    <x v="10"/>
    <n v="11"/>
    <x v="0"/>
    <x v="0"/>
    <x v="0"/>
    <x v="0"/>
    <x v="1"/>
  </r>
  <r>
    <n v="71"/>
    <n v="5283228151"/>
    <d v="2025-09-15T00:00:00"/>
    <d v="2025-09-12T00:00:00"/>
    <d v="2025-09-15T00:00:00"/>
    <n v="257456224"/>
    <n v="96881"/>
    <s v="USD"/>
    <n v="7730464636"/>
    <d v="2025-11-04T00:00:00"/>
    <s v="Quincenal"/>
    <s v="1Q OCT"/>
    <d v="2025-09-09T15:00:00"/>
    <d v="2025-10-15T12:00:00"/>
    <x v="10"/>
    <n v="11"/>
    <x v="0"/>
    <x v="0"/>
    <x v="0"/>
    <x v="0"/>
    <x v="1"/>
  </r>
  <r>
    <n v="71"/>
    <n v="5283228156"/>
    <d v="2025-09-15T00:00:00"/>
    <d v="2025-09-12T00:00:00"/>
    <d v="2025-09-15T00:00:00"/>
    <n v="257456224"/>
    <n v="9655"/>
    <s v="USD"/>
    <n v="7730464636"/>
    <d v="2025-11-04T00:00:00"/>
    <s v="Quincenal"/>
    <s v="1Q OCT"/>
    <d v="2025-09-09T15:00:00"/>
    <d v="2025-10-15T12:00:00"/>
    <x v="10"/>
    <n v="11"/>
    <x v="0"/>
    <x v="0"/>
    <x v="0"/>
    <x v="0"/>
    <x v="1"/>
  </r>
  <r>
    <n v="1591"/>
    <n v="5612486872"/>
    <d v="2025-09-15T00:00:00"/>
    <d v="2025-09-12T00:00:00"/>
    <d v="2025-09-15T00:00:00"/>
    <n v="257818988"/>
    <n v="7087"/>
    <s v="USD"/>
    <n v="7730464636"/>
    <d v="2025-11-04T00:00:00"/>
    <s v="Quincenal"/>
    <s v="1Q OCT"/>
    <d v="2025-09-12T15:00:00"/>
    <d v="2025-10-15T12:00:00"/>
    <x v="10"/>
    <n v="11"/>
    <x v="0"/>
    <x v="0"/>
    <x v="0"/>
    <x v="0"/>
    <x v="1"/>
  </r>
  <r>
    <n v="1591"/>
    <n v="5612486875"/>
    <d v="2025-09-15T00:00:00"/>
    <d v="2025-09-12T00:00:00"/>
    <d v="2025-09-15T00:00:00"/>
    <n v="257818988"/>
    <n v="6754"/>
    <s v="USD"/>
    <n v="7730464636"/>
    <d v="2025-11-04T00:00:00"/>
    <s v="Quincenal"/>
    <s v="1Q OCT"/>
    <d v="2025-09-12T15:00:00"/>
    <d v="2025-10-15T12:00:00"/>
    <x v="10"/>
    <n v="11"/>
    <x v="0"/>
    <x v="0"/>
    <x v="0"/>
    <x v="0"/>
    <x v="1"/>
  </r>
  <r>
    <n v="1591"/>
    <n v="5612486883"/>
    <d v="2025-09-15T00:00:00"/>
    <d v="2025-09-12T00:00:00"/>
    <d v="2025-09-15T00:00:00"/>
    <n v="257819931"/>
    <n v="1273"/>
    <s v="USD"/>
    <n v="7730464636"/>
    <d v="2025-11-04T00:00:00"/>
    <s v="Quincenal"/>
    <s v="1Q OCT"/>
    <d v="2025-09-12T15:00:00"/>
    <d v="2025-10-15T12:00:00"/>
    <x v="10"/>
    <n v="11"/>
    <x v="0"/>
    <x v="0"/>
    <x v="0"/>
    <x v="0"/>
    <x v="1"/>
  </r>
  <r>
    <n v="1591"/>
    <n v="5612486886"/>
    <d v="2025-09-15T00:00:00"/>
    <d v="2025-09-12T00:00:00"/>
    <d v="2025-09-15T00:00:00"/>
    <n v="257819931"/>
    <n v="2862"/>
    <s v="USD"/>
    <n v="7730464636"/>
    <d v="2025-11-04T00:00:00"/>
    <s v="Quincenal"/>
    <s v="1Q OCT"/>
    <d v="2025-09-12T15:00:00"/>
    <d v="2025-10-15T12:00:00"/>
    <x v="10"/>
    <n v="11"/>
    <x v="0"/>
    <x v="0"/>
    <x v="0"/>
    <x v="0"/>
    <x v="1"/>
  </r>
  <r>
    <n v="1591"/>
    <n v="5612486888"/>
    <d v="2025-09-15T00:00:00"/>
    <d v="2025-09-12T00:00:00"/>
    <d v="2025-09-15T00:00:00"/>
    <n v="257819931"/>
    <n v="2862"/>
    <s v="USD"/>
    <n v="7730464636"/>
    <d v="2025-11-04T00:00:00"/>
    <s v="Quincenal"/>
    <s v="1Q OCT"/>
    <d v="2025-09-12T15:00:00"/>
    <d v="2025-10-15T12:00:00"/>
    <x v="10"/>
    <n v="11"/>
    <x v="0"/>
    <x v="0"/>
    <x v="0"/>
    <x v="0"/>
    <x v="1"/>
  </r>
  <r>
    <n v="1591"/>
    <n v="5612486890"/>
    <d v="2025-09-15T00:00:00"/>
    <d v="2025-09-12T00:00:00"/>
    <d v="2025-09-15T00:00:00"/>
    <n v="257819931"/>
    <n v="455"/>
    <s v="USD"/>
    <n v="7730464636"/>
    <d v="2025-11-04T00:00:00"/>
    <s v="Quincenal"/>
    <s v="1Q OCT"/>
    <d v="2025-09-12T15:00:00"/>
    <d v="2025-10-15T12:00:00"/>
    <x v="10"/>
    <n v="11"/>
    <x v="0"/>
    <x v="0"/>
    <x v="0"/>
    <x v="0"/>
    <x v="1"/>
  </r>
  <r>
    <n v="1591"/>
    <n v="5612486892"/>
    <d v="2025-09-15T00:00:00"/>
    <d v="2025-09-12T00:00:00"/>
    <d v="2025-09-15T00:00:00"/>
    <n v="257819931"/>
    <n v="12951"/>
    <s v="USD"/>
    <n v="7730464636"/>
    <d v="2025-11-04T00:00:00"/>
    <s v="Quincenal"/>
    <s v="1Q OCT"/>
    <d v="2025-09-12T15:00:00"/>
    <d v="2025-10-15T12:00:00"/>
    <x v="10"/>
    <n v="11"/>
    <x v="0"/>
    <x v="0"/>
    <x v="0"/>
    <x v="0"/>
    <x v="1"/>
  </r>
  <r>
    <n v="1571"/>
    <n v="5784121740"/>
    <d v="2025-09-15T00:00:00"/>
    <d v="2025-09-11T00:00:00"/>
    <d v="2025-09-15T00:00:00"/>
    <n v="257816443"/>
    <n v="5726"/>
    <s v="USD"/>
    <n v="7730464636"/>
    <d v="2025-11-04T00:00:00"/>
    <s v="Quincenal"/>
    <s v="1Q OCT"/>
    <d v="2025-09-10T15:00:00"/>
    <d v="2025-10-15T18:00:00"/>
    <x v="10"/>
    <n v="11"/>
    <x v="0"/>
    <x v="0"/>
    <x v="0"/>
    <x v="0"/>
    <x v="1"/>
  </r>
  <r>
    <n v="71"/>
    <n v="5283223098"/>
    <d v="2025-09-11T00:00:00"/>
    <d v="2025-09-10T00:00:00"/>
    <d v="2025-09-11T00:00:00"/>
    <n v="257407287"/>
    <n v="906"/>
    <s v="USD"/>
    <n v="7730465118"/>
    <d v="2025-11-05T00:00:00"/>
    <s v="Quincenal"/>
    <s v="2Q OCT"/>
    <d v="2025-09-11T00:00:00"/>
    <d v="2025-10-18T00:00:00"/>
    <x v="10"/>
    <n v="11"/>
    <x v="0"/>
    <x v="0"/>
    <x v="0"/>
    <x v="0"/>
    <x v="1"/>
  </r>
  <r>
    <n v="71"/>
    <n v="5283223108"/>
    <d v="2025-09-11T00:00:00"/>
    <d v="2025-09-10T00:00:00"/>
    <d v="2025-09-11T00:00:00"/>
    <n v="257407287"/>
    <n v="1106"/>
    <s v="USD"/>
    <n v="7730465118"/>
    <d v="2025-11-05T00:00:00"/>
    <s v="Quincenal"/>
    <s v="2Q OCT"/>
    <d v="2025-09-11T00:00:00"/>
    <d v="2025-10-18T00:00:00"/>
    <x v="10"/>
    <n v="11"/>
    <x v="0"/>
    <x v="0"/>
    <x v="0"/>
    <x v="0"/>
    <x v="1"/>
  </r>
  <r>
    <n v="71"/>
    <n v="5283223113"/>
    <d v="2025-09-11T00:00:00"/>
    <d v="2025-09-10T00:00:00"/>
    <d v="2025-09-11T00:00:00"/>
    <n v="257407287"/>
    <n v="15916"/>
    <s v="USD"/>
    <n v="7730465118"/>
    <d v="2025-11-05T00:00:00"/>
    <s v="Quincenal"/>
    <s v="2Q OCT"/>
    <d v="2025-09-11T00:00:00"/>
    <d v="2025-10-18T00:00:00"/>
    <x v="10"/>
    <n v="11"/>
    <x v="0"/>
    <x v="0"/>
    <x v="0"/>
    <x v="0"/>
    <x v="1"/>
  </r>
  <r>
    <n v="71"/>
    <n v="5283223135"/>
    <d v="2025-09-11T00:00:00"/>
    <d v="2025-09-10T00:00:00"/>
    <d v="2025-09-11T00:00:00"/>
    <n v="257407287"/>
    <n v="1231"/>
    <s v="USD"/>
    <n v="7730465118"/>
    <d v="2025-11-05T00:00:00"/>
    <s v="Quincenal"/>
    <s v="2Q OCT"/>
    <d v="2025-09-11T00:00:00"/>
    <d v="2025-10-18T00:00:00"/>
    <x v="10"/>
    <n v="11"/>
    <x v="0"/>
    <x v="0"/>
    <x v="0"/>
    <x v="0"/>
    <x v="1"/>
  </r>
  <r>
    <n v="515"/>
    <n v="5547951682"/>
    <d v="2025-09-19T00:00:00"/>
    <d v="2025-09-17T00:00:00"/>
    <d v="2025-09-19T00:00:00"/>
    <n v="257654261"/>
    <n v="723"/>
    <s v="USD"/>
    <n v="7730465118"/>
    <d v="2025-11-05T00:00:00"/>
    <s v="Quincenal"/>
    <s v="2Q OCT"/>
    <d v="2025-09-15T00:00:00"/>
    <d v="2025-10-18T00:00:00"/>
    <x v="10"/>
    <n v="11"/>
    <x v="0"/>
    <x v="0"/>
    <x v="0"/>
    <x v="0"/>
    <x v="1"/>
  </r>
  <r>
    <n v="515"/>
    <n v="5547951683"/>
    <d v="2025-09-19T00:00:00"/>
    <d v="2025-09-17T00:00:00"/>
    <d v="2025-09-19T00:00:00"/>
    <n v="257654261"/>
    <n v="536"/>
    <s v="USD"/>
    <n v="7730465118"/>
    <d v="2025-11-05T00:00:00"/>
    <s v="Quincenal"/>
    <s v="2Q OCT"/>
    <d v="2025-09-15T00:00:00"/>
    <d v="2025-10-18T00:00:00"/>
    <x v="10"/>
    <n v="11"/>
    <x v="0"/>
    <x v="0"/>
    <x v="0"/>
    <x v="0"/>
    <x v="1"/>
  </r>
  <r>
    <n v="515"/>
    <n v="5547951685"/>
    <d v="2025-09-19T00:00:00"/>
    <d v="2025-09-17T00:00:00"/>
    <d v="2025-09-19T00:00:00"/>
    <n v="257654261"/>
    <n v="873"/>
    <s v="USD"/>
    <n v="7730465118"/>
    <d v="2025-11-05T00:00:00"/>
    <s v="Quincenal"/>
    <s v="2Q OCT"/>
    <d v="2025-09-15T00:00:00"/>
    <d v="2025-10-18T00:00:00"/>
    <x v="10"/>
    <n v="11"/>
    <x v="0"/>
    <x v="0"/>
    <x v="0"/>
    <x v="0"/>
    <x v="1"/>
  </r>
  <r>
    <n v="515"/>
    <n v="5547951702"/>
    <d v="2025-09-19T00:00:00"/>
    <d v="2025-09-17T00:00:00"/>
    <d v="2025-09-19T00:00:00"/>
    <n v="257654261"/>
    <n v="873"/>
    <s v="USD"/>
    <n v="7730465118"/>
    <d v="2025-11-05T00:00:00"/>
    <s v="Quincenal"/>
    <s v="2Q OCT"/>
    <d v="2025-09-15T00:00:00"/>
    <d v="2025-10-18T00:00:00"/>
    <x v="10"/>
    <n v="11"/>
    <x v="0"/>
    <x v="0"/>
    <x v="0"/>
    <x v="0"/>
    <x v="1"/>
  </r>
  <r>
    <n v="1591"/>
    <n v="5612486864"/>
    <d v="2025-09-15T00:00:00"/>
    <d v="2025-09-12T00:00:00"/>
    <d v="2025-09-15T00:00:00"/>
    <n v="257232728"/>
    <n v="39732"/>
    <s v="USD"/>
    <n v="7730465118"/>
    <d v="2025-11-05T00:00:00"/>
    <s v="Quincenal"/>
    <s v="2Q OCT"/>
    <d v="2025-09-12T15:00:00"/>
    <d v="2025-10-18T18:00:00"/>
    <x v="10"/>
    <n v="11"/>
    <x v="0"/>
    <x v="0"/>
    <x v="0"/>
    <x v="0"/>
    <x v="1"/>
  </r>
  <r>
    <n v="1591"/>
    <n v="5612486865"/>
    <d v="2025-09-15T00:00:00"/>
    <d v="2025-09-12T00:00:00"/>
    <d v="2025-09-15T00:00:00"/>
    <n v="257232728"/>
    <n v="2112"/>
    <s v="USD"/>
    <n v="7730465118"/>
    <d v="2025-11-05T00:00:00"/>
    <s v="Quincenal"/>
    <s v="2Q OCT"/>
    <d v="2025-09-12T15:00:00"/>
    <d v="2025-10-18T18:00:00"/>
    <x v="10"/>
    <n v="11"/>
    <x v="0"/>
    <x v="0"/>
    <x v="0"/>
    <x v="0"/>
    <x v="1"/>
  </r>
  <r>
    <n v="1591"/>
    <n v="5612486866"/>
    <d v="2025-09-15T00:00:00"/>
    <d v="2025-09-12T00:00:00"/>
    <d v="2025-09-15T00:00:00"/>
    <n v="257232728"/>
    <n v="315"/>
    <s v="USD"/>
    <n v="7730465118"/>
    <d v="2025-11-05T00:00:00"/>
    <s v="Quincenal"/>
    <s v="2Q OCT"/>
    <d v="2025-09-12T15:00:00"/>
    <d v="2025-10-18T18:00:00"/>
    <x v="10"/>
    <n v="11"/>
    <x v="0"/>
    <x v="0"/>
    <x v="0"/>
    <x v="0"/>
    <x v="1"/>
  </r>
  <r>
    <n v="1591"/>
    <n v="5612486867"/>
    <d v="2025-09-15T00:00:00"/>
    <d v="2025-09-12T00:00:00"/>
    <d v="2025-09-15T00:00:00"/>
    <n v="257232728"/>
    <n v="1798"/>
    <s v="USD"/>
    <n v="7730465118"/>
    <d v="2025-11-05T00:00:00"/>
    <s v="Quincenal"/>
    <s v="2Q OCT"/>
    <d v="2025-09-12T15:00:00"/>
    <d v="2025-10-18T18:00:00"/>
    <x v="10"/>
    <n v="11"/>
    <x v="0"/>
    <x v="0"/>
    <x v="0"/>
    <x v="0"/>
    <x v="1"/>
  </r>
  <r>
    <n v="1591"/>
    <n v="5612486869"/>
    <d v="2025-09-15T00:00:00"/>
    <d v="2025-09-12T00:00:00"/>
    <d v="2025-09-15T00:00:00"/>
    <n v="257232728"/>
    <n v="7355"/>
    <s v="USD"/>
    <n v="7730465118"/>
    <d v="2025-11-05T00:00:00"/>
    <s v="Quincenal"/>
    <s v="2Q OCT"/>
    <d v="2025-09-12T15:00:00"/>
    <d v="2025-10-18T18:00:00"/>
    <x v="10"/>
    <n v="11"/>
    <x v="0"/>
    <x v="0"/>
    <x v="0"/>
    <x v="0"/>
    <x v="1"/>
  </r>
  <r>
    <n v="10171"/>
    <n v="5481890692"/>
    <d v="2025-09-29T00:00:00"/>
    <d v="2025-10-06T00:00:00"/>
    <d v="2025-11-19T00:00:00"/>
    <n v="258850853"/>
    <n v="32063"/>
    <s v="USD"/>
    <n v="7730472788"/>
    <d v="2025-12-09T00:00:00"/>
    <s v="Quincenal"/>
    <s v="2Q NOV"/>
    <d v="2025-09-27T00:00:00"/>
    <d v="2025-10-19T00:00:00"/>
    <x v="9"/>
    <n v="12"/>
    <x v="0"/>
    <x v="1"/>
    <x v="1"/>
    <x v="0"/>
    <x v="0"/>
  </r>
  <r>
    <n v="71"/>
    <n v="5283229891"/>
    <d v="2025-09-15T00:00:00"/>
    <d v="2025-09-12T00:00:00"/>
    <d v="2025-09-15T00:00:00"/>
    <n v="257349881"/>
    <n v="2484"/>
    <s v="USD"/>
    <n v="7730465118"/>
    <d v="2025-11-05T00:00:00"/>
    <s v="Quincenal"/>
    <s v="2Q OCT"/>
    <d v="2025-09-13T12:00:00"/>
    <d v="2025-10-20T10:00:00"/>
    <x v="10"/>
    <n v="11"/>
    <x v="0"/>
    <x v="0"/>
    <x v="0"/>
    <x v="0"/>
    <x v="1"/>
  </r>
  <r>
    <n v="10171"/>
    <n v="5481998462"/>
    <d v="2025-09-23T00:00:00"/>
    <d v="2025-10-06T00:00:00"/>
    <d v="2025-10-22T00:00:00"/>
    <n v="257580260"/>
    <n v="161028"/>
    <s v="USD"/>
    <n v="7730465118"/>
    <d v="2025-11-05T00:00:00"/>
    <s v="Quincenal"/>
    <s v="2Q OCT"/>
    <d v="2025-09-22T00:00:00"/>
    <d v="2025-10-22T00:00:00"/>
    <x v="9"/>
    <n v="11"/>
    <x v="0"/>
    <x v="1"/>
    <x v="1"/>
    <x v="0"/>
    <x v="0"/>
  </r>
  <r>
    <n v="515"/>
    <n v="5547921332"/>
    <d v="2025-09-19T00:00:00"/>
    <d v="2025-09-04T00:00:00"/>
    <d v="2025-09-19T00:00:00"/>
    <n v="258345187"/>
    <n v="7921"/>
    <s v="USD"/>
    <n v="7730465118"/>
    <d v="2025-11-05T00:00:00"/>
    <s v="Quincenal"/>
    <s v="2Q OCT"/>
    <d v="2025-09-02T00:00:00"/>
    <d v="2025-10-22T00:00:00"/>
    <x v="10"/>
    <n v="11"/>
    <x v="0"/>
    <x v="0"/>
    <x v="0"/>
    <x v="0"/>
    <x v="1"/>
  </r>
  <r>
    <n v="515"/>
    <n v="5547945986"/>
    <d v="2025-09-19T00:00:00"/>
    <d v="2025-09-16T00:00:00"/>
    <d v="2025-09-19T00:00:00"/>
    <n v="257455251"/>
    <n v="8616"/>
    <s v="USD"/>
    <n v="7730465118"/>
    <d v="2025-11-05T00:00:00"/>
    <s v="Quincenal"/>
    <s v="2Q OCT"/>
    <d v="2025-09-13T00:00:00"/>
    <d v="2025-10-22T00:00:00"/>
    <x v="10"/>
    <n v="11"/>
    <x v="0"/>
    <x v="0"/>
    <x v="0"/>
    <x v="0"/>
    <x v="1"/>
  </r>
  <r>
    <n v="515"/>
    <n v="5547962550"/>
    <d v="2025-09-24T00:00:00"/>
    <d v="2025-09-23T00:00:00"/>
    <d v="2025-09-24T00:00:00"/>
    <n v="259528635"/>
    <n v="884"/>
    <s v="USD"/>
    <n v="7730465118"/>
    <d v="2025-11-05T00:00:00"/>
    <s v="Quincenal"/>
    <s v="2Q OCT"/>
    <d v="2025-09-20T00:00:00"/>
    <d v="2025-10-22T00:00:00"/>
    <x v="10"/>
    <n v="11"/>
    <x v="0"/>
    <x v="0"/>
    <x v="0"/>
    <x v="0"/>
    <x v="1"/>
  </r>
  <r>
    <n v="515"/>
    <n v="5547962552"/>
    <d v="2025-09-24T00:00:00"/>
    <d v="2025-09-23T00:00:00"/>
    <d v="2025-09-24T00:00:00"/>
    <n v="257049746"/>
    <n v="6488"/>
    <s v="USD"/>
    <n v="7730465118"/>
    <d v="2025-11-05T00:00:00"/>
    <s v="Quincenal"/>
    <s v="2Q OCT"/>
    <d v="2025-09-20T00:00:00"/>
    <d v="2025-10-22T00:00:00"/>
    <x v="10"/>
    <n v="11"/>
    <x v="0"/>
    <x v="0"/>
    <x v="0"/>
    <x v="0"/>
    <x v="1"/>
  </r>
  <r>
    <n v="515"/>
    <n v="5547962556"/>
    <d v="2025-09-24T00:00:00"/>
    <d v="2025-09-23T00:00:00"/>
    <d v="2025-09-24T00:00:00"/>
    <n v="257049746"/>
    <n v="2762"/>
    <s v="USD"/>
    <n v="7730465118"/>
    <d v="2025-11-05T00:00:00"/>
    <s v="Quincenal"/>
    <s v="2Q OCT"/>
    <d v="2025-09-20T00:00:00"/>
    <d v="2025-10-22T00:00:00"/>
    <x v="10"/>
    <n v="11"/>
    <x v="0"/>
    <x v="0"/>
    <x v="0"/>
    <x v="0"/>
    <x v="1"/>
  </r>
  <r>
    <n v="515"/>
    <n v="5547962559"/>
    <d v="2025-09-24T00:00:00"/>
    <d v="2025-09-23T00:00:00"/>
    <d v="2025-09-24T00:00:00"/>
    <n v="257049746"/>
    <n v="752"/>
    <s v="USD"/>
    <n v="7730465118"/>
    <d v="2025-11-05T00:00:00"/>
    <s v="Quincenal"/>
    <s v="2Q OCT"/>
    <d v="2025-09-20T00:00:00"/>
    <d v="2025-10-22T00:00:00"/>
    <x v="10"/>
    <n v="11"/>
    <x v="0"/>
    <x v="0"/>
    <x v="0"/>
    <x v="0"/>
    <x v="1"/>
  </r>
  <r>
    <n v="515"/>
    <n v="5547962561"/>
    <d v="2025-09-24T00:00:00"/>
    <d v="2025-09-23T00:00:00"/>
    <d v="2025-09-24T00:00:00"/>
    <n v="257049746"/>
    <n v="127"/>
    <s v="USD"/>
    <n v="7730465118"/>
    <d v="2025-11-05T00:00:00"/>
    <s v="Quincenal"/>
    <s v="2Q OCT"/>
    <d v="2025-09-20T00:00:00"/>
    <d v="2025-10-22T00:00:00"/>
    <x v="10"/>
    <n v="11"/>
    <x v="0"/>
    <x v="0"/>
    <x v="0"/>
    <x v="0"/>
    <x v="1"/>
  </r>
  <r>
    <n v="515"/>
    <n v="5547962563"/>
    <d v="2025-09-24T00:00:00"/>
    <d v="2025-09-23T00:00:00"/>
    <d v="2025-09-24T00:00:00"/>
    <n v="257049746"/>
    <n v="59"/>
    <s v="USD"/>
    <n v="7730465118"/>
    <d v="2025-11-05T00:00:00"/>
    <s v="Quincenal"/>
    <s v="2Q OCT"/>
    <d v="2025-09-20T00:00:00"/>
    <d v="2025-10-22T00:00:00"/>
    <x v="10"/>
    <n v="11"/>
    <x v="0"/>
    <x v="0"/>
    <x v="0"/>
    <x v="0"/>
    <x v="1"/>
  </r>
  <r>
    <n v="515"/>
    <n v="5547962564"/>
    <d v="2025-09-24T00:00:00"/>
    <d v="2025-09-23T00:00:00"/>
    <d v="2025-09-24T00:00:00"/>
    <n v="257049746"/>
    <n v="987"/>
    <s v="USD"/>
    <n v="7730465118"/>
    <d v="2025-11-05T00:00:00"/>
    <s v="Quincenal"/>
    <s v="2Q OCT"/>
    <d v="2025-09-20T00:00:00"/>
    <d v="2025-10-22T00:00:00"/>
    <x v="10"/>
    <n v="11"/>
    <x v="0"/>
    <x v="0"/>
    <x v="0"/>
    <x v="0"/>
    <x v="1"/>
  </r>
  <r>
    <n v="515"/>
    <n v="5547962567"/>
    <d v="2025-09-24T00:00:00"/>
    <d v="2025-09-23T00:00:00"/>
    <d v="2025-09-24T00:00:00"/>
    <n v="257049746"/>
    <n v="128"/>
    <s v="USD"/>
    <n v="7730465118"/>
    <d v="2025-11-05T00:00:00"/>
    <s v="Quincenal"/>
    <s v="2Q OCT"/>
    <d v="2025-09-20T00:00:00"/>
    <d v="2025-10-22T00:00:00"/>
    <x v="10"/>
    <n v="11"/>
    <x v="0"/>
    <x v="0"/>
    <x v="0"/>
    <x v="0"/>
    <x v="1"/>
  </r>
  <r>
    <n v="515"/>
    <n v="5547962574"/>
    <d v="2025-09-24T00:00:00"/>
    <d v="2025-09-23T00:00:00"/>
    <d v="2025-09-24T00:00:00"/>
    <n v="257049746"/>
    <n v="57792"/>
    <s v="USD"/>
    <n v="7730465118"/>
    <d v="2025-11-05T00:00:00"/>
    <s v="Quincenal"/>
    <s v="2Q OCT"/>
    <d v="2025-09-20T00:00:00"/>
    <d v="2025-10-22T00:00:00"/>
    <x v="10"/>
    <n v="11"/>
    <x v="0"/>
    <x v="0"/>
    <x v="0"/>
    <x v="0"/>
    <x v="1"/>
  </r>
  <r>
    <n v="515"/>
    <n v="5547962576"/>
    <d v="2025-09-24T00:00:00"/>
    <d v="2025-09-23T00:00:00"/>
    <d v="2025-09-24T00:00:00"/>
    <n v="257049746"/>
    <n v="2762"/>
    <s v="USD"/>
    <n v="7730465118"/>
    <d v="2025-11-05T00:00:00"/>
    <s v="Quincenal"/>
    <s v="2Q OCT"/>
    <d v="2025-09-20T00:00:00"/>
    <d v="2025-10-22T00:00:00"/>
    <x v="10"/>
    <n v="11"/>
    <x v="0"/>
    <x v="0"/>
    <x v="0"/>
    <x v="0"/>
    <x v="1"/>
  </r>
  <r>
    <n v="515"/>
    <n v="5547962582"/>
    <d v="2025-09-24T00:00:00"/>
    <d v="2025-09-23T00:00:00"/>
    <d v="2025-09-24T00:00:00"/>
    <n v="257049746"/>
    <n v="1297"/>
    <s v="USD"/>
    <n v="7730465118"/>
    <d v="2025-11-05T00:00:00"/>
    <s v="Quincenal"/>
    <s v="2Q OCT"/>
    <d v="2025-09-20T00:00:00"/>
    <d v="2025-10-22T00:00:00"/>
    <x v="10"/>
    <n v="11"/>
    <x v="0"/>
    <x v="0"/>
    <x v="0"/>
    <x v="0"/>
    <x v="1"/>
  </r>
  <r>
    <n v="515"/>
    <n v="5547962583"/>
    <d v="2025-09-24T00:00:00"/>
    <d v="2025-09-23T00:00:00"/>
    <d v="2025-09-24T00:00:00"/>
    <n v="257049746"/>
    <n v="22"/>
    <s v="USD"/>
    <n v="7730465118"/>
    <d v="2025-11-05T00:00:00"/>
    <s v="Quincenal"/>
    <s v="2Q OCT"/>
    <d v="2025-09-20T00:00:00"/>
    <d v="2025-10-22T00:00:00"/>
    <x v="10"/>
    <n v="11"/>
    <x v="0"/>
    <x v="0"/>
    <x v="0"/>
    <x v="0"/>
    <x v="1"/>
  </r>
  <r>
    <n v="515"/>
    <n v="5547976370"/>
    <d v="2025-10-13T00:00:00"/>
    <d v="2025-09-29T00:00:00"/>
    <d v="2025-10-13T00:00:00"/>
    <n v="257049746"/>
    <n v="7513"/>
    <s v="USD"/>
    <n v="7730465118"/>
    <d v="2025-11-05T00:00:00"/>
    <s v="Quincenal"/>
    <s v="2Q OCT"/>
    <d v="2025-09-20T12:00:00"/>
    <d v="2025-10-22T00:00:00"/>
    <x v="10"/>
    <n v="11"/>
    <x v="0"/>
    <x v="0"/>
    <x v="0"/>
    <x v="0"/>
    <x v="0"/>
  </r>
  <r>
    <n v="1591"/>
    <n v="5612496467"/>
    <d v="2025-09-23T00:00:00"/>
    <d v="2025-09-19T00:00:00"/>
    <d v="2025-09-23T00:00:00"/>
    <n v="257623283"/>
    <n v="10358"/>
    <s v="USD"/>
    <n v="7730465118"/>
    <d v="2025-11-05T00:00:00"/>
    <s v="Quincenal"/>
    <s v="2Q OCT"/>
    <d v="2025-09-19T00:00:00"/>
    <d v="2025-10-22T00:00:00"/>
    <x v="10"/>
    <n v="11"/>
    <x v="0"/>
    <x v="0"/>
    <x v="0"/>
    <x v="0"/>
    <x v="1"/>
  </r>
  <r>
    <n v="1591"/>
    <n v="5612496469"/>
    <d v="2025-09-23T00:00:00"/>
    <d v="2025-09-19T00:00:00"/>
    <d v="2025-09-23T00:00:00"/>
    <n v="257623283"/>
    <n v="5469"/>
    <s v="USD"/>
    <n v="7730465118"/>
    <d v="2025-11-05T00:00:00"/>
    <s v="Quincenal"/>
    <s v="2Q OCT"/>
    <d v="2025-09-19T00:00:00"/>
    <d v="2025-10-22T00:00:00"/>
    <x v="10"/>
    <n v="11"/>
    <x v="0"/>
    <x v="0"/>
    <x v="0"/>
    <x v="0"/>
    <x v="1"/>
  </r>
  <r>
    <n v="1591"/>
    <n v="5612496474"/>
    <d v="2025-09-23T00:00:00"/>
    <d v="2025-09-19T00:00:00"/>
    <d v="2025-09-23T00:00:00"/>
    <n v="257623285"/>
    <n v="2869"/>
    <s v="USD"/>
    <n v="7730465118"/>
    <d v="2025-11-05T00:00:00"/>
    <s v="Quincenal"/>
    <s v="2Q OCT"/>
    <d v="2025-09-19T00:00:00"/>
    <d v="2025-10-22T00:00:00"/>
    <x v="10"/>
    <n v="11"/>
    <x v="0"/>
    <x v="0"/>
    <x v="0"/>
    <x v="0"/>
    <x v="1"/>
  </r>
  <r>
    <n v="1572"/>
    <n v="5774510738"/>
    <d v="2025-09-19T00:00:00"/>
    <d v="2025-09-17T00:00:00"/>
    <d v="2025-09-19T00:00:00"/>
    <n v="254210569"/>
    <n v="7162"/>
    <s v="USD"/>
    <n v="7730465118"/>
    <d v="2025-11-05T00:00:00"/>
    <s v="Quincenal"/>
    <s v="2Q OCT"/>
    <d v="2025-09-16T00:00:00"/>
    <d v="2025-10-22T00:00:00"/>
    <x v="10"/>
    <n v="11"/>
    <x v="0"/>
    <x v="0"/>
    <x v="0"/>
    <x v="0"/>
    <x v="1"/>
  </r>
  <r>
    <n v="71"/>
    <n v="5283228126"/>
    <d v="2025-09-15T00:00:00"/>
    <d v="2025-09-12T00:00:00"/>
    <d v="2025-09-15T00:00:00"/>
    <n v="257453079"/>
    <n v="121"/>
    <s v="USD"/>
    <n v="7730465118"/>
    <d v="2025-11-05T00:00:00"/>
    <s v="Quincenal"/>
    <s v="2Q OCT"/>
    <d v="2025-09-09T15:00:00"/>
    <d v="2025-10-22T06:00:00"/>
    <x v="10"/>
    <n v="11"/>
    <x v="0"/>
    <x v="0"/>
    <x v="0"/>
    <x v="0"/>
    <x v="1"/>
  </r>
  <r>
    <n v="71"/>
    <n v="5283228127"/>
    <d v="2025-09-15T00:00:00"/>
    <d v="2025-09-12T00:00:00"/>
    <d v="2025-09-15T00:00:00"/>
    <n v="257453079"/>
    <n v="972"/>
    <s v="USD"/>
    <n v="7730465118"/>
    <d v="2025-11-05T00:00:00"/>
    <s v="Quincenal"/>
    <s v="2Q OCT"/>
    <d v="2025-09-09T15:00:00"/>
    <d v="2025-10-22T06:00:00"/>
    <x v="10"/>
    <n v="11"/>
    <x v="0"/>
    <x v="0"/>
    <x v="0"/>
    <x v="0"/>
    <x v="1"/>
  </r>
  <r>
    <n v="71"/>
    <n v="5283228137"/>
    <d v="2025-09-15T00:00:00"/>
    <d v="2025-09-12T00:00:00"/>
    <d v="2025-09-15T00:00:00"/>
    <n v="257453079"/>
    <n v="19705"/>
    <s v="USD"/>
    <n v="7730465118"/>
    <d v="2025-11-05T00:00:00"/>
    <s v="Quincenal"/>
    <s v="2Q OCT"/>
    <d v="2025-09-09T15:00:00"/>
    <d v="2025-10-22T06:00:00"/>
    <x v="10"/>
    <n v="11"/>
    <x v="0"/>
    <x v="0"/>
    <x v="0"/>
    <x v="0"/>
    <x v="1"/>
  </r>
  <r>
    <n v="71"/>
    <n v="5283228140"/>
    <d v="2025-09-15T00:00:00"/>
    <d v="2025-09-12T00:00:00"/>
    <d v="2025-09-15T00:00:00"/>
    <n v="257453079"/>
    <n v="3725"/>
    <s v="USD"/>
    <n v="7730465118"/>
    <d v="2025-11-05T00:00:00"/>
    <s v="Quincenal"/>
    <s v="2Q OCT"/>
    <d v="2025-09-09T15:00:00"/>
    <d v="2025-10-22T06:00:00"/>
    <x v="10"/>
    <n v="11"/>
    <x v="0"/>
    <x v="0"/>
    <x v="0"/>
    <x v="0"/>
    <x v="1"/>
  </r>
  <r>
    <n v="71"/>
    <n v="5283228142"/>
    <d v="2025-09-15T00:00:00"/>
    <d v="2025-09-12T00:00:00"/>
    <d v="2025-09-15T00:00:00"/>
    <n v="257453079"/>
    <n v="6385"/>
    <s v="USD"/>
    <n v="7730465118"/>
    <d v="2025-11-05T00:00:00"/>
    <s v="Quincenal"/>
    <s v="2Q OCT"/>
    <d v="2025-09-09T15:00:00"/>
    <d v="2025-10-22T06:00:00"/>
    <x v="10"/>
    <n v="11"/>
    <x v="0"/>
    <x v="0"/>
    <x v="0"/>
    <x v="0"/>
    <x v="1"/>
  </r>
  <r>
    <n v="71"/>
    <n v="5283228145"/>
    <d v="2025-09-15T00:00:00"/>
    <d v="2025-09-12T00:00:00"/>
    <d v="2025-09-15T00:00:00"/>
    <n v="257453079"/>
    <n v="78657"/>
    <s v="USD"/>
    <n v="7730465118"/>
    <d v="2025-11-05T00:00:00"/>
    <s v="Quincenal"/>
    <s v="2Q OCT"/>
    <d v="2025-09-09T15:00:00"/>
    <d v="2025-10-22T06:00:00"/>
    <x v="10"/>
    <n v="11"/>
    <x v="0"/>
    <x v="0"/>
    <x v="0"/>
    <x v="0"/>
    <x v="1"/>
  </r>
  <r>
    <n v="71"/>
    <n v="5283228146"/>
    <d v="2025-09-15T00:00:00"/>
    <d v="2025-09-12T00:00:00"/>
    <d v="2025-09-15T00:00:00"/>
    <n v="257453079"/>
    <n v="11983"/>
    <s v="USD"/>
    <n v="7730465118"/>
    <d v="2025-11-05T00:00:00"/>
    <s v="Quincenal"/>
    <s v="2Q OCT"/>
    <d v="2025-09-09T15:00:00"/>
    <d v="2025-10-22T06:00:00"/>
    <x v="10"/>
    <n v="11"/>
    <x v="0"/>
    <x v="0"/>
    <x v="0"/>
    <x v="0"/>
    <x v="1"/>
  </r>
  <r>
    <n v="71"/>
    <n v="5283228154"/>
    <d v="2025-09-15T00:00:00"/>
    <d v="2025-09-12T00:00:00"/>
    <d v="2025-09-15T00:00:00"/>
    <n v="257453079"/>
    <n v="6773"/>
    <s v="USD"/>
    <n v="7730465118"/>
    <d v="2025-11-05T00:00:00"/>
    <s v="Quincenal"/>
    <s v="2Q OCT"/>
    <d v="2025-09-09T15:00:00"/>
    <d v="2025-10-22T06:00:00"/>
    <x v="10"/>
    <n v="11"/>
    <x v="0"/>
    <x v="0"/>
    <x v="0"/>
    <x v="0"/>
    <x v="1"/>
  </r>
  <r>
    <n v="1591"/>
    <n v="5612486880"/>
    <d v="2025-09-15T00:00:00"/>
    <d v="2025-09-12T00:00:00"/>
    <d v="2025-09-15T00:00:00"/>
    <n v="257453949"/>
    <n v="1771"/>
    <s v="USD"/>
    <n v="7730465118"/>
    <d v="2025-11-05T00:00:00"/>
    <s v="Quincenal"/>
    <s v="2Q OCT"/>
    <d v="2025-09-12T15:00:00"/>
    <d v="2025-10-22T06:00:00"/>
    <x v="10"/>
    <n v="11"/>
    <x v="0"/>
    <x v="0"/>
    <x v="0"/>
    <x v="0"/>
    <x v="1"/>
  </r>
  <r>
    <n v="1591"/>
    <n v="5612486881"/>
    <d v="2025-09-15T00:00:00"/>
    <d v="2025-09-12T00:00:00"/>
    <d v="2025-09-15T00:00:00"/>
    <n v="257453949"/>
    <n v="2862"/>
    <s v="USD"/>
    <n v="7730465118"/>
    <d v="2025-11-05T00:00:00"/>
    <s v="Quincenal"/>
    <s v="2Q OCT"/>
    <d v="2025-09-12T15:00:00"/>
    <d v="2025-10-22T06:00:00"/>
    <x v="10"/>
    <n v="11"/>
    <x v="0"/>
    <x v="0"/>
    <x v="0"/>
    <x v="0"/>
    <x v="1"/>
  </r>
  <r>
    <n v="1591"/>
    <n v="5612486882"/>
    <d v="2025-09-15T00:00:00"/>
    <d v="2025-09-12T00:00:00"/>
    <d v="2025-09-15T00:00:00"/>
    <n v="257453949"/>
    <n v="1535"/>
    <s v="USD"/>
    <n v="7730465118"/>
    <d v="2025-11-05T00:00:00"/>
    <s v="Quincenal"/>
    <s v="2Q OCT"/>
    <d v="2025-09-12T15:00:00"/>
    <d v="2025-10-22T06:00:00"/>
    <x v="10"/>
    <n v="11"/>
    <x v="0"/>
    <x v="0"/>
    <x v="0"/>
    <x v="0"/>
    <x v="1"/>
  </r>
  <r>
    <n v="1591"/>
    <n v="5612486884"/>
    <d v="2025-09-15T00:00:00"/>
    <d v="2025-09-12T00:00:00"/>
    <d v="2025-09-15T00:00:00"/>
    <n v="257453949"/>
    <n v="36903"/>
    <s v="USD"/>
    <n v="7730465118"/>
    <d v="2025-11-05T00:00:00"/>
    <s v="Quincenal"/>
    <s v="2Q OCT"/>
    <d v="2025-09-12T15:00:00"/>
    <d v="2025-10-22T06:00:00"/>
    <x v="10"/>
    <n v="11"/>
    <x v="0"/>
    <x v="0"/>
    <x v="0"/>
    <x v="0"/>
    <x v="1"/>
  </r>
  <r>
    <n v="1591"/>
    <n v="5612486885"/>
    <d v="2025-09-15T00:00:00"/>
    <d v="2025-09-12T00:00:00"/>
    <d v="2025-09-15T00:00:00"/>
    <n v="257453949"/>
    <n v="1676"/>
    <s v="USD"/>
    <n v="7730465118"/>
    <d v="2025-11-05T00:00:00"/>
    <s v="Quincenal"/>
    <s v="2Q OCT"/>
    <d v="2025-09-12T15:00:00"/>
    <d v="2025-10-22T06:00:00"/>
    <x v="10"/>
    <n v="11"/>
    <x v="0"/>
    <x v="0"/>
    <x v="0"/>
    <x v="0"/>
    <x v="1"/>
  </r>
  <r>
    <n v="1591"/>
    <n v="5612486887"/>
    <d v="2025-09-15T00:00:00"/>
    <d v="2025-09-12T00:00:00"/>
    <d v="2025-09-15T00:00:00"/>
    <n v="257453949"/>
    <n v="2862"/>
    <s v="USD"/>
    <n v="7730465118"/>
    <d v="2025-11-05T00:00:00"/>
    <s v="Quincenal"/>
    <s v="2Q OCT"/>
    <d v="2025-09-12T15:00:00"/>
    <d v="2025-10-22T06:00:00"/>
    <x v="10"/>
    <n v="11"/>
    <x v="0"/>
    <x v="0"/>
    <x v="0"/>
    <x v="0"/>
    <x v="1"/>
  </r>
  <r>
    <n v="1591"/>
    <n v="5612486889"/>
    <d v="2025-09-15T00:00:00"/>
    <d v="2025-09-12T00:00:00"/>
    <d v="2025-09-15T00:00:00"/>
    <n v="257453949"/>
    <n v="63"/>
    <s v="USD"/>
    <n v="7730465118"/>
    <d v="2025-11-05T00:00:00"/>
    <s v="Quincenal"/>
    <s v="2Q OCT"/>
    <d v="2025-09-12T15:00:00"/>
    <d v="2025-10-22T06:00:00"/>
    <x v="10"/>
    <n v="11"/>
    <x v="0"/>
    <x v="0"/>
    <x v="0"/>
    <x v="0"/>
    <x v="1"/>
  </r>
  <r>
    <n v="1591"/>
    <n v="5612486891"/>
    <d v="2025-09-15T00:00:00"/>
    <d v="2025-09-12T00:00:00"/>
    <d v="2025-09-15T00:00:00"/>
    <n v="257453949"/>
    <n v="8612"/>
    <s v="USD"/>
    <n v="7730465118"/>
    <d v="2025-11-05T00:00:00"/>
    <s v="Quincenal"/>
    <s v="2Q OCT"/>
    <d v="2025-09-12T15:00:00"/>
    <d v="2025-10-22T06:00:00"/>
    <x v="10"/>
    <n v="11"/>
    <x v="0"/>
    <x v="0"/>
    <x v="0"/>
    <x v="0"/>
    <x v="1"/>
  </r>
  <r>
    <n v="71"/>
    <n v="5283240842"/>
    <d v="2025-09-18T00:00:00"/>
    <d v="2025-09-18T00:00:00"/>
    <d v="2025-09-18T00:00:00"/>
    <s v="HLCUSHA250999423"/>
    <n v="538"/>
    <s v="USD"/>
    <n v="7730465118"/>
    <d v="2025-11-05T00:00:00"/>
    <s v="Quincenal"/>
    <s v="2Q OCT"/>
    <d v="2025-09-16T15:00:00"/>
    <d v="2025-10-22T12:00:00"/>
    <x v="10"/>
    <n v="11"/>
    <x v="0"/>
    <x v="0"/>
    <x v="0"/>
    <x v="1"/>
    <x v="1"/>
  </r>
  <r>
    <n v="71"/>
    <n v="5283240844"/>
    <d v="2025-09-18T00:00:00"/>
    <d v="2025-09-18T00:00:00"/>
    <d v="2025-09-18T00:00:00"/>
    <s v="HLCUSHA250999423"/>
    <n v="4021"/>
    <s v="USD"/>
    <n v="7730465118"/>
    <d v="2025-11-05T00:00:00"/>
    <s v="Quincenal"/>
    <s v="2Q OCT"/>
    <d v="2025-09-16T15:00:00"/>
    <d v="2025-10-22T12:00:00"/>
    <x v="10"/>
    <n v="11"/>
    <x v="0"/>
    <x v="0"/>
    <x v="0"/>
    <x v="1"/>
    <x v="1"/>
  </r>
  <r>
    <n v="71"/>
    <n v="5283240854"/>
    <d v="2025-09-18T00:00:00"/>
    <d v="2025-09-18T00:00:00"/>
    <d v="2025-09-18T00:00:00"/>
    <s v="HLCUSHA250999423"/>
    <n v="8025"/>
    <s v="USD"/>
    <n v="7730465118"/>
    <d v="2025-11-05T00:00:00"/>
    <s v="Quincenal"/>
    <s v="2Q OCT"/>
    <d v="2025-09-16T15:00:00"/>
    <d v="2025-10-22T12:00:00"/>
    <x v="10"/>
    <n v="11"/>
    <x v="0"/>
    <x v="0"/>
    <x v="0"/>
    <x v="1"/>
    <x v="1"/>
  </r>
  <r>
    <n v="71"/>
    <n v="5283240863"/>
    <d v="2025-09-18T00:00:00"/>
    <d v="2025-09-18T00:00:00"/>
    <d v="2025-09-18T00:00:00"/>
    <n v="257456245"/>
    <n v="9079"/>
    <s v="USD"/>
    <n v="7730465118"/>
    <d v="2025-11-05T00:00:00"/>
    <s v="Quincenal"/>
    <s v="2Q OCT"/>
    <d v="2025-09-15T08:00:00"/>
    <d v="2025-10-22T12:00:00"/>
    <x v="10"/>
    <n v="11"/>
    <x v="0"/>
    <x v="0"/>
    <x v="0"/>
    <x v="1"/>
    <x v="1"/>
  </r>
  <r>
    <n v="71"/>
    <n v="5283240876"/>
    <d v="2025-09-18T00:00:00"/>
    <d v="2025-09-18T00:00:00"/>
    <d v="2025-09-18T00:00:00"/>
    <n v="257456245"/>
    <n v="1689"/>
    <s v="USD"/>
    <n v="7730465118"/>
    <d v="2025-11-05T00:00:00"/>
    <s v="Quincenal"/>
    <s v="2Q OCT"/>
    <d v="2025-09-15T08:00:00"/>
    <d v="2025-10-22T12:00:00"/>
    <x v="10"/>
    <n v="11"/>
    <x v="0"/>
    <x v="0"/>
    <x v="0"/>
    <x v="1"/>
    <x v="1"/>
  </r>
  <r>
    <n v="71"/>
    <n v="5283240884"/>
    <d v="2025-09-18T00:00:00"/>
    <d v="2025-09-18T00:00:00"/>
    <d v="2025-09-18T00:00:00"/>
    <s v="HLCUSHA250999423"/>
    <n v="854"/>
    <s v="USD"/>
    <n v="7730465118"/>
    <d v="2025-11-05T00:00:00"/>
    <s v="Quincenal"/>
    <s v="2Q OCT"/>
    <d v="2025-09-16T15:00:00"/>
    <d v="2025-10-22T12:00:00"/>
    <x v="10"/>
    <n v="11"/>
    <x v="0"/>
    <x v="0"/>
    <x v="0"/>
    <x v="1"/>
    <x v="1"/>
  </r>
  <r>
    <n v="71"/>
    <n v="5283240887"/>
    <d v="2025-09-18T00:00:00"/>
    <d v="2025-09-18T00:00:00"/>
    <d v="2025-09-18T00:00:00"/>
    <n v="257456245"/>
    <n v="70138"/>
    <s v="USD"/>
    <n v="7730465118"/>
    <d v="2025-11-05T00:00:00"/>
    <s v="Quincenal"/>
    <s v="2Q OCT"/>
    <d v="2025-09-15T08:00:00"/>
    <d v="2025-10-22T12:00:00"/>
    <x v="10"/>
    <n v="11"/>
    <x v="0"/>
    <x v="0"/>
    <x v="0"/>
    <x v="1"/>
    <x v="1"/>
  </r>
  <r>
    <n v="71"/>
    <n v="5283240893"/>
    <d v="2025-09-18T00:00:00"/>
    <d v="2025-09-18T00:00:00"/>
    <d v="2025-09-18T00:00:00"/>
    <s v="HLCUSHA250999423"/>
    <n v="97838"/>
    <s v="USD"/>
    <n v="7730465118"/>
    <d v="2025-11-05T00:00:00"/>
    <s v="Quincenal"/>
    <s v="2Q OCT"/>
    <d v="2025-09-16T15:00:00"/>
    <d v="2025-10-22T12:00:00"/>
    <x v="10"/>
    <n v="11"/>
    <x v="0"/>
    <x v="0"/>
    <x v="0"/>
    <x v="1"/>
    <x v="1"/>
  </r>
  <r>
    <n v="1048704"/>
    <s v="MMBCNFA25/18796"/>
    <d v="2025-10-24T00:00:00"/>
    <d v="2025-10-24T00:00:00"/>
    <s v="-"/>
    <s v="BORUBLT038AXBA13"/>
    <n v="76251"/>
    <s v="EUR"/>
    <n v="7730465118"/>
    <d v="2025-11-05T00:00:00"/>
    <s v="Quincenal"/>
    <s v="2Q OCT"/>
    <d v="2025-10-16T00:00:00"/>
    <d v="2025-10-24T00:00:00"/>
    <x v="9"/>
    <n v="11"/>
    <x v="1"/>
    <x v="2"/>
    <x v="0"/>
    <x v="0"/>
    <x v="0"/>
  </r>
  <r>
    <n v="515"/>
    <n v="5547966369"/>
    <d v="2025-09-28T00:00:00"/>
    <d v="2025-09-24T00:00:00"/>
    <d v="2025-09-28T00:00:00"/>
    <n v="258625078"/>
    <n v="24244"/>
    <s v="USD"/>
    <n v="7730465118"/>
    <d v="2025-11-05T00:00:00"/>
    <s v="Quincenal"/>
    <s v="2Q OCT"/>
    <d v="2025-09-22T15:00:00"/>
    <d v="2025-10-25T00:00:00"/>
    <x v="10"/>
    <n v="11"/>
    <x v="0"/>
    <x v="0"/>
    <x v="0"/>
    <x v="0"/>
    <x v="1"/>
  </r>
  <r>
    <n v="1591"/>
    <n v="5612496230"/>
    <d v="2025-09-23T00:00:00"/>
    <d v="2025-09-19T00:00:00"/>
    <d v="2025-09-23T00:00:00"/>
    <n v="257966612"/>
    <n v="1019"/>
    <s v="USD"/>
    <n v="7730465118"/>
    <d v="2025-11-05T00:00:00"/>
    <s v="Quincenal"/>
    <s v="2Q OCT"/>
    <d v="2025-09-19T00:00:00"/>
    <d v="2025-10-25T00:00:00"/>
    <x v="10"/>
    <n v="11"/>
    <x v="0"/>
    <x v="0"/>
    <x v="0"/>
    <x v="0"/>
    <x v="1"/>
  </r>
  <r>
    <n v="1591"/>
    <n v="5612496231"/>
    <d v="2025-09-23T00:00:00"/>
    <d v="2025-09-19T00:00:00"/>
    <d v="2025-09-23T00:00:00"/>
    <n v="257966612"/>
    <n v="2827"/>
    <s v="USD"/>
    <n v="7730465118"/>
    <d v="2025-11-05T00:00:00"/>
    <s v="Quincenal"/>
    <s v="2Q OCT"/>
    <d v="2025-09-19T00:00:00"/>
    <d v="2025-10-25T00:00:00"/>
    <x v="10"/>
    <n v="11"/>
    <x v="0"/>
    <x v="0"/>
    <x v="0"/>
    <x v="0"/>
    <x v="1"/>
  </r>
  <r>
    <n v="1591"/>
    <n v="5612496233"/>
    <d v="2025-09-23T00:00:00"/>
    <d v="2025-09-19T00:00:00"/>
    <d v="2025-09-23T00:00:00"/>
    <n v="257966612"/>
    <n v="2547"/>
    <s v="USD"/>
    <n v="7730465118"/>
    <d v="2025-11-05T00:00:00"/>
    <s v="Quincenal"/>
    <s v="2Q OCT"/>
    <d v="2025-09-19T00:00:00"/>
    <d v="2025-10-25T00:00:00"/>
    <x v="10"/>
    <n v="11"/>
    <x v="0"/>
    <x v="0"/>
    <x v="0"/>
    <x v="0"/>
    <x v="1"/>
  </r>
  <r>
    <n v="1591"/>
    <n v="5612496236"/>
    <d v="2025-09-23T00:00:00"/>
    <d v="2025-09-19T00:00:00"/>
    <d v="2025-09-23T00:00:00"/>
    <n v="257966612"/>
    <n v="1779"/>
    <s v="USD"/>
    <n v="7730465118"/>
    <d v="2025-11-05T00:00:00"/>
    <s v="Quincenal"/>
    <s v="2Q OCT"/>
    <d v="2025-09-19T00:00:00"/>
    <d v="2025-10-25T00:00:00"/>
    <x v="10"/>
    <n v="11"/>
    <x v="0"/>
    <x v="0"/>
    <x v="0"/>
    <x v="0"/>
    <x v="1"/>
  </r>
  <r>
    <n v="1591"/>
    <n v="5612496249"/>
    <d v="2025-09-23T00:00:00"/>
    <d v="2025-09-19T00:00:00"/>
    <d v="2025-09-23T00:00:00"/>
    <n v="257966612"/>
    <n v="118"/>
    <s v="USD"/>
    <n v="7730465118"/>
    <d v="2025-11-05T00:00:00"/>
    <s v="Quincenal"/>
    <s v="2Q OCT"/>
    <d v="2025-09-19T00:00:00"/>
    <d v="2025-10-25T00:00:00"/>
    <x v="10"/>
    <n v="11"/>
    <x v="0"/>
    <x v="0"/>
    <x v="0"/>
    <x v="0"/>
    <x v="1"/>
  </r>
  <r>
    <n v="1591"/>
    <n v="5612496254"/>
    <d v="2025-09-23T00:00:00"/>
    <d v="2025-09-19T00:00:00"/>
    <d v="2025-09-23T00:00:00"/>
    <n v="257966612"/>
    <n v="1968"/>
    <s v="USD"/>
    <n v="7730465118"/>
    <d v="2025-11-05T00:00:00"/>
    <s v="Quincenal"/>
    <s v="2Q OCT"/>
    <d v="2025-09-19T00:00:00"/>
    <d v="2025-10-25T00:00:00"/>
    <x v="10"/>
    <n v="11"/>
    <x v="0"/>
    <x v="0"/>
    <x v="0"/>
    <x v="0"/>
    <x v="1"/>
  </r>
  <r>
    <n v="1591"/>
    <n v="5612496268"/>
    <d v="2025-09-23T00:00:00"/>
    <d v="2025-09-19T00:00:00"/>
    <d v="2025-09-23T00:00:00"/>
    <n v="257966612"/>
    <n v="4546"/>
    <s v="USD"/>
    <n v="7730465118"/>
    <d v="2025-11-05T00:00:00"/>
    <s v="Quincenal"/>
    <s v="2Q OCT"/>
    <d v="2025-09-19T00:00:00"/>
    <d v="2025-10-25T00:00:00"/>
    <x v="10"/>
    <n v="11"/>
    <x v="0"/>
    <x v="0"/>
    <x v="0"/>
    <x v="0"/>
    <x v="1"/>
  </r>
  <r>
    <n v="1591"/>
    <n v="5612496278"/>
    <d v="2025-09-23T00:00:00"/>
    <d v="2025-09-19T00:00:00"/>
    <d v="2025-09-23T00:00:00"/>
    <n v="257966612"/>
    <n v="1833"/>
    <s v="USD"/>
    <n v="7730465118"/>
    <d v="2025-11-05T00:00:00"/>
    <s v="Quincenal"/>
    <s v="2Q OCT"/>
    <d v="2025-09-19T00:00:00"/>
    <d v="2025-10-25T00:00:00"/>
    <x v="10"/>
    <n v="11"/>
    <x v="0"/>
    <x v="0"/>
    <x v="0"/>
    <x v="0"/>
    <x v="1"/>
  </r>
  <r>
    <n v="1591"/>
    <n v="5612496285"/>
    <d v="2025-09-23T00:00:00"/>
    <d v="2025-09-19T00:00:00"/>
    <d v="2025-09-23T00:00:00"/>
    <n v="257966612"/>
    <n v="12817"/>
    <s v="USD"/>
    <n v="7730465118"/>
    <d v="2025-11-05T00:00:00"/>
    <s v="Quincenal"/>
    <s v="2Q OCT"/>
    <d v="2025-09-19T00:00:00"/>
    <d v="2025-10-25T00:00:00"/>
    <x v="10"/>
    <n v="11"/>
    <x v="0"/>
    <x v="0"/>
    <x v="0"/>
    <x v="0"/>
    <x v="1"/>
  </r>
  <r>
    <n v="1591"/>
    <n v="5612496287"/>
    <d v="2025-09-23T00:00:00"/>
    <d v="2025-09-19T00:00:00"/>
    <d v="2025-09-23T00:00:00"/>
    <n v="257966612"/>
    <n v="22791"/>
    <s v="USD"/>
    <n v="7730465118"/>
    <d v="2025-11-05T00:00:00"/>
    <s v="Quincenal"/>
    <s v="2Q OCT"/>
    <d v="2025-09-19T00:00:00"/>
    <d v="2025-10-25T00:00:00"/>
    <x v="10"/>
    <n v="11"/>
    <x v="0"/>
    <x v="0"/>
    <x v="0"/>
    <x v="0"/>
    <x v="1"/>
  </r>
  <r>
    <n v="71"/>
    <n v="5283241613"/>
    <d v="2025-09-18T00:00:00"/>
    <d v="2025-09-18T00:00:00"/>
    <d v="2025-09-18T00:00:00"/>
    <n v="257654925"/>
    <n v="147"/>
    <s v="USD"/>
    <n v="7730465118"/>
    <d v="2025-11-05T00:00:00"/>
    <s v="Quincenal"/>
    <s v="2Q OCT"/>
    <d v="2025-09-15T15:00:00"/>
    <d v="2025-10-25T18:00:00"/>
    <x v="10"/>
    <n v="11"/>
    <x v="0"/>
    <x v="0"/>
    <x v="0"/>
    <x v="1"/>
    <x v="1"/>
  </r>
  <r>
    <n v="71"/>
    <n v="5283241614"/>
    <d v="2025-09-18T00:00:00"/>
    <d v="2025-09-18T00:00:00"/>
    <d v="2025-09-18T00:00:00"/>
    <n v="257654925"/>
    <n v="747"/>
    <s v="USD"/>
    <n v="7730465118"/>
    <d v="2025-11-05T00:00:00"/>
    <s v="Quincenal"/>
    <s v="2Q OCT"/>
    <d v="2025-09-15T15:00:00"/>
    <d v="2025-10-25T18:00:00"/>
    <x v="10"/>
    <n v="11"/>
    <x v="0"/>
    <x v="0"/>
    <x v="0"/>
    <x v="1"/>
    <x v="1"/>
  </r>
  <r>
    <n v="71"/>
    <n v="5283241616"/>
    <d v="2025-09-18T00:00:00"/>
    <d v="2025-09-18T00:00:00"/>
    <d v="2025-09-18T00:00:00"/>
    <n v="257654925"/>
    <n v="682"/>
    <s v="USD"/>
    <n v="7730465118"/>
    <d v="2025-11-05T00:00:00"/>
    <s v="Quincenal"/>
    <s v="2Q OCT"/>
    <d v="2025-09-15T15:00:00"/>
    <d v="2025-10-25T18:00:00"/>
    <x v="10"/>
    <n v="11"/>
    <x v="0"/>
    <x v="0"/>
    <x v="0"/>
    <x v="1"/>
    <x v="1"/>
  </r>
  <r>
    <n v="10171"/>
    <n v="5481911276"/>
    <d v="2025-10-06T00:00:00"/>
    <d v="2025-10-12T00:00:00"/>
    <d v="2025-11-19T00:00:00"/>
    <n v="258850854"/>
    <n v="1.03599"/>
    <s v="USD"/>
    <n v="7730472788"/>
    <d v="2025-12-09T00:00:00"/>
    <s v="Quincenal"/>
    <s v="2Q NOV"/>
    <d v="2025-10-04T00:00:00"/>
    <d v="2025-10-26T00:00:00"/>
    <x v="9"/>
    <n v="12"/>
    <x v="0"/>
    <x v="1"/>
    <x v="1"/>
    <x v="0"/>
    <x v="0"/>
  </r>
  <r>
    <n v="71"/>
    <n v="5283245861"/>
    <d v="2025-09-22T00:00:00"/>
    <d v="2025-09-22T00:00:00"/>
    <d v="2025-09-22T00:00:00"/>
    <n v="258109308"/>
    <n v="7234"/>
    <s v="USD"/>
    <n v="7730465118"/>
    <d v="2025-11-05T00:00:00"/>
    <s v="Quincenal"/>
    <s v="2Q OCT"/>
    <d v="2025-09-21T12:00:00"/>
    <d v="2025-10-27T11:00:00"/>
    <x v="10"/>
    <n v="11"/>
    <x v="0"/>
    <x v="0"/>
    <x v="0"/>
    <x v="1"/>
    <x v="1"/>
  </r>
  <r>
    <n v="71"/>
    <n v="5283245862"/>
    <d v="2025-09-22T00:00:00"/>
    <d v="2025-09-22T00:00:00"/>
    <d v="2025-09-22T00:00:00"/>
    <n v="258109308"/>
    <n v="12646"/>
    <s v="USD"/>
    <n v="7730465118"/>
    <d v="2025-11-05T00:00:00"/>
    <s v="Quincenal"/>
    <s v="2Q OCT"/>
    <d v="2025-09-21T12:00:00"/>
    <d v="2025-10-27T11:00:00"/>
    <x v="10"/>
    <n v="11"/>
    <x v="0"/>
    <x v="0"/>
    <x v="0"/>
    <x v="1"/>
    <x v="1"/>
  </r>
  <r>
    <n v="515"/>
    <n v="5547954688"/>
    <d v="2025-09-23T00:00:00"/>
    <d v="2025-09-19T00:00:00"/>
    <d v="2025-09-23T00:00:00"/>
    <n v="258911043"/>
    <n v="6941"/>
    <s v="USD"/>
    <n v="7730465118"/>
    <d v="2025-11-05T00:00:00"/>
    <s v="Quincenal"/>
    <s v="2Q OCT"/>
    <d v="2025-09-18T00:00:00"/>
    <d v="2025-10-29T00:00:00"/>
    <x v="10"/>
    <n v="11"/>
    <x v="0"/>
    <x v="0"/>
    <x v="0"/>
    <x v="0"/>
    <x v="1"/>
  </r>
  <r>
    <n v="1591"/>
    <n v="5612496479"/>
    <d v="2025-09-23T00:00:00"/>
    <d v="2025-09-19T00:00:00"/>
    <d v="2025-09-23T00:00:00"/>
    <n v="257623513"/>
    <n v="3938"/>
    <s v="USD"/>
    <n v="7730465118"/>
    <d v="2025-11-05T00:00:00"/>
    <s v="Quincenal"/>
    <s v="2Q OCT"/>
    <d v="2025-09-19T00:00:00"/>
    <d v="2025-10-29T00:00:00"/>
    <x v="10"/>
    <n v="11"/>
    <x v="0"/>
    <x v="0"/>
    <x v="0"/>
    <x v="0"/>
    <x v="1"/>
  </r>
  <r>
    <n v="1591"/>
    <n v="5612496480"/>
    <d v="2025-09-23T00:00:00"/>
    <d v="2025-09-19T00:00:00"/>
    <d v="2025-09-23T00:00:00"/>
    <n v="257623513"/>
    <n v="17142"/>
    <s v="USD"/>
    <n v="7730465118"/>
    <d v="2025-11-05T00:00:00"/>
    <s v="Quincenal"/>
    <s v="2Q OCT"/>
    <d v="2025-09-19T00:00:00"/>
    <d v="2025-10-29T00:00:00"/>
    <x v="10"/>
    <n v="11"/>
    <x v="0"/>
    <x v="0"/>
    <x v="0"/>
    <x v="0"/>
    <x v="1"/>
  </r>
  <r>
    <n v="1591"/>
    <n v="5612496481"/>
    <d v="2025-09-23T00:00:00"/>
    <d v="2025-09-19T00:00:00"/>
    <d v="2025-09-23T00:00:00"/>
    <n v="257623513"/>
    <n v="2745"/>
    <s v="USD"/>
    <n v="7730465118"/>
    <d v="2025-11-05T00:00:00"/>
    <s v="Quincenal"/>
    <s v="2Q OCT"/>
    <d v="2025-09-19T00:00:00"/>
    <d v="2025-10-29T00:00:00"/>
    <x v="10"/>
    <n v="11"/>
    <x v="0"/>
    <x v="0"/>
    <x v="0"/>
    <x v="0"/>
    <x v="1"/>
  </r>
  <r>
    <n v="1571"/>
    <n v="5784123193"/>
    <d v="2025-11-19T00:00:00"/>
    <d v="2025-11-17T00:00:00"/>
    <d v="2025-11-19T00:00:00"/>
    <n v="258857601"/>
    <n v="77253"/>
    <s v="USD"/>
    <n v="7730472788"/>
    <d v="2025-12-09T00:00:00"/>
    <s v="Quincenal"/>
    <s v="2Q NOV"/>
    <d v="2025-09-24T00:00:00"/>
    <d v="2025-10-29T00:00:00"/>
    <x v="11"/>
    <n v="12"/>
    <x v="0"/>
    <x v="0"/>
    <x v="0"/>
    <x v="0"/>
    <x v="0"/>
  </r>
  <r>
    <n v="71"/>
    <n v="5283237859"/>
    <d v="2025-09-18T00:00:00"/>
    <d v="2025-09-17T00:00:00"/>
    <d v="2025-09-18T00:00:00"/>
    <n v="257607160"/>
    <n v="2101"/>
    <s v="USD"/>
    <n v="7730465118"/>
    <d v="2025-11-05T00:00:00"/>
    <s v="Quincenal"/>
    <s v="2Q OCT"/>
    <d v="2025-09-15T15:00:00"/>
    <d v="2025-10-29T07:00:00"/>
    <x v="10"/>
    <n v="11"/>
    <x v="0"/>
    <x v="0"/>
    <x v="0"/>
    <x v="0"/>
    <x v="1"/>
  </r>
  <r>
    <n v="71"/>
    <n v="5283237870"/>
    <d v="2025-09-18T00:00:00"/>
    <d v="2025-09-17T00:00:00"/>
    <d v="2025-09-18T00:00:00"/>
    <n v="257607160"/>
    <n v="11059"/>
    <s v="USD"/>
    <n v="7730465118"/>
    <d v="2025-11-05T00:00:00"/>
    <s v="Quincenal"/>
    <s v="2Q OCT"/>
    <d v="2025-09-15T15:00:00"/>
    <d v="2025-10-29T07:00:00"/>
    <x v="10"/>
    <n v="11"/>
    <x v="0"/>
    <x v="0"/>
    <x v="0"/>
    <x v="0"/>
    <x v="1"/>
  </r>
  <r>
    <n v="71"/>
    <n v="5283237872"/>
    <d v="2025-09-18T00:00:00"/>
    <d v="2025-09-17T00:00:00"/>
    <d v="2025-09-18T00:00:00"/>
    <n v="257607160"/>
    <n v="29696"/>
    <s v="USD"/>
    <n v="7730465118"/>
    <d v="2025-11-05T00:00:00"/>
    <s v="Quincenal"/>
    <s v="2Q OCT"/>
    <d v="2025-09-15T15:00:00"/>
    <d v="2025-10-29T07:00:00"/>
    <x v="10"/>
    <n v="11"/>
    <x v="0"/>
    <x v="0"/>
    <x v="0"/>
    <x v="0"/>
    <x v="1"/>
  </r>
  <r>
    <n v="71"/>
    <n v="5283237874"/>
    <d v="2025-09-18T00:00:00"/>
    <d v="2025-09-17T00:00:00"/>
    <d v="2025-09-18T00:00:00"/>
    <n v="257607160"/>
    <n v="10505"/>
    <s v="USD"/>
    <n v="7730465118"/>
    <d v="2025-11-05T00:00:00"/>
    <s v="Quincenal"/>
    <s v="2Q OCT"/>
    <d v="2025-09-15T15:00:00"/>
    <d v="2025-10-29T07:00:00"/>
    <x v="10"/>
    <n v="11"/>
    <x v="0"/>
    <x v="0"/>
    <x v="0"/>
    <x v="0"/>
    <x v="1"/>
  </r>
  <r>
    <n v="71"/>
    <n v="5283237881"/>
    <d v="2025-09-18T00:00:00"/>
    <d v="2025-09-17T00:00:00"/>
    <d v="2025-09-18T00:00:00"/>
    <n v="257607160"/>
    <n v="51437"/>
    <s v="USD"/>
    <n v="7730465118"/>
    <d v="2025-11-05T00:00:00"/>
    <s v="Quincenal"/>
    <s v="2Q OCT"/>
    <d v="2025-09-15T15:00:00"/>
    <d v="2025-10-29T07:00:00"/>
    <x v="10"/>
    <n v="11"/>
    <x v="0"/>
    <x v="0"/>
    <x v="0"/>
    <x v="0"/>
    <x v="1"/>
  </r>
  <r>
    <n v="71"/>
    <n v="5283238014"/>
    <d v="2025-09-18T00:00:00"/>
    <d v="2025-09-17T00:00:00"/>
    <d v="2025-09-18T00:00:00"/>
    <n v="257607160"/>
    <n v="25952"/>
    <s v="USD"/>
    <n v="7730465118"/>
    <d v="2025-11-05T00:00:00"/>
    <s v="Quincenal"/>
    <s v="2Q OCT"/>
    <d v="2025-09-15T15:00:00"/>
    <d v="2025-10-29T07:00:00"/>
    <x v="10"/>
    <n v="11"/>
    <x v="0"/>
    <x v="0"/>
    <x v="0"/>
    <x v="0"/>
    <x v="1"/>
  </r>
  <r>
    <n v="71"/>
    <n v="5283238016"/>
    <d v="2025-09-18T00:00:00"/>
    <d v="2025-09-17T00:00:00"/>
    <d v="2025-09-18T00:00:00"/>
    <n v="257607160"/>
    <n v="9629"/>
    <s v="USD"/>
    <n v="7730465118"/>
    <d v="2025-11-05T00:00:00"/>
    <s v="Quincenal"/>
    <s v="2Q OCT"/>
    <d v="2025-09-15T15:00:00"/>
    <d v="2025-10-29T07:00:00"/>
    <x v="10"/>
    <n v="11"/>
    <x v="0"/>
    <x v="0"/>
    <x v="0"/>
    <x v="0"/>
    <x v="1"/>
  </r>
  <r>
    <n v="71"/>
    <n v="5283238034"/>
    <d v="2025-09-18T00:00:00"/>
    <d v="2025-09-17T00:00:00"/>
    <d v="2025-09-18T00:00:00"/>
    <n v="257607160"/>
    <n v="15782"/>
    <s v="USD"/>
    <n v="7730465118"/>
    <d v="2025-11-05T00:00:00"/>
    <s v="Quincenal"/>
    <s v="2Q OCT"/>
    <d v="2025-09-15T15:00:00"/>
    <d v="2025-10-29T07:00:00"/>
    <x v="10"/>
    <n v="11"/>
    <x v="0"/>
    <x v="0"/>
    <x v="0"/>
    <x v="0"/>
    <x v="1"/>
  </r>
  <r>
    <n v="71"/>
    <n v="5283238039"/>
    <d v="2025-09-18T00:00:00"/>
    <d v="2025-09-17T00:00:00"/>
    <d v="2025-09-18T00:00:00"/>
    <n v="257607160"/>
    <n v="2151"/>
    <s v="USD"/>
    <n v="7730465118"/>
    <d v="2025-11-05T00:00:00"/>
    <s v="Quincenal"/>
    <s v="2Q OCT"/>
    <d v="2025-09-15T15:00:00"/>
    <d v="2025-10-29T07:00:00"/>
    <x v="10"/>
    <n v="11"/>
    <x v="0"/>
    <x v="0"/>
    <x v="0"/>
    <x v="0"/>
    <x v="1"/>
  </r>
  <r>
    <n v="71"/>
    <n v="5283238042"/>
    <d v="2025-09-18T00:00:00"/>
    <d v="2025-09-17T00:00:00"/>
    <d v="2025-09-18T00:00:00"/>
    <n v="257607160"/>
    <n v="1447"/>
    <s v="USD"/>
    <n v="7730465118"/>
    <d v="2025-11-05T00:00:00"/>
    <s v="Quincenal"/>
    <s v="2Q OCT"/>
    <d v="2025-09-15T15:00:00"/>
    <d v="2025-10-29T07:00:00"/>
    <x v="10"/>
    <n v="11"/>
    <x v="0"/>
    <x v="0"/>
    <x v="0"/>
    <x v="0"/>
    <x v="1"/>
  </r>
  <r>
    <n v="71"/>
    <n v="5283238046"/>
    <d v="2025-09-18T00:00:00"/>
    <d v="2025-09-17T00:00:00"/>
    <d v="2025-09-18T00:00:00"/>
    <n v="257607160"/>
    <n v="51936"/>
    <s v="USD"/>
    <n v="7730465118"/>
    <d v="2025-11-05T00:00:00"/>
    <s v="Quincenal"/>
    <s v="2Q OCT"/>
    <d v="2025-09-15T15:00:00"/>
    <d v="2025-10-29T07:00:00"/>
    <x v="10"/>
    <n v="11"/>
    <x v="0"/>
    <x v="0"/>
    <x v="0"/>
    <x v="0"/>
    <x v="1"/>
  </r>
  <r>
    <n v="71"/>
    <n v="5283238048"/>
    <d v="2025-09-18T00:00:00"/>
    <d v="2025-09-17T00:00:00"/>
    <d v="2025-09-18T00:00:00"/>
    <n v="257607160"/>
    <n v="37478"/>
    <s v="USD"/>
    <n v="7730465118"/>
    <d v="2025-11-05T00:00:00"/>
    <s v="Quincenal"/>
    <s v="2Q OCT"/>
    <d v="2025-09-15T15:00:00"/>
    <d v="2025-10-29T07:00:00"/>
    <x v="10"/>
    <n v="11"/>
    <x v="0"/>
    <x v="0"/>
    <x v="0"/>
    <x v="0"/>
    <x v="1"/>
  </r>
  <r>
    <n v="71"/>
    <n v="5283255030"/>
    <d v="2025-09-25T00:00:00"/>
    <d v="2025-09-25T00:00:00"/>
    <d v="2025-09-25T00:00:00"/>
    <s v="HLCUSHA2509AXVD8"/>
    <n v="1045"/>
    <s v="USD"/>
    <n v="7730465118"/>
    <d v="2025-11-05T00:00:00"/>
    <s v="Quincenal"/>
    <s v="2Q OCT"/>
    <d v="2025-09-22T15:00:00"/>
    <d v="2025-10-29T13:00:00"/>
    <x v="10"/>
    <n v="11"/>
    <x v="0"/>
    <x v="0"/>
    <x v="0"/>
    <x v="1"/>
    <x v="1"/>
  </r>
  <r>
    <n v="71"/>
    <n v="5283255031"/>
    <d v="2025-09-25T00:00:00"/>
    <d v="2025-09-25T00:00:00"/>
    <d v="2025-09-25T00:00:00"/>
    <s v="HLCUSHA2509AXVD8"/>
    <n v="5716"/>
    <s v="USD"/>
    <n v="7730465118"/>
    <d v="2025-11-05T00:00:00"/>
    <s v="Quincenal"/>
    <s v="2Q OCT"/>
    <d v="2025-09-22T15:00:00"/>
    <d v="2025-10-29T13:00:00"/>
    <x v="10"/>
    <n v="11"/>
    <x v="0"/>
    <x v="0"/>
    <x v="0"/>
    <x v="1"/>
    <x v="1"/>
  </r>
  <r>
    <n v="71"/>
    <n v="5283255032"/>
    <d v="2025-09-25T00:00:00"/>
    <d v="2025-09-25T00:00:00"/>
    <d v="2025-09-25T00:00:00"/>
    <s v="HLCUSHA2509AXVD8"/>
    <n v="1398"/>
    <s v="USD"/>
    <n v="7730465118"/>
    <d v="2025-11-05T00:00:00"/>
    <s v="Quincenal"/>
    <s v="2Q OCT"/>
    <d v="2025-09-22T15:00:00"/>
    <d v="2025-10-29T13:00:00"/>
    <x v="10"/>
    <n v="11"/>
    <x v="0"/>
    <x v="0"/>
    <x v="0"/>
    <x v="1"/>
    <x v="1"/>
  </r>
  <r>
    <n v="71"/>
    <n v="5283255033"/>
    <d v="2025-09-25T00:00:00"/>
    <d v="2025-09-25T00:00:00"/>
    <d v="2025-09-25T00:00:00"/>
    <s v="HLCUSHA2509AXVD8"/>
    <n v="3166"/>
    <s v="USD"/>
    <n v="7730465118"/>
    <d v="2025-11-05T00:00:00"/>
    <s v="Quincenal"/>
    <s v="2Q OCT"/>
    <d v="2025-09-22T15:00:00"/>
    <d v="2025-10-29T13:00:00"/>
    <x v="10"/>
    <n v="11"/>
    <x v="0"/>
    <x v="0"/>
    <x v="0"/>
    <x v="1"/>
    <x v="1"/>
  </r>
  <r>
    <n v="71"/>
    <n v="5283255034"/>
    <d v="2025-09-25T00:00:00"/>
    <d v="2025-09-25T00:00:00"/>
    <d v="2025-09-25T00:00:00"/>
    <s v="HLCUSHA2509AXVD8"/>
    <n v="2868"/>
    <s v="USD"/>
    <n v="7730465118"/>
    <d v="2025-11-05T00:00:00"/>
    <s v="Quincenal"/>
    <s v="2Q OCT"/>
    <d v="2025-09-22T15:00:00"/>
    <d v="2025-10-29T13:00:00"/>
    <x v="10"/>
    <n v="11"/>
    <x v="0"/>
    <x v="0"/>
    <x v="0"/>
    <x v="1"/>
    <x v="1"/>
  </r>
  <r>
    <n v="71"/>
    <n v="5283255035"/>
    <d v="2025-09-25T00:00:00"/>
    <d v="2025-09-25T00:00:00"/>
    <d v="2025-09-25T00:00:00"/>
    <s v="HLCUSHA2509AXVD8"/>
    <n v="1988"/>
    <s v="USD"/>
    <n v="7730465118"/>
    <d v="2025-11-05T00:00:00"/>
    <s v="Quincenal"/>
    <s v="2Q OCT"/>
    <d v="2025-09-22T15:00:00"/>
    <d v="2025-10-29T13:00:00"/>
    <x v="10"/>
    <n v="11"/>
    <x v="0"/>
    <x v="0"/>
    <x v="0"/>
    <x v="1"/>
    <x v="1"/>
  </r>
  <r>
    <n v="71"/>
    <n v="5283255036"/>
    <d v="2025-09-25T00:00:00"/>
    <d v="2025-09-25T00:00:00"/>
    <d v="2025-09-25T00:00:00"/>
    <s v="HLCUSHA2509AXVD8"/>
    <n v="93"/>
    <s v="USD"/>
    <n v="7730465118"/>
    <d v="2025-11-05T00:00:00"/>
    <s v="Quincenal"/>
    <s v="2Q OCT"/>
    <d v="2025-09-22T15:00:00"/>
    <d v="2025-10-29T13:00:00"/>
    <x v="10"/>
    <n v="11"/>
    <x v="0"/>
    <x v="0"/>
    <x v="0"/>
    <x v="1"/>
    <x v="1"/>
  </r>
  <r>
    <n v="71"/>
    <n v="5283255037"/>
    <d v="2025-09-25T00:00:00"/>
    <d v="2025-09-25T00:00:00"/>
    <d v="2025-09-25T00:00:00"/>
    <s v="HLCUSHA2509AXVD8"/>
    <n v="10368"/>
    <s v="USD"/>
    <n v="7730465118"/>
    <d v="2025-11-05T00:00:00"/>
    <s v="Quincenal"/>
    <s v="2Q OCT"/>
    <d v="2025-09-22T15:00:00"/>
    <d v="2025-10-29T13:00:00"/>
    <x v="10"/>
    <n v="11"/>
    <x v="0"/>
    <x v="0"/>
    <x v="0"/>
    <x v="1"/>
    <x v="1"/>
  </r>
  <r>
    <n v="71"/>
    <n v="5283255038"/>
    <d v="2025-09-25T00:00:00"/>
    <d v="2025-09-25T00:00:00"/>
    <d v="2025-09-25T00:00:00"/>
    <s v="HLCUSHA2509AXVD8"/>
    <n v="5862"/>
    <s v="USD"/>
    <n v="7730465118"/>
    <d v="2025-11-05T00:00:00"/>
    <s v="Quincenal"/>
    <s v="2Q OCT"/>
    <d v="2025-09-22T15:00:00"/>
    <d v="2025-10-29T13:00:00"/>
    <x v="10"/>
    <n v="11"/>
    <x v="0"/>
    <x v="0"/>
    <x v="0"/>
    <x v="1"/>
    <x v="1"/>
  </r>
  <r>
    <n v="515"/>
    <n v="5547980260"/>
    <d v="2025-10-13T00:00:00"/>
    <d v="2025-09-30T00:00:00"/>
    <d v="2025-10-13T00:00:00"/>
    <n v="257900666"/>
    <n v="229"/>
    <s v="USD"/>
    <n v="7730465118"/>
    <d v="2025-11-05T00:00:00"/>
    <s v="Quincenal"/>
    <s v="2Q OCT"/>
    <d v="2025-09-28T15:00:00"/>
    <d v="2025-10-29T13:00:00"/>
    <x v="10"/>
    <n v="11"/>
    <x v="0"/>
    <x v="0"/>
    <x v="0"/>
    <x v="0"/>
    <x v="1"/>
  </r>
  <r>
    <n v="515"/>
    <n v="5547980262"/>
    <d v="2025-10-13T00:00:00"/>
    <d v="2025-09-30T00:00:00"/>
    <d v="2025-10-13T00:00:00"/>
    <n v="257900666"/>
    <n v="27828"/>
    <s v="USD"/>
    <n v="7730465118"/>
    <d v="2025-11-05T00:00:00"/>
    <s v="Quincenal"/>
    <s v="2Q OCT"/>
    <d v="2025-09-28T15:00:00"/>
    <d v="2025-10-29T13:00:00"/>
    <x v="10"/>
    <n v="11"/>
    <x v="0"/>
    <x v="0"/>
    <x v="0"/>
    <x v="0"/>
    <x v="1"/>
  </r>
  <r>
    <n v="515"/>
    <n v="5547980265"/>
    <d v="2025-10-13T00:00:00"/>
    <d v="2025-09-30T00:00:00"/>
    <d v="2025-10-13T00:00:00"/>
    <n v="257900666"/>
    <n v="110139"/>
    <s v="USD"/>
    <n v="7730465118"/>
    <d v="2025-11-05T00:00:00"/>
    <s v="Quincenal"/>
    <s v="2Q OCT"/>
    <d v="2025-09-28T15:00:00"/>
    <d v="2025-10-29T13:00:00"/>
    <x v="10"/>
    <n v="11"/>
    <x v="0"/>
    <x v="0"/>
    <x v="0"/>
    <x v="0"/>
    <x v="1"/>
  </r>
  <r>
    <n v="515"/>
    <n v="5547980268"/>
    <d v="2025-10-13T00:00:00"/>
    <d v="2025-09-30T00:00:00"/>
    <d v="2025-10-13T00:00:00"/>
    <n v="257900666"/>
    <n v="35"/>
    <s v="USD"/>
    <n v="7730465118"/>
    <d v="2025-11-05T00:00:00"/>
    <s v="Quincenal"/>
    <s v="2Q OCT"/>
    <d v="2025-09-28T15:00:00"/>
    <d v="2025-10-29T13:00:00"/>
    <x v="10"/>
    <n v="11"/>
    <x v="0"/>
    <x v="0"/>
    <x v="0"/>
    <x v="0"/>
    <x v="1"/>
  </r>
  <r>
    <n v="515"/>
    <n v="5547980272"/>
    <d v="2025-10-13T00:00:00"/>
    <d v="2025-09-30T00:00:00"/>
    <d v="2025-10-13T00:00:00"/>
    <n v="257900666"/>
    <n v="581"/>
    <s v="USD"/>
    <n v="7730465118"/>
    <d v="2025-11-05T00:00:00"/>
    <s v="Quincenal"/>
    <s v="2Q OCT"/>
    <d v="2025-09-28T15:00:00"/>
    <d v="2025-10-29T13:00:00"/>
    <x v="10"/>
    <n v="11"/>
    <x v="0"/>
    <x v="0"/>
    <x v="0"/>
    <x v="0"/>
    <x v="1"/>
  </r>
  <r>
    <n v="515"/>
    <n v="5547980274"/>
    <d v="2025-10-13T00:00:00"/>
    <d v="2025-09-30T00:00:00"/>
    <d v="2025-10-13T00:00:00"/>
    <n v="257900666"/>
    <n v="222"/>
    <s v="USD"/>
    <n v="7730465118"/>
    <d v="2025-11-05T00:00:00"/>
    <s v="Quincenal"/>
    <s v="2Q OCT"/>
    <d v="2025-09-28T15:00:00"/>
    <d v="2025-10-29T13:00:00"/>
    <x v="10"/>
    <n v="11"/>
    <x v="0"/>
    <x v="0"/>
    <x v="0"/>
    <x v="0"/>
    <x v="1"/>
  </r>
  <r>
    <n v="515"/>
    <n v="5547980281"/>
    <d v="2025-10-13T00:00:00"/>
    <d v="2025-09-30T00:00:00"/>
    <d v="2025-10-13T00:00:00"/>
    <n v="257900666"/>
    <n v="2631"/>
    <s v="USD"/>
    <n v="7730465118"/>
    <d v="2025-11-05T00:00:00"/>
    <s v="Quincenal"/>
    <s v="2Q OCT"/>
    <d v="2025-09-28T15:00:00"/>
    <d v="2025-10-29T13:00:00"/>
    <x v="10"/>
    <n v="11"/>
    <x v="0"/>
    <x v="0"/>
    <x v="0"/>
    <x v="0"/>
    <x v="1"/>
  </r>
  <r>
    <n v="1591"/>
    <n v="5612508551"/>
    <d v="2025-10-13T00:00:00"/>
    <d v="2025-09-28T00:00:00"/>
    <d v="2025-10-13T00:00:00"/>
    <n v="257986374"/>
    <n v="5207"/>
    <s v="USD"/>
    <n v="7730465118"/>
    <d v="2025-11-05T00:00:00"/>
    <s v="Quincenal"/>
    <s v="2Q OCT"/>
    <d v="2025-09-26T15:00:00"/>
    <d v="2025-10-29T13:00:00"/>
    <x v="10"/>
    <n v="11"/>
    <x v="0"/>
    <x v="0"/>
    <x v="0"/>
    <x v="0"/>
    <x v="1"/>
  </r>
  <r>
    <n v="1591"/>
    <n v="5612508554"/>
    <d v="2025-10-13T00:00:00"/>
    <d v="2025-09-28T00:00:00"/>
    <d v="2025-10-13T00:00:00"/>
    <n v="257986374"/>
    <n v="3796"/>
    <s v="USD"/>
    <n v="7730465118"/>
    <d v="2025-11-05T00:00:00"/>
    <s v="Quincenal"/>
    <s v="2Q OCT"/>
    <d v="2025-09-26T15:00:00"/>
    <d v="2025-10-29T13:00:00"/>
    <x v="10"/>
    <n v="11"/>
    <x v="0"/>
    <x v="0"/>
    <x v="0"/>
    <x v="0"/>
    <x v="1"/>
  </r>
  <r>
    <n v="1591"/>
    <n v="5612508556"/>
    <d v="2025-10-13T00:00:00"/>
    <d v="2025-09-28T00:00:00"/>
    <d v="2025-10-13T00:00:00"/>
    <n v="257986374"/>
    <n v="3917"/>
    <s v="USD"/>
    <n v="7730465118"/>
    <d v="2025-11-05T00:00:00"/>
    <s v="Quincenal"/>
    <s v="2Q OCT"/>
    <d v="2025-09-26T15:00:00"/>
    <d v="2025-10-29T13:00:00"/>
    <x v="10"/>
    <n v="11"/>
    <x v="0"/>
    <x v="0"/>
    <x v="0"/>
    <x v="0"/>
    <x v="1"/>
  </r>
  <r>
    <n v="1591"/>
    <n v="5612508665"/>
    <d v="2025-10-13T00:00:00"/>
    <d v="2025-09-28T00:00:00"/>
    <d v="2025-10-13T00:00:00"/>
    <n v="257986641"/>
    <n v="47"/>
    <s v="USD"/>
    <n v="7730465118"/>
    <d v="2025-11-05T00:00:00"/>
    <s v="Quincenal"/>
    <s v="2Q OCT"/>
    <d v="2025-09-26T15:00:00"/>
    <d v="2025-10-29T13:00:00"/>
    <x v="10"/>
    <n v="11"/>
    <x v="0"/>
    <x v="0"/>
    <x v="0"/>
    <x v="0"/>
    <x v="1"/>
  </r>
  <r>
    <n v="1591"/>
    <n v="5612508666"/>
    <d v="2025-10-13T00:00:00"/>
    <d v="2025-09-28T00:00:00"/>
    <d v="2025-10-13T00:00:00"/>
    <n v="257986641"/>
    <n v="118"/>
    <s v="USD"/>
    <n v="7730465118"/>
    <d v="2025-11-05T00:00:00"/>
    <s v="Quincenal"/>
    <s v="2Q OCT"/>
    <d v="2025-09-26T15:00:00"/>
    <d v="2025-10-29T13:00:00"/>
    <x v="10"/>
    <n v="11"/>
    <x v="0"/>
    <x v="0"/>
    <x v="0"/>
    <x v="0"/>
    <x v="1"/>
  </r>
  <r>
    <n v="1591"/>
    <n v="5612508668"/>
    <d v="2025-10-13T00:00:00"/>
    <d v="2025-09-28T00:00:00"/>
    <d v="2025-10-13T00:00:00"/>
    <n v="257986641"/>
    <n v="953"/>
    <s v="USD"/>
    <n v="7730465118"/>
    <d v="2025-11-05T00:00:00"/>
    <s v="Quincenal"/>
    <s v="2Q OCT"/>
    <d v="2025-09-26T15:00:00"/>
    <d v="2025-10-29T13:00:00"/>
    <x v="10"/>
    <n v="11"/>
    <x v="0"/>
    <x v="0"/>
    <x v="0"/>
    <x v="0"/>
    <x v="1"/>
  </r>
  <r>
    <n v="1591"/>
    <n v="5612508670"/>
    <d v="2025-10-13T00:00:00"/>
    <d v="2025-09-28T00:00:00"/>
    <d v="2025-10-13T00:00:00"/>
    <n v="257986641"/>
    <n v="25454"/>
    <s v="USD"/>
    <n v="7730465118"/>
    <d v="2025-11-05T00:00:00"/>
    <s v="Quincenal"/>
    <s v="2Q OCT"/>
    <d v="2025-09-26T15:00:00"/>
    <d v="2025-10-29T13:00:00"/>
    <x v="10"/>
    <n v="11"/>
    <x v="0"/>
    <x v="0"/>
    <x v="0"/>
    <x v="0"/>
    <x v="1"/>
  </r>
  <r>
    <n v="1591"/>
    <n v="5817563394"/>
    <d v="2025-10-22T00:00:00"/>
    <d v="2025-10-17T00:00:00"/>
    <d v="2025-10-22T00:00:00"/>
    <n v="257986641"/>
    <n v="2997"/>
    <s v="USD"/>
    <n v="7730465118"/>
    <d v="2025-11-05T00:00:00"/>
    <s v="Quincenal"/>
    <s v="2Q OCT"/>
    <d v="2025-09-26T15:00:00"/>
    <d v="2025-10-29T13:00:00"/>
    <x v="9"/>
    <n v="11"/>
    <x v="0"/>
    <x v="0"/>
    <x v="0"/>
    <x v="0"/>
    <x v="0"/>
  </r>
  <r>
    <n v="71"/>
    <n v="5283259075"/>
    <d v="2025-09-26T00:00:00"/>
    <d v="2025-09-26T00:00:00"/>
    <d v="2025-09-26T00:00:00"/>
    <n v="259085660"/>
    <n v="36036"/>
    <s v="USD"/>
    <n v="7730467887"/>
    <d v="2025-11-18T00:00:00"/>
    <s v="Quincenal"/>
    <s v="1Q NOV"/>
    <d v="2025-09-26T15:00:00"/>
    <d v="2025-11-01T19:00:00"/>
    <x v="10"/>
    <n v="11"/>
    <x v="0"/>
    <x v="0"/>
    <x v="0"/>
    <x v="1"/>
    <x v="1"/>
  </r>
  <r>
    <n v="71"/>
    <n v="5283259082"/>
    <d v="2025-09-26T00:00:00"/>
    <d v="2025-09-26T00:00:00"/>
    <d v="2025-09-26T00:00:00"/>
    <n v="259085660"/>
    <n v="791"/>
    <s v="USD"/>
    <n v="7730467887"/>
    <d v="2025-11-18T00:00:00"/>
    <s v="Quincenal"/>
    <s v="1Q NOV"/>
    <d v="2025-09-26T15:00:00"/>
    <d v="2025-11-01T19:00:00"/>
    <x v="10"/>
    <n v="11"/>
    <x v="0"/>
    <x v="0"/>
    <x v="0"/>
    <x v="1"/>
    <x v="1"/>
  </r>
  <r>
    <n v="71"/>
    <n v="5283259087"/>
    <d v="2025-09-26T00:00:00"/>
    <d v="2025-09-26T00:00:00"/>
    <d v="2025-09-26T00:00:00"/>
    <n v="259085660"/>
    <n v="2985"/>
    <s v="USD"/>
    <n v="7730467887"/>
    <d v="2025-11-18T00:00:00"/>
    <s v="Quincenal"/>
    <s v="1Q NOV"/>
    <d v="2025-09-26T15:00:00"/>
    <d v="2025-11-01T19:00:00"/>
    <x v="10"/>
    <n v="11"/>
    <x v="0"/>
    <x v="0"/>
    <x v="0"/>
    <x v="1"/>
    <x v="1"/>
  </r>
  <r>
    <n v="71"/>
    <n v="5283259094"/>
    <d v="2025-09-26T00:00:00"/>
    <d v="2025-09-26T00:00:00"/>
    <d v="2025-09-26T00:00:00"/>
    <n v="259085660"/>
    <n v="1727"/>
    <s v="USD"/>
    <n v="7730467887"/>
    <d v="2025-11-18T00:00:00"/>
    <s v="Quincenal"/>
    <s v="1Q NOV"/>
    <d v="2025-09-26T15:00:00"/>
    <d v="2025-11-01T19:00:00"/>
    <x v="10"/>
    <n v="11"/>
    <x v="0"/>
    <x v="0"/>
    <x v="0"/>
    <x v="1"/>
    <x v="1"/>
  </r>
  <r>
    <n v="71"/>
    <n v="5283259101"/>
    <d v="2025-09-26T00:00:00"/>
    <d v="2025-09-26T00:00:00"/>
    <d v="2025-09-26T00:00:00"/>
    <n v="259085660"/>
    <n v="9497"/>
    <s v="USD"/>
    <n v="7730467887"/>
    <d v="2025-11-18T00:00:00"/>
    <s v="Quincenal"/>
    <s v="1Q NOV"/>
    <d v="2025-09-26T15:00:00"/>
    <d v="2025-11-01T19:00:00"/>
    <x v="10"/>
    <n v="11"/>
    <x v="0"/>
    <x v="0"/>
    <x v="0"/>
    <x v="1"/>
    <x v="1"/>
  </r>
  <r>
    <n v="71"/>
    <n v="5283259102"/>
    <d v="2025-09-26T00:00:00"/>
    <d v="2025-09-26T00:00:00"/>
    <d v="2025-09-26T00:00:00"/>
    <n v="259085660"/>
    <n v="13684"/>
    <s v="USD"/>
    <n v="7730467887"/>
    <d v="2025-11-18T00:00:00"/>
    <s v="Quincenal"/>
    <s v="1Q NOV"/>
    <d v="2025-09-26T15:00:00"/>
    <d v="2025-11-01T19:00:00"/>
    <x v="10"/>
    <n v="11"/>
    <x v="0"/>
    <x v="0"/>
    <x v="0"/>
    <x v="1"/>
    <x v="1"/>
  </r>
  <r>
    <n v="71"/>
    <n v="5283264256"/>
    <d v="2025-09-28T00:00:00"/>
    <d v="2025-09-28T00:00:00"/>
    <d v="2025-09-28T00:00:00"/>
    <n v="258173570"/>
    <n v="1949"/>
    <s v="USD"/>
    <n v="7730467887"/>
    <d v="2025-11-18T00:00:00"/>
    <s v="Quincenal"/>
    <s v="1Q NOV"/>
    <d v="2025-09-27T15:00:00"/>
    <d v="2025-11-03T11:00:00"/>
    <x v="10"/>
    <n v="11"/>
    <x v="0"/>
    <x v="0"/>
    <x v="0"/>
    <x v="1"/>
    <x v="1"/>
  </r>
  <r>
    <n v="71"/>
    <n v="5283253854"/>
    <d v="2025-09-24T00:00:00"/>
    <d v="2025-09-24T00:00:00"/>
    <d v="2025-09-24T00:00:00"/>
    <n v="257872348"/>
    <n v="10772"/>
    <s v="USD"/>
    <n v="7730467887"/>
    <d v="2025-11-18T00:00:00"/>
    <s v="Quincenal"/>
    <s v="1Q NOV"/>
    <d v="2025-09-23T15:00:00"/>
    <d v="2025-11-05T07:00:00"/>
    <x v="10"/>
    <n v="11"/>
    <x v="0"/>
    <x v="0"/>
    <x v="0"/>
    <x v="1"/>
    <x v="1"/>
  </r>
  <r>
    <n v="1591"/>
    <n v="5612506572"/>
    <d v="2025-10-13T00:00:00"/>
    <d v="2025-09-28T00:00:00"/>
    <d v="2025-10-13T00:00:00"/>
    <n v="257970467"/>
    <n v="401"/>
    <s v="USD"/>
    <n v="7730467887"/>
    <d v="2025-11-18T00:00:00"/>
    <s v="Quincenal"/>
    <s v="1Q NOV"/>
    <d v="2025-09-26T15:00:00"/>
    <d v="2025-11-05T07:00:00"/>
    <x v="10"/>
    <n v="11"/>
    <x v="0"/>
    <x v="0"/>
    <x v="0"/>
    <x v="0"/>
    <x v="1"/>
  </r>
  <r>
    <n v="1591"/>
    <n v="5612506573"/>
    <d v="2025-10-13T00:00:00"/>
    <d v="2025-09-28T00:00:00"/>
    <d v="2025-10-13T00:00:00"/>
    <n v="257970467"/>
    <n v="174"/>
    <s v="USD"/>
    <n v="7730467887"/>
    <d v="2025-11-18T00:00:00"/>
    <s v="Quincenal"/>
    <s v="1Q NOV"/>
    <d v="2025-09-26T15:00:00"/>
    <d v="2025-11-05T07:00:00"/>
    <x v="10"/>
    <n v="11"/>
    <x v="0"/>
    <x v="0"/>
    <x v="0"/>
    <x v="0"/>
    <x v="1"/>
  </r>
  <r>
    <n v="1591"/>
    <n v="5612506574"/>
    <d v="2025-10-13T00:00:00"/>
    <d v="2025-09-28T00:00:00"/>
    <d v="2025-10-13T00:00:00"/>
    <n v="257970467"/>
    <n v="103"/>
    <s v="USD"/>
    <n v="7730467887"/>
    <d v="2025-11-18T00:00:00"/>
    <s v="Quincenal"/>
    <s v="1Q NOV"/>
    <d v="2025-09-26T15:00:00"/>
    <d v="2025-11-05T07:00:00"/>
    <x v="10"/>
    <n v="11"/>
    <x v="0"/>
    <x v="0"/>
    <x v="0"/>
    <x v="0"/>
    <x v="1"/>
  </r>
  <r>
    <n v="71"/>
    <n v="5283270304"/>
    <d v="2025-09-30T00:00:00"/>
    <d v="2025-09-30T00:00:00"/>
    <d v="2025-09-30T00:00:00"/>
    <n v="257870727"/>
    <n v="789"/>
    <s v="USD"/>
    <n v="7730467887"/>
    <d v="2025-11-18T00:00:00"/>
    <s v="Quincenal"/>
    <s v="1Q NOV"/>
    <d v="2025-09-29T15:00:00"/>
    <d v="2025-11-05T13:00:00"/>
    <x v="10"/>
    <n v="11"/>
    <x v="0"/>
    <x v="0"/>
    <x v="0"/>
    <x v="1"/>
    <x v="1"/>
  </r>
  <r>
    <n v="71"/>
    <n v="5283270311"/>
    <d v="2025-09-30T00:00:00"/>
    <d v="2025-09-30T00:00:00"/>
    <d v="2025-09-30T00:00:00"/>
    <n v="257870727"/>
    <n v="442"/>
    <s v="USD"/>
    <n v="7730467887"/>
    <d v="2025-11-18T00:00:00"/>
    <s v="Quincenal"/>
    <s v="1Q NOV"/>
    <d v="2025-09-29T15:00:00"/>
    <d v="2025-11-05T13:00:00"/>
    <x v="10"/>
    <n v="11"/>
    <x v="0"/>
    <x v="0"/>
    <x v="0"/>
    <x v="1"/>
    <x v="1"/>
  </r>
  <r>
    <n v="71"/>
    <n v="5283270314"/>
    <d v="2025-09-30T00:00:00"/>
    <d v="2025-09-30T00:00:00"/>
    <d v="2025-09-30T00:00:00"/>
    <n v="257870727"/>
    <n v="435"/>
    <s v="USD"/>
    <n v="7730467887"/>
    <d v="2025-11-18T00:00:00"/>
    <s v="Quincenal"/>
    <s v="1Q NOV"/>
    <d v="2025-09-29T15:00:00"/>
    <d v="2025-11-05T13:00:00"/>
    <x v="10"/>
    <n v="11"/>
    <x v="0"/>
    <x v="0"/>
    <x v="0"/>
    <x v="1"/>
    <x v="1"/>
  </r>
  <r>
    <n v="71"/>
    <n v="5283272128"/>
    <d v="2025-09-30T00:00:00"/>
    <d v="2025-09-30T00:00:00"/>
    <d v="2025-09-30T00:00:00"/>
    <s v="HLCUSHA2509BIIH6"/>
    <n v="4635"/>
    <s v="USD"/>
    <n v="7730467887"/>
    <d v="2025-11-18T00:00:00"/>
    <s v="Quincenal"/>
    <s v="1Q NOV"/>
    <d v="2025-09-29T15:00:00"/>
    <d v="2025-11-05T13:00:00"/>
    <x v="10"/>
    <n v="11"/>
    <x v="0"/>
    <x v="0"/>
    <x v="0"/>
    <x v="1"/>
    <x v="1"/>
  </r>
  <r>
    <n v="71"/>
    <n v="5283272131"/>
    <d v="2025-09-30T00:00:00"/>
    <d v="2025-09-30T00:00:00"/>
    <d v="2025-09-30T00:00:00"/>
    <s v="HLCUSHA2509BIIH6"/>
    <n v="669"/>
    <s v="USD"/>
    <n v="7730467887"/>
    <d v="2025-11-18T00:00:00"/>
    <s v="Quincenal"/>
    <s v="1Q NOV"/>
    <d v="2025-09-29T15:00:00"/>
    <d v="2025-11-05T13:00:00"/>
    <x v="10"/>
    <n v="11"/>
    <x v="0"/>
    <x v="0"/>
    <x v="0"/>
    <x v="1"/>
    <x v="1"/>
  </r>
  <r>
    <n v="71"/>
    <n v="5283272137"/>
    <d v="2025-09-30T00:00:00"/>
    <d v="2025-09-30T00:00:00"/>
    <d v="2025-09-30T00:00:00"/>
    <s v="HLCUSHA2509BIIH6"/>
    <n v="15284"/>
    <s v="USD"/>
    <n v="7730467887"/>
    <d v="2025-11-18T00:00:00"/>
    <s v="Quincenal"/>
    <s v="1Q NOV"/>
    <d v="2025-09-29T15:00:00"/>
    <d v="2025-11-05T13:00:00"/>
    <x v="10"/>
    <n v="11"/>
    <x v="0"/>
    <x v="0"/>
    <x v="0"/>
    <x v="1"/>
    <x v="1"/>
  </r>
  <r>
    <n v="71"/>
    <n v="5283272141"/>
    <d v="2025-09-30T00:00:00"/>
    <d v="2025-09-30T00:00:00"/>
    <d v="2025-09-30T00:00:00"/>
    <s v="HLCUSHA2509BIIH6"/>
    <n v="23776"/>
    <s v="USD"/>
    <n v="7730467887"/>
    <d v="2025-11-18T00:00:00"/>
    <s v="Quincenal"/>
    <s v="1Q NOV"/>
    <d v="2025-09-29T15:00:00"/>
    <d v="2025-11-05T13:00:00"/>
    <x v="10"/>
    <n v="11"/>
    <x v="0"/>
    <x v="0"/>
    <x v="0"/>
    <x v="1"/>
    <x v="1"/>
  </r>
  <r>
    <n v="71"/>
    <n v="5283272143"/>
    <d v="2025-09-30T00:00:00"/>
    <d v="2025-09-30T00:00:00"/>
    <d v="2025-09-30T00:00:00"/>
    <s v="HLCUSHA2509BIIH6"/>
    <n v="326"/>
    <s v="USD"/>
    <n v="7730467887"/>
    <d v="2025-11-18T00:00:00"/>
    <s v="Quincenal"/>
    <s v="1Q NOV"/>
    <d v="2025-09-29T15:00:00"/>
    <d v="2025-11-05T13:00:00"/>
    <x v="10"/>
    <n v="11"/>
    <x v="0"/>
    <x v="0"/>
    <x v="0"/>
    <x v="1"/>
    <x v="1"/>
  </r>
  <r>
    <n v="71"/>
    <n v="5283272162"/>
    <d v="2025-09-30T00:00:00"/>
    <d v="2025-09-30T00:00:00"/>
    <d v="2025-09-30T00:00:00"/>
    <s v="HLCUSHA2509BIIH6"/>
    <n v="18397"/>
    <s v="USD"/>
    <n v="7730467887"/>
    <d v="2025-11-18T00:00:00"/>
    <s v="Quincenal"/>
    <s v="1Q NOV"/>
    <d v="2025-09-29T15:00:00"/>
    <d v="2025-11-05T13:00:00"/>
    <x v="10"/>
    <n v="11"/>
    <x v="0"/>
    <x v="0"/>
    <x v="0"/>
    <x v="1"/>
    <x v="1"/>
  </r>
  <r>
    <n v="1592"/>
    <n v="5775843035"/>
    <d v="2025-10-13T00:00:00"/>
    <d v="2025-10-03T00:00:00"/>
    <d v="2025-10-13T00:00:00"/>
    <n v="258041527"/>
    <n v="34698"/>
    <s v="USD"/>
    <n v="7730467887"/>
    <d v="2025-11-18T00:00:00"/>
    <s v="Quincenal"/>
    <s v="1Q NOV"/>
    <d v="2025-10-02T15:00:00"/>
    <d v="2025-11-05T13:00:00"/>
    <x v="9"/>
    <n v="11"/>
    <x v="0"/>
    <x v="0"/>
    <x v="0"/>
    <x v="0"/>
    <x v="1"/>
  </r>
  <r>
    <n v="1591"/>
    <n v="5817550084"/>
    <d v="2025-10-13T00:00:00"/>
    <d v="2025-10-08T00:00:00"/>
    <d v="2025-10-13T00:00:00"/>
    <n v="257987057"/>
    <n v="5176"/>
    <s v="USD"/>
    <n v="7730467887"/>
    <d v="2025-11-18T00:00:00"/>
    <s v="Quincenal"/>
    <s v="1Q NOV"/>
    <d v="2025-10-03T15:00:00"/>
    <d v="2025-11-05T13:00:00"/>
    <x v="9"/>
    <n v="11"/>
    <x v="0"/>
    <x v="0"/>
    <x v="0"/>
    <x v="0"/>
    <x v="1"/>
  </r>
  <r>
    <n v="1591"/>
    <n v="5817550116"/>
    <d v="2025-10-13T00:00:00"/>
    <d v="2025-10-08T00:00:00"/>
    <d v="2025-10-13T00:00:00"/>
    <n v="257987057"/>
    <n v="9879"/>
    <s v="USD"/>
    <n v="7730467887"/>
    <d v="2025-11-18T00:00:00"/>
    <s v="Quincenal"/>
    <s v="1Q NOV"/>
    <d v="2025-10-03T15:00:00"/>
    <d v="2025-11-05T13:00:00"/>
    <x v="9"/>
    <n v="11"/>
    <x v="0"/>
    <x v="0"/>
    <x v="0"/>
    <x v="0"/>
    <x v="1"/>
  </r>
  <r>
    <n v="1591"/>
    <n v="5817550125"/>
    <d v="2025-10-13T00:00:00"/>
    <d v="2025-10-08T00:00:00"/>
    <d v="2025-10-13T00:00:00"/>
    <n v="257987057"/>
    <n v="4247"/>
    <s v="USD"/>
    <n v="7730467887"/>
    <d v="2025-11-18T00:00:00"/>
    <s v="Quincenal"/>
    <s v="1Q NOV"/>
    <d v="2025-10-03T15:00:00"/>
    <d v="2025-11-05T13:00:00"/>
    <x v="9"/>
    <n v="11"/>
    <x v="0"/>
    <x v="0"/>
    <x v="0"/>
    <x v="0"/>
    <x v="1"/>
  </r>
  <r>
    <n v="1591"/>
    <n v="5817550128"/>
    <d v="2025-10-13T00:00:00"/>
    <d v="2025-10-08T00:00:00"/>
    <d v="2025-10-13T00:00:00"/>
    <n v="257987057"/>
    <n v="672"/>
    <s v="USD"/>
    <n v="7730467887"/>
    <d v="2025-11-18T00:00:00"/>
    <s v="Quincenal"/>
    <s v="1Q NOV"/>
    <d v="2025-10-03T15:00:00"/>
    <d v="2025-11-05T13:00:00"/>
    <x v="9"/>
    <n v="11"/>
    <x v="0"/>
    <x v="0"/>
    <x v="0"/>
    <x v="0"/>
    <x v="1"/>
  </r>
  <r>
    <n v="1591"/>
    <n v="5817550129"/>
    <d v="2025-10-13T00:00:00"/>
    <d v="2025-10-08T00:00:00"/>
    <d v="2025-10-13T00:00:00"/>
    <n v="257987057"/>
    <n v="2068"/>
    <s v="USD"/>
    <n v="7730467887"/>
    <d v="2025-11-18T00:00:00"/>
    <s v="Quincenal"/>
    <s v="1Q NOV"/>
    <d v="2025-10-03T15:00:00"/>
    <d v="2025-11-05T13:00:00"/>
    <x v="9"/>
    <n v="11"/>
    <x v="0"/>
    <x v="0"/>
    <x v="0"/>
    <x v="0"/>
    <x v="1"/>
  </r>
  <r>
    <n v="1591"/>
    <n v="5817550133"/>
    <d v="2025-10-13T00:00:00"/>
    <d v="2025-10-08T00:00:00"/>
    <d v="2025-10-13T00:00:00"/>
    <n v="257987057"/>
    <n v="2697"/>
    <s v="USD"/>
    <n v="7730467887"/>
    <d v="2025-11-18T00:00:00"/>
    <s v="Quincenal"/>
    <s v="1Q NOV"/>
    <d v="2025-10-03T15:00:00"/>
    <d v="2025-11-05T13:00:00"/>
    <x v="9"/>
    <n v="11"/>
    <x v="0"/>
    <x v="0"/>
    <x v="0"/>
    <x v="0"/>
    <x v="1"/>
  </r>
  <r>
    <n v="1591"/>
    <n v="5817550142"/>
    <d v="2025-10-13T00:00:00"/>
    <d v="2025-10-08T00:00:00"/>
    <d v="2025-10-13T00:00:00"/>
    <n v="257987057"/>
    <n v="583"/>
    <s v="USD"/>
    <n v="7730467887"/>
    <d v="2025-11-18T00:00:00"/>
    <s v="Quincenal"/>
    <s v="1Q NOV"/>
    <d v="2025-10-03T15:00:00"/>
    <d v="2025-11-05T13:00:00"/>
    <x v="9"/>
    <n v="11"/>
    <x v="0"/>
    <x v="0"/>
    <x v="0"/>
    <x v="0"/>
    <x v="1"/>
  </r>
  <r>
    <n v="1591"/>
    <n v="5817550146"/>
    <d v="2025-10-13T00:00:00"/>
    <d v="2025-10-08T00:00:00"/>
    <d v="2025-10-13T00:00:00"/>
    <n v="257987057"/>
    <n v="50068"/>
    <s v="USD"/>
    <n v="7730467887"/>
    <d v="2025-11-18T00:00:00"/>
    <s v="Quincenal"/>
    <s v="1Q NOV"/>
    <d v="2025-10-03T15:00:00"/>
    <d v="2025-11-05T13:00:00"/>
    <x v="9"/>
    <n v="11"/>
    <x v="0"/>
    <x v="0"/>
    <x v="0"/>
    <x v="0"/>
    <x v="1"/>
  </r>
  <r>
    <n v="1591"/>
    <n v="5817550151"/>
    <d v="2025-10-13T00:00:00"/>
    <d v="2025-10-08T00:00:00"/>
    <d v="2025-10-13T00:00:00"/>
    <n v="257987057"/>
    <n v="26031"/>
    <s v="USD"/>
    <n v="7730467887"/>
    <d v="2025-11-18T00:00:00"/>
    <s v="Quincenal"/>
    <s v="1Q NOV"/>
    <d v="2025-10-03T15:00:00"/>
    <d v="2025-11-05T13:00:00"/>
    <x v="9"/>
    <n v="11"/>
    <x v="0"/>
    <x v="0"/>
    <x v="0"/>
    <x v="0"/>
    <x v="1"/>
  </r>
  <r>
    <n v="1591"/>
    <n v="5817551364"/>
    <d v="2025-10-13T00:00:00"/>
    <d v="2025-10-09T00:00:00"/>
    <d v="2025-10-13T00:00:00"/>
    <n v="260121215"/>
    <n v="1424"/>
    <s v="USD"/>
    <n v="7730467887"/>
    <d v="2025-11-18T00:00:00"/>
    <s v="Quincenal"/>
    <s v="1Q NOV"/>
    <d v="2025-10-03T15:00:00"/>
    <d v="2025-11-05T13:00:00"/>
    <x v="9"/>
    <n v="11"/>
    <x v="0"/>
    <x v="0"/>
    <x v="0"/>
    <x v="0"/>
    <x v="0"/>
  </r>
  <r>
    <n v="1591"/>
    <n v="5817551380"/>
    <d v="2025-10-13T00:00:00"/>
    <d v="2025-10-09T00:00:00"/>
    <d v="2025-10-13T00:00:00"/>
    <n v="257986875"/>
    <n v="5117"/>
    <s v="USD"/>
    <n v="7730467887"/>
    <d v="2025-11-18T00:00:00"/>
    <s v="Quincenal"/>
    <s v="1Q NOV"/>
    <d v="2025-10-03T15:00:00"/>
    <d v="2025-11-05T13:00:00"/>
    <x v="9"/>
    <n v="11"/>
    <x v="0"/>
    <x v="0"/>
    <x v="0"/>
    <x v="0"/>
    <x v="0"/>
  </r>
  <r>
    <n v="1591"/>
    <n v="5817551381"/>
    <d v="2025-10-13T00:00:00"/>
    <d v="2025-10-09T00:00:00"/>
    <d v="2025-10-13T00:00:00"/>
    <n v="257986875"/>
    <n v="657"/>
    <s v="USD"/>
    <n v="7730467887"/>
    <d v="2025-11-18T00:00:00"/>
    <s v="Quincenal"/>
    <s v="1Q NOV"/>
    <d v="2025-10-03T15:00:00"/>
    <d v="2025-11-05T13:00:00"/>
    <x v="9"/>
    <n v="11"/>
    <x v="0"/>
    <x v="0"/>
    <x v="0"/>
    <x v="0"/>
    <x v="0"/>
  </r>
  <r>
    <n v="1591"/>
    <n v="5817551382"/>
    <d v="2025-10-13T00:00:00"/>
    <d v="2025-10-09T00:00:00"/>
    <d v="2025-10-13T00:00:00"/>
    <n v="257986875"/>
    <n v="13953"/>
    <s v="USD"/>
    <n v="7730467887"/>
    <d v="2025-11-18T00:00:00"/>
    <s v="Quincenal"/>
    <s v="1Q NOV"/>
    <d v="2025-10-03T15:00:00"/>
    <d v="2025-11-05T13:00:00"/>
    <x v="9"/>
    <n v="11"/>
    <x v="0"/>
    <x v="0"/>
    <x v="0"/>
    <x v="0"/>
    <x v="0"/>
  </r>
  <r>
    <n v="1591"/>
    <n v="5817551383"/>
    <d v="2025-10-13T00:00:00"/>
    <d v="2025-10-09T00:00:00"/>
    <d v="2025-10-13T00:00:00"/>
    <n v="257986875"/>
    <n v="2798"/>
    <s v="USD"/>
    <n v="7730467887"/>
    <d v="2025-11-18T00:00:00"/>
    <s v="Quincenal"/>
    <s v="1Q NOV"/>
    <d v="2025-10-03T15:00:00"/>
    <d v="2025-11-05T13:00:00"/>
    <x v="9"/>
    <n v="11"/>
    <x v="0"/>
    <x v="0"/>
    <x v="0"/>
    <x v="0"/>
    <x v="0"/>
  </r>
  <r>
    <n v="71"/>
    <n v="5283259100"/>
    <d v="2025-09-26T00:00:00"/>
    <d v="2025-09-26T00:00:00"/>
    <d v="2025-09-26T00:00:00"/>
    <n v="258073364"/>
    <n v="9816"/>
    <s v="USD"/>
    <n v="7730467887"/>
    <d v="2025-11-18T00:00:00"/>
    <s v="Quincenal"/>
    <s v="1Q NOV"/>
    <d v="2025-09-25T16:00:00"/>
    <d v="2025-11-05T19:00:00"/>
    <x v="10"/>
    <n v="11"/>
    <x v="0"/>
    <x v="0"/>
    <x v="0"/>
    <x v="1"/>
    <x v="1"/>
  </r>
  <r>
    <n v="1591"/>
    <n v="5612508537"/>
    <d v="2025-10-13T00:00:00"/>
    <d v="2025-09-28T00:00:00"/>
    <d v="2025-10-13T00:00:00"/>
    <n v="257966852"/>
    <n v="724"/>
    <s v="USD"/>
    <n v="7730467887"/>
    <d v="2025-11-18T00:00:00"/>
    <s v="Quincenal"/>
    <s v="1Q NOV"/>
    <d v="2025-09-26T03:00:00"/>
    <d v="2025-11-07T18:00:00"/>
    <x v="10"/>
    <n v="11"/>
    <x v="0"/>
    <x v="0"/>
    <x v="0"/>
    <x v="0"/>
    <x v="1"/>
  </r>
  <r>
    <n v="1591"/>
    <n v="5612508542"/>
    <d v="2025-10-13T00:00:00"/>
    <d v="2025-09-28T00:00:00"/>
    <d v="2025-10-13T00:00:00"/>
    <n v="257966852"/>
    <n v="1173"/>
    <s v="USD"/>
    <n v="7730467887"/>
    <d v="2025-11-18T00:00:00"/>
    <s v="Quincenal"/>
    <s v="1Q NOV"/>
    <d v="2025-09-26T03:00:00"/>
    <d v="2025-11-07T18:00:00"/>
    <x v="10"/>
    <n v="11"/>
    <x v="0"/>
    <x v="0"/>
    <x v="0"/>
    <x v="0"/>
    <x v="1"/>
  </r>
  <r>
    <n v="1591"/>
    <n v="5612508552"/>
    <d v="2025-10-13T00:00:00"/>
    <d v="2025-09-28T00:00:00"/>
    <d v="2025-10-13T00:00:00"/>
    <n v="257966852"/>
    <n v="7621"/>
    <s v="USD"/>
    <n v="7730467887"/>
    <d v="2025-11-18T00:00:00"/>
    <s v="Quincenal"/>
    <s v="1Q NOV"/>
    <d v="2025-09-26T03:00:00"/>
    <d v="2025-11-07T18:00:00"/>
    <x v="10"/>
    <n v="11"/>
    <x v="0"/>
    <x v="0"/>
    <x v="0"/>
    <x v="0"/>
    <x v="1"/>
  </r>
  <r>
    <n v="1591"/>
    <n v="5612508562"/>
    <d v="2025-10-13T00:00:00"/>
    <d v="2025-09-28T00:00:00"/>
    <d v="2025-10-13T00:00:00"/>
    <n v="257966852"/>
    <n v="1021"/>
    <s v="USD"/>
    <n v="7730467887"/>
    <d v="2025-11-18T00:00:00"/>
    <s v="Quincenal"/>
    <s v="1Q NOV"/>
    <d v="2025-09-26T03:00:00"/>
    <d v="2025-11-07T18:00:00"/>
    <x v="10"/>
    <n v="11"/>
    <x v="0"/>
    <x v="0"/>
    <x v="0"/>
    <x v="0"/>
    <x v="1"/>
  </r>
  <r>
    <n v="1591"/>
    <n v="5612508566"/>
    <d v="2025-10-13T00:00:00"/>
    <d v="2025-09-28T00:00:00"/>
    <d v="2025-10-13T00:00:00"/>
    <n v="257966852"/>
    <n v="7446"/>
    <s v="USD"/>
    <n v="7730467887"/>
    <d v="2025-11-18T00:00:00"/>
    <s v="Quincenal"/>
    <s v="1Q NOV"/>
    <d v="2025-09-26T03:00:00"/>
    <d v="2025-11-07T18:00:00"/>
    <x v="10"/>
    <n v="11"/>
    <x v="0"/>
    <x v="0"/>
    <x v="0"/>
    <x v="0"/>
    <x v="1"/>
  </r>
  <r>
    <n v="71"/>
    <n v="5283272880"/>
    <d v="2025-10-02T00:00:00"/>
    <d v="2025-10-01T00:00:00"/>
    <d v="2025-10-02T00:00:00"/>
    <n v="257895606"/>
    <n v="7421"/>
    <s v="USD"/>
    <n v="7730467887"/>
    <d v="2025-11-18T00:00:00"/>
    <s v="Quincenal"/>
    <s v="1Q NOV"/>
    <d v="2025-09-30T15:00:00"/>
    <d v="2025-11-08T19:00:00"/>
    <x v="9"/>
    <n v="11"/>
    <x v="0"/>
    <x v="0"/>
    <x v="0"/>
    <x v="0"/>
    <x v="1"/>
  </r>
  <r>
    <n v="71"/>
    <n v="5283272881"/>
    <d v="2025-10-02T00:00:00"/>
    <d v="2025-10-01T00:00:00"/>
    <d v="2025-10-02T00:00:00"/>
    <n v="257895606"/>
    <n v="72368"/>
    <s v="USD"/>
    <n v="7730467887"/>
    <d v="2025-11-18T00:00:00"/>
    <s v="Quincenal"/>
    <s v="1Q NOV"/>
    <d v="2025-09-30T15:00:00"/>
    <d v="2025-11-08T19:00:00"/>
    <x v="9"/>
    <n v="11"/>
    <x v="0"/>
    <x v="0"/>
    <x v="0"/>
    <x v="0"/>
    <x v="1"/>
  </r>
  <r>
    <n v="71"/>
    <n v="5283272882"/>
    <d v="2025-10-02T00:00:00"/>
    <d v="2025-10-01T00:00:00"/>
    <d v="2025-10-02T00:00:00"/>
    <n v="257895606"/>
    <n v="1376"/>
    <s v="USD"/>
    <n v="7730467887"/>
    <d v="2025-11-18T00:00:00"/>
    <s v="Quincenal"/>
    <s v="1Q NOV"/>
    <d v="2025-09-30T15:00:00"/>
    <d v="2025-11-08T19:00:00"/>
    <x v="9"/>
    <n v="11"/>
    <x v="0"/>
    <x v="0"/>
    <x v="0"/>
    <x v="0"/>
    <x v="1"/>
  </r>
  <r>
    <n v="71"/>
    <n v="5283272883"/>
    <d v="2025-10-02T00:00:00"/>
    <d v="2025-10-01T00:00:00"/>
    <d v="2025-10-02T00:00:00"/>
    <n v="257895606"/>
    <n v="3023"/>
    <s v="USD"/>
    <n v="7730467887"/>
    <d v="2025-11-18T00:00:00"/>
    <s v="Quincenal"/>
    <s v="1Q NOV"/>
    <d v="2025-09-30T15:00:00"/>
    <d v="2025-11-08T19:00:00"/>
    <x v="9"/>
    <n v="11"/>
    <x v="0"/>
    <x v="0"/>
    <x v="0"/>
    <x v="0"/>
    <x v="1"/>
  </r>
  <r>
    <n v="71"/>
    <n v="5283272884"/>
    <d v="2025-10-02T00:00:00"/>
    <d v="2025-10-01T00:00:00"/>
    <d v="2025-10-02T00:00:00"/>
    <n v="257895606"/>
    <n v="55293"/>
    <s v="USD"/>
    <n v="7730467887"/>
    <d v="2025-11-18T00:00:00"/>
    <s v="Quincenal"/>
    <s v="1Q NOV"/>
    <d v="2025-09-30T15:00:00"/>
    <d v="2025-11-08T19:00:00"/>
    <x v="9"/>
    <n v="11"/>
    <x v="0"/>
    <x v="0"/>
    <x v="0"/>
    <x v="0"/>
    <x v="1"/>
  </r>
  <r>
    <n v="515"/>
    <n v="5547988431"/>
    <d v="2025-10-13T00:00:00"/>
    <d v="2025-10-08T00:00:00"/>
    <d v="2025-10-13T00:00:00"/>
    <n v="254486371"/>
    <n v="3593"/>
    <s v="USD"/>
    <n v="7730467887"/>
    <d v="2025-11-18T00:00:00"/>
    <s v="Quincenal"/>
    <s v="1Q NOV"/>
    <d v="2025-10-05T15:00:00"/>
    <d v="2025-11-08T19:00:00"/>
    <x v="9"/>
    <n v="11"/>
    <x v="0"/>
    <x v="0"/>
    <x v="0"/>
    <x v="0"/>
    <x v="1"/>
  </r>
  <r>
    <n v="1591"/>
    <n v="5817549760"/>
    <d v="2025-10-13T00:00:00"/>
    <d v="2025-10-06T00:00:00"/>
    <d v="2025-10-13T00:00:00"/>
    <n v="257987796"/>
    <n v="1394"/>
    <s v="USD"/>
    <n v="7730467887"/>
    <d v="2025-11-18T00:00:00"/>
    <s v="Quincenal"/>
    <s v="1Q NOV"/>
    <d v="2025-10-03T03:00:00"/>
    <d v="2025-11-08T19:00:00"/>
    <x v="9"/>
    <n v="11"/>
    <x v="0"/>
    <x v="0"/>
    <x v="0"/>
    <x v="0"/>
    <x v="1"/>
  </r>
  <r>
    <n v="1591"/>
    <n v="5817549764"/>
    <d v="2025-10-13T00:00:00"/>
    <d v="2025-10-06T00:00:00"/>
    <d v="2025-10-13T00:00:00"/>
    <n v="257987796"/>
    <n v="3391"/>
    <s v="USD"/>
    <n v="7730467887"/>
    <d v="2025-11-18T00:00:00"/>
    <s v="Quincenal"/>
    <s v="1Q NOV"/>
    <d v="2025-10-03T03:00:00"/>
    <d v="2025-11-08T19:00:00"/>
    <x v="9"/>
    <n v="11"/>
    <x v="0"/>
    <x v="0"/>
    <x v="0"/>
    <x v="0"/>
    <x v="1"/>
  </r>
  <r>
    <n v="1591"/>
    <n v="5817549772"/>
    <d v="2025-10-13T00:00:00"/>
    <d v="2025-10-06T00:00:00"/>
    <d v="2025-10-13T00:00:00"/>
    <n v="257987796"/>
    <n v="411"/>
    <s v="USD"/>
    <n v="7730467887"/>
    <d v="2025-11-18T00:00:00"/>
    <s v="Quincenal"/>
    <s v="1Q NOV"/>
    <d v="2025-10-03T03:00:00"/>
    <d v="2025-11-08T19:00:00"/>
    <x v="9"/>
    <n v="11"/>
    <x v="0"/>
    <x v="0"/>
    <x v="0"/>
    <x v="0"/>
    <x v="1"/>
  </r>
  <r>
    <n v="1591"/>
    <n v="5817549776"/>
    <d v="2025-10-13T00:00:00"/>
    <d v="2025-10-06T00:00:00"/>
    <d v="2025-10-13T00:00:00"/>
    <n v="257987796"/>
    <n v="6565"/>
    <s v="USD"/>
    <n v="7730467887"/>
    <d v="2025-11-18T00:00:00"/>
    <s v="Quincenal"/>
    <s v="1Q NOV"/>
    <d v="2025-10-03T03:00:00"/>
    <d v="2025-11-08T19:00:00"/>
    <x v="9"/>
    <n v="11"/>
    <x v="0"/>
    <x v="0"/>
    <x v="0"/>
    <x v="0"/>
    <x v="1"/>
  </r>
  <r>
    <n v="1591"/>
    <n v="5817549781"/>
    <d v="2025-10-13T00:00:00"/>
    <d v="2025-10-06T00:00:00"/>
    <d v="2025-10-13T00:00:00"/>
    <n v="257987796"/>
    <n v="4267"/>
    <s v="USD"/>
    <n v="7730467887"/>
    <d v="2025-11-18T00:00:00"/>
    <s v="Quincenal"/>
    <s v="1Q NOV"/>
    <d v="2025-10-03T03:00:00"/>
    <d v="2025-11-08T19:00:00"/>
    <x v="9"/>
    <n v="11"/>
    <x v="0"/>
    <x v="0"/>
    <x v="0"/>
    <x v="0"/>
    <x v="1"/>
  </r>
  <r>
    <n v="1591"/>
    <n v="5817549782"/>
    <d v="2025-10-13T00:00:00"/>
    <d v="2025-10-06T00:00:00"/>
    <d v="2025-10-13T00:00:00"/>
    <n v="257987796"/>
    <n v="1296"/>
    <s v="USD"/>
    <n v="7730467887"/>
    <d v="2025-11-18T00:00:00"/>
    <s v="Quincenal"/>
    <s v="1Q NOV"/>
    <d v="2025-10-03T03:00:00"/>
    <d v="2025-11-08T19:00:00"/>
    <x v="9"/>
    <n v="11"/>
    <x v="0"/>
    <x v="0"/>
    <x v="0"/>
    <x v="0"/>
    <x v="1"/>
  </r>
  <r>
    <n v="1591"/>
    <n v="5817549783"/>
    <d v="2025-10-13T00:00:00"/>
    <d v="2025-10-06T00:00:00"/>
    <d v="2025-10-13T00:00:00"/>
    <n v="257987796"/>
    <n v="2789"/>
    <s v="USD"/>
    <n v="7730467887"/>
    <d v="2025-11-18T00:00:00"/>
    <s v="Quincenal"/>
    <s v="1Q NOV"/>
    <d v="2025-10-03T03:00:00"/>
    <d v="2025-11-08T19:00:00"/>
    <x v="9"/>
    <n v="11"/>
    <x v="0"/>
    <x v="0"/>
    <x v="0"/>
    <x v="0"/>
    <x v="1"/>
  </r>
  <r>
    <n v="10171"/>
    <n v="5481935916"/>
    <d v="2025-10-20T00:00:00"/>
    <d v="2025-10-22T00:00:00"/>
    <d v="2025-11-19T00:00:00"/>
    <n v="259432005"/>
    <n v="44685"/>
    <s v="USD"/>
    <n v="7730472788"/>
    <d v="2025-12-09T00:00:00"/>
    <s v="Quincenal"/>
    <s v="2Q NOV"/>
    <d v="2025-10-18T00:00:00"/>
    <d v="2025-11-09T00:00:00"/>
    <x v="9"/>
    <n v="12"/>
    <x v="0"/>
    <x v="1"/>
    <x v="1"/>
    <x v="0"/>
    <x v="1"/>
  </r>
  <r>
    <n v="10171"/>
    <n v="5481926780"/>
    <d v="2025-10-15T00:00:00"/>
    <d v="2025-10-19T00:00:00"/>
    <d v="2025-10-22T00:00:00"/>
    <n v="258692015"/>
    <n v="5400"/>
    <s v="USD"/>
    <n v="7730467887"/>
    <d v="2025-11-18T00:00:00"/>
    <s v="Quincenal"/>
    <s v="1Q NOV"/>
    <d v="2025-10-13T00:00:00"/>
    <d v="2025-11-12T00:00:00"/>
    <x v="9"/>
    <n v="11"/>
    <x v="0"/>
    <x v="1"/>
    <x v="1"/>
    <x v="0"/>
    <x v="0"/>
  </r>
  <r>
    <n v="71"/>
    <n v="5283270325"/>
    <d v="2025-09-30T00:00:00"/>
    <d v="2025-09-30T00:00:00"/>
    <d v="2025-09-30T00:00:00"/>
    <n v="257981351"/>
    <n v="6238"/>
    <s v="USD"/>
    <n v="7730467887"/>
    <d v="2025-11-18T00:00:00"/>
    <s v="Quincenal"/>
    <s v="1Q NOV"/>
    <d v="2025-09-29T08:00:00"/>
    <d v="2025-11-12T07:00:00"/>
    <x v="10"/>
    <n v="11"/>
    <x v="0"/>
    <x v="0"/>
    <x v="0"/>
    <x v="1"/>
    <x v="1"/>
  </r>
  <r>
    <n v="71"/>
    <n v="5283270355"/>
    <d v="2025-09-30T00:00:00"/>
    <d v="2025-09-30T00:00:00"/>
    <d v="2025-09-30T00:00:00"/>
    <n v="257981351"/>
    <n v="5031"/>
    <s v="USD"/>
    <n v="7730467887"/>
    <d v="2025-11-18T00:00:00"/>
    <s v="Quincenal"/>
    <s v="1Q NOV"/>
    <d v="2025-09-29T08:00:00"/>
    <d v="2025-11-12T07:00:00"/>
    <x v="10"/>
    <n v="11"/>
    <x v="0"/>
    <x v="0"/>
    <x v="0"/>
    <x v="1"/>
    <x v="1"/>
  </r>
  <r>
    <n v="71"/>
    <n v="5283270363"/>
    <d v="2025-09-30T00:00:00"/>
    <d v="2025-09-30T00:00:00"/>
    <d v="2025-09-30T00:00:00"/>
    <n v="257981351"/>
    <n v="34683"/>
    <s v="USD"/>
    <n v="7730467887"/>
    <d v="2025-11-18T00:00:00"/>
    <s v="Quincenal"/>
    <s v="1Q NOV"/>
    <d v="2025-09-29T08:00:00"/>
    <d v="2025-11-12T07:00:00"/>
    <x v="10"/>
    <n v="11"/>
    <x v="0"/>
    <x v="0"/>
    <x v="0"/>
    <x v="1"/>
    <x v="1"/>
  </r>
  <r>
    <n v="1591"/>
    <n v="5817549758"/>
    <d v="2025-10-13T00:00:00"/>
    <d v="2025-10-06T00:00:00"/>
    <d v="2025-10-13T00:00:00"/>
    <n v="259918634"/>
    <n v="221"/>
    <s v="USD"/>
    <n v="7730467887"/>
    <d v="2025-11-18T00:00:00"/>
    <s v="Quincenal"/>
    <s v="1Q NOV"/>
    <d v="2025-10-03T15:00:00"/>
    <d v="2025-11-12T07:00:00"/>
    <x v="9"/>
    <n v="11"/>
    <x v="0"/>
    <x v="0"/>
    <x v="0"/>
    <x v="0"/>
    <x v="1"/>
  </r>
  <r>
    <n v="1591"/>
    <n v="5817549759"/>
    <d v="2025-10-13T00:00:00"/>
    <d v="2025-10-06T00:00:00"/>
    <d v="2025-10-13T00:00:00"/>
    <s v="259918634A"/>
    <n v="698"/>
    <s v="USD"/>
    <n v="7730467887"/>
    <d v="2025-11-18T00:00:00"/>
    <s v="Quincenal"/>
    <s v="1Q NOV"/>
    <d v="2025-10-03T15:00:00"/>
    <d v="2025-11-12T07:00:00"/>
    <x v="9"/>
    <n v="11"/>
    <x v="0"/>
    <x v="0"/>
    <x v="0"/>
    <x v="0"/>
    <x v="1"/>
  </r>
  <r>
    <n v="1591"/>
    <n v="5817549767"/>
    <d v="2025-10-13T00:00:00"/>
    <d v="2025-10-06T00:00:00"/>
    <d v="2025-10-13T00:00:00"/>
    <n v="259918634"/>
    <n v="1385"/>
    <s v="USD"/>
    <n v="7730467887"/>
    <d v="2025-11-18T00:00:00"/>
    <s v="Quincenal"/>
    <s v="1Q NOV"/>
    <d v="2025-10-03T15:00:00"/>
    <d v="2025-11-12T07:00:00"/>
    <x v="9"/>
    <n v="11"/>
    <x v="0"/>
    <x v="0"/>
    <x v="0"/>
    <x v="0"/>
    <x v="1"/>
  </r>
  <r>
    <n v="1591"/>
    <n v="5817549769"/>
    <d v="2025-10-13T00:00:00"/>
    <d v="2025-10-06T00:00:00"/>
    <d v="2025-10-13T00:00:00"/>
    <n v="259918634"/>
    <n v="5088"/>
    <s v="USD"/>
    <n v="7730467887"/>
    <d v="2025-11-18T00:00:00"/>
    <s v="Quincenal"/>
    <s v="1Q NOV"/>
    <d v="2025-10-03T15:00:00"/>
    <d v="2025-11-12T07:00:00"/>
    <x v="9"/>
    <n v="11"/>
    <x v="0"/>
    <x v="0"/>
    <x v="0"/>
    <x v="0"/>
    <x v="1"/>
  </r>
  <r>
    <n v="1591"/>
    <n v="5817549770"/>
    <d v="2025-10-13T00:00:00"/>
    <d v="2025-10-06T00:00:00"/>
    <d v="2025-10-13T00:00:00"/>
    <n v="259918634"/>
    <n v="6619"/>
    <s v="USD"/>
    <n v="7730467887"/>
    <d v="2025-11-18T00:00:00"/>
    <s v="Quincenal"/>
    <s v="1Q NOV"/>
    <d v="2025-10-03T15:00:00"/>
    <d v="2025-11-12T07:00:00"/>
    <x v="9"/>
    <n v="11"/>
    <x v="0"/>
    <x v="0"/>
    <x v="0"/>
    <x v="0"/>
    <x v="1"/>
  </r>
  <r>
    <n v="1591"/>
    <n v="5817549771"/>
    <d v="2025-10-13T00:00:00"/>
    <d v="2025-10-06T00:00:00"/>
    <d v="2025-10-13T00:00:00"/>
    <n v="259918634"/>
    <n v="1779"/>
    <s v="USD"/>
    <n v="7730467887"/>
    <d v="2025-11-18T00:00:00"/>
    <s v="Quincenal"/>
    <s v="1Q NOV"/>
    <d v="2025-10-03T15:00:00"/>
    <d v="2025-11-12T07:00:00"/>
    <x v="9"/>
    <n v="11"/>
    <x v="0"/>
    <x v="0"/>
    <x v="0"/>
    <x v="0"/>
    <x v="1"/>
  </r>
  <r>
    <n v="1591"/>
    <n v="5817549773"/>
    <d v="2025-10-13T00:00:00"/>
    <d v="2025-10-06T00:00:00"/>
    <d v="2025-10-13T00:00:00"/>
    <n v="259918634"/>
    <n v="347"/>
    <s v="USD"/>
    <n v="7730467887"/>
    <d v="2025-11-18T00:00:00"/>
    <s v="Quincenal"/>
    <s v="1Q NOV"/>
    <d v="2025-10-03T15:00:00"/>
    <d v="2025-11-12T07:00:00"/>
    <x v="9"/>
    <n v="11"/>
    <x v="0"/>
    <x v="0"/>
    <x v="0"/>
    <x v="0"/>
    <x v="1"/>
  </r>
  <r>
    <n v="1591"/>
    <n v="5817549775"/>
    <d v="2025-10-13T00:00:00"/>
    <d v="2025-10-06T00:00:00"/>
    <d v="2025-10-13T00:00:00"/>
    <n v="259918634"/>
    <n v="992"/>
    <s v="USD"/>
    <n v="7730467887"/>
    <d v="2025-11-18T00:00:00"/>
    <s v="Quincenal"/>
    <s v="1Q NOV"/>
    <d v="2025-10-03T15:00:00"/>
    <d v="2025-11-12T07:00:00"/>
    <x v="9"/>
    <n v="11"/>
    <x v="0"/>
    <x v="0"/>
    <x v="0"/>
    <x v="0"/>
    <x v="1"/>
  </r>
  <r>
    <n v="1591"/>
    <n v="5817549778"/>
    <d v="2025-10-13T00:00:00"/>
    <d v="2025-10-06T00:00:00"/>
    <d v="2025-10-13T00:00:00"/>
    <n v="259918634"/>
    <n v="2864"/>
    <s v="USD"/>
    <n v="7730467887"/>
    <d v="2025-11-18T00:00:00"/>
    <s v="Quincenal"/>
    <s v="1Q NOV"/>
    <d v="2025-10-03T15:00:00"/>
    <d v="2025-11-12T07:00:00"/>
    <x v="9"/>
    <n v="11"/>
    <x v="0"/>
    <x v="0"/>
    <x v="0"/>
    <x v="0"/>
    <x v="1"/>
  </r>
  <r>
    <n v="71"/>
    <n v="5283284530"/>
    <d v="2025-10-10T00:00:00"/>
    <d v="2025-10-10T00:00:00"/>
    <d v="2025-10-10T00:00:00"/>
    <n v="258004626"/>
    <n v="2041"/>
    <s v="USD"/>
    <n v="7730467887"/>
    <d v="2025-11-18T00:00:00"/>
    <s v="Quincenal"/>
    <s v="1Q NOV"/>
    <d v="2025-10-06T15:00:00"/>
    <d v="2025-11-12T13:00:00"/>
    <x v="9"/>
    <n v="11"/>
    <x v="0"/>
    <x v="0"/>
    <x v="0"/>
    <x v="1"/>
    <x v="1"/>
  </r>
  <r>
    <n v="515"/>
    <n v="5547988281"/>
    <d v="2025-10-17T00:00:00"/>
    <d v="2025-10-07T00:00:00"/>
    <d v="2025-10-17T00:00:00"/>
    <n v="258136628"/>
    <n v="5172"/>
    <s v="USD"/>
    <n v="7730467887"/>
    <d v="2025-11-18T00:00:00"/>
    <s v="Quincenal"/>
    <s v="1Q NOV"/>
    <d v="2025-10-04T15:00:00"/>
    <d v="2025-11-12T13:00:00"/>
    <x v="9"/>
    <n v="11"/>
    <x v="0"/>
    <x v="0"/>
    <x v="0"/>
    <x v="0"/>
    <x v="1"/>
  </r>
  <r>
    <n v="515"/>
    <n v="5547988324"/>
    <d v="2025-10-17T00:00:00"/>
    <d v="2025-10-08T00:00:00"/>
    <d v="2025-10-17T00:00:00"/>
    <n v="258136628"/>
    <n v="65968"/>
    <s v="USD"/>
    <n v="7730467887"/>
    <d v="2025-11-18T00:00:00"/>
    <s v="Quincenal"/>
    <s v="1Q NOV"/>
    <d v="2025-10-04T15:00:00"/>
    <d v="2025-11-12T13:00:00"/>
    <x v="9"/>
    <n v="11"/>
    <x v="0"/>
    <x v="0"/>
    <x v="0"/>
    <x v="0"/>
    <x v="1"/>
  </r>
  <r>
    <n v="515"/>
    <n v="5548004081"/>
    <d v="2025-10-17T00:00:00"/>
    <d v="2025-10-15T00:00:00"/>
    <d v="2025-10-17T00:00:00"/>
    <n v="258020442"/>
    <n v="718477"/>
    <s v="USD"/>
    <n v="7730467887"/>
    <d v="2025-11-18T00:00:00"/>
    <s v="Quincenal"/>
    <s v="1Q NOV"/>
    <d v="2025-10-12T15:00:00"/>
    <d v="2025-11-12T13:00:00"/>
    <x v="9"/>
    <n v="11"/>
    <x v="0"/>
    <x v="0"/>
    <x v="0"/>
    <x v="0"/>
    <x v="1"/>
  </r>
  <r>
    <n v="1592"/>
    <n v="5775844849"/>
    <d v="2025-10-17T00:00:00"/>
    <d v="2025-10-11T00:00:00"/>
    <d v="2025-10-17T00:00:00"/>
    <n v="258401298"/>
    <n v="36659"/>
    <s v="USD"/>
    <n v="7730467887"/>
    <d v="2025-11-18T00:00:00"/>
    <s v="Quincenal"/>
    <s v="1Q NOV"/>
    <d v="2025-10-09T15:00:00"/>
    <d v="2025-11-12T13:00:00"/>
    <x v="9"/>
    <n v="11"/>
    <x v="0"/>
    <x v="0"/>
    <x v="0"/>
    <x v="0"/>
    <x v="1"/>
  </r>
  <r>
    <n v="1591"/>
    <n v="5817557645"/>
    <d v="2025-10-17T00:00:00"/>
    <d v="2025-10-13T00:00:00"/>
    <d v="2025-10-17T00:00:00"/>
    <n v="259566242"/>
    <n v="17834"/>
    <s v="USD"/>
    <n v="7730467887"/>
    <d v="2025-11-18T00:00:00"/>
    <s v="Quincenal"/>
    <s v="1Q NOV"/>
    <d v="2025-10-10T15:00:00"/>
    <d v="2025-11-12T13:00:00"/>
    <x v="9"/>
    <n v="11"/>
    <x v="0"/>
    <x v="0"/>
    <x v="0"/>
    <x v="0"/>
    <x v="1"/>
  </r>
  <r>
    <n v="1591"/>
    <n v="5817557651"/>
    <d v="2025-10-17T00:00:00"/>
    <d v="2025-10-13T00:00:00"/>
    <d v="2025-10-17T00:00:00"/>
    <n v="259566242"/>
    <n v="3543"/>
    <s v="USD"/>
    <n v="7730467887"/>
    <d v="2025-11-18T00:00:00"/>
    <s v="Quincenal"/>
    <s v="1Q NOV"/>
    <d v="2025-10-10T15:00:00"/>
    <d v="2025-11-12T13:00:00"/>
    <x v="9"/>
    <n v="11"/>
    <x v="0"/>
    <x v="0"/>
    <x v="0"/>
    <x v="0"/>
    <x v="1"/>
  </r>
  <r>
    <n v="1591"/>
    <n v="5817557662"/>
    <d v="2025-10-17T00:00:00"/>
    <d v="2025-10-13T00:00:00"/>
    <d v="2025-10-17T00:00:00"/>
    <n v="259566242"/>
    <n v="16801"/>
    <s v="USD"/>
    <n v="7730467887"/>
    <d v="2025-11-18T00:00:00"/>
    <s v="Quincenal"/>
    <s v="1Q NOV"/>
    <d v="2025-10-10T15:00:00"/>
    <d v="2025-11-12T13:00:00"/>
    <x v="9"/>
    <n v="11"/>
    <x v="0"/>
    <x v="0"/>
    <x v="0"/>
    <x v="0"/>
    <x v="1"/>
  </r>
  <r>
    <n v="1591"/>
    <n v="5817557670"/>
    <d v="2025-10-17T00:00:00"/>
    <d v="2025-10-13T00:00:00"/>
    <d v="2025-10-17T00:00:00"/>
    <n v="259566242"/>
    <n v="1703"/>
    <s v="USD"/>
    <n v="7730467887"/>
    <d v="2025-11-18T00:00:00"/>
    <s v="Quincenal"/>
    <s v="1Q NOV"/>
    <d v="2025-10-10T15:00:00"/>
    <d v="2025-11-12T13:00:00"/>
    <x v="9"/>
    <n v="11"/>
    <x v="0"/>
    <x v="0"/>
    <x v="0"/>
    <x v="0"/>
    <x v="1"/>
  </r>
  <r>
    <n v="1591"/>
    <n v="5817557673"/>
    <d v="2025-10-17T00:00:00"/>
    <d v="2025-10-13T00:00:00"/>
    <d v="2025-10-17T00:00:00"/>
    <n v="259566242"/>
    <n v="16121"/>
    <s v="USD"/>
    <n v="7730467887"/>
    <d v="2025-11-18T00:00:00"/>
    <s v="Quincenal"/>
    <s v="1Q NOV"/>
    <d v="2025-10-10T15:00:00"/>
    <d v="2025-11-12T13:00:00"/>
    <x v="9"/>
    <n v="11"/>
    <x v="0"/>
    <x v="0"/>
    <x v="0"/>
    <x v="0"/>
    <x v="1"/>
  </r>
  <r>
    <n v="1591"/>
    <n v="5817557675"/>
    <d v="2025-10-17T00:00:00"/>
    <d v="2025-10-13T00:00:00"/>
    <d v="2025-10-17T00:00:00"/>
    <n v="259566242"/>
    <n v="16121"/>
    <s v="USD"/>
    <n v="7730467887"/>
    <d v="2025-11-18T00:00:00"/>
    <s v="Quincenal"/>
    <s v="1Q NOV"/>
    <d v="2025-10-10T15:00:00"/>
    <d v="2025-11-12T13:00:00"/>
    <x v="9"/>
    <n v="11"/>
    <x v="0"/>
    <x v="0"/>
    <x v="0"/>
    <x v="0"/>
    <x v="1"/>
  </r>
  <r>
    <n v="1591"/>
    <n v="5817557718"/>
    <d v="2025-10-17T00:00:00"/>
    <d v="2025-10-13T00:00:00"/>
    <d v="2025-10-17T00:00:00"/>
    <n v="258270319"/>
    <n v="6039"/>
    <s v="USD"/>
    <n v="7730467887"/>
    <d v="2025-11-18T00:00:00"/>
    <s v="Quincenal"/>
    <s v="1Q NOV"/>
    <d v="2025-10-10T15:00:00"/>
    <d v="2025-11-12T13:00:00"/>
    <x v="9"/>
    <n v="11"/>
    <x v="0"/>
    <x v="0"/>
    <x v="0"/>
    <x v="0"/>
    <x v="1"/>
  </r>
  <r>
    <n v="1591"/>
    <n v="5817557719"/>
    <d v="2025-10-17T00:00:00"/>
    <d v="2025-10-13T00:00:00"/>
    <d v="2025-10-17T00:00:00"/>
    <n v="258270319"/>
    <n v="3838"/>
    <s v="USD"/>
    <n v="7730467887"/>
    <d v="2025-11-18T00:00:00"/>
    <s v="Quincenal"/>
    <s v="1Q NOV"/>
    <d v="2025-10-10T15:00:00"/>
    <d v="2025-11-12T13:00:00"/>
    <x v="9"/>
    <n v="11"/>
    <x v="0"/>
    <x v="0"/>
    <x v="0"/>
    <x v="0"/>
    <x v="1"/>
  </r>
  <r>
    <n v="1591"/>
    <n v="5817557721"/>
    <d v="2025-10-17T00:00:00"/>
    <d v="2025-10-13T00:00:00"/>
    <d v="2025-10-17T00:00:00"/>
    <n v="258270319"/>
    <n v="936"/>
    <s v="USD"/>
    <n v="7730467887"/>
    <d v="2025-11-18T00:00:00"/>
    <s v="Quincenal"/>
    <s v="1Q NOV"/>
    <d v="2025-10-10T15:00:00"/>
    <d v="2025-11-12T13:00:00"/>
    <x v="9"/>
    <n v="11"/>
    <x v="0"/>
    <x v="0"/>
    <x v="0"/>
    <x v="0"/>
    <x v="1"/>
  </r>
  <r>
    <n v="71"/>
    <n v="5283282616"/>
    <d v="2025-10-10T00:00:00"/>
    <d v="2025-10-09T00:00:00"/>
    <d v="2025-10-10T00:00:00"/>
    <n v="260020889"/>
    <n v="389"/>
    <s v="USD"/>
    <n v="7730467887"/>
    <d v="2025-11-18T00:00:00"/>
    <s v="Quincenal"/>
    <s v="1Q NOV"/>
    <d v="2025-10-07T15:30:00"/>
    <d v="2025-11-12T19:00:00"/>
    <x v="9"/>
    <n v="11"/>
    <x v="0"/>
    <x v="0"/>
    <x v="0"/>
    <x v="0"/>
    <x v="1"/>
  </r>
  <r>
    <n v="71"/>
    <n v="5283282617"/>
    <d v="2025-10-10T00:00:00"/>
    <d v="2025-10-09T00:00:00"/>
    <d v="2025-10-10T00:00:00"/>
    <n v="260020889"/>
    <n v="4021"/>
    <s v="USD"/>
    <n v="7730467887"/>
    <d v="2025-11-18T00:00:00"/>
    <s v="Quincenal"/>
    <s v="1Q NOV"/>
    <d v="2025-10-07T15:30:00"/>
    <d v="2025-11-12T19:00:00"/>
    <x v="9"/>
    <n v="11"/>
    <x v="0"/>
    <x v="0"/>
    <x v="0"/>
    <x v="0"/>
    <x v="1"/>
  </r>
  <r>
    <n v="71"/>
    <n v="5283282619"/>
    <d v="2025-10-10T00:00:00"/>
    <d v="2025-10-09T00:00:00"/>
    <d v="2025-10-10T00:00:00"/>
    <n v="260020889"/>
    <n v="31"/>
    <s v="USD"/>
    <n v="7730467887"/>
    <d v="2025-11-18T00:00:00"/>
    <s v="Quincenal"/>
    <s v="1Q NOV"/>
    <d v="2025-10-07T15:30:00"/>
    <d v="2025-11-12T19:00:00"/>
    <x v="9"/>
    <n v="11"/>
    <x v="0"/>
    <x v="0"/>
    <x v="0"/>
    <x v="0"/>
    <x v="1"/>
  </r>
  <r>
    <n v="71"/>
    <n v="5283282620"/>
    <d v="2025-10-10T00:00:00"/>
    <d v="2025-10-09T00:00:00"/>
    <d v="2025-10-10T00:00:00"/>
    <n v="260020889"/>
    <n v="107"/>
    <s v="USD"/>
    <n v="7730467887"/>
    <d v="2025-11-18T00:00:00"/>
    <s v="Quincenal"/>
    <s v="1Q NOV"/>
    <d v="2025-10-07T15:30:00"/>
    <d v="2025-11-12T19:00:00"/>
    <x v="9"/>
    <n v="11"/>
    <x v="0"/>
    <x v="0"/>
    <x v="0"/>
    <x v="0"/>
    <x v="1"/>
  </r>
  <r>
    <n v="71"/>
    <n v="5283282621"/>
    <d v="2025-10-10T00:00:00"/>
    <d v="2025-10-09T00:00:00"/>
    <d v="2025-10-10T00:00:00"/>
    <n v="260020889"/>
    <n v="1125"/>
    <s v="USD"/>
    <n v="7730467887"/>
    <d v="2025-11-18T00:00:00"/>
    <s v="Quincenal"/>
    <s v="1Q NOV"/>
    <d v="2025-10-07T15:30:00"/>
    <d v="2025-11-12T19:00:00"/>
    <x v="9"/>
    <n v="11"/>
    <x v="0"/>
    <x v="0"/>
    <x v="0"/>
    <x v="0"/>
    <x v="1"/>
  </r>
  <r>
    <n v="71"/>
    <n v="5283282622"/>
    <d v="2025-10-10T00:00:00"/>
    <d v="2025-10-09T00:00:00"/>
    <d v="2025-10-10T00:00:00"/>
    <n v="260020889"/>
    <n v="5725"/>
    <s v="USD"/>
    <n v="7730467887"/>
    <d v="2025-11-18T00:00:00"/>
    <s v="Quincenal"/>
    <s v="1Q NOV"/>
    <d v="2025-10-07T15:30:00"/>
    <d v="2025-11-12T19:00:00"/>
    <x v="9"/>
    <n v="11"/>
    <x v="0"/>
    <x v="0"/>
    <x v="0"/>
    <x v="0"/>
    <x v="1"/>
  </r>
  <r>
    <n v="71"/>
    <n v="5283282624"/>
    <d v="2025-10-10T00:00:00"/>
    <d v="2025-10-09T00:00:00"/>
    <d v="2025-10-10T00:00:00"/>
    <n v="260020889"/>
    <n v="15204"/>
    <s v="USD"/>
    <n v="7730467887"/>
    <d v="2025-11-18T00:00:00"/>
    <s v="Quincenal"/>
    <s v="1Q NOV"/>
    <d v="2025-10-07T15:30:00"/>
    <d v="2025-11-12T19:00:00"/>
    <x v="9"/>
    <n v="11"/>
    <x v="0"/>
    <x v="0"/>
    <x v="0"/>
    <x v="0"/>
    <x v="1"/>
  </r>
  <r>
    <n v="71"/>
    <n v="5283282629"/>
    <d v="2025-10-10T00:00:00"/>
    <d v="2025-10-09T00:00:00"/>
    <d v="2025-10-10T00:00:00"/>
    <n v="260020889"/>
    <n v="3567"/>
    <s v="USD"/>
    <n v="7730467887"/>
    <d v="2025-11-18T00:00:00"/>
    <s v="Quincenal"/>
    <s v="1Q NOV"/>
    <d v="2025-10-07T15:30:00"/>
    <d v="2025-11-12T19:00:00"/>
    <x v="9"/>
    <n v="11"/>
    <x v="0"/>
    <x v="0"/>
    <x v="0"/>
    <x v="0"/>
    <x v="1"/>
  </r>
  <r>
    <n v="71"/>
    <n v="5283282634"/>
    <d v="2025-10-10T00:00:00"/>
    <d v="2025-10-09T00:00:00"/>
    <d v="2025-10-10T00:00:00"/>
    <n v="260020889"/>
    <n v="1012"/>
    <s v="USD"/>
    <n v="7730467887"/>
    <d v="2025-11-18T00:00:00"/>
    <s v="Quincenal"/>
    <s v="1Q NOV"/>
    <d v="2025-10-07T15:30:00"/>
    <d v="2025-11-12T19:00:00"/>
    <x v="9"/>
    <n v="11"/>
    <x v="0"/>
    <x v="0"/>
    <x v="0"/>
    <x v="0"/>
    <x v="1"/>
  </r>
  <r>
    <n v="71"/>
    <n v="5283282636"/>
    <d v="2025-10-10T00:00:00"/>
    <d v="2025-10-09T00:00:00"/>
    <d v="2025-10-10T00:00:00"/>
    <n v="260020889"/>
    <n v="5504"/>
    <s v="USD"/>
    <n v="7730467887"/>
    <d v="2025-11-18T00:00:00"/>
    <s v="Quincenal"/>
    <s v="1Q NOV"/>
    <d v="2025-10-07T15:30:00"/>
    <d v="2025-11-12T19:00:00"/>
    <x v="9"/>
    <n v="11"/>
    <x v="0"/>
    <x v="0"/>
    <x v="0"/>
    <x v="0"/>
    <x v="1"/>
  </r>
  <r>
    <n v="10171"/>
    <n v="5481956334"/>
    <d v="2025-10-28T00:00:00"/>
    <d v="2025-11-03T00:00:00"/>
    <d v="2025-11-06T00:00:00"/>
    <n v="259795228"/>
    <n v="25988"/>
    <s v="USD"/>
    <n v="7730472788"/>
    <d v="2025-12-09T00:00:00"/>
    <s v="Quincenal"/>
    <s v="2Q NOV"/>
    <d v="2025-10-25T00:00:00"/>
    <d v="2025-11-16T00:00:00"/>
    <x v="11"/>
    <n v="12"/>
    <x v="0"/>
    <x v="1"/>
    <x v="1"/>
    <x v="0"/>
    <x v="0"/>
  </r>
  <r>
    <n v="1591"/>
    <n v="5817573228"/>
    <d v="2025-10-27T00:00:00"/>
    <d v="2025-10-24T00:00:00"/>
    <d v="2025-10-27T00:00:00"/>
    <s v="HLCUNG12509SBKA6"/>
    <n v="11546"/>
    <s v="USD"/>
    <n v="7730472788"/>
    <d v="2025-12-09T00:00:00"/>
    <s v="Quincenal"/>
    <s v="2Q NOV"/>
    <d v="2025-10-24T15:00:00"/>
    <d v="2025-11-16T00:00:00"/>
    <x v="9"/>
    <n v="12"/>
    <x v="0"/>
    <x v="0"/>
    <x v="0"/>
    <x v="0"/>
    <x v="1"/>
  </r>
  <r>
    <n v="1591"/>
    <n v="5817573237"/>
    <d v="2025-10-27T00:00:00"/>
    <d v="2025-10-24T00:00:00"/>
    <d v="2025-10-27T00:00:00"/>
    <s v="HLCUNG12509SBKA6"/>
    <n v="39825"/>
    <s v="USD"/>
    <n v="7730472788"/>
    <d v="2025-12-09T00:00:00"/>
    <s v="Quincenal"/>
    <s v="2Q NOV"/>
    <d v="2025-10-24T15:00:00"/>
    <d v="2025-11-16T00:00:00"/>
    <x v="9"/>
    <n v="12"/>
    <x v="0"/>
    <x v="0"/>
    <x v="0"/>
    <x v="0"/>
    <x v="1"/>
  </r>
  <r>
    <n v="1591"/>
    <n v="5817573399"/>
    <d v="2025-10-27T00:00:00"/>
    <d v="2025-10-24T00:00:00"/>
    <d v="2025-10-27T00:00:00"/>
    <s v="HLCUNG12509SBKA6"/>
    <n v="133164"/>
    <s v="USD"/>
    <n v="7730472788"/>
    <d v="2025-12-09T00:00:00"/>
    <s v="Quincenal"/>
    <s v="2Q NOV"/>
    <d v="2025-10-24T15:00:00"/>
    <d v="2025-11-16T00:00:00"/>
    <x v="9"/>
    <n v="12"/>
    <x v="0"/>
    <x v="0"/>
    <x v="0"/>
    <x v="0"/>
    <x v="1"/>
  </r>
  <r>
    <n v="71"/>
    <n v="5283274991"/>
    <d v="2025-10-06T00:00:00"/>
    <d v="2025-10-04T00:00:00"/>
    <d v="2025-10-06T00:00:00"/>
    <n v="257230562"/>
    <n v="5779"/>
    <s v="USD"/>
    <n v="7730472788"/>
    <d v="2025-12-09T00:00:00"/>
    <s v="Quincenal"/>
    <s v="2Q NOV"/>
    <d v="2025-10-05T00:00:00"/>
    <d v="2025-11-17T00:00:00"/>
    <x v="9"/>
    <n v="12"/>
    <x v="0"/>
    <x v="0"/>
    <x v="0"/>
    <x v="0"/>
    <x v="1"/>
  </r>
  <r>
    <n v="1591"/>
    <n v="5817557487"/>
    <d v="2025-10-17T00:00:00"/>
    <d v="2025-10-13T00:00:00"/>
    <d v="2025-10-17T00:00:00"/>
    <n v="259859211"/>
    <n v="943"/>
    <s v="USD"/>
    <n v="7730472788"/>
    <d v="2025-12-09T00:00:00"/>
    <s v="Quincenal"/>
    <s v="2Q NOV"/>
    <d v="2025-10-10T03:00:00"/>
    <d v="2025-11-18T19:00:00"/>
    <x v="9"/>
    <n v="12"/>
    <x v="0"/>
    <x v="0"/>
    <x v="0"/>
    <x v="0"/>
    <x v="1"/>
  </r>
  <r>
    <n v="1591"/>
    <n v="5817557491"/>
    <d v="2025-10-17T00:00:00"/>
    <d v="2025-10-13T00:00:00"/>
    <d v="2025-10-17T00:00:00"/>
    <n v="259859211"/>
    <n v="1761"/>
    <s v="USD"/>
    <n v="7730472788"/>
    <d v="2025-12-09T00:00:00"/>
    <s v="Quincenal"/>
    <s v="2Q NOV"/>
    <d v="2025-10-10T03:00:00"/>
    <d v="2025-11-18T19:00:00"/>
    <x v="9"/>
    <n v="12"/>
    <x v="0"/>
    <x v="0"/>
    <x v="0"/>
    <x v="0"/>
    <x v="1"/>
  </r>
  <r>
    <n v="1591"/>
    <n v="5817557492"/>
    <d v="2025-10-17T00:00:00"/>
    <d v="2025-10-13T00:00:00"/>
    <d v="2025-10-17T00:00:00"/>
    <n v="259859211"/>
    <n v="655"/>
    <s v="USD"/>
    <n v="7730472788"/>
    <d v="2025-12-09T00:00:00"/>
    <s v="Quincenal"/>
    <s v="2Q NOV"/>
    <d v="2025-10-10T03:00:00"/>
    <d v="2025-11-18T19:00:00"/>
    <x v="9"/>
    <n v="12"/>
    <x v="0"/>
    <x v="0"/>
    <x v="0"/>
    <x v="0"/>
    <x v="1"/>
  </r>
  <r>
    <n v="1591"/>
    <n v="5817557495"/>
    <d v="2025-10-17T00:00:00"/>
    <d v="2025-10-13T00:00:00"/>
    <d v="2025-10-17T00:00:00"/>
    <n v="259859211"/>
    <n v="917"/>
    <s v="USD"/>
    <n v="7730472788"/>
    <d v="2025-12-09T00:00:00"/>
    <s v="Quincenal"/>
    <s v="2Q NOV"/>
    <d v="2025-10-10T03:00:00"/>
    <d v="2025-11-18T19:00:00"/>
    <x v="9"/>
    <n v="12"/>
    <x v="0"/>
    <x v="0"/>
    <x v="0"/>
    <x v="0"/>
    <x v="1"/>
  </r>
  <r>
    <n v="1591"/>
    <n v="5817557496"/>
    <d v="2025-10-17T00:00:00"/>
    <d v="2025-10-13T00:00:00"/>
    <d v="2025-10-17T00:00:00"/>
    <n v="259859211"/>
    <n v="5041"/>
    <s v="USD"/>
    <n v="7730472788"/>
    <d v="2025-12-09T00:00:00"/>
    <s v="Quincenal"/>
    <s v="2Q NOV"/>
    <d v="2025-10-10T03:00:00"/>
    <d v="2025-11-18T19:00:00"/>
    <x v="9"/>
    <n v="12"/>
    <x v="0"/>
    <x v="0"/>
    <x v="0"/>
    <x v="0"/>
    <x v="1"/>
  </r>
  <r>
    <n v="1591"/>
    <n v="5817557497"/>
    <d v="2025-10-17T00:00:00"/>
    <d v="2025-10-13T00:00:00"/>
    <d v="2025-10-17T00:00:00"/>
    <n v="259859211"/>
    <n v="611"/>
    <s v="USD"/>
    <n v="7730472788"/>
    <d v="2025-12-09T00:00:00"/>
    <s v="Quincenal"/>
    <s v="2Q NOV"/>
    <d v="2025-10-10T03:00:00"/>
    <d v="2025-11-18T19:00:00"/>
    <x v="9"/>
    <n v="12"/>
    <x v="0"/>
    <x v="0"/>
    <x v="0"/>
    <x v="0"/>
    <x v="1"/>
  </r>
  <r>
    <n v="1591"/>
    <n v="5817563424"/>
    <d v="2025-10-22T00:00:00"/>
    <d v="2025-10-17T00:00:00"/>
    <d v="2025-10-22T00:00:00"/>
    <n v="259859211"/>
    <n v="70"/>
    <s v="USD"/>
    <n v="7730472788"/>
    <d v="2025-12-09T00:00:00"/>
    <s v="Quincenal"/>
    <s v="2Q NOV"/>
    <d v="2025-10-10T03:00:00"/>
    <d v="2025-11-18T19:00:00"/>
    <x v="9"/>
    <n v="12"/>
    <x v="0"/>
    <x v="0"/>
    <x v="0"/>
    <x v="0"/>
    <x v="0"/>
  </r>
  <r>
    <n v="10171"/>
    <n v="5481935997"/>
    <d v="2025-10-21T00:00:00"/>
    <d v="2025-10-22T00:00:00"/>
    <d v="2025-11-19T00:00:00"/>
    <n v="259097584"/>
    <n v="8100"/>
    <s v="USD"/>
    <n v="7730472788"/>
    <d v="2025-12-09T00:00:00"/>
    <s v="Quincenal"/>
    <s v="2Q NOV"/>
    <d v="2025-10-20T00:00:00"/>
    <d v="2025-11-19T00:00:00"/>
    <x v="9"/>
    <n v="12"/>
    <x v="0"/>
    <x v="1"/>
    <x v="1"/>
    <x v="0"/>
    <x v="1"/>
  </r>
  <r>
    <n v="1591"/>
    <n v="5817565678"/>
    <d v="2025-10-21T00:00:00"/>
    <d v="2025-10-20T00:00:00"/>
    <d v="2025-10-21T00:00:00"/>
    <s v="HLCUNG12508SUVM6"/>
    <n v="9842"/>
    <s v="USD"/>
    <n v="7730472788"/>
    <d v="2025-12-09T00:00:00"/>
    <s v="Quincenal"/>
    <s v="2Q NOV"/>
    <d v="2025-10-17T15:58:00"/>
    <d v="2025-11-19T00:00:00"/>
    <x v="9"/>
    <n v="12"/>
    <x v="0"/>
    <x v="0"/>
    <x v="0"/>
    <x v="0"/>
    <x v="1"/>
  </r>
  <r>
    <n v="71"/>
    <n v="5283282417"/>
    <d v="2025-10-10T00:00:00"/>
    <d v="2025-10-09T00:00:00"/>
    <d v="2025-10-10T00:00:00"/>
    <n v="257981352"/>
    <n v="15174"/>
    <s v="USD"/>
    <n v="7730472788"/>
    <d v="2025-12-09T00:00:00"/>
    <s v="Quincenal"/>
    <s v="2Q NOV"/>
    <d v="2025-10-06T15:00:00"/>
    <d v="2025-11-19T07:00:00"/>
    <x v="9"/>
    <n v="12"/>
    <x v="0"/>
    <x v="0"/>
    <x v="0"/>
    <x v="0"/>
    <x v="1"/>
  </r>
  <r>
    <n v="71"/>
    <n v="5283282425"/>
    <d v="2025-10-10T00:00:00"/>
    <d v="2025-10-09T00:00:00"/>
    <d v="2025-10-10T00:00:00"/>
    <n v="257981352"/>
    <n v="765"/>
    <s v="USD"/>
    <n v="7730472788"/>
    <d v="2025-12-09T00:00:00"/>
    <s v="Quincenal"/>
    <s v="2Q NOV"/>
    <d v="2025-10-06T15:00:00"/>
    <d v="2025-11-19T07:00:00"/>
    <x v="9"/>
    <n v="12"/>
    <x v="0"/>
    <x v="0"/>
    <x v="0"/>
    <x v="0"/>
    <x v="1"/>
  </r>
  <r>
    <n v="71"/>
    <n v="5283282427"/>
    <d v="2025-10-10T00:00:00"/>
    <d v="2025-10-09T00:00:00"/>
    <d v="2025-10-10T00:00:00"/>
    <n v="257981352"/>
    <n v="31094"/>
    <s v="USD"/>
    <n v="7730472788"/>
    <d v="2025-12-09T00:00:00"/>
    <s v="Quincenal"/>
    <s v="2Q NOV"/>
    <d v="2025-10-06T15:00:00"/>
    <d v="2025-11-19T07:00:00"/>
    <x v="9"/>
    <n v="12"/>
    <x v="0"/>
    <x v="0"/>
    <x v="0"/>
    <x v="0"/>
    <x v="1"/>
  </r>
  <r>
    <n v="71"/>
    <n v="5283282429"/>
    <d v="2025-10-10T00:00:00"/>
    <d v="2025-10-09T00:00:00"/>
    <d v="2025-10-10T00:00:00"/>
    <n v="257981352"/>
    <n v="11277"/>
    <s v="USD"/>
    <n v="7730472788"/>
    <d v="2025-12-09T00:00:00"/>
    <s v="Quincenal"/>
    <s v="2Q NOV"/>
    <d v="2025-10-06T15:00:00"/>
    <d v="2025-11-19T07:00:00"/>
    <x v="9"/>
    <n v="12"/>
    <x v="0"/>
    <x v="0"/>
    <x v="0"/>
    <x v="0"/>
    <x v="1"/>
  </r>
  <r>
    <n v="71"/>
    <n v="5283282430"/>
    <d v="2025-10-10T00:00:00"/>
    <d v="2025-10-09T00:00:00"/>
    <d v="2025-10-10T00:00:00"/>
    <n v="257981352"/>
    <n v="23345"/>
    <s v="USD"/>
    <n v="7730472788"/>
    <d v="2025-12-09T00:00:00"/>
    <s v="Quincenal"/>
    <s v="2Q NOV"/>
    <d v="2025-10-06T15:00:00"/>
    <d v="2025-11-19T07:00:00"/>
    <x v="9"/>
    <n v="12"/>
    <x v="0"/>
    <x v="0"/>
    <x v="0"/>
    <x v="0"/>
    <x v="1"/>
  </r>
  <r>
    <n v="71"/>
    <n v="5283282434"/>
    <d v="2025-10-10T00:00:00"/>
    <d v="2025-10-09T00:00:00"/>
    <d v="2025-10-10T00:00:00"/>
    <n v="257981352"/>
    <n v="12148"/>
    <s v="USD"/>
    <n v="7730472788"/>
    <d v="2025-12-09T00:00:00"/>
    <s v="Quincenal"/>
    <s v="2Q NOV"/>
    <d v="2025-10-06T15:00:00"/>
    <d v="2025-11-19T07:00:00"/>
    <x v="9"/>
    <n v="12"/>
    <x v="0"/>
    <x v="0"/>
    <x v="0"/>
    <x v="0"/>
    <x v="1"/>
  </r>
  <r>
    <n v="71"/>
    <n v="5283295488"/>
    <d v="2025-10-16T00:00:00"/>
    <d v="2025-10-15T00:00:00"/>
    <d v="2025-10-16T00:00:00"/>
    <n v="258544855"/>
    <n v="788"/>
    <s v="USD"/>
    <n v="7730472788"/>
    <d v="2025-12-09T00:00:00"/>
    <s v="Quincenal"/>
    <s v="2Q NOV"/>
    <d v="2025-10-13T08:00:00"/>
    <d v="2025-11-19T13:00:00"/>
    <x v="9"/>
    <n v="12"/>
    <x v="0"/>
    <x v="0"/>
    <x v="0"/>
    <x v="0"/>
    <x v="1"/>
  </r>
  <r>
    <n v="71"/>
    <n v="5283295490"/>
    <d v="2025-10-16T00:00:00"/>
    <d v="2025-10-15T00:00:00"/>
    <d v="2025-10-16T00:00:00"/>
    <n v="258544855"/>
    <n v="2649"/>
    <s v="USD"/>
    <n v="7730472788"/>
    <d v="2025-12-09T00:00:00"/>
    <s v="Quincenal"/>
    <s v="2Q NOV"/>
    <d v="2025-10-13T08:00:00"/>
    <d v="2025-11-19T13:00:00"/>
    <x v="9"/>
    <n v="12"/>
    <x v="0"/>
    <x v="0"/>
    <x v="0"/>
    <x v="0"/>
    <x v="1"/>
  </r>
  <r>
    <n v="71"/>
    <n v="5283295491"/>
    <d v="2025-10-16T00:00:00"/>
    <d v="2025-10-15T00:00:00"/>
    <d v="2025-10-16T00:00:00"/>
    <n v="258544855"/>
    <n v="219"/>
    <s v="USD"/>
    <n v="7730472788"/>
    <d v="2025-12-09T00:00:00"/>
    <s v="Quincenal"/>
    <s v="2Q NOV"/>
    <d v="2025-10-13T08:00:00"/>
    <d v="2025-11-19T13:00:00"/>
    <x v="9"/>
    <n v="12"/>
    <x v="0"/>
    <x v="0"/>
    <x v="0"/>
    <x v="0"/>
    <x v="1"/>
  </r>
  <r>
    <n v="515"/>
    <n v="5548012356"/>
    <d v="2025-10-21T00:00:00"/>
    <d v="2025-10-20T00:00:00"/>
    <d v="2025-10-21T00:00:00"/>
    <n v="258625540"/>
    <n v="9288"/>
    <s v="USD"/>
    <n v="7730472788"/>
    <d v="2025-12-09T00:00:00"/>
    <s v="Quincenal"/>
    <s v="2Q NOV"/>
    <d v="2025-10-18T15:00:00"/>
    <d v="2025-11-19T13:00:00"/>
    <x v="9"/>
    <n v="12"/>
    <x v="0"/>
    <x v="0"/>
    <x v="0"/>
    <x v="0"/>
    <x v="1"/>
  </r>
  <r>
    <n v="515"/>
    <n v="5548012357"/>
    <d v="2025-10-21T00:00:00"/>
    <d v="2025-10-20T00:00:00"/>
    <d v="2025-10-21T00:00:00"/>
    <n v="258625540"/>
    <n v="541"/>
    <s v="USD"/>
    <n v="7730472788"/>
    <d v="2025-12-09T00:00:00"/>
    <s v="Quincenal"/>
    <s v="2Q NOV"/>
    <d v="2025-10-18T15:00:00"/>
    <d v="2025-11-19T13:00:00"/>
    <x v="9"/>
    <n v="12"/>
    <x v="0"/>
    <x v="0"/>
    <x v="0"/>
    <x v="0"/>
    <x v="1"/>
  </r>
  <r>
    <n v="515"/>
    <n v="5548012358"/>
    <d v="2025-10-21T00:00:00"/>
    <d v="2025-10-20T00:00:00"/>
    <d v="2025-10-21T00:00:00"/>
    <n v="258625540"/>
    <n v="8942"/>
    <s v="USD"/>
    <n v="7730472788"/>
    <d v="2025-12-09T00:00:00"/>
    <s v="Quincenal"/>
    <s v="2Q NOV"/>
    <d v="2025-10-18T15:00:00"/>
    <d v="2025-11-19T13:00:00"/>
    <x v="9"/>
    <n v="12"/>
    <x v="0"/>
    <x v="0"/>
    <x v="0"/>
    <x v="0"/>
    <x v="1"/>
  </r>
  <r>
    <n v="515"/>
    <n v="5548012359"/>
    <d v="2025-10-21T00:00:00"/>
    <d v="2025-10-20T00:00:00"/>
    <d v="2025-10-21T00:00:00"/>
    <n v="258625540"/>
    <n v="53973"/>
    <s v="USD"/>
    <n v="7730472788"/>
    <d v="2025-12-09T00:00:00"/>
    <s v="Quincenal"/>
    <s v="2Q NOV"/>
    <d v="2025-10-18T15:00:00"/>
    <d v="2025-11-19T13:00:00"/>
    <x v="9"/>
    <n v="12"/>
    <x v="0"/>
    <x v="0"/>
    <x v="0"/>
    <x v="0"/>
    <x v="1"/>
  </r>
  <r>
    <n v="515"/>
    <n v="5548012360"/>
    <d v="2025-10-21T00:00:00"/>
    <d v="2025-10-20T00:00:00"/>
    <d v="2025-10-21T00:00:00"/>
    <n v="258625540"/>
    <n v="978"/>
    <s v="USD"/>
    <n v="7730472788"/>
    <d v="2025-12-09T00:00:00"/>
    <s v="Quincenal"/>
    <s v="2Q NOV"/>
    <d v="2025-10-18T15:00:00"/>
    <d v="2025-11-19T13:00:00"/>
    <x v="9"/>
    <n v="12"/>
    <x v="0"/>
    <x v="0"/>
    <x v="0"/>
    <x v="0"/>
    <x v="1"/>
  </r>
  <r>
    <n v="515"/>
    <n v="5548012361"/>
    <d v="2025-10-21T00:00:00"/>
    <d v="2025-10-20T00:00:00"/>
    <d v="2025-10-21T00:00:00"/>
    <n v="258625540"/>
    <n v="2635"/>
    <s v="USD"/>
    <n v="7730472788"/>
    <d v="2025-12-09T00:00:00"/>
    <s v="Quincenal"/>
    <s v="2Q NOV"/>
    <d v="2025-10-18T15:00:00"/>
    <d v="2025-11-19T13:00:00"/>
    <x v="9"/>
    <n v="12"/>
    <x v="0"/>
    <x v="0"/>
    <x v="0"/>
    <x v="0"/>
    <x v="1"/>
  </r>
  <r>
    <n v="515"/>
    <n v="5548012362"/>
    <d v="2025-10-21T00:00:00"/>
    <d v="2025-10-20T00:00:00"/>
    <d v="2025-10-21T00:00:00"/>
    <n v="258625540"/>
    <n v="18305"/>
    <s v="USD"/>
    <n v="7730472788"/>
    <d v="2025-12-09T00:00:00"/>
    <s v="Quincenal"/>
    <s v="2Q NOV"/>
    <d v="2025-10-18T15:00:00"/>
    <d v="2025-11-19T13:00:00"/>
    <x v="9"/>
    <n v="12"/>
    <x v="0"/>
    <x v="0"/>
    <x v="0"/>
    <x v="0"/>
    <x v="1"/>
  </r>
  <r>
    <n v="515"/>
    <n v="5548012363"/>
    <d v="2025-10-21T00:00:00"/>
    <d v="2025-10-20T00:00:00"/>
    <d v="2025-10-21T00:00:00"/>
    <n v="258625540"/>
    <n v="126997"/>
    <s v="USD"/>
    <n v="7730472788"/>
    <d v="2025-12-09T00:00:00"/>
    <s v="Quincenal"/>
    <s v="2Q NOV"/>
    <d v="2025-10-18T15:00:00"/>
    <d v="2025-11-19T13:00:00"/>
    <x v="9"/>
    <n v="12"/>
    <x v="0"/>
    <x v="0"/>
    <x v="0"/>
    <x v="0"/>
    <x v="1"/>
  </r>
  <r>
    <n v="1591"/>
    <n v="5817565989"/>
    <d v="2025-10-21T00:00:00"/>
    <d v="2025-10-20T00:00:00"/>
    <d v="2025-10-21T00:00:00"/>
    <n v="258620281"/>
    <n v="9988"/>
    <s v="USD"/>
    <n v="7730472788"/>
    <d v="2025-12-09T00:00:00"/>
    <s v="Quincenal"/>
    <s v="2Q NOV"/>
    <d v="2025-10-17T15:01:00"/>
    <d v="2025-11-19T13:00:00"/>
    <x v="9"/>
    <n v="12"/>
    <x v="0"/>
    <x v="0"/>
    <x v="0"/>
    <x v="0"/>
    <x v="1"/>
  </r>
  <r>
    <n v="1591"/>
    <n v="5817565990"/>
    <d v="2025-10-21T00:00:00"/>
    <d v="2025-10-20T00:00:00"/>
    <d v="2025-10-21T00:00:00"/>
    <n v="258620281"/>
    <n v="2861"/>
    <s v="USD"/>
    <n v="7730472788"/>
    <d v="2025-12-09T00:00:00"/>
    <s v="Quincenal"/>
    <s v="2Q NOV"/>
    <d v="2025-10-17T15:01:00"/>
    <d v="2025-11-19T13:00:00"/>
    <x v="9"/>
    <n v="12"/>
    <x v="0"/>
    <x v="0"/>
    <x v="0"/>
    <x v="0"/>
    <x v="1"/>
  </r>
  <r>
    <n v="1591"/>
    <n v="5817565991"/>
    <d v="2025-10-21T00:00:00"/>
    <d v="2025-10-20T00:00:00"/>
    <d v="2025-10-21T00:00:00"/>
    <n v="258620281"/>
    <n v="7175"/>
    <s v="USD"/>
    <n v="7730472788"/>
    <d v="2025-12-09T00:00:00"/>
    <s v="Quincenal"/>
    <s v="2Q NOV"/>
    <d v="2025-10-17T15:01:00"/>
    <d v="2025-11-19T13:00:00"/>
    <x v="9"/>
    <n v="12"/>
    <x v="0"/>
    <x v="0"/>
    <x v="0"/>
    <x v="0"/>
    <x v="1"/>
  </r>
  <r>
    <n v="1591"/>
    <n v="5817565992"/>
    <d v="2025-10-21T00:00:00"/>
    <d v="2025-10-20T00:00:00"/>
    <d v="2025-10-21T00:00:00"/>
    <n v="258620281"/>
    <n v="36227"/>
    <s v="USD"/>
    <n v="7730472788"/>
    <d v="2025-12-09T00:00:00"/>
    <s v="Quincenal"/>
    <s v="2Q NOV"/>
    <d v="2025-10-17T15:01:00"/>
    <d v="2025-11-19T13:00:00"/>
    <x v="9"/>
    <n v="12"/>
    <x v="0"/>
    <x v="0"/>
    <x v="0"/>
    <x v="0"/>
    <x v="1"/>
  </r>
  <r>
    <n v="1591"/>
    <n v="5817565993"/>
    <d v="2025-10-21T00:00:00"/>
    <d v="2025-10-20T00:00:00"/>
    <d v="2025-10-21T00:00:00"/>
    <n v="258620281"/>
    <n v="26882"/>
    <s v="USD"/>
    <n v="7730472788"/>
    <d v="2025-12-09T00:00:00"/>
    <s v="Quincenal"/>
    <s v="2Q NOV"/>
    <d v="2025-10-17T15:01:00"/>
    <d v="2025-11-19T13:00:00"/>
    <x v="9"/>
    <n v="12"/>
    <x v="0"/>
    <x v="0"/>
    <x v="0"/>
    <x v="0"/>
    <x v="1"/>
  </r>
  <r>
    <n v="1591"/>
    <n v="5817565994"/>
    <d v="2025-10-21T00:00:00"/>
    <d v="2025-10-20T00:00:00"/>
    <d v="2025-10-21T00:00:00"/>
    <n v="258620281"/>
    <n v="34835"/>
    <s v="USD"/>
    <n v="7730472788"/>
    <d v="2025-12-09T00:00:00"/>
    <s v="Quincenal"/>
    <s v="2Q NOV"/>
    <d v="2025-10-17T15:01:00"/>
    <d v="2025-11-19T13:00:00"/>
    <x v="9"/>
    <n v="12"/>
    <x v="0"/>
    <x v="0"/>
    <x v="0"/>
    <x v="0"/>
    <x v="1"/>
  </r>
  <r>
    <n v="1591"/>
    <n v="5817565995"/>
    <d v="2025-10-21T00:00:00"/>
    <d v="2025-10-20T00:00:00"/>
    <d v="2025-10-21T00:00:00"/>
    <n v="258620281"/>
    <n v="21247"/>
    <s v="USD"/>
    <n v="7730472788"/>
    <d v="2025-12-09T00:00:00"/>
    <s v="Quincenal"/>
    <s v="2Q NOV"/>
    <d v="2025-10-17T15:01:00"/>
    <d v="2025-11-19T13:00:00"/>
    <x v="9"/>
    <n v="12"/>
    <x v="0"/>
    <x v="0"/>
    <x v="0"/>
    <x v="0"/>
    <x v="1"/>
  </r>
  <r>
    <n v="1591"/>
    <n v="5817565996"/>
    <d v="2025-10-21T00:00:00"/>
    <d v="2025-10-20T00:00:00"/>
    <d v="2025-10-21T00:00:00"/>
    <n v="258620281"/>
    <n v="43173"/>
    <s v="USD"/>
    <n v="7730472788"/>
    <d v="2025-12-09T00:00:00"/>
    <s v="Quincenal"/>
    <s v="2Q NOV"/>
    <d v="2025-10-17T15:01:00"/>
    <d v="2025-11-19T13:00:00"/>
    <x v="9"/>
    <n v="12"/>
    <x v="0"/>
    <x v="0"/>
    <x v="0"/>
    <x v="0"/>
    <x v="1"/>
  </r>
  <r>
    <n v="1591"/>
    <n v="5817565997"/>
    <d v="2025-10-21T00:00:00"/>
    <d v="2025-10-20T00:00:00"/>
    <d v="2025-10-21T00:00:00"/>
    <n v="258620281"/>
    <n v="25326"/>
    <s v="USD"/>
    <n v="7730472788"/>
    <d v="2025-12-09T00:00:00"/>
    <s v="Quincenal"/>
    <s v="2Q NOV"/>
    <d v="2025-10-17T15:01:00"/>
    <d v="2025-11-19T13:00:00"/>
    <x v="9"/>
    <n v="12"/>
    <x v="0"/>
    <x v="0"/>
    <x v="0"/>
    <x v="0"/>
    <x v="1"/>
  </r>
  <r>
    <n v="1591"/>
    <n v="5817565998"/>
    <d v="2025-10-21T00:00:00"/>
    <d v="2025-10-20T00:00:00"/>
    <d v="2025-10-21T00:00:00"/>
    <n v="258620281"/>
    <n v="2861"/>
    <s v="USD"/>
    <n v="7730472788"/>
    <d v="2025-12-09T00:00:00"/>
    <s v="Quincenal"/>
    <s v="2Q NOV"/>
    <d v="2025-10-17T15:01:00"/>
    <d v="2025-11-19T13:00:00"/>
    <x v="9"/>
    <n v="12"/>
    <x v="0"/>
    <x v="0"/>
    <x v="0"/>
    <x v="0"/>
    <x v="1"/>
  </r>
  <r>
    <n v="1591"/>
    <n v="5817566015"/>
    <d v="2025-10-21T00:00:00"/>
    <d v="2025-10-20T00:00:00"/>
    <d v="2025-10-21T00:00:00"/>
    <n v="258620281"/>
    <n v="3587"/>
    <s v="USD"/>
    <n v="7730472788"/>
    <d v="2025-12-09T00:00:00"/>
    <s v="Quincenal"/>
    <s v="2Q NOV"/>
    <d v="2025-10-17T15:01:00"/>
    <d v="2025-11-19T13:00:00"/>
    <x v="9"/>
    <n v="12"/>
    <x v="0"/>
    <x v="0"/>
    <x v="0"/>
    <x v="0"/>
    <x v="1"/>
  </r>
  <r>
    <n v="1591"/>
    <n v="5817566091"/>
    <d v="2025-10-21T00:00:00"/>
    <d v="2025-10-20T00:00:00"/>
    <d v="2025-10-21T00:00:00"/>
    <n v="258691992"/>
    <n v="2889"/>
    <s v="USD"/>
    <n v="7730472788"/>
    <d v="2025-12-09T00:00:00"/>
    <s v="Quincenal"/>
    <s v="2Q NOV"/>
    <d v="2025-10-17T15:01:00"/>
    <d v="2025-11-19T13:00:00"/>
    <x v="9"/>
    <n v="12"/>
    <x v="0"/>
    <x v="0"/>
    <x v="0"/>
    <x v="0"/>
    <x v="1"/>
  </r>
  <r>
    <n v="1591"/>
    <n v="5817557692"/>
    <d v="2025-10-17T00:00:00"/>
    <d v="2025-10-13T00:00:00"/>
    <d v="2025-10-17T00:00:00"/>
    <n v="258629172"/>
    <n v="3143"/>
    <s v="USD"/>
    <n v="7730472788"/>
    <d v="2025-12-09T00:00:00"/>
    <s v="Quincenal"/>
    <s v="2Q NOV"/>
    <d v="2025-10-10T00:00:00"/>
    <d v="2025-11-21T00:00:00"/>
    <x v="9"/>
    <n v="12"/>
    <x v="0"/>
    <x v="0"/>
    <x v="0"/>
    <x v="0"/>
    <x v="1"/>
  </r>
  <r>
    <n v="1591"/>
    <n v="5817557695"/>
    <d v="2025-10-17T00:00:00"/>
    <d v="2025-10-13T00:00:00"/>
    <d v="2025-10-17T00:00:00"/>
    <n v="258629172"/>
    <n v="23333"/>
    <s v="USD"/>
    <n v="7730472788"/>
    <d v="2025-12-09T00:00:00"/>
    <s v="Quincenal"/>
    <s v="2Q NOV"/>
    <d v="2025-10-10T00:00:00"/>
    <d v="2025-11-21T00:00:00"/>
    <x v="9"/>
    <n v="12"/>
    <x v="0"/>
    <x v="0"/>
    <x v="0"/>
    <x v="0"/>
    <x v="1"/>
  </r>
  <r>
    <n v="71"/>
    <n v="5283296927"/>
    <d v="2025-10-16T00:00:00"/>
    <d v="2025-10-16T00:00:00"/>
    <d v="2025-10-16T00:00:00"/>
    <n v="258197869"/>
    <n v="2307"/>
    <s v="USD"/>
    <n v="7730472788"/>
    <d v="2025-12-09T00:00:00"/>
    <s v="Quincenal"/>
    <s v="2Q NOV"/>
    <d v="2025-10-14T15:00:00"/>
    <d v="2025-11-22T19:00:00"/>
    <x v="9"/>
    <n v="12"/>
    <x v="0"/>
    <x v="0"/>
    <x v="0"/>
    <x v="1"/>
    <x v="1"/>
  </r>
  <r>
    <n v="515"/>
    <n v="5548017109"/>
    <d v="2025-10-23T00:00:00"/>
    <d v="2025-10-22T00:00:00"/>
    <d v="2025-10-23T00:00:00"/>
    <n v="259747825"/>
    <n v="11551"/>
    <s v="USD"/>
    <n v="7730472788"/>
    <d v="2025-12-09T00:00:00"/>
    <s v="Quincenal"/>
    <s v="2Q NOV"/>
    <d v="2025-10-20T15:01:00"/>
    <d v="2025-11-22T19:00:00"/>
    <x v="9"/>
    <n v="12"/>
    <x v="0"/>
    <x v="0"/>
    <x v="0"/>
    <x v="0"/>
    <x v="1"/>
  </r>
  <r>
    <n v="1591"/>
    <n v="5817565879"/>
    <d v="2025-10-21T00:00:00"/>
    <d v="2025-10-20T00:00:00"/>
    <d v="2025-10-21T00:00:00"/>
    <n v="255847429"/>
    <n v="3694"/>
    <s v="USD"/>
    <n v="7730472788"/>
    <d v="2025-12-09T00:00:00"/>
    <s v="Quincenal"/>
    <s v="2Q NOV"/>
    <d v="2025-10-17T15:01:00"/>
    <d v="2025-11-22T19:00:00"/>
    <x v="9"/>
    <n v="12"/>
    <x v="0"/>
    <x v="0"/>
    <x v="0"/>
    <x v="0"/>
    <x v="1"/>
  </r>
  <r>
    <n v="1591"/>
    <n v="5817565880"/>
    <d v="2025-10-21T00:00:00"/>
    <d v="2025-10-20T00:00:00"/>
    <d v="2025-10-21T00:00:00"/>
    <n v="255847429"/>
    <n v="2572"/>
    <s v="USD"/>
    <n v="7730472788"/>
    <d v="2025-12-09T00:00:00"/>
    <s v="Quincenal"/>
    <s v="2Q NOV"/>
    <d v="2025-10-17T15:01:00"/>
    <d v="2025-11-22T19:00:00"/>
    <x v="9"/>
    <n v="12"/>
    <x v="0"/>
    <x v="0"/>
    <x v="0"/>
    <x v="0"/>
    <x v="1"/>
  </r>
  <r>
    <n v="1591"/>
    <n v="5817565882"/>
    <d v="2025-10-21T00:00:00"/>
    <d v="2025-10-20T00:00:00"/>
    <d v="2025-10-21T00:00:00"/>
    <n v="255847429"/>
    <n v="9254"/>
    <s v="USD"/>
    <n v="7730472788"/>
    <d v="2025-12-09T00:00:00"/>
    <s v="Quincenal"/>
    <s v="2Q NOV"/>
    <d v="2025-10-17T15:01:00"/>
    <d v="2025-11-22T19:00:00"/>
    <x v="9"/>
    <n v="12"/>
    <x v="0"/>
    <x v="0"/>
    <x v="0"/>
    <x v="0"/>
    <x v="1"/>
  </r>
  <r>
    <n v="1591"/>
    <n v="5817565888"/>
    <d v="2025-10-21T00:00:00"/>
    <d v="2025-10-20T00:00:00"/>
    <d v="2025-10-21T00:00:00"/>
    <n v="255847429"/>
    <n v="3976"/>
    <s v="USD"/>
    <n v="7730472788"/>
    <d v="2025-12-09T00:00:00"/>
    <s v="Quincenal"/>
    <s v="2Q NOV"/>
    <d v="2025-10-17T15:01:00"/>
    <d v="2025-11-22T19:00:00"/>
    <x v="9"/>
    <n v="12"/>
    <x v="0"/>
    <x v="0"/>
    <x v="0"/>
    <x v="0"/>
    <x v="1"/>
  </r>
  <r>
    <n v="1591"/>
    <n v="5817565889"/>
    <d v="2025-10-21T00:00:00"/>
    <d v="2025-10-20T00:00:00"/>
    <d v="2025-10-21T00:00:00"/>
    <n v="255847429"/>
    <n v="8527"/>
    <s v="USD"/>
    <n v="7730472788"/>
    <d v="2025-12-09T00:00:00"/>
    <s v="Quincenal"/>
    <s v="2Q NOV"/>
    <d v="2025-10-17T15:01:00"/>
    <d v="2025-11-22T19:00:00"/>
    <x v="9"/>
    <n v="12"/>
    <x v="0"/>
    <x v="0"/>
    <x v="0"/>
    <x v="0"/>
    <x v="1"/>
  </r>
  <r>
    <n v="10171"/>
    <n v="5481960726"/>
    <d v="2025-11-03T00:00:00"/>
    <d v="2025-11-04T00:00:00"/>
    <d v="2025-11-12T00:00:00"/>
    <n v="259795229"/>
    <n v="57038"/>
    <s v="USD"/>
    <n v="7730472788"/>
    <d v="2025-12-09T00:00:00"/>
    <s v="Quincenal"/>
    <s v="2Q NOV"/>
    <d v="2025-11-01T00:00:00"/>
    <d v="2025-11-23T00:00:00"/>
    <x v="11"/>
    <n v="12"/>
    <x v="0"/>
    <x v="1"/>
    <x v="1"/>
    <x v="0"/>
    <x v="1"/>
  </r>
  <r>
    <n v="1591"/>
    <n v="5817580662"/>
    <d v="2025-10-31T00:00:00"/>
    <d v="2025-10-31T00:00:00"/>
    <d v="2025-10-31T00:00:00"/>
    <n v="255847429"/>
    <n v="5345"/>
    <s v="USD"/>
    <n v="7730472788"/>
    <d v="2025-12-09T00:00:00"/>
    <s v="Quincenal"/>
    <s v="2Q NOV"/>
    <d v="2025-10-17T00:00:00"/>
    <d v="2025-11-23T00:00:00"/>
    <x v="9"/>
    <n v="12"/>
    <x v="0"/>
    <x v="0"/>
    <x v="0"/>
    <x v="1"/>
    <x v="0"/>
  </r>
  <r>
    <n v="71"/>
    <n v="5283299406"/>
    <d v="2025-10-17T00:00:00"/>
    <d v="2025-10-17T00:00:00"/>
    <d v="2025-10-17T00:00:00"/>
    <n v="259150169"/>
    <n v="13691"/>
    <s v="USD"/>
    <n v="7730472788"/>
    <d v="2025-12-09T00:00:00"/>
    <s v="Quincenal"/>
    <s v="2Q NOV"/>
    <d v="2025-10-17T00:00:00"/>
    <d v="2025-11-24T07:00:00"/>
    <x v="9"/>
    <n v="12"/>
    <x v="0"/>
    <x v="0"/>
    <x v="0"/>
    <x v="1"/>
    <x v="1"/>
  </r>
  <r>
    <n v="71"/>
    <n v="5283307358"/>
    <d v="2025-10-23T00:00:00"/>
    <d v="2025-10-22T00:00:00"/>
    <d v="2025-10-23T00:00:00"/>
    <n v="258098670"/>
    <n v="2862"/>
    <s v="USD"/>
    <n v="7730472788"/>
    <d v="2025-12-09T00:00:00"/>
    <s v="Quincenal"/>
    <s v="2Q NOV"/>
    <d v="2025-10-20T00:00:00"/>
    <d v="2025-11-26T00:00:00"/>
    <x v="9"/>
    <n v="12"/>
    <x v="0"/>
    <x v="0"/>
    <x v="0"/>
    <x v="0"/>
    <x v="1"/>
  </r>
  <r>
    <n v="71"/>
    <n v="5283307364"/>
    <d v="2025-10-23T00:00:00"/>
    <d v="2025-10-22T00:00:00"/>
    <d v="2025-10-23T00:00:00"/>
    <n v="258386408"/>
    <n v="843"/>
    <s v="USD"/>
    <n v="7730472788"/>
    <d v="2025-12-09T00:00:00"/>
    <s v="Quincenal"/>
    <s v="2Q NOV"/>
    <d v="2025-10-20T00:00:00"/>
    <d v="2025-11-26T00:00:00"/>
    <x v="9"/>
    <n v="12"/>
    <x v="0"/>
    <x v="0"/>
    <x v="0"/>
    <x v="0"/>
    <x v="1"/>
  </r>
  <r>
    <n v="515"/>
    <n v="5548024142"/>
    <d v="2025-10-29T00:00:00"/>
    <d v="2025-10-27T00:00:00"/>
    <d v="2025-10-29T00:00:00"/>
    <n v="258992024"/>
    <n v="292"/>
    <s v="USD"/>
    <n v="7730472788"/>
    <d v="2025-12-09T00:00:00"/>
    <s v="Quincenal"/>
    <s v="2Q NOV"/>
    <d v="2025-10-25T00:00:00"/>
    <d v="2025-11-26T00:00:00"/>
    <x v="9"/>
    <n v="12"/>
    <x v="0"/>
    <x v="0"/>
    <x v="0"/>
    <x v="0"/>
    <x v="1"/>
  </r>
  <r>
    <n v="515"/>
    <n v="5548024147"/>
    <d v="2025-10-29T00:00:00"/>
    <d v="2025-10-27T00:00:00"/>
    <d v="2025-10-29T00:00:00"/>
    <n v="258992024"/>
    <n v="3002"/>
    <s v="USD"/>
    <n v="7730472788"/>
    <d v="2025-12-09T00:00:00"/>
    <s v="Quincenal"/>
    <s v="2Q NOV"/>
    <d v="2025-10-25T00:00:00"/>
    <d v="2025-11-26T00:00:00"/>
    <x v="9"/>
    <n v="12"/>
    <x v="0"/>
    <x v="0"/>
    <x v="0"/>
    <x v="0"/>
    <x v="1"/>
  </r>
  <r>
    <n v="515"/>
    <n v="5548024155"/>
    <d v="2025-10-29T00:00:00"/>
    <d v="2025-10-27T00:00:00"/>
    <d v="2025-10-29T00:00:00"/>
    <n v="258992024"/>
    <n v="62601"/>
    <s v="USD"/>
    <n v="7730472788"/>
    <d v="2025-12-09T00:00:00"/>
    <s v="Quincenal"/>
    <s v="2Q NOV"/>
    <d v="2025-10-25T00:00:00"/>
    <d v="2025-11-26T00:00:00"/>
    <x v="9"/>
    <n v="12"/>
    <x v="0"/>
    <x v="0"/>
    <x v="0"/>
    <x v="0"/>
    <x v="1"/>
  </r>
  <r>
    <n v="515"/>
    <n v="5548024815"/>
    <d v="2025-10-29T00:00:00"/>
    <d v="2025-10-27T00:00:00"/>
    <d v="2025-10-29T00:00:00"/>
    <n v="258992024"/>
    <n v="1467"/>
    <s v="USD"/>
    <n v="7730472788"/>
    <d v="2025-12-09T00:00:00"/>
    <s v="Quincenal"/>
    <s v="2Q NOV"/>
    <d v="2025-10-25T00:00:00"/>
    <d v="2025-11-26T00:00:00"/>
    <x v="9"/>
    <n v="12"/>
    <x v="0"/>
    <x v="0"/>
    <x v="0"/>
    <x v="0"/>
    <x v="1"/>
  </r>
  <r>
    <n v="1591"/>
    <n v="5817573392"/>
    <d v="2025-10-27T00:00:00"/>
    <d v="2025-10-24T00:00:00"/>
    <d v="2025-10-27T00:00:00"/>
    <n v="258979042"/>
    <n v="234"/>
    <s v="USD"/>
    <n v="7730472788"/>
    <d v="2025-12-09T00:00:00"/>
    <s v="Quincenal"/>
    <s v="2Q NOV"/>
    <d v="2025-10-24T15:23:00"/>
    <d v="2025-11-26T00:00:00"/>
    <x v="9"/>
    <n v="12"/>
    <x v="0"/>
    <x v="0"/>
    <x v="0"/>
    <x v="0"/>
    <x v="1"/>
  </r>
  <r>
    <n v="1591"/>
    <n v="5817573600"/>
    <d v="2025-10-27T00:00:00"/>
    <d v="2025-10-24T00:00:00"/>
    <d v="2025-10-27T00:00:00"/>
    <n v="258979046"/>
    <n v="15219"/>
    <s v="USD"/>
    <n v="7730472788"/>
    <d v="2025-12-09T00:00:00"/>
    <s v="Quincenal"/>
    <s v="2Q NOV"/>
    <d v="2025-10-24T15:23:00"/>
    <d v="2025-11-26T00:00:00"/>
    <x v="9"/>
    <n v="12"/>
    <x v="0"/>
    <x v="0"/>
    <x v="0"/>
    <x v="0"/>
    <x v="1"/>
  </r>
  <r>
    <n v="1591"/>
    <n v="5817573601"/>
    <d v="2025-10-27T00:00:00"/>
    <d v="2025-10-24T00:00:00"/>
    <d v="2025-10-27T00:00:00"/>
    <n v="258979046"/>
    <n v="36206"/>
    <s v="USD"/>
    <n v="7730472788"/>
    <d v="2025-12-09T00:00:00"/>
    <s v="Quincenal"/>
    <s v="2Q NOV"/>
    <d v="2025-10-24T15:23:00"/>
    <d v="2025-11-26T00:00:00"/>
    <x v="9"/>
    <n v="12"/>
    <x v="0"/>
    <x v="0"/>
    <x v="0"/>
    <x v="0"/>
    <x v="1"/>
  </r>
  <r>
    <n v="1591"/>
    <n v="5817626263"/>
    <d v="2025-12-05T00:00:00"/>
    <d v="2025-12-03T00:00:00"/>
    <d v="2025-12-05T00:00:00"/>
    <n v="258979046"/>
    <n v="21412"/>
    <s v="USD"/>
    <n v="7730476322"/>
    <d v="2025-12-19T00:00:00"/>
    <s v="Quincenal"/>
    <s v="1Q DEC"/>
    <d v="2025-10-24T00:00:00"/>
    <d v="2025-11-26T00:00:00"/>
    <x v="12"/>
    <n v="12"/>
    <x v="0"/>
    <x v="0"/>
    <x v="0"/>
    <x v="0"/>
    <x v="0"/>
  </r>
  <r>
    <n v="1591"/>
    <n v="5817565984"/>
    <d v="2025-10-21T00:00:00"/>
    <d v="2025-10-20T00:00:00"/>
    <d v="2025-10-21T00:00:00"/>
    <n v="257230221"/>
    <n v="417"/>
    <s v="USD"/>
    <n v="7730472788"/>
    <d v="2025-12-09T00:00:00"/>
    <s v="Quincenal"/>
    <s v="2Q NOV"/>
    <d v="2025-10-17T15:01:00"/>
    <d v="2025-11-26T07:00:00"/>
    <x v="9"/>
    <n v="12"/>
    <x v="0"/>
    <x v="0"/>
    <x v="0"/>
    <x v="0"/>
    <x v="1"/>
  </r>
  <r>
    <n v="1591"/>
    <n v="5817565985"/>
    <d v="2025-10-21T00:00:00"/>
    <d v="2025-10-20T00:00:00"/>
    <d v="2025-10-21T00:00:00"/>
    <n v="257230221"/>
    <n v="403"/>
    <s v="USD"/>
    <n v="7730472788"/>
    <d v="2025-12-09T00:00:00"/>
    <s v="Quincenal"/>
    <s v="2Q NOV"/>
    <d v="2025-10-17T15:01:00"/>
    <d v="2025-11-26T07:00:00"/>
    <x v="9"/>
    <n v="12"/>
    <x v="0"/>
    <x v="0"/>
    <x v="0"/>
    <x v="0"/>
    <x v="1"/>
  </r>
  <r>
    <n v="1591"/>
    <n v="5817565986"/>
    <d v="2025-10-21T00:00:00"/>
    <d v="2025-10-20T00:00:00"/>
    <d v="2025-10-21T00:00:00"/>
    <n v="257230221"/>
    <n v="46"/>
    <s v="USD"/>
    <n v="7730472788"/>
    <d v="2025-12-09T00:00:00"/>
    <s v="Quincenal"/>
    <s v="2Q NOV"/>
    <d v="2025-10-17T15:01:00"/>
    <d v="2025-11-26T07:00:00"/>
    <x v="9"/>
    <n v="12"/>
    <x v="0"/>
    <x v="0"/>
    <x v="0"/>
    <x v="0"/>
    <x v="1"/>
  </r>
  <r>
    <n v="1591"/>
    <n v="5817565987"/>
    <d v="2025-10-21T00:00:00"/>
    <d v="2025-10-20T00:00:00"/>
    <d v="2025-10-21T00:00:00"/>
    <n v="257230221"/>
    <n v="7929"/>
    <s v="USD"/>
    <n v="7730472788"/>
    <d v="2025-12-09T00:00:00"/>
    <s v="Quincenal"/>
    <s v="2Q NOV"/>
    <d v="2025-10-17T15:01:00"/>
    <d v="2025-11-26T07:00:00"/>
    <x v="9"/>
    <n v="12"/>
    <x v="0"/>
    <x v="0"/>
    <x v="0"/>
    <x v="0"/>
    <x v="1"/>
  </r>
  <r>
    <n v="1591"/>
    <n v="5817565988"/>
    <d v="2025-10-21T00:00:00"/>
    <d v="2025-10-20T00:00:00"/>
    <d v="2025-10-21T00:00:00"/>
    <n v="257230221"/>
    <n v="4741"/>
    <s v="USD"/>
    <n v="7730472788"/>
    <d v="2025-12-09T00:00:00"/>
    <s v="Quincenal"/>
    <s v="2Q NOV"/>
    <d v="2025-10-17T15:01:00"/>
    <d v="2025-11-26T07:00:00"/>
    <x v="9"/>
    <n v="12"/>
    <x v="0"/>
    <x v="0"/>
    <x v="0"/>
    <x v="0"/>
    <x v="1"/>
  </r>
  <r>
    <n v="71"/>
    <n v="5283296367"/>
    <d v="2025-10-16T00:00:00"/>
    <d v="2025-10-16T00:00:00"/>
    <d v="2025-10-16T00:00:00"/>
    <n v="256005368"/>
    <n v="10675"/>
    <s v="USD"/>
    <n v="7730472788"/>
    <d v="2025-12-09T00:00:00"/>
    <s v="Quincenal"/>
    <s v="2Q NOV"/>
    <d v="2025-10-14T15:00:00"/>
    <d v="2025-11-26T19:00:00"/>
    <x v="9"/>
    <n v="12"/>
    <x v="0"/>
    <x v="0"/>
    <x v="0"/>
    <x v="1"/>
    <x v="1"/>
  </r>
  <r>
    <n v="71"/>
    <n v="5283296405"/>
    <d v="2025-10-16T00:00:00"/>
    <d v="2025-10-16T00:00:00"/>
    <d v="2025-10-16T00:00:00"/>
    <n v="256005368"/>
    <n v="6126"/>
    <s v="USD"/>
    <n v="7730472788"/>
    <d v="2025-12-09T00:00:00"/>
    <s v="Quincenal"/>
    <s v="2Q NOV"/>
    <d v="2025-10-14T15:00:00"/>
    <d v="2025-11-26T19:00:00"/>
    <x v="9"/>
    <n v="12"/>
    <x v="0"/>
    <x v="0"/>
    <x v="0"/>
    <x v="1"/>
    <x v="1"/>
  </r>
  <r>
    <n v="1048704"/>
    <s v="MMBCNFA25/21055"/>
    <d v="2025-11-28T00:00:00"/>
    <d v="2025-11-28T00:00:00"/>
    <s v="-"/>
    <s v="BORUWJD042AXBA21"/>
    <n v="70749"/>
    <s v="EUR"/>
    <n v="7730472788"/>
    <d v="2025-12-09T00:00:00"/>
    <s v="Quincenal"/>
    <s v="2Q NOV"/>
    <d v="2025-11-20T00:00:00"/>
    <d v="2025-11-28T00:00:00"/>
    <x v="11"/>
    <n v="12"/>
    <x v="1"/>
    <x v="2"/>
    <x v="0"/>
    <x v="0"/>
    <x v="0"/>
  </r>
  <r>
    <n v="1048704"/>
    <s v="MMBCNFA25/21056"/>
    <d v="2025-11-28T00:00:00"/>
    <d v="2025-11-28T00:00:00"/>
    <s v="-"/>
    <s v="BORUWJD042AXBA24"/>
    <n v="71126"/>
    <s v="EUR"/>
    <n v="7730472788"/>
    <d v="2025-12-09T00:00:00"/>
    <s v="Quincenal"/>
    <s v="2Q NOV"/>
    <d v="2025-11-20T00:00:00"/>
    <d v="2025-11-28T00:00:00"/>
    <x v="11"/>
    <n v="12"/>
    <x v="1"/>
    <x v="2"/>
    <x v="0"/>
    <x v="0"/>
    <x v="0"/>
  </r>
  <r>
    <n v="1048704"/>
    <s v="MMBCNFA25/21058"/>
    <d v="2025-11-28T00:00:00"/>
    <d v="2025-11-28T00:00:00"/>
    <s v="-"/>
    <s v="BORUWJD042AXBA25"/>
    <n v="139792"/>
    <s v="EUR"/>
    <n v="7730472788"/>
    <d v="2025-12-09T00:00:00"/>
    <s v="Quincenal"/>
    <s v="2Q NOV"/>
    <d v="2025-11-20T00:00:00"/>
    <d v="2025-11-28T00:00:00"/>
    <x v="11"/>
    <n v="12"/>
    <x v="1"/>
    <x v="2"/>
    <x v="0"/>
    <x v="0"/>
    <x v="0"/>
  </r>
  <r>
    <n v="71"/>
    <n v="5283310625"/>
    <d v="2025-10-27T00:00:00"/>
    <d v="2025-10-23T00:00:00"/>
    <d v="2025-10-27T00:00:00"/>
    <n v="258097302"/>
    <n v="2242"/>
    <s v="USD"/>
    <n v="7730472788"/>
    <d v="2025-12-09T00:00:00"/>
    <s v="Quincenal"/>
    <s v="2Q NOV"/>
    <d v="2025-10-24T14:00:00"/>
    <d v="2025-11-28T19:00:00"/>
    <x v="9"/>
    <n v="12"/>
    <x v="0"/>
    <x v="0"/>
    <x v="0"/>
    <x v="0"/>
    <x v="1"/>
  </r>
  <r>
    <n v="71"/>
    <n v="5283310633"/>
    <d v="2025-10-27T00:00:00"/>
    <d v="2025-10-23T00:00:00"/>
    <d v="2025-10-27T00:00:00"/>
    <n v="258097302"/>
    <n v="8089"/>
    <s v="USD"/>
    <n v="7730472788"/>
    <d v="2025-12-09T00:00:00"/>
    <s v="Quincenal"/>
    <s v="2Q NOV"/>
    <d v="2025-10-24T14:00:00"/>
    <d v="2025-11-28T19:00:00"/>
    <x v="9"/>
    <n v="12"/>
    <x v="0"/>
    <x v="0"/>
    <x v="0"/>
    <x v="0"/>
    <x v="1"/>
  </r>
  <r>
    <n v="515"/>
    <n v="5548031745"/>
    <d v="2025-10-31T00:00:00"/>
    <d v="2025-10-29T00:00:00"/>
    <d v="2025-10-31T00:00:00"/>
    <n v="259599295"/>
    <n v="4094"/>
    <s v="USD"/>
    <n v="7730472788"/>
    <d v="2025-12-09T00:00:00"/>
    <s v="Quincenal"/>
    <s v="2Q NOV"/>
    <d v="2025-10-27T00:00:00"/>
    <d v="2025-11-29T00:00:00"/>
    <x v="9"/>
    <n v="12"/>
    <x v="0"/>
    <x v="0"/>
    <x v="0"/>
    <x v="0"/>
    <x v="1"/>
  </r>
  <r>
    <n v="515"/>
    <n v="5548031748"/>
    <d v="2025-10-31T00:00:00"/>
    <d v="2025-10-29T00:00:00"/>
    <d v="2025-10-31T00:00:00"/>
    <n v="259599295"/>
    <n v="53946"/>
    <s v="USD"/>
    <n v="7730472788"/>
    <d v="2025-12-09T00:00:00"/>
    <s v="Quincenal"/>
    <s v="2Q NOV"/>
    <d v="2025-10-27T00:00:00"/>
    <d v="2025-11-29T00:00:00"/>
    <x v="9"/>
    <n v="12"/>
    <x v="0"/>
    <x v="0"/>
    <x v="0"/>
    <x v="0"/>
    <x v="1"/>
  </r>
  <r>
    <n v="1591"/>
    <n v="5817573221"/>
    <d v="2025-10-27T00:00:00"/>
    <d v="2025-10-24T00:00:00"/>
    <d v="2025-10-27T00:00:00"/>
    <n v="259566241"/>
    <n v="582"/>
    <s v="USD"/>
    <n v="7730472788"/>
    <d v="2025-12-09T00:00:00"/>
    <s v="Quincenal"/>
    <s v="2Q NOV"/>
    <d v="2025-10-24T15:00:00"/>
    <d v="2025-11-30T00:00:00"/>
    <x v="9"/>
    <n v="12"/>
    <x v="0"/>
    <x v="0"/>
    <x v="0"/>
    <x v="0"/>
    <x v="1"/>
  </r>
  <r>
    <n v="1591"/>
    <n v="5817573234"/>
    <d v="2025-10-27T00:00:00"/>
    <d v="2025-10-24T00:00:00"/>
    <d v="2025-10-27T00:00:00"/>
    <n v="259566241"/>
    <n v="1246"/>
    <s v="USD"/>
    <n v="7730472788"/>
    <d v="2025-12-09T00:00:00"/>
    <s v="Quincenal"/>
    <s v="2Q NOV"/>
    <d v="2025-10-24T15:00:00"/>
    <d v="2025-11-30T00:00:00"/>
    <x v="9"/>
    <n v="12"/>
    <x v="0"/>
    <x v="0"/>
    <x v="0"/>
    <x v="0"/>
    <x v="1"/>
  </r>
  <r>
    <n v="10171"/>
    <n v="5481960725"/>
    <d v="2025-11-04T00:00:00"/>
    <d v="2025-11-04T00:00:00"/>
    <d v="2025-11-05T00:00:00"/>
    <n v="260985839"/>
    <n v="2700"/>
    <s v="USD"/>
    <n v="7730476322"/>
    <d v="2025-12-19T00:00:00"/>
    <s v="Quincenal"/>
    <s v="1Q DEC"/>
    <d v="2025-11-03T00:00:00"/>
    <d v="2025-12-03T00:00:00"/>
    <x v="11"/>
    <n v="12"/>
    <x v="0"/>
    <x v="1"/>
    <x v="0"/>
    <x v="0"/>
    <x v="1"/>
  </r>
  <r>
    <n v="515"/>
    <n v="5548042466"/>
    <d v="2025-11-05T00:00:00"/>
    <d v="2025-11-04T00:00:00"/>
    <d v="2025-11-05T00:00:00"/>
    <n v="259334491"/>
    <n v="1028"/>
    <s v="USD"/>
    <n v="7730476322"/>
    <d v="2025-12-19T00:00:00"/>
    <s v="Quincenal"/>
    <s v="1Q DEC"/>
    <d v="2025-11-01T00:00:00"/>
    <d v="2025-12-03T00:00:00"/>
    <x v="11"/>
    <n v="12"/>
    <x v="0"/>
    <x v="0"/>
    <x v="0"/>
    <x v="0"/>
    <x v="1"/>
  </r>
  <r>
    <n v="515"/>
    <n v="5548042479"/>
    <d v="2025-11-05T00:00:00"/>
    <d v="2025-11-04T00:00:00"/>
    <d v="2025-11-05T00:00:00"/>
    <n v="259334491"/>
    <n v="98"/>
    <s v="USD"/>
    <n v="7730476322"/>
    <d v="2025-12-19T00:00:00"/>
    <s v="Quincenal"/>
    <s v="1Q DEC"/>
    <d v="2025-11-01T00:00:00"/>
    <d v="2025-12-03T00:00:00"/>
    <x v="11"/>
    <n v="12"/>
    <x v="0"/>
    <x v="0"/>
    <x v="0"/>
    <x v="0"/>
    <x v="1"/>
  </r>
  <r>
    <n v="1591"/>
    <n v="5817584970"/>
    <d v="2025-11-05T00:00:00"/>
    <d v="2025-11-03T00:00:00"/>
    <d v="2025-11-05T00:00:00"/>
    <n v="259370570"/>
    <n v="2972"/>
    <s v="USD"/>
    <n v="7730476322"/>
    <d v="2025-12-19T00:00:00"/>
    <s v="Quincenal"/>
    <s v="1Q DEC"/>
    <d v="2025-10-31T00:00:00"/>
    <d v="2025-12-03T00:00:00"/>
    <x v="11"/>
    <n v="12"/>
    <x v="0"/>
    <x v="0"/>
    <x v="0"/>
    <x v="0"/>
    <x v="1"/>
  </r>
  <r>
    <n v="1591"/>
    <n v="5817584974"/>
    <d v="2025-11-05T00:00:00"/>
    <d v="2025-11-03T00:00:00"/>
    <d v="2025-11-05T00:00:00"/>
    <n v="259370564"/>
    <n v="11907"/>
    <s v="USD"/>
    <n v="7730476322"/>
    <d v="2025-12-19T00:00:00"/>
    <s v="Quincenal"/>
    <s v="1Q DEC"/>
    <d v="2025-10-31T00:00:00"/>
    <d v="2025-12-03T00:00:00"/>
    <x v="11"/>
    <n v="12"/>
    <x v="0"/>
    <x v="0"/>
    <x v="0"/>
    <x v="0"/>
    <x v="1"/>
  </r>
  <r>
    <n v="1591"/>
    <n v="5817584976"/>
    <d v="2025-11-05T00:00:00"/>
    <d v="2025-11-03T00:00:00"/>
    <d v="2025-11-05T00:00:00"/>
    <s v="HLCUNG12509SCMI3"/>
    <n v="33758"/>
    <s v="USD"/>
    <n v="7730476322"/>
    <d v="2025-12-19T00:00:00"/>
    <s v="Quincenal"/>
    <s v="1Q DEC"/>
    <d v="2025-10-31T00:00:00"/>
    <d v="2025-12-03T00:00:00"/>
    <x v="11"/>
    <n v="12"/>
    <x v="0"/>
    <x v="0"/>
    <x v="0"/>
    <x v="0"/>
    <x v="1"/>
  </r>
  <r>
    <n v="1591"/>
    <n v="5817584978"/>
    <d v="2025-11-05T00:00:00"/>
    <d v="2025-11-03T00:00:00"/>
    <d v="2025-11-05T00:00:00"/>
    <n v="259370570"/>
    <n v="50895"/>
    <s v="USD"/>
    <n v="7730476322"/>
    <d v="2025-12-19T00:00:00"/>
    <s v="Quincenal"/>
    <s v="1Q DEC"/>
    <d v="2025-10-31T00:00:00"/>
    <d v="2025-12-03T00:00:00"/>
    <x v="11"/>
    <n v="12"/>
    <x v="0"/>
    <x v="0"/>
    <x v="0"/>
    <x v="0"/>
    <x v="1"/>
  </r>
  <r>
    <n v="1591"/>
    <n v="5817584980"/>
    <d v="2025-11-05T00:00:00"/>
    <d v="2025-11-03T00:00:00"/>
    <d v="2025-11-05T00:00:00"/>
    <n v="259370564"/>
    <n v="2866"/>
    <s v="USD"/>
    <n v="7730476322"/>
    <d v="2025-12-19T00:00:00"/>
    <s v="Quincenal"/>
    <s v="1Q DEC"/>
    <d v="2025-10-31T00:00:00"/>
    <d v="2025-12-03T00:00:00"/>
    <x v="11"/>
    <n v="12"/>
    <x v="0"/>
    <x v="0"/>
    <x v="0"/>
    <x v="0"/>
    <x v="1"/>
  </r>
  <r>
    <n v="1591"/>
    <n v="5817573216"/>
    <d v="2025-10-27T00:00:00"/>
    <d v="2025-10-24T00:00:00"/>
    <d v="2025-10-27T00:00:00"/>
    <n v="258979835"/>
    <n v="382"/>
    <s v="USD"/>
    <n v="7730476322"/>
    <d v="2025-12-19T00:00:00"/>
    <s v="Quincenal"/>
    <s v="1Q DEC"/>
    <d v="2025-10-24T15:00:00"/>
    <d v="2025-12-03T07:00:00"/>
    <x v="9"/>
    <n v="12"/>
    <x v="0"/>
    <x v="0"/>
    <x v="0"/>
    <x v="0"/>
    <x v="1"/>
  </r>
  <r>
    <n v="1591"/>
    <n v="5817573232"/>
    <d v="2025-10-27T00:00:00"/>
    <d v="2025-10-24T00:00:00"/>
    <d v="2025-10-27T00:00:00"/>
    <n v="258979835"/>
    <n v="3912"/>
    <s v="USD"/>
    <n v="7730476322"/>
    <d v="2025-12-19T00:00:00"/>
    <s v="Quincenal"/>
    <s v="1Q DEC"/>
    <d v="2025-10-24T15:00:00"/>
    <d v="2025-12-03T07:00:00"/>
    <x v="9"/>
    <n v="12"/>
    <x v="0"/>
    <x v="0"/>
    <x v="0"/>
    <x v="0"/>
    <x v="1"/>
  </r>
  <r>
    <n v="71"/>
    <n v="5283320051"/>
    <d v="2025-10-29T00:00:00"/>
    <d v="2025-10-28T07:14:01"/>
    <d v="2025-10-29T00:00:00"/>
    <n v="258905421"/>
    <n v="758"/>
    <s v="USD"/>
    <n v="7730476322"/>
    <d v="2025-12-19T00:00:00"/>
    <s v="Quincenal"/>
    <s v="1Q DEC"/>
    <d v="2025-10-28T15:00:00"/>
    <d v="2025-12-03T13:00:00"/>
    <x v="9"/>
    <n v="12"/>
    <x v="0"/>
    <x v="0"/>
    <x v="0"/>
    <x v="0"/>
    <x v="1"/>
  </r>
  <r>
    <n v="71"/>
    <n v="5283320063"/>
    <d v="2025-10-29T00:00:00"/>
    <d v="2025-10-28T07:14:01"/>
    <d v="2025-10-29T00:00:00"/>
    <n v="258905421"/>
    <n v="479"/>
    <s v="USD"/>
    <n v="7730476322"/>
    <d v="2025-12-19T00:00:00"/>
    <s v="Quincenal"/>
    <s v="1Q DEC"/>
    <d v="2025-10-28T15:00:00"/>
    <d v="2025-12-03T13:00:00"/>
    <x v="9"/>
    <n v="12"/>
    <x v="0"/>
    <x v="0"/>
    <x v="0"/>
    <x v="0"/>
    <x v="1"/>
  </r>
  <r>
    <n v="71"/>
    <n v="5283320068"/>
    <d v="2025-10-29T00:00:00"/>
    <d v="2025-10-28T07:14:01"/>
    <d v="2025-10-29T00:00:00"/>
    <n v="258905421"/>
    <n v="1183"/>
    <s v="USD"/>
    <n v="7730476322"/>
    <d v="2025-12-19T00:00:00"/>
    <s v="Quincenal"/>
    <s v="1Q DEC"/>
    <d v="2025-10-28T15:00:00"/>
    <d v="2025-12-03T13:00:00"/>
    <x v="9"/>
    <n v="12"/>
    <x v="0"/>
    <x v="0"/>
    <x v="0"/>
    <x v="0"/>
    <x v="1"/>
  </r>
  <r>
    <n v="71"/>
    <n v="5283320071"/>
    <d v="2025-10-29T00:00:00"/>
    <d v="2025-10-28T07:14:01"/>
    <d v="2025-10-29T00:00:00"/>
    <n v="258905421"/>
    <n v="1411"/>
    <s v="USD"/>
    <n v="7730476322"/>
    <d v="2025-12-19T00:00:00"/>
    <s v="Quincenal"/>
    <s v="1Q DEC"/>
    <d v="2025-10-28T15:00:00"/>
    <d v="2025-12-03T13:00:00"/>
    <x v="9"/>
    <n v="12"/>
    <x v="0"/>
    <x v="0"/>
    <x v="0"/>
    <x v="0"/>
    <x v="1"/>
  </r>
  <r>
    <n v="71"/>
    <n v="5283320073"/>
    <d v="2025-10-29T00:00:00"/>
    <d v="2025-10-28T07:23:16"/>
    <d v="2025-10-29T00:00:00"/>
    <n v="258905421"/>
    <n v="5308"/>
    <s v="USD"/>
    <n v="7730476322"/>
    <d v="2025-12-19T00:00:00"/>
    <s v="Quincenal"/>
    <s v="1Q DEC"/>
    <d v="2025-10-28T15:00:00"/>
    <d v="2025-12-03T13:00:00"/>
    <x v="9"/>
    <n v="12"/>
    <x v="0"/>
    <x v="0"/>
    <x v="0"/>
    <x v="0"/>
    <x v="1"/>
  </r>
  <r>
    <n v="71"/>
    <n v="5283320074"/>
    <d v="2025-10-29T00:00:00"/>
    <d v="2025-10-28T07:14:01"/>
    <d v="2025-10-29T00:00:00"/>
    <n v="258905421"/>
    <n v="819"/>
    <s v="USD"/>
    <n v="7730476322"/>
    <d v="2025-12-19T00:00:00"/>
    <s v="Quincenal"/>
    <s v="1Q DEC"/>
    <d v="2025-10-28T15:00:00"/>
    <d v="2025-12-03T13:00:00"/>
    <x v="9"/>
    <n v="12"/>
    <x v="0"/>
    <x v="0"/>
    <x v="0"/>
    <x v="0"/>
    <x v="1"/>
  </r>
  <r>
    <n v="71"/>
    <n v="5283324085"/>
    <d v="2025-10-30T00:00:00"/>
    <d v="2025-10-29T00:00:00"/>
    <d v="2025-10-30T00:00:00"/>
    <n v="258385564"/>
    <n v="2871"/>
    <s v="USD"/>
    <n v="7730476322"/>
    <d v="2025-12-19T00:00:00"/>
    <s v="Quincenal"/>
    <s v="1Q DEC"/>
    <d v="2025-10-28T15:00:00"/>
    <d v="2025-12-03T13:00:00"/>
    <x v="9"/>
    <n v="12"/>
    <x v="0"/>
    <x v="0"/>
    <x v="0"/>
    <x v="0"/>
    <x v="1"/>
  </r>
  <r>
    <n v="1048704"/>
    <s v="MMBCNFA25/21416"/>
    <d v="2025-12-03T00:00:00"/>
    <d v="2025-12-03T00:00:00"/>
    <s v="-"/>
    <s v="BORUBRA002AXBA07"/>
    <n v="68404"/>
    <s v="EUR"/>
    <n v="7730476322"/>
    <d v="2025-12-19T00:00:00"/>
    <s v="Quincenal"/>
    <s v="1Q DEC"/>
    <d v="2025-11-30T00:00:00"/>
    <d v="2025-12-05T00:00:00"/>
    <x v="12"/>
    <n v="12"/>
    <x v="1"/>
    <x v="2"/>
    <x v="0"/>
    <x v="0"/>
    <x v="1"/>
  </r>
  <r>
    <n v="1048704"/>
    <s v="MMBCNFA25/21417"/>
    <d v="2025-12-03T00:00:00"/>
    <d v="2025-12-03T00:00:00"/>
    <s v="-"/>
    <s v="BORUBRA002AXBA08"/>
    <n v="68404"/>
    <s v="EUR"/>
    <n v="7730476322"/>
    <d v="2025-12-19T00:00:00"/>
    <s v="Quincenal"/>
    <s v="1Q DEC"/>
    <d v="2025-11-30T00:00:00"/>
    <d v="2025-12-05T00:00:00"/>
    <x v="12"/>
    <n v="12"/>
    <x v="1"/>
    <x v="2"/>
    <x v="0"/>
    <x v="0"/>
    <x v="1"/>
  </r>
  <r>
    <n v="1048704"/>
    <s v="MMBCNFA25/21418"/>
    <d v="2025-12-03T00:00:00"/>
    <d v="2025-12-03T00:00:00"/>
    <s v="-"/>
    <s v="BORUBRA002AXBA06"/>
    <n v="136711"/>
    <s v="EUR"/>
    <n v="7730476322"/>
    <d v="2025-12-19T00:00:00"/>
    <s v="Quincenal"/>
    <s v="1Q DEC"/>
    <d v="2025-11-30T00:00:00"/>
    <d v="2025-12-05T00:00:00"/>
    <x v="12"/>
    <n v="12"/>
    <x v="1"/>
    <x v="2"/>
    <x v="0"/>
    <x v="0"/>
    <x v="1"/>
  </r>
  <r>
    <n v="1591"/>
    <n v="5817584972"/>
    <d v="2025-11-05T00:00:00"/>
    <d v="2025-11-03T00:00:00"/>
    <d v="2025-11-05T00:00:00"/>
    <n v="261088699"/>
    <n v="481"/>
    <s v="USD"/>
    <n v="7730476322"/>
    <d v="2025-12-19T00:00:00"/>
    <s v="Quincenal"/>
    <s v="1Q DEC"/>
    <d v="2025-10-31T00:00:00"/>
    <d v="2025-12-06T00:00:00"/>
    <x v="11"/>
    <n v="12"/>
    <x v="0"/>
    <x v="0"/>
    <x v="0"/>
    <x v="0"/>
    <x v="1"/>
  </r>
  <r>
    <n v="1591"/>
    <n v="5817584975"/>
    <d v="2025-11-05T00:00:00"/>
    <d v="2025-11-03T00:00:00"/>
    <d v="2025-11-05T00:00:00"/>
    <n v="261088699"/>
    <n v="6071"/>
    <s v="USD"/>
    <n v="7730476322"/>
    <d v="2025-12-19T00:00:00"/>
    <s v="Quincenal"/>
    <s v="1Q DEC"/>
    <d v="2025-10-31T00:00:00"/>
    <d v="2025-12-06T00:00:00"/>
    <x v="11"/>
    <n v="12"/>
    <x v="0"/>
    <x v="0"/>
    <x v="0"/>
    <x v="0"/>
    <x v="1"/>
  </r>
  <r>
    <n v="1591"/>
    <n v="5817584977"/>
    <d v="2025-11-05T00:00:00"/>
    <d v="2025-11-03T00:00:00"/>
    <d v="2025-11-05T00:00:00"/>
    <n v="259042264"/>
    <n v="1751"/>
    <s v="USD"/>
    <n v="7730476322"/>
    <d v="2025-12-19T00:00:00"/>
    <s v="Quincenal"/>
    <s v="1Q DEC"/>
    <d v="2025-10-31T00:00:00"/>
    <d v="2025-12-06T00:00:00"/>
    <x v="11"/>
    <n v="12"/>
    <x v="0"/>
    <x v="0"/>
    <x v="0"/>
    <x v="0"/>
    <x v="1"/>
  </r>
  <r>
    <n v="1591"/>
    <n v="5817584979"/>
    <d v="2025-11-05T00:00:00"/>
    <d v="2025-11-03T00:00:00"/>
    <d v="2025-11-05T00:00:00"/>
    <n v="259042264"/>
    <n v="6126"/>
    <s v="USD"/>
    <n v="7730476322"/>
    <d v="2025-12-19T00:00:00"/>
    <s v="Quincenal"/>
    <s v="1Q DEC"/>
    <d v="2025-10-31T00:00:00"/>
    <d v="2025-12-06T00:00:00"/>
    <x v="11"/>
    <n v="12"/>
    <x v="0"/>
    <x v="0"/>
    <x v="0"/>
    <x v="0"/>
    <x v="1"/>
  </r>
  <r>
    <n v="1591"/>
    <n v="5817584981"/>
    <d v="2025-11-05T00:00:00"/>
    <d v="2025-11-03T00:00:00"/>
    <d v="2025-11-05T00:00:00"/>
    <n v="259042264"/>
    <n v="9677"/>
    <s v="USD"/>
    <n v="7730476322"/>
    <d v="2025-12-19T00:00:00"/>
    <s v="Quincenal"/>
    <s v="1Q DEC"/>
    <d v="2025-10-31T00:00:00"/>
    <d v="2025-12-06T00:00:00"/>
    <x v="11"/>
    <n v="12"/>
    <x v="0"/>
    <x v="0"/>
    <x v="0"/>
    <x v="0"/>
    <x v="1"/>
  </r>
  <r>
    <n v="71"/>
    <n v="5283324997"/>
    <d v="2025-10-30T00:00:00"/>
    <d v="2025-10-30T00:00:00"/>
    <d v="2025-10-30T00:00:00"/>
    <n v="258486642"/>
    <n v="2428"/>
    <s v="USD"/>
    <n v="7730476322"/>
    <d v="2025-12-19T00:00:00"/>
    <s v="Quincenal"/>
    <s v="1Q DEC"/>
    <d v="2025-10-28T15:00:00"/>
    <d v="2025-12-06T19:00:00"/>
    <x v="9"/>
    <n v="12"/>
    <x v="0"/>
    <x v="0"/>
    <x v="0"/>
    <x v="1"/>
    <x v="1"/>
  </r>
  <r>
    <n v="10171"/>
    <n v="5481995583"/>
    <d v="2025-11-18T00:00:00"/>
    <d v="2025-11-19T00:00:00"/>
    <d v="2025-12-03T00:00:00"/>
    <n v="260354230"/>
    <n v="27608"/>
    <s v="USD"/>
    <n v="7730476322"/>
    <d v="2025-12-19T00:00:00"/>
    <s v="Quincenal"/>
    <s v="1Q DEC"/>
    <d v="2025-11-15T00:00:00"/>
    <d v="2025-12-07T00:00:00"/>
    <x v="11"/>
    <n v="12"/>
    <x v="0"/>
    <x v="1"/>
    <x v="1"/>
    <x v="0"/>
    <x v="1"/>
  </r>
  <r>
    <n v="10171"/>
    <n v="5481979467"/>
    <d v="2025-11-11T00:00:00"/>
    <d v="2025-11-12T00:00:00"/>
    <d v="2025-11-12T00:00:00"/>
    <n v="258100173"/>
    <n v="26514"/>
    <s v="USD"/>
    <n v="7730476322"/>
    <d v="2025-12-19T00:00:00"/>
    <s v="Quincenal"/>
    <s v="1Q DEC"/>
    <d v="2025-11-10T00:00:00"/>
    <d v="2025-12-10T00:00:00"/>
    <x v="11"/>
    <n v="12"/>
    <x v="0"/>
    <x v="1"/>
    <x v="1"/>
    <x v="1"/>
    <x v="1"/>
  </r>
  <r>
    <n v="1592"/>
    <n v="5775855580"/>
    <d v="2025-11-13T00:00:00"/>
    <d v="2025-11-06T00:00:00"/>
    <d v="2025-11-13T00:00:00"/>
    <n v="259465920"/>
    <n v="22979"/>
    <s v="USD"/>
    <n v="7730476322"/>
    <d v="2025-12-19T00:00:00"/>
    <s v="Quincenal"/>
    <s v="1Q DEC"/>
    <d v="2025-11-05T00:00:00"/>
    <d v="2025-12-10T00:00:00"/>
    <x v="11"/>
    <n v="12"/>
    <x v="0"/>
    <x v="0"/>
    <x v="0"/>
    <x v="0"/>
    <x v="1"/>
  </r>
  <r>
    <n v="1591"/>
    <n v="5817584971"/>
    <d v="2025-11-05T00:00:00"/>
    <d v="2025-11-03T00:00:00"/>
    <d v="2025-11-05T00:00:00"/>
    <n v="259371048"/>
    <n v="395"/>
    <s v="USD"/>
    <n v="7730476322"/>
    <d v="2025-12-19T00:00:00"/>
    <s v="Quincenal"/>
    <s v="1Q DEC"/>
    <d v="2025-10-31T00:00:00"/>
    <d v="2025-12-10T00:00:00"/>
    <x v="11"/>
    <n v="12"/>
    <x v="0"/>
    <x v="0"/>
    <x v="0"/>
    <x v="0"/>
    <x v="1"/>
  </r>
  <r>
    <n v="1591"/>
    <n v="5817584973"/>
    <d v="2025-11-05T00:00:00"/>
    <d v="2025-11-03T00:00:00"/>
    <d v="2025-11-05T00:00:00"/>
    <n v="259371048"/>
    <n v="3549"/>
    <s v="USD"/>
    <n v="7730476322"/>
    <d v="2025-12-19T00:00:00"/>
    <s v="Quincenal"/>
    <s v="1Q DEC"/>
    <d v="2025-10-31T00:00:00"/>
    <d v="2025-12-10T00:00:00"/>
    <x v="11"/>
    <n v="12"/>
    <x v="0"/>
    <x v="0"/>
    <x v="0"/>
    <x v="0"/>
    <x v="1"/>
  </r>
  <r>
    <n v="1591"/>
    <n v="5817584982"/>
    <d v="2025-11-05T00:00:00"/>
    <d v="2025-11-03T00:00:00"/>
    <d v="2025-11-05T00:00:00"/>
    <n v="259371048"/>
    <n v="3683"/>
    <s v="USD"/>
    <n v="7730476322"/>
    <d v="2025-12-19T00:00:00"/>
    <s v="Quincenal"/>
    <s v="1Q DEC"/>
    <d v="2025-10-31T00:00:00"/>
    <d v="2025-12-10T00:00:00"/>
    <x v="11"/>
    <n v="12"/>
    <x v="0"/>
    <x v="0"/>
    <x v="0"/>
    <x v="0"/>
    <x v="1"/>
  </r>
  <r>
    <n v="1591"/>
    <n v="5817591804"/>
    <d v="2025-11-13T00:00:00"/>
    <d v="2025-11-10T00:00:00"/>
    <d v="2025-11-13T00:00:00"/>
    <n v="257986861"/>
    <n v="1712"/>
    <s v="USD"/>
    <n v="7730476322"/>
    <d v="2025-12-19T00:00:00"/>
    <s v="Quincenal"/>
    <s v="1Q DEC"/>
    <d v="2025-11-07T00:00:00"/>
    <d v="2025-12-10T00:00:00"/>
    <x v="11"/>
    <n v="12"/>
    <x v="0"/>
    <x v="0"/>
    <x v="0"/>
    <x v="0"/>
    <x v="1"/>
  </r>
  <r>
    <n v="1591"/>
    <n v="5817591809"/>
    <d v="2025-11-13T00:00:00"/>
    <d v="2025-11-10T00:00:00"/>
    <d v="2025-11-13T00:00:00"/>
    <s v="HLCUNG12508TVIK3"/>
    <n v="2367"/>
    <s v="USD"/>
    <n v="7730476322"/>
    <d v="2025-12-19T00:00:00"/>
    <s v="Quincenal"/>
    <s v="1Q DEC"/>
    <d v="2025-11-07T00:00:00"/>
    <d v="2025-12-10T00:00:00"/>
    <x v="11"/>
    <n v="12"/>
    <x v="0"/>
    <x v="0"/>
    <x v="0"/>
    <x v="0"/>
    <x v="1"/>
  </r>
  <r>
    <n v="1591"/>
    <n v="5817591810"/>
    <d v="2025-11-13T00:00:00"/>
    <d v="2025-11-10T00:00:00"/>
    <d v="2025-11-13T00:00:00"/>
    <s v="HLCUNG12508TVIK3"/>
    <n v="1407"/>
    <s v="USD"/>
    <n v="7730476322"/>
    <d v="2025-12-19T00:00:00"/>
    <s v="Quincenal"/>
    <s v="1Q DEC"/>
    <d v="2025-11-07T00:00:00"/>
    <d v="2025-12-10T00:00:00"/>
    <x v="11"/>
    <n v="12"/>
    <x v="0"/>
    <x v="0"/>
    <x v="0"/>
    <x v="0"/>
    <x v="1"/>
  </r>
  <r>
    <n v="1591"/>
    <n v="5817591811"/>
    <d v="2025-11-13T00:00:00"/>
    <d v="2025-11-10T00:00:00"/>
    <d v="2025-11-13T00:00:00"/>
    <s v="HLCUNG12508TVIK3"/>
    <n v="5814"/>
    <s v="USD"/>
    <n v="7730476322"/>
    <d v="2025-12-19T00:00:00"/>
    <s v="Quincenal"/>
    <s v="1Q DEC"/>
    <d v="2025-11-07T00:00:00"/>
    <d v="2025-12-10T00:00:00"/>
    <x v="11"/>
    <n v="12"/>
    <x v="0"/>
    <x v="0"/>
    <x v="0"/>
    <x v="0"/>
    <x v="1"/>
  </r>
  <r>
    <n v="1591"/>
    <n v="5817591812"/>
    <d v="2025-11-13T00:00:00"/>
    <d v="2025-11-10T00:00:00"/>
    <d v="2025-11-13T00:00:00"/>
    <n v="257986861"/>
    <n v="12008"/>
    <s v="USD"/>
    <n v="7730476322"/>
    <d v="2025-12-19T00:00:00"/>
    <s v="Quincenal"/>
    <s v="1Q DEC"/>
    <d v="2025-11-07T00:00:00"/>
    <d v="2025-12-10T00:00:00"/>
    <x v="11"/>
    <n v="12"/>
    <x v="0"/>
    <x v="0"/>
    <x v="0"/>
    <x v="0"/>
    <x v="1"/>
  </r>
  <r>
    <n v="1591"/>
    <n v="5817591821"/>
    <d v="2025-11-13T00:00:00"/>
    <d v="2025-11-10T00:00:00"/>
    <d v="2025-11-13T00:00:00"/>
    <s v="HLCUNG12508TVIK3"/>
    <n v="225"/>
    <s v="USD"/>
    <n v="7730476322"/>
    <d v="2025-12-19T00:00:00"/>
    <s v="Quincenal"/>
    <s v="1Q DEC"/>
    <d v="2025-11-07T00:00:00"/>
    <d v="2025-12-10T00:00:00"/>
    <x v="11"/>
    <n v="12"/>
    <x v="0"/>
    <x v="0"/>
    <x v="0"/>
    <x v="0"/>
    <x v="1"/>
  </r>
  <r>
    <n v="1591"/>
    <n v="5817591824"/>
    <d v="2025-11-13T00:00:00"/>
    <d v="2025-11-10T00:00:00"/>
    <d v="2025-11-13T00:00:00"/>
    <n v="257986862"/>
    <n v="2862"/>
    <s v="USD"/>
    <n v="7730476322"/>
    <d v="2025-12-19T00:00:00"/>
    <s v="Quincenal"/>
    <s v="1Q DEC"/>
    <d v="2025-11-07T00:00:00"/>
    <d v="2025-12-10T00:00:00"/>
    <x v="11"/>
    <n v="12"/>
    <x v="0"/>
    <x v="0"/>
    <x v="0"/>
    <x v="0"/>
    <x v="1"/>
  </r>
  <r>
    <n v="1591"/>
    <n v="5817591827"/>
    <d v="2025-11-13T00:00:00"/>
    <d v="2025-11-10T00:00:00"/>
    <d v="2025-11-13T00:00:00"/>
    <s v="HLCUNG12508TVIK3"/>
    <n v="4394"/>
    <s v="USD"/>
    <n v="7730476322"/>
    <d v="2025-12-19T00:00:00"/>
    <s v="Quincenal"/>
    <s v="1Q DEC"/>
    <d v="2025-11-07T00:00:00"/>
    <d v="2025-12-10T00:00:00"/>
    <x v="11"/>
    <n v="12"/>
    <x v="0"/>
    <x v="0"/>
    <x v="0"/>
    <x v="0"/>
    <x v="1"/>
  </r>
  <r>
    <n v="1591"/>
    <n v="5817591828"/>
    <d v="2025-11-13T00:00:00"/>
    <d v="2025-11-10T00:00:00"/>
    <d v="2025-11-13T00:00:00"/>
    <s v="HLCUNG12508TVIK3"/>
    <n v="2895"/>
    <s v="USD"/>
    <n v="7730476322"/>
    <d v="2025-12-19T00:00:00"/>
    <s v="Quincenal"/>
    <s v="1Q DEC"/>
    <d v="2025-11-07T00:00:00"/>
    <d v="2025-12-10T00:00:00"/>
    <x v="11"/>
    <n v="12"/>
    <x v="0"/>
    <x v="0"/>
    <x v="0"/>
    <x v="0"/>
    <x v="1"/>
  </r>
  <r>
    <n v="1591"/>
    <n v="5817591830"/>
    <d v="2025-11-13T00:00:00"/>
    <d v="2025-11-10T00:00:00"/>
    <d v="2025-11-13T00:00:00"/>
    <s v="HLCUNG12508TVIK3"/>
    <n v="771"/>
    <s v="USD"/>
    <n v="7730476322"/>
    <d v="2025-12-19T00:00:00"/>
    <s v="Quincenal"/>
    <s v="1Q DEC"/>
    <d v="2025-11-07T00:00:00"/>
    <d v="2025-12-10T00:00:00"/>
    <x v="11"/>
    <n v="12"/>
    <x v="0"/>
    <x v="0"/>
    <x v="0"/>
    <x v="0"/>
    <x v="1"/>
  </r>
  <r>
    <n v="1591"/>
    <n v="5817591832"/>
    <d v="2025-11-13T00:00:00"/>
    <d v="2025-11-10T00:00:00"/>
    <d v="2025-11-13T00:00:00"/>
    <s v="HLCUNG12508TVIJ2"/>
    <n v="13982"/>
    <s v="USD"/>
    <n v="7730476322"/>
    <d v="2025-12-19T00:00:00"/>
    <s v="Quincenal"/>
    <s v="1Q DEC"/>
    <d v="2025-11-07T00:00:00"/>
    <d v="2025-12-10T00:00:00"/>
    <x v="11"/>
    <n v="12"/>
    <x v="0"/>
    <x v="0"/>
    <x v="0"/>
    <x v="0"/>
    <x v="1"/>
  </r>
  <r>
    <n v="1591"/>
    <n v="5817591834"/>
    <d v="2025-11-13T00:00:00"/>
    <d v="2025-11-10T00:00:00"/>
    <d v="2025-11-13T00:00:00"/>
    <s v="HLCUNG12508TVIK3"/>
    <n v="20599"/>
    <s v="USD"/>
    <n v="7730476322"/>
    <d v="2025-12-19T00:00:00"/>
    <s v="Quincenal"/>
    <s v="1Q DEC"/>
    <d v="2025-11-07T00:00:00"/>
    <d v="2025-12-10T00:00:00"/>
    <x v="11"/>
    <n v="12"/>
    <x v="0"/>
    <x v="0"/>
    <x v="0"/>
    <x v="0"/>
    <x v="1"/>
  </r>
  <r>
    <n v="1591"/>
    <n v="5817591835"/>
    <d v="2025-11-13T00:00:00"/>
    <d v="2025-11-10T00:00:00"/>
    <d v="2025-11-13T00:00:00"/>
    <s v="HLCUNG12508TVIK3"/>
    <n v="4218"/>
    <s v="USD"/>
    <n v="7730476322"/>
    <d v="2025-12-19T00:00:00"/>
    <s v="Quincenal"/>
    <s v="1Q DEC"/>
    <d v="2025-11-07T00:00:00"/>
    <d v="2025-12-10T00:00:00"/>
    <x v="11"/>
    <n v="12"/>
    <x v="0"/>
    <x v="0"/>
    <x v="0"/>
    <x v="0"/>
    <x v="1"/>
  </r>
  <r>
    <n v="1591"/>
    <n v="5817591836"/>
    <d v="2025-11-13T00:00:00"/>
    <d v="2025-11-10T00:00:00"/>
    <d v="2025-11-13T00:00:00"/>
    <n v="257986861"/>
    <n v="4276"/>
    <s v="USD"/>
    <n v="7730476322"/>
    <d v="2025-12-19T00:00:00"/>
    <s v="Quincenal"/>
    <s v="1Q DEC"/>
    <d v="2025-11-07T00:00:00"/>
    <d v="2025-12-10T00:00:00"/>
    <x v="11"/>
    <n v="12"/>
    <x v="0"/>
    <x v="0"/>
    <x v="0"/>
    <x v="0"/>
    <x v="1"/>
  </r>
  <r>
    <n v="1591"/>
    <n v="5817591839"/>
    <d v="2025-11-13T00:00:00"/>
    <d v="2025-11-10T00:00:00"/>
    <d v="2025-11-13T00:00:00"/>
    <s v="HLCUNG12508TVIK3"/>
    <n v="5033"/>
    <s v="USD"/>
    <n v="7730476322"/>
    <d v="2025-12-19T00:00:00"/>
    <s v="Quincenal"/>
    <s v="1Q DEC"/>
    <d v="2025-11-07T00:00:00"/>
    <d v="2025-12-10T00:00:00"/>
    <x v="11"/>
    <n v="12"/>
    <x v="0"/>
    <x v="0"/>
    <x v="0"/>
    <x v="0"/>
    <x v="1"/>
  </r>
  <r>
    <n v="71"/>
    <n v="5283320057"/>
    <d v="2025-10-29T00:00:00"/>
    <d v="2025-10-28T01:21:17"/>
    <d v="2025-10-29T00:00:00"/>
    <n v="258933759"/>
    <n v="10094"/>
    <s v="USD"/>
    <n v="7730476322"/>
    <d v="2025-12-19T00:00:00"/>
    <s v="Quincenal"/>
    <s v="1Q DEC"/>
    <d v="2025-10-28T15:00:00"/>
    <d v="2025-12-10T07:00:00"/>
    <x v="9"/>
    <n v="12"/>
    <x v="0"/>
    <x v="0"/>
    <x v="0"/>
    <x v="0"/>
    <x v="1"/>
  </r>
  <r>
    <n v="71"/>
    <n v="5283320058"/>
    <d v="2025-10-29T00:00:00"/>
    <d v="2025-10-28T01:19:59"/>
    <d v="2025-10-29T00:00:00"/>
    <n v="258933759"/>
    <n v="2867"/>
    <s v="USD"/>
    <n v="7730476322"/>
    <d v="2025-12-19T00:00:00"/>
    <s v="Quincenal"/>
    <s v="1Q DEC"/>
    <d v="2025-10-28T15:00:00"/>
    <d v="2025-12-10T07:00:00"/>
    <x v="9"/>
    <n v="12"/>
    <x v="0"/>
    <x v="0"/>
    <x v="0"/>
    <x v="0"/>
    <x v="1"/>
  </r>
  <r>
    <n v="71"/>
    <n v="5283320078"/>
    <d v="2025-10-29T00:00:00"/>
    <d v="2025-10-28T01:23:41"/>
    <d v="2025-10-29T00:00:00"/>
    <n v="258933759"/>
    <n v="2867"/>
    <s v="USD"/>
    <n v="7730476322"/>
    <d v="2025-12-19T00:00:00"/>
    <s v="Quincenal"/>
    <s v="1Q DEC"/>
    <d v="2025-10-28T15:00:00"/>
    <d v="2025-12-10T07:00:00"/>
    <x v="9"/>
    <n v="12"/>
    <x v="0"/>
    <x v="0"/>
    <x v="0"/>
    <x v="0"/>
    <x v="1"/>
  </r>
  <r>
    <n v="71"/>
    <n v="5283339821"/>
    <d v="2025-11-05T00:00:00"/>
    <d v="2025-11-05T00:00:00"/>
    <d v="2025-11-05T00:00:00"/>
    <s v="HLCUSHA2510BIUG1"/>
    <n v="2362"/>
    <s v="USD"/>
    <n v="7730476322"/>
    <d v="2025-12-19T00:00:00"/>
    <s v="Quincenal"/>
    <s v="1Q DEC"/>
    <d v="2025-11-03T14:00:00"/>
    <d v="2025-12-10T13:00:00"/>
    <x v="11"/>
    <n v="12"/>
    <x v="0"/>
    <x v="0"/>
    <x v="0"/>
    <x v="1"/>
    <x v="1"/>
  </r>
  <r>
    <n v="71"/>
    <n v="5283339825"/>
    <d v="2025-11-05T00:00:00"/>
    <d v="2025-11-05T00:00:00"/>
    <d v="2025-11-05T00:00:00"/>
    <s v="HLCUSHA2510BIUG1"/>
    <n v="2052"/>
    <s v="USD"/>
    <n v="7730476322"/>
    <d v="2025-12-19T00:00:00"/>
    <s v="Quincenal"/>
    <s v="1Q DEC"/>
    <d v="2025-11-03T14:00:00"/>
    <d v="2025-12-10T13:00:00"/>
    <x v="11"/>
    <n v="12"/>
    <x v="0"/>
    <x v="0"/>
    <x v="0"/>
    <x v="1"/>
    <x v="1"/>
  </r>
  <r>
    <n v="71"/>
    <n v="5283339828"/>
    <d v="2025-11-05T00:00:00"/>
    <d v="2025-11-05T00:00:00"/>
    <d v="2025-11-05T00:00:00"/>
    <s v="HLCUSHA2510BITC2"/>
    <n v="2862"/>
    <s v="USD"/>
    <n v="7730476322"/>
    <d v="2025-12-19T00:00:00"/>
    <s v="Quincenal"/>
    <s v="1Q DEC"/>
    <d v="2025-11-03T15:00:00"/>
    <d v="2025-12-10T13:00:00"/>
    <x v="11"/>
    <n v="12"/>
    <x v="0"/>
    <x v="0"/>
    <x v="0"/>
    <x v="1"/>
    <x v="1"/>
  </r>
  <r>
    <n v="71"/>
    <n v="5283339850"/>
    <d v="2025-11-05T00:00:00"/>
    <d v="2025-11-05T00:00:00"/>
    <d v="2025-11-05T00:00:00"/>
    <s v="HLCUSHA2510BIUG1"/>
    <n v="5267"/>
    <s v="USD"/>
    <n v="7730476322"/>
    <d v="2025-12-19T00:00:00"/>
    <s v="Quincenal"/>
    <s v="1Q DEC"/>
    <d v="2025-11-03T14:00:00"/>
    <d v="2025-12-10T13:00:00"/>
    <x v="11"/>
    <n v="12"/>
    <x v="0"/>
    <x v="0"/>
    <x v="0"/>
    <x v="1"/>
    <x v="1"/>
  </r>
  <r>
    <n v="71"/>
    <n v="5283340568"/>
    <d v="2025-11-05T00:00:00"/>
    <d v="2025-11-05T00:00:00"/>
    <d v="2025-11-05T00:00:00"/>
    <s v="HLCUSHA2510BIUG1"/>
    <n v="10391"/>
    <s v="USD"/>
    <n v="7730476322"/>
    <d v="2025-12-19T00:00:00"/>
    <s v="Quincenal"/>
    <s v="1Q DEC"/>
    <d v="2025-11-03T14:00:00"/>
    <d v="2025-12-10T13:00:00"/>
    <x v="11"/>
    <n v="12"/>
    <x v="0"/>
    <x v="0"/>
    <x v="0"/>
    <x v="1"/>
    <x v="1"/>
  </r>
  <r>
    <n v="515"/>
    <n v="5548058596"/>
    <d v="2025-11-14T00:00:00"/>
    <d v="2025-11-13T00:00:00"/>
    <d v="2025-11-14T00:00:00"/>
    <n v="258347571"/>
    <n v="3.96"/>
    <s v="USD"/>
    <n v="7730476322"/>
    <d v="2025-12-19T00:00:00"/>
    <s v="Quincenal"/>
    <s v="1Q DEC"/>
    <d v="2025-11-10T00:00:00"/>
    <d v="2025-12-13T00:00:00"/>
    <x v="11"/>
    <n v="12"/>
    <x v="0"/>
    <x v="0"/>
    <x v="0"/>
    <x v="0"/>
    <x v="1"/>
  </r>
  <r>
    <n v="1591"/>
    <n v="5817591815"/>
    <d v="2025-11-13T00:00:00"/>
    <d v="2025-11-10T00:00:00"/>
    <d v="2025-11-13T00:00:00"/>
    <n v="259581837"/>
    <n v="7516"/>
    <s v="USD"/>
    <n v="7730476322"/>
    <d v="2025-12-19T00:00:00"/>
    <s v="Quincenal"/>
    <s v="1Q DEC"/>
    <d v="2025-11-07T00:00:00"/>
    <d v="2025-12-13T00:00:00"/>
    <x v="11"/>
    <n v="12"/>
    <x v="0"/>
    <x v="0"/>
    <x v="0"/>
    <x v="0"/>
    <x v="1"/>
  </r>
  <r>
    <n v="1591"/>
    <n v="5817591826"/>
    <d v="2025-11-13T00:00:00"/>
    <d v="2025-11-10T00:00:00"/>
    <d v="2025-11-13T00:00:00"/>
    <n v="259581837"/>
    <n v="18932"/>
    <s v="USD"/>
    <n v="7730476322"/>
    <d v="2025-12-19T00:00:00"/>
    <s v="Quincenal"/>
    <s v="1Q DEC"/>
    <d v="2025-11-07T00:00:00"/>
    <d v="2025-12-13T00:00:00"/>
    <x v="11"/>
    <n v="12"/>
    <x v="0"/>
    <x v="0"/>
    <x v="0"/>
    <x v="0"/>
    <x v="1"/>
  </r>
  <r>
    <n v="1591"/>
    <n v="5817591837"/>
    <d v="2025-11-13T00:00:00"/>
    <d v="2025-11-10T00:00:00"/>
    <d v="2025-11-13T00:00:00"/>
    <n v="259581837"/>
    <n v="4173"/>
    <s v="USD"/>
    <n v="7730476322"/>
    <d v="2025-12-19T00:00:00"/>
    <s v="Quincenal"/>
    <s v="1Q DEC"/>
    <d v="2025-11-07T00:00:00"/>
    <d v="2025-12-13T00:00:00"/>
    <x v="11"/>
    <n v="12"/>
    <x v="0"/>
    <x v="0"/>
    <x v="0"/>
    <x v="0"/>
    <x v="1"/>
  </r>
  <r>
    <n v="1591"/>
    <n v="5817591838"/>
    <d v="2025-11-13T00:00:00"/>
    <d v="2025-11-10T00:00:00"/>
    <d v="2025-11-13T00:00:00"/>
    <n v="259581837"/>
    <n v="4868"/>
    <s v="USD"/>
    <n v="7730476322"/>
    <d v="2025-12-19T00:00:00"/>
    <s v="Quincenal"/>
    <s v="1Q DEC"/>
    <d v="2025-11-07T00:00:00"/>
    <d v="2025-12-13T00:00:00"/>
    <x v="11"/>
    <n v="12"/>
    <x v="0"/>
    <x v="0"/>
    <x v="0"/>
    <x v="0"/>
    <x v="1"/>
  </r>
  <r>
    <n v="71"/>
    <n v="5283342891"/>
    <d v="2025-11-10T00:00:00"/>
    <d v="2025-11-06T00:00:00"/>
    <d v="2025-11-10T00:00:00"/>
    <n v="260070860"/>
    <n v="1774"/>
    <s v="USD"/>
    <n v="7730476322"/>
    <d v="2025-12-19T00:00:00"/>
    <s v="Quincenal"/>
    <s v="1Q DEC"/>
    <d v="2025-11-05T15:26:00"/>
    <d v="2025-12-13T19:00:00"/>
    <x v="11"/>
    <n v="12"/>
    <x v="0"/>
    <x v="0"/>
    <x v="0"/>
    <x v="0"/>
    <x v="1"/>
  </r>
  <r>
    <n v="71"/>
    <n v="5283342894"/>
    <d v="2025-11-10T00:00:00"/>
    <d v="2025-11-06T00:00:00"/>
    <d v="2025-11-10T00:00:00"/>
    <n v="260070860"/>
    <n v="64"/>
    <s v="USD"/>
    <n v="7730476322"/>
    <d v="2025-12-19T00:00:00"/>
    <s v="Quincenal"/>
    <s v="1Q DEC"/>
    <d v="2025-11-05T15:26:00"/>
    <d v="2025-12-13T19:00:00"/>
    <x v="11"/>
    <n v="12"/>
    <x v="0"/>
    <x v="0"/>
    <x v="0"/>
    <x v="0"/>
    <x v="1"/>
  </r>
  <r>
    <n v="71"/>
    <n v="5283342898"/>
    <d v="2025-11-10T00:00:00"/>
    <d v="2025-11-06T00:00:00"/>
    <d v="2025-11-10T00:00:00"/>
    <n v="260070860"/>
    <n v="2908"/>
    <s v="USD"/>
    <n v="7730476322"/>
    <d v="2025-12-19T00:00:00"/>
    <s v="Quincenal"/>
    <s v="1Q DEC"/>
    <d v="2025-11-05T15:26:00"/>
    <d v="2025-12-13T19:00:00"/>
    <x v="11"/>
    <n v="12"/>
    <x v="0"/>
    <x v="0"/>
    <x v="0"/>
    <x v="0"/>
    <x v="1"/>
  </r>
  <r>
    <n v="10171"/>
    <n v="5482011500"/>
    <d v="2025-11-25T00:00:00"/>
    <d v="2025-11-27T00:00:00"/>
    <d v="2025-12-07T00:00:00"/>
    <n v="261192017"/>
    <n v="2025"/>
    <s v="USD"/>
    <n v="7730476322"/>
    <d v="2025-12-19T00:00:00"/>
    <s v="Quincenal"/>
    <s v="1Q DEC"/>
    <d v="2025-11-22T00:00:00"/>
    <d v="2025-12-14T00:00:00"/>
    <x v="11"/>
    <n v="12"/>
    <x v="0"/>
    <x v="1"/>
    <x v="1"/>
    <x v="0"/>
    <x v="1"/>
  </r>
  <r>
    <n v="1571"/>
    <n v="5784122952"/>
    <d v="2025-11-13T00:00:00"/>
    <d v="2025-11-06T00:00:00"/>
    <d v="2025-11-13T00:00:00"/>
    <n v="256081205"/>
    <n v="2847"/>
    <s v="USD"/>
    <n v="7730476322"/>
    <d v="2025-12-19T00:00:00"/>
    <s v="Quincenal"/>
    <s v="1Q DEC"/>
    <d v="2025-11-05T00:00:00"/>
    <d v="2025-12-14T00:00:00"/>
    <x v="11"/>
    <n v="12"/>
    <x v="0"/>
    <x v="0"/>
    <x v="0"/>
    <x v="0"/>
    <x v="1"/>
  </r>
  <r>
    <n v="1591"/>
    <n v="5817591805"/>
    <d v="2025-11-13T00:00:00"/>
    <d v="2025-11-10T00:00:00"/>
    <d v="2025-11-13T00:00:00"/>
    <n v="257970469"/>
    <n v="6816"/>
    <s v="USD"/>
    <n v="7730480712"/>
    <d v="2026-01-09T00:00:00"/>
    <s v="Quincenal"/>
    <s v="2Q DEC"/>
    <d v="2025-11-07T00:00:00"/>
    <d v="2025-12-17T00:00:00"/>
    <x v="11"/>
    <n v="1"/>
    <x v="0"/>
    <x v="0"/>
    <x v="0"/>
    <x v="0"/>
    <x v="1"/>
  </r>
  <r>
    <n v="1591"/>
    <n v="5817591806"/>
    <d v="2025-11-13T00:00:00"/>
    <d v="2025-11-10T00:00:00"/>
    <d v="2025-11-13T00:00:00"/>
    <n v="257970469"/>
    <n v="1136"/>
    <s v="USD"/>
    <n v="7730480712"/>
    <d v="2026-01-09T00:00:00"/>
    <s v="Quincenal"/>
    <s v="2Q DEC"/>
    <d v="2025-11-07T00:00:00"/>
    <d v="2025-12-17T00:00:00"/>
    <x v="11"/>
    <n v="1"/>
    <x v="0"/>
    <x v="0"/>
    <x v="0"/>
    <x v="0"/>
    <x v="1"/>
  </r>
  <r>
    <n v="1591"/>
    <n v="5817591807"/>
    <d v="2025-11-13T00:00:00"/>
    <d v="2025-11-10T00:00:00"/>
    <d v="2025-11-13T00:00:00"/>
    <n v="257970469"/>
    <n v="896"/>
    <s v="USD"/>
    <n v="7730480712"/>
    <d v="2026-01-09T00:00:00"/>
    <s v="Quincenal"/>
    <s v="2Q DEC"/>
    <d v="2025-11-07T00:00:00"/>
    <d v="2025-12-17T00:00:00"/>
    <x v="11"/>
    <n v="1"/>
    <x v="0"/>
    <x v="0"/>
    <x v="0"/>
    <x v="0"/>
    <x v="1"/>
  </r>
  <r>
    <n v="1591"/>
    <n v="5817591808"/>
    <d v="2025-11-13T00:00:00"/>
    <d v="2025-11-10T00:00:00"/>
    <d v="2025-11-13T00:00:00"/>
    <n v="257970469"/>
    <n v="2032"/>
    <s v="USD"/>
    <n v="7730480712"/>
    <d v="2026-01-09T00:00:00"/>
    <s v="Quincenal"/>
    <s v="2Q DEC"/>
    <d v="2025-11-07T00:00:00"/>
    <d v="2025-12-17T00:00:00"/>
    <x v="11"/>
    <n v="1"/>
    <x v="0"/>
    <x v="0"/>
    <x v="0"/>
    <x v="0"/>
    <x v="1"/>
  </r>
  <r>
    <n v="1591"/>
    <n v="5817591813"/>
    <d v="2025-11-13T00:00:00"/>
    <d v="2025-11-10T00:00:00"/>
    <d v="2025-11-13T00:00:00"/>
    <n v="257970469"/>
    <n v="2779"/>
    <s v="USD"/>
    <n v="7730480712"/>
    <d v="2026-01-09T00:00:00"/>
    <s v="Quincenal"/>
    <s v="2Q DEC"/>
    <d v="2025-11-07T00:00:00"/>
    <d v="2025-12-17T00:00:00"/>
    <x v="11"/>
    <n v="1"/>
    <x v="0"/>
    <x v="0"/>
    <x v="0"/>
    <x v="0"/>
    <x v="1"/>
  </r>
  <r>
    <n v="1591"/>
    <n v="5817591822"/>
    <d v="2025-11-13T00:00:00"/>
    <d v="2025-11-10T00:00:00"/>
    <d v="2025-11-13T00:00:00"/>
    <n v="257970469"/>
    <n v="2862"/>
    <s v="USD"/>
    <n v="7730480712"/>
    <d v="2026-01-09T00:00:00"/>
    <s v="Quincenal"/>
    <s v="2Q DEC"/>
    <d v="2025-11-07T00:00:00"/>
    <d v="2025-12-17T00:00:00"/>
    <x v="11"/>
    <n v="1"/>
    <x v="0"/>
    <x v="0"/>
    <x v="0"/>
    <x v="0"/>
    <x v="1"/>
  </r>
  <r>
    <n v="1591"/>
    <n v="5817591825"/>
    <d v="2025-11-13T00:00:00"/>
    <d v="2025-11-10T00:00:00"/>
    <d v="2025-11-13T00:00:00"/>
    <n v="257970469"/>
    <n v="1166"/>
    <s v="USD"/>
    <n v="7730480712"/>
    <d v="2026-01-09T00:00:00"/>
    <s v="Quincenal"/>
    <s v="2Q DEC"/>
    <d v="2025-11-07T00:00:00"/>
    <d v="2025-12-17T00:00:00"/>
    <x v="11"/>
    <n v="1"/>
    <x v="0"/>
    <x v="0"/>
    <x v="0"/>
    <x v="0"/>
    <x v="1"/>
  </r>
  <r>
    <n v="1591"/>
    <n v="5817591840"/>
    <d v="2025-11-13T00:00:00"/>
    <d v="2025-11-10T00:00:00"/>
    <d v="2025-11-13T00:00:00"/>
    <n v="257970469"/>
    <n v="50116"/>
    <s v="USD"/>
    <n v="7730480712"/>
    <d v="2026-01-09T00:00:00"/>
    <s v="Quincenal"/>
    <s v="2Q DEC"/>
    <d v="2025-11-07T00:00:00"/>
    <d v="2025-12-17T00:00:00"/>
    <x v="11"/>
    <n v="1"/>
    <x v="0"/>
    <x v="0"/>
    <x v="0"/>
    <x v="0"/>
    <x v="1"/>
  </r>
  <r>
    <n v="71"/>
    <n v="5283339802"/>
    <d v="2025-11-05T00:00:00"/>
    <d v="2025-11-05T00:00:00"/>
    <d v="2025-11-05T00:00:00"/>
    <n v="258074103"/>
    <n v="2862"/>
    <s v="USD"/>
    <n v="7730480712"/>
    <d v="2026-01-09T00:00:00"/>
    <s v="Quincenal"/>
    <s v="2Q DEC"/>
    <d v="2025-11-03T11:00:00"/>
    <d v="2025-12-17T07:00:00"/>
    <x v="11"/>
    <n v="1"/>
    <x v="0"/>
    <x v="0"/>
    <x v="0"/>
    <x v="1"/>
    <x v="1"/>
  </r>
  <r>
    <n v="71"/>
    <n v="5283339831"/>
    <d v="2025-11-05T00:00:00"/>
    <d v="2025-11-05T00:00:00"/>
    <d v="2025-11-05T00:00:00"/>
    <n v="258074103"/>
    <n v="2862"/>
    <s v="USD"/>
    <n v="7730480712"/>
    <d v="2026-01-09T00:00:00"/>
    <s v="Quincenal"/>
    <s v="2Q DEC"/>
    <d v="2025-11-03T11:00:00"/>
    <d v="2025-12-17T07:00:00"/>
    <x v="11"/>
    <n v="1"/>
    <x v="0"/>
    <x v="0"/>
    <x v="0"/>
    <x v="1"/>
    <x v="1"/>
  </r>
  <r>
    <n v="71"/>
    <n v="5283362482"/>
    <d v="2025-11-14T00:00:00"/>
    <d v="2025-11-14T00:00:00"/>
    <d v="2025-11-14T00:00:00"/>
    <s v="HLCUSHA251118708"/>
    <n v="14696"/>
    <s v="USD"/>
    <n v="7730480712"/>
    <d v="2026-01-09T00:00:00"/>
    <s v="Quincenal"/>
    <s v="2Q DEC"/>
    <d v="2025-11-12T15:00:00"/>
    <d v="2025-12-17T13:00:00"/>
    <x v="11"/>
    <n v="1"/>
    <x v="0"/>
    <x v="0"/>
    <x v="0"/>
    <x v="1"/>
    <x v="1"/>
  </r>
  <r>
    <n v="71"/>
    <n v="5283362483"/>
    <d v="2025-11-14T00:00:00"/>
    <d v="2025-11-14T00:00:00"/>
    <d v="2025-11-14T00:00:00"/>
    <n v="258963146"/>
    <n v="2864"/>
    <s v="USD"/>
    <n v="7730480712"/>
    <d v="2026-01-09T00:00:00"/>
    <s v="Quincenal"/>
    <s v="2Q DEC"/>
    <d v="2025-11-12T15:30:00"/>
    <d v="2025-12-17T13:00:00"/>
    <x v="11"/>
    <n v="1"/>
    <x v="0"/>
    <x v="0"/>
    <x v="0"/>
    <x v="1"/>
    <x v="1"/>
  </r>
  <r>
    <n v="71"/>
    <n v="5283362492"/>
    <d v="2025-11-14T00:00:00"/>
    <d v="2025-11-14T00:00:00"/>
    <d v="2025-11-14T00:00:00"/>
    <n v="258963146"/>
    <n v="2864"/>
    <s v="USD"/>
    <n v="7730480712"/>
    <d v="2026-01-09T00:00:00"/>
    <s v="Quincenal"/>
    <s v="2Q DEC"/>
    <d v="2025-11-12T15:30:00"/>
    <d v="2025-12-17T13:00:00"/>
    <x v="11"/>
    <n v="1"/>
    <x v="0"/>
    <x v="0"/>
    <x v="0"/>
    <x v="1"/>
    <x v="1"/>
  </r>
  <r>
    <n v="71"/>
    <n v="5283362494"/>
    <d v="2025-11-14T00:00:00"/>
    <d v="2025-11-14T00:00:00"/>
    <d v="2025-11-14T00:00:00"/>
    <n v="258004620"/>
    <n v="15104"/>
    <s v="USD"/>
    <n v="7730480712"/>
    <d v="2026-01-09T00:00:00"/>
    <s v="Quincenal"/>
    <s v="2Q DEC"/>
    <d v="2025-11-12T01:00:00"/>
    <d v="2025-12-17T13:00:00"/>
    <x v="11"/>
    <n v="1"/>
    <x v="0"/>
    <x v="0"/>
    <x v="0"/>
    <x v="1"/>
    <x v="1"/>
  </r>
  <r>
    <n v="71"/>
    <n v="5283362497"/>
    <d v="2025-11-14T00:00:00"/>
    <d v="2025-11-14T00:00:00"/>
    <d v="2025-11-14T00:00:00"/>
    <s v="HLCUSHA251118708"/>
    <n v="7815"/>
    <s v="USD"/>
    <n v="7730480712"/>
    <d v="2026-01-09T00:00:00"/>
    <s v="Quincenal"/>
    <s v="2Q DEC"/>
    <d v="2025-11-12T15:00:00"/>
    <d v="2025-12-17T13:00:00"/>
    <x v="11"/>
    <n v="1"/>
    <x v="0"/>
    <x v="0"/>
    <x v="0"/>
    <x v="1"/>
    <x v="1"/>
  </r>
  <r>
    <n v="71"/>
    <n v="5283342904"/>
    <d v="2025-11-10T00:00:00"/>
    <d v="2025-11-06T00:00:00"/>
    <d v="2025-11-10T00:00:00"/>
    <n v="261467092"/>
    <n v="1136"/>
    <s v="USD"/>
    <n v="7730480712"/>
    <d v="2026-01-09T00:00:00"/>
    <s v="Quincenal"/>
    <s v="2Q DEC"/>
    <d v="2025-11-04T14:00:00"/>
    <d v="2025-12-17T19:00:00"/>
    <x v="11"/>
    <n v="1"/>
    <x v="0"/>
    <x v="0"/>
    <x v="0"/>
    <x v="0"/>
    <x v="1"/>
  </r>
  <r>
    <n v="515"/>
    <n v="5548050180"/>
    <d v="2025-11-13T00:00:00"/>
    <d v="2025-11-07T00:00:00"/>
    <d v="2025-11-13T00:00:00"/>
    <n v="260989524"/>
    <n v="6927"/>
    <s v="USD"/>
    <n v="7730480712"/>
    <d v="2026-01-09T00:00:00"/>
    <s v="Quincenal"/>
    <s v="2Q DEC"/>
    <d v="2025-11-07T00:00:00"/>
    <d v="2025-12-18T00:00:00"/>
    <x v="11"/>
    <n v="1"/>
    <x v="0"/>
    <x v="0"/>
    <x v="0"/>
    <x v="0"/>
    <x v="1"/>
  </r>
  <r>
    <n v="71"/>
    <n v="5283363065"/>
    <d v="2025-11-14T00:00:00"/>
    <d v="2025-11-14T00:00:00"/>
    <d v="2025-11-14T00:00:00"/>
    <n v="261001028"/>
    <n v="13858"/>
    <s v="USD"/>
    <n v="7730480712"/>
    <d v="2026-01-09T00:00:00"/>
    <s v="Quincenal"/>
    <s v="2Q DEC"/>
    <d v="2025-11-13T01:00:00"/>
    <d v="2025-12-18T07:00:00"/>
    <x v="11"/>
    <n v="1"/>
    <x v="0"/>
    <x v="0"/>
    <x v="0"/>
    <x v="1"/>
    <x v="1"/>
  </r>
  <r>
    <n v="515"/>
    <n v="5548069750"/>
    <d v="2025-11-19T00:00:00"/>
    <d v="2025-11-19T00:00:00"/>
    <d v="2025-11-19T00:00:00"/>
    <n v="259357413"/>
    <n v="6682"/>
    <s v="USD"/>
    <n v="7730480712"/>
    <d v="2026-01-09T00:00:00"/>
    <s v="Quincenal"/>
    <s v="2Q DEC"/>
    <d v="2025-11-17T00:00:00"/>
    <d v="2025-12-20T00:00:00"/>
    <x v="11"/>
    <n v="1"/>
    <x v="0"/>
    <x v="0"/>
    <x v="0"/>
    <x v="1"/>
    <x v="1"/>
  </r>
  <r>
    <n v="515"/>
    <n v="5548069751"/>
    <d v="2025-11-19T00:00:00"/>
    <d v="2025-11-19T00:00:00"/>
    <d v="2025-11-19T00:00:00"/>
    <n v="259357413"/>
    <n v="349"/>
    <s v="USD"/>
    <n v="7730480712"/>
    <d v="2026-01-09T00:00:00"/>
    <s v="Quincenal"/>
    <s v="2Q DEC"/>
    <d v="2025-11-17T00:00:00"/>
    <d v="2025-12-20T00:00:00"/>
    <x v="11"/>
    <n v="1"/>
    <x v="0"/>
    <x v="0"/>
    <x v="0"/>
    <x v="1"/>
    <x v="1"/>
  </r>
  <r>
    <n v="71"/>
    <n v="5283359897"/>
    <d v="2025-11-14T00:00:00"/>
    <d v="2025-11-13T00:00:00"/>
    <d v="2025-11-14T00:00:00"/>
    <n v="259792990"/>
    <n v="10"/>
    <s v="USD"/>
    <n v="7730480712"/>
    <d v="2026-01-09T00:00:00"/>
    <s v="Quincenal"/>
    <s v="2Q DEC"/>
    <d v="2025-11-11T18:00:00"/>
    <d v="2025-12-20T13:00:00"/>
    <x v="11"/>
    <n v="1"/>
    <x v="0"/>
    <x v="0"/>
    <x v="0"/>
    <x v="0"/>
    <x v="1"/>
  </r>
  <r>
    <n v="71"/>
    <n v="5283359902"/>
    <d v="2025-11-14T00:00:00"/>
    <d v="2025-11-13T00:00:00"/>
    <d v="2025-11-14T00:00:00"/>
    <n v="259792990"/>
    <n v="685"/>
    <s v="USD"/>
    <n v="7730480712"/>
    <d v="2026-01-09T00:00:00"/>
    <s v="Quincenal"/>
    <s v="2Q DEC"/>
    <d v="2025-11-11T18:00:00"/>
    <d v="2025-12-20T13:00:00"/>
    <x v="11"/>
    <n v="1"/>
    <x v="0"/>
    <x v="0"/>
    <x v="0"/>
    <x v="0"/>
    <x v="1"/>
  </r>
  <r>
    <n v="71"/>
    <n v="5283359905"/>
    <d v="2025-11-14T00:00:00"/>
    <d v="2025-11-13T00:00:00"/>
    <d v="2025-11-14T00:00:00"/>
    <n v="259792990"/>
    <n v="802"/>
    <s v="USD"/>
    <n v="7730480712"/>
    <d v="2026-01-09T00:00:00"/>
    <s v="Quincenal"/>
    <s v="2Q DEC"/>
    <d v="2025-11-11T18:00:00"/>
    <d v="2025-12-20T13:00:00"/>
    <x v="11"/>
    <n v="1"/>
    <x v="0"/>
    <x v="0"/>
    <x v="0"/>
    <x v="0"/>
    <x v="1"/>
  </r>
  <r>
    <n v="71"/>
    <n v="5283359910"/>
    <d v="2025-11-14T00:00:00"/>
    <d v="2025-11-13T00:00:00"/>
    <d v="2025-11-14T00:00:00"/>
    <n v="259792990"/>
    <n v="4729"/>
    <s v="USD"/>
    <n v="7730480712"/>
    <d v="2026-01-09T00:00:00"/>
    <s v="Quincenal"/>
    <s v="2Q DEC"/>
    <d v="2025-11-11T18:00:00"/>
    <d v="2025-12-20T13:00:00"/>
    <x v="11"/>
    <n v="1"/>
    <x v="0"/>
    <x v="0"/>
    <x v="0"/>
    <x v="0"/>
    <x v="1"/>
  </r>
  <r>
    <n v="71"/>
    <n v="5283359929"/>
    <d v="2025-11-14T00:00:00"/>
    <d v="2025-11-13T00:00:00"/>
    <d v="2025-11-14T00:00:00"/>
    <n v="259792990"/>
    <n v="1158"/>
    <s v="USD"/>
    <n v="7730480712"/>
    <d v="2026-01-09T00:00:00"/>
    <s v="Quincenal"/>
    <s v="2Q DEC"/>
    <d v="2025-11-11T18:00:00"/>
    <d v="2025-12-20T13:00:00"/>
    <x v="11"/>
    <n v="1"/>
    <x v="0"/>
    <x v="0"/>
    <x v="0"/>
    <x v="0"/>
    <x v="1"/>
  </r>
  <r>
    <n v="71"/>
    <n v="5283403269"/>
    <d v="2025-12-03T00:00:00"/>
    <d v="2025-12-03T00:00:00"/>
    <d v="2025-12-03T00:00:00"/>
    <n v="259857236"/>
    <n v="6464"/>
    <s v="USD"/>
    <n v="7730480712"/>
    <d v="2026-01-09T00:00:00"/>
    <s v="Quincenal"/>
    <s v="2Q DEC"/>
    <d v="2025-11-13T21:00:00"/>
    <d v="2025-12-20T13:00:00"/>
    <x v="12"/>
    <n v="1"/>
    <x v="0"/>
    <x v="0"/>
    <x v="0"/>
    <x v="1"/>
    <x v="0"/>
  </r>
  <r>
    <n v="10171"/>
    <n v="5482023997"/>
    <d v="2025-12-02T00:00:00"/>
    <d v="2025-12-04T00:00:00"/>
    <d v="2025-12-11T00:00:00"/>
    <n v="261192018"/>
    <n v="31171"/>
    <s v="USD"/>
    <n v="7730480712"/>
    <d v="2026-01-09T00:00:00"/>
    <s v="Quincenal"/>
    <s v="2Q DEC"/>
    <d v="2025-11-29T00:00:00"/>
    <d v="2025-12-21T00:00:00"/>
    <x v="12"/>
    <n v="1"/>
    <x v="0"/>
    <x v="1"/>
    <x v="1"/>
    <x v="0"/>
    <x v="1"/>
  </r>
  <r>
    <n v="71"/>
    <n v="5283362742"/>
    <d v="2025-11-14T00:00:00"/>
    <d v="2025-11-14T00:00:00"/>
    <d v="2025-11-14T00:00:00"/>
    <n v="259891685"/>
    <n v="11794"/>
    <s v="USD"/>
    <n v="7730480712"/>
    <d v="2026-01-09T00:00:00"/>
    <s v="Quincenal"/>
    <s v="2Q DEC"/>
    <d v="2025-11-12T01:00:00"/>
    <d v="2025-12-24T07:00:00"/>
    <x v="11"/>
    <n v="1"/>
    <x v="0"/>
    <x v="0"/>
    <x v="0"/>
    <x v="1"/>
    <x v="1"/>
  </r>
  <r>
    <n v="71"/>
    <n v="5283362743"/>
    <d v="2025-11-14T00:00:00"/>
    <d v="2025-11-14T00:00:00"/>
    <d v="2025-11-14T00:00:00"/>
    <n v="259891685"/>
    <n v="22436"/>
    <s v="USD"/>
    <n v="7730480712"/>
    <d v="2026-01-09T00:00:00"/>
    <s v="Quincenal"/>
    <s v="2Q DEC"/>
    <d v="2025-11-12T01:00:00"/>
    <d v="2025-12-24T07:00:00"/>
    <x v="11"/>
    <n v="1"/>
    <x v="0"/>
    <x v="0"/>
    <x v="0"/>
    <x v="1"/>
    <x v="1"/>
  </r>
  <r>
    <n v="71"/>
    <n v="5283362744"/>
    <d v="2025-11-14T00:00:00"/>
    <d v="2025-11-14T00:00:00"/>
    <d v="2025-11-14T00:00:00"/>
    <n v="259891685"/>
    <n v="2864"/>
    <s v="USD"/>
    <n v="7730480712"/>
    <d v="2026-01-09T00:00:00"/>
    <s v="Quincenal"/>
    <s v="2Q DEC"/>
    <d v="2025-11-12T01:00:00"/>
    <d v="2025-12-24T07:00:00"/>
    <x v="11"/>
    <n v="1"/>
    <x v="0"/>
    <x v="0"/>
    <x v="0"/>
    <x v="1"/>
    <x v="1"/>
  </r>
  <r>
    <n v="71"/>
    <n v="5283362746"/>
    <d v="2025-11-14T00:00:00"/>
    <d v="2025-11-14T00:00:00"/>
    <d v="2025-11-14T00:00:00"/>
    <n v="259891685"/>
    <n v="23349"/>
    <s v="USD"/>
    <n v="7730480712"/>
    <d v="2026-01-09T00:00:00"/>
    <s v="Quincenal"/>
    <s v="2Q DEC"/>
    <d v="2025-11-12T01:00:00"/>
    <d v="2025-12-24T07:00:00"/>
    <x v="11"/>
    <n v="1"/>
    <x v="0"/>
    <x v="0"/>
    <x v="0"/>
    <x v="1"/>
    <x v="1"/>
  </r>
  <r>
    <n v="71"/>
    <n v="5283362754"/>
    <d v="2025-11-14T00:00:00"/>
    <d v="2025-11-14T00:00:00"/>
    <d v="2025-11-14T00:00:00"/>
    <n v="259891685"/>
    <n v="8827"/>
    <s v="USD"/>
    <n v="7730480712"/>
    <d v="2026-01-09T00:00:00"/>
    <s v="Quincenal"/>
    <s v="2Q DEC"/>
    <d v="2025-11-12T01:00:00"/>
    <d v="2025-12-24T07:00:00"/>
    <x v="11"/>
    <n v="1"/>
    <x v="0"/>
    <x v="0"/>
    <x v="0"/>
    <x v="1"/>
    <x v="1"/>
  </r>
  <r>
    <n v="71"/>
    <n v="5283362757"/>
    <d v="2025-11-14T00:00:00"/>
    <d v="2025-11-14T00:00:00"/>
    <d v="2025-11-14T00:00:00"/>
    <n v="259891685"/>
    <n v="2864"/>
    <s v="USD"/>
    <n v="7730480712"/>
    <d v="2026-01-09T00:00:00"/>
    <s v="Quincenal"/>
    <s v="2Q DEC"/>
    <d v="2025-11-12T01:00:00"/>
    <d v="2025-12-24T07:00:00"/>
    <x v="11"/>
    <n v="1"/>
    <x v="0"/>
    <x v="0"/>
    <x v="0"/>
    <x v="1"/>
    <x v="1"/>
  </r>
  <r>
    <n v="71"/>
    <n v="5283362758"/>
    <d v="2025-11-14T00:00:00"/>
    <d v="2025-11-14T00:00:00"/>
    <d v="2025-11-14T00:00:00"/>
    <n v="259891685"/>
    <n v="10421"/>
    <s v="USD"/>
    <n v="7730480712"/>
    <d v="2026-01-09T00:00:00"/>
    <s v="Quincenal"/>
    <s v="2Q DEC"/>
    <d v="2025-11-12T01:00:00"/>
    <d v="2025-12-24T07:00:00"/>
    <x v="11"/>
    <n v="1"/>
    <x v="0"/>
    <x v="0"/>
    <x v="0"/>
    <x v="1"/>
    <x v="1"/>
  </r>
  <r>
    <n v="10171"/>
    <n v="5482012968"/>
    <d v="2025-11-26T00:00:00"/>
    <d v="2025-11-28T00:00:00"/>
    <d v="2025-11-28T00:00:00"/>
    <n v="258100174"/>
    <n v="26514"/>
    <s v="USD"/>
    <n v="7730480712"/>
    <d v="2026-01-09T00:00:00"/>
    <s v="Quincenal"/>
    <s v="2Q DEC"/>
    <d v="2025-11-24T00:00:00"/>
    <d v="2025-12-26T00:00:00"/>
    <x v="11"/>
    <n v="1"/>
    <x v="0"/>
    <x v="1"/>
    <x v="1"/>
    <x v="1"/>
    <x v="1"/>
  </r>
  <r>
    <n v="1591"/>
    <n v="5817611184"/>
    <d v="2025-11-24T00:00:00"/>
    <d v="2025-11-21T00:00:00"/>
    <d v="2025-11-24T00:00:00"/>
    <s v="HLCUNG12509SFEE9"/>
    <n v="11069"/>
    <s v="USD"/>
    <n v="7730480712"/>
    <d v="2026-01-09T00:00:00"/>
    <s v="Quincenal"/>
    <s v="2Q DEC"/>
    <d v="2025-11-21T15:00:00"/>
    <d v="2025-12-26T00:00:00"/>
    <x v="11"/>
    <n v="1"/>
    <x v="0"/>
    <x v="0"/>
    <x v="0"/>
    <x v="0"/>
    <x v="1"/>
  </r>
  <r>
    <n v="1591"/>
    <n v="5817611511"/>
    <d v="2025-11-24T00:00:00"/>
    <d v="2025-11-24T00:00:00"/>
    <d v="2025-11-24T00:00:00"/>
    <s v="HLCUNG12509SFED8"/>
    <n v="1711"/>
    <s v="USD"/>
    <n v="7730480712"/>
    <d v="2026-01-09T00:00:00"/>
    <s v="Quincenal"/>
    <s v="2Q DEC"/>
    <d v="2025-11-21T15:00:00"/>
    <d v="2025-12-26T00:00:00"/>
    <x v="11"/>
    <n v="1"/>
    <x v="0"/>
    <x v="0"/>
    <x v="0"/>
    <x v="1"/>
    <x v="1"/>
  </r>
  <r>
    <n v="71"/>
    <n v="5283367650"/>
    <d v="2025-11-19T00:00:00"/>
    <d v="2025-11-18T00:00:00"/>
    <d v="2025-11-19T00:00:00"/>
    <n v="259243925"/>
    <n v="287"/>
    <s v="USD"/>
    <n v="7730480712"/>
    <d v="2026-01-09T00:00:00"/>
    <s v="Quincenal"/>
    <s v="2Q DEC"/>
    <d v="2025-11-17T15:00:00"/>
    <d v="2025-12-26T01:00:00"/>
    <x v="11"/>
    <n v="1"/>
    <x v="0"/>
    <x v="0"/>
    <x v="0"/>
    <x v="0"/>
    <x v="1"/>
  </r>
  <r>
    <n v="71"/>
    <n v="5283369115"/>
    <d v="2025-11-19T00:00:00"/>
    <d v="2025-11-18T00:00:00"/>
    <d v="2025-11-19T00:00:00"/>
    <s v="HLCUSHA251126753"/>
    <n v="429"/>
    <s v="USD"/>
    <n v="7730480712"/>
    <d v="2026-01-09T00:00:00"/>
    <s v="Quincenal"/>
    <s v="2Q DEC"/>
    <d v="2025-11-16T14:00:00"/>
    <d v="2025-12-26T01:00:00"/>
    <x v="11"/>
    <n v="1"/>
    <x v="0"/>
    <x v="0"/>
    <x v="0"/>
    <x v="0"/>
    <x v="1"/>
  </r>
  <r>
    <n v="71"/>
    <n v="5283369120"/>
    <d v="2025-11-19T00:00:00"/>
    <d v="2025-11-18T00:00:00"/>
    <d v="2025-11-19T00:00:00"/>
    <s v="HLCUSHA251126753"/>
    <n v="3575"/>
    <s v="USD"/>
    <n v="7730480712"/>
    <d v="2026-01-09T00:00:00"/>
    <s v="Quincenal"/>
    <s v="2Q DEC"/>
    <d v="2025-11-16T14:00:00"/>
    <d v="2025-12-26T01:00:00"/>
    <x v="11"/>
    <n v="1"/>
    <x v="0"/>
    <x v="0"/>
    <x v="0"/>
    <x v="0"/>
    <x v="1"/>
  </r>
  <r>
    <n v="71"/>
    <n v="5283369135"/>
    <d v="2025-11-19T00:00:00"/>
    <d v="2025-11-18T00:00:00"/>
    <d v="2025-11-19T00:00:00"/>
    <s v="HLCUSHA251126753"/>
    <n v="3491"/>
    <s v="USD"/>
    <n v="7730480712"/>
    <d v="2026-01-09T00:00:00"/>
    <s v="Quincenal"/>
    <s v="2Q DEC"/>
    <d v="2025-11-16T14:00:00"/>
    <d v="2025-12-26T01:00:00"/>
    <x v="11"/>
    <n v="1"/>
    <x v="0"/>
    <x v="0"/>
    <x v="0"/>
    <x v="0"/>
    <x v="1"/>
  </r>
  <r>
    <n v="1591"/>
    <n v="5817610825"/>
    <d v="2025-11-24T00:00:00"/>
    <d v="2025-11-21T00:00:00"/>
    <d v="2025-11-24T00:00:00"/>
    <n v="260514080"/>
    <n v="11428"/>
    <s v="USD"/>
    <n v="7730480712"/>
    <d v="2026-01-09T00:00:00"/>
    <s v="Quincenal"/>
    <s v="2Q DEC"/>
    <d v="2025-11-21T03:00:00"/>
    <d v="2025-12-26T01:00:00"/>
    <x v="11"/>
    <n v="1"/>
    <x v="0"/>
    <x v="0"/>
    <x v="0"/>
    <x v="0"/>
    <x v="1"/>
  </r>
  <r>
    <n v="1591"/>
    <n v="5817611179"/>
    <d v="2025-11-24T00:00:00"/>
    <d v="2025-11-21T00:00:00"/>
    <d v="2025-11-24T00:00:00"/>
    <n v="260514080"/>
    <n v="20911"/>
    <s v="USD"/>
    <n v="7730480712"/>
    <d v="2026-01-09T00:00:00"/>
    <s v="Quincenal"/>
    <s v="2Q DEC"/>
    <d v="2025-11-21T03:00:00"/>
    <d v="2025-12-26T01:00:00"/>
    <x v="11"/>
    <n v="1"/>
    <x v="0"/>
    <x v="0"/>
    <x v="0"/>
    <x v="0"/>
    <x v="1"/>
  </r>
  <r>
    <n v="1591"/>
    <n v="5817611449"/>
    <d v="2025-11-24T00:00:00"/>
    <d v="2025-11-24T00:00:00"/>
    <d v="2025-11-24T00:00:00"/>
    <n v="260514080"/>
    <n v="24032"/>
    <s v="USD"/>
    <n v="7730480712"/>
    <d v="2026-01-09T00:00:00"/>
    <s v="Quincenal"/>
    <s v="2Q DEC"/>
    <d v="2025-11-21T03:00:00"/>
    <d v="2025-12-26T01:00:00"/>
    <x v="11"/>
    <n v="1"/>
    <x v="0"/>
    <x v="0"/>
    <x v="0"/>
    <x v="1"/>
    <x v="1"/>
  </r>
  <r>
    <n v="71"/>
    <n v="5283374027"/>
    <d v="2025-11-21T00:00:00"/>
    <d v="2025-11-20T00:00:00"/>
    <d v="2025-11-21T00:00:00"/>
    <n v="259858402"/>
    <n v="46943"/>
    <s v="USD"/>
    <n v="7730480712"/>
    <d v="2026-01-09T00:00:00"/>
    <s v="Quincenal"/>
    <s v="2Q DEC"/>
    <d v="2025-11-19T00:00:00"/>
    <d v="2025-12-27T00:00:00"/>
    <x v="11"/>
    <n v="1"/>
    <x v="0"/>
    <x v="0"/>
    <x v="0"/>
    <x v="0"/>
    <x v="1"/>
  </r>
  <r>
    <n v="515"/>
    <n v="5548078873"/>
    <d v="2025-11-26T00:00:00"/>
    <d v="2025-11-25T00:00:00"/>
    <d v="2025-11-26T00:00:00"/>
    <n v="258136620"/>
    <n v="1314"/>
    <s v="USD"/>
    <n v="7730480712"/>
    <d v="2026-01-09T00:00:00"/>
    <s v="Quincenal"/>
    <s v="2Q DEC"/>
    <d v="2025-11-23T13:00:00"/>
    <d v="2025-12-27T19:00:00"/>
    <x v="11"/>
    <n v="1"/>
    <x v="0"/>
    <x v="0"/>
    <x v="0"/>
    <x v="0"/>
    <x v="1"/>
  </r>
  <r>
    <n v="515"/>
    <n v="5548078879"/>
    <d v="2025-11-26T00:00:00"/>
    <d v="2025-11-25T00:00:00"/>
    <d v="2025-11-26T00:00:00"/>
    <n v="258136620"/>
    <n v="21765"/>
    <s v="USD"/>
    <n v="7730480712"/>
    <d v="2026-01-09T00:00:00"/>
    <s v="Quincenal"/>
    <s v="2Q DEC"/>
    <d v="2025-11-23T13:00:00"/>
    <d v="2025-12-27T19:00:00"/>
    <x v="11"/>
    <n v="1"/>
    <x v="0"/>
    <x v="0"/>
    <x v="0"/>
    <x v="0"/>
    <x v="1"/>
  </r>
  <r>
    <n v="515"/>
    <n v="5548078896"/>
    <d v="2025-11-26T00:00:00"/>
    <d v="2025-11-25T00:00:00"/>
    <d v="2025-11-26T00:00:00"/>
    <n v="258136620"/>
    <n v="229"/>
    <s v="USD"/>
    <n v="7730480712"/>
    <d v="2026-01-09T00:00:00"/>
    <s v="Quincenal"/>
    <s v="2Q DEC"/>
    <d v="2025-11-23T13:00:00"/>
    <d v="2025-12-27T19:00:00"/>
    <x v="11"/>
    <n v="1"/>
    <x v="0"/>
    <x v="0"/>
    <x v="0"/>
    <x v="0"/>
    <x v="1"/>
  </r>
  <r>
    <n v="515"/>
    <n v="5548083027"/>
    <d v="2025-11-27T00:00:00"/>
    <d v="2025-11-26T00:00:00"/>
    <d v="2025-11-27T00:00:00"/>
    <n v="260240172"/>
    <n v="2172"/>
    <s v="USD"/>
    <n v="7730480712"/>
    <d v="2026-01-09T00:00:00"/>
    <s v="Quincenal"/>
    <s v="2Q DEC"/>
    <d v="2025-11-23T13:00:00"/>
    <d v="2025-12-27T19:00:00"/>
    <x v="11"/>
    <n v="1"/>
    <x v="0"/>
    <x v="0"/>
    <x v="0"/>
    <x v="0"/>
    <x v="1"/>
  </r>
  <r>
    <n v="1591"/>
    <n v="5817610838"/>
    <d v="2025-11-24T00:00:00"/>
    <d v="2025-11-21T00:00:00"/>
    <d v="2025-11-24T00:00:00"/>
    <n v="260071033"/>
    <n v="17152"/>
    <s v="USD"/>
    <n v="7730480712"/>
    <d v="2026-01-09T00:00:00"/>
    <s v="Quincenal"/>
    <s v="2Q DEC"/>
    <d v="2025-11-21T15:00:00"/>
    <d v="2025-12-27T19:00:00"/>
    <x v="11"/>
    <n v="1"/>
    <x v="0"/>
    <x v="0"/>
    <x v="0"/>
    <x v="0"/>
    <x v="1"/>
  </r>
  <r>
    <n v="1591"/>
    <n v="5817610823"/>
    <d v="2025-11-24T00:00:00"/>
    <d v="2025-11-21T00:00:00"/>
    <d v="2025-11-24T00:00:00"/>
    <n v="260514482"/>
    <n v="2865"/>
    <s v="USD"/>
    <n v="7730480712"/>
    <d v="2026-01-09T00:00:00"/>
    <s v="Quincenal"/>
    <s v="2Q DEC"/>
    <d v="2025-11-21T15:00:00"/>
    <d v="2025-12-31T07:00:00"/>
    <x v="11"/>
    <n v="1"/>
    <x v="0"/>
    <x v="0"/>
    <x v="0"/>
    <x v="0"/>
    <x v="1"/>
  </r>
  <r>
    <n v="1591"/>
    <n v="5817610827"/>
    <d v="2025-11-24T00:00:00"/>
    <d v="2025-11-21T00:00:00"/>
    <d v="2025-11-24T00:00:00"/>
    <n v="260514482"/>
    <n v="7319"/>
    <s v="USD"/>
    <n v="7730480712"/>
    <d v="2026-01-09T00:00:00"/>
    <s v="Quincenal"/>
    <s v="2Q DEC"/>
    <d v="2025-11-21T15:00:00"/>
    <d v="2025-12-31T07:00:00"/>
    <x v="11"/>
    <n v="1"/>
    <x v="0"/>
    <x v="0"/>
    <x v="0"/>
    <x v="0"/>
    <x v="1"/>
  </r>
  <r>
    <n v="1591"/>
    <n v="5817610832"/>
    <d v="2025-11-24T00:00:00"/>
    <d v="2025-11-21T00:00:00"/>
    <d v="2025-11-24T00:00:00"/>
    <n v="260514482"/>
    <n v="10399"/>
    <s v="USD"/>
    <n v="7730480712"/>
    <d v="2026-01-09T00:00:00"/>
    <s v="Quincenal"/>
    <s v="2Q DEC"/>
    <d v="2025-11-21T15:00:00"/>
    <d v="2025-12-31T07:00:00"/>
    <x v="11"/>
    <n v="1"/>
    <x v="0"/>
    <x v="0"/>
    <x v="0"/>
    <x v="0"/>
    <x v="1"/>
  </r>
  <r>
    <n v="1591"/>
    <n v="5817610833"/>
    <d v="2025-11-24T00:00:00"/>
    <d v="2025-11-21T00:00:00"/>
    <d v="2025-11-24T00:00:00"/>
    <n v="260514482"/>
    <n v="2865"/>
    <s v="USD"/>
    <n v="7730480712"/>
    <d v="2026-01-09T00:00:00"/>
    <s v="Quincenal"/>
    <s v="2Q DEC"/>
    <d v="2025-11-21T15:00:00"/>
    <d v="2025-12-31T07:00:00"/>
    <x v="11"/>
    <n v="1"/>
    <x v="0"/>
    <x v="0"/>
    <x v="0"/>
    <x v="0"/>
    <x v="1"/>
  </r>
  <r>
    <n v="1591"/>
    <n v="5817610837"/>
    <d v="2025-11-24T00:00:00"/>
    <d v="2025-11-21T00:00:00"/>
    <d v="2025-11-24T00:00:00"/>
    <n v="260514482"/>
    <n v="1727"/>
    <s v="USD"/>
    <n v="7730480712"/>
    <d v="2026-01-09T00:00:00"/>
    <s v="Quincenal"/>
    <s v="2Q DEC"/>
    <d v="2025-11-21T15:00:00"/>
    <d v="2025-12-31T07:00:00"/>
    <x v="11"/>
    <n v="1"/>
    <x v="0"/>
    <x v="0"/>
    <x v="0"/>
    <x v="0"/>
    <x v="1"/>
  </r>
  <r>
    <n v="1048704"/>
    <s v="MMBCNFA25/21772"/>
    <d v="2025-12-10T00:00:00"/>
    <d v="2025-12-10T00:00:00"/>
    <s v="-"/>
    <s v="BORUBRA002AXBA08"/>
    <n v="484"/>
    <s v="EUR"/>
    <n v="7730476322"/>
    <d v="2025-12-19T00:00:00"/>
    <s v="Quincenal"/>
    <s v="1Q DEC"/>
    <d v="2025-11-30T00:00:00"/>
    <d v="2025-12-05T00:00:00"/>
    <x v="12"/>
    <n v="12"/>
    <x v="1"/>
    <x v="2"/>
    <x v="0"/>
    <x v="0"/>
    <x v="0"/>
  </r>
  <r>
    <n v="1048704"/>
    <s v="MMBCNFA25/21780"/>
    <d v="2025-12-10T00:00:00"/>
    <d v="2025-12-10T00:00:00"/>
    <s v="-"/>
    <s v="BORUBJN162AXBA10"/>
    <n v="67653"/>
    <s v="EUR"/>
    <n v="7730476322"/>
    <d v="2025-12-19T00:00:00"/>
    <s v="Quincenal"/>
    <s v="1Q DEC"/>
    <d v="2025-12-04T00:00:00"/>
    <d v="2025-12-12T00:00:00"/>
    <x v="12"/>
    <n v="12"/>
    <x v="1"/>
    <x v="2"/>
    <x v="0"/>
    <x v="0"/>
    <x v="0"/>
  </r>
  <r>
    <n v="1048704"/>
    <s v="MMBCNFA25/21779"/>
    <d v="2025-12-10T00:00:00"/>
    <d v="2025-12-10T00:00:00"/>
    <s v="-"/>
    <s v="BORUBJN162AXBA16"/>
    <n v="68030"/>
    <s v="EUR"/>
    <n v="7730476322"/>
    <d v="2025-12-19T00:00:00"/>
    <s v="Quincenal"/>
    <s v="1Q DEC"/>
    <d v="2025-12-04T00:00:00"/>
    <d v="2025-12-12T00:00:00"/>
    <x v="12"/>
    <n v="12"/>
    <x v="1"/>
    <x v="2"/>
    <x v="0"/>
    <x v="0"/>
    <x v="0"/>
  </r>
  <r>
    <n v="1048704"/>
    <s v="MMBCNFA25/21781"/>
    <d v="2025-12-10T00:00:00"/>
    <d v="2025-12-10T00:00:00"/>
    <s v="-"/>
    <s v="BORUBJN162AXBA09"/>
    <n v="67653"/>
    <s v="EUR"/>
    <n v="7730476322"/>
    <d v="2025-12-19T00:00:00"/>
    <s v="Quincenal"/>
    <s v="1Q DEC"/>
    <d v="2025-12-04T00:00:00"/>
    <d v="2025-12-12T00:00:00"/>
    <x v="12"/>
    <n v="12"/>
    <x v="1"/>
    <x v="2"/>
    <x v="0"/>
    <x v="0"/>
    <x v="0"/>
  </r>
  <r>
    <n v="1048704"/>
    <s v="MMBCNFA25/21798"/>
    <d v="2025-12-10T00:00:00"/>
    <d v="2025-12-10T00:00:00"/>
    <s v="-"/>
    <s v="BORUBRA002AXBA07"/>
    <n v="63802"/>
    <s v="EUR"/>
    <n v="7730476322"/>
    <d v="2025-12-19T00:00:00"/>
    <s v="Quincenal"/>
    <s v="1Q DEC"/>
    <d v="2025-11-30T00:00:00"/>
    <d v="2025-12-05T00:00:00"/>
    <x v="12"/>
    <n v="12"/>
    <x v="1"/>
    <x v="2"/>
    <x v="0"/>
    <x v="0"/>
    <x v="0"/>
  </r>
  <r>
    <n v="1048704"/>
    <s v="MMBCNFA25/21799"/>
    <d v="2025-12-10T00:00:00"/>
    <d v="2025-12-10T00:00:00"/>
    <s v="-"/>
    <s v="BORUBRA002AXBA06"/>
    <n v="127604"/>
    <s v="EUR"/>
    <n v="7730476322"/>
    <d v="2025-12-19T00:00:00"/>
    <s v="Quincenal"/>
    <s v="1Q DEC"/>
    <d v="2025-11-30T00:00:00"/>
    <d v="2025-12-05T00:00:00"/>
    <x v="12"/>
    <n v="12"/>
    <x v="1"/>
    <x v="2"/>
    <x v="0"/>
    <x v="0"/>
    <x v="0"/>
  </r>
  <r>
    <n v="10171"/>
    <n v="5482046645"/>
    <d v="2025-12-10T00:00:00"/>
    <d v="2025-12-14T00:00:00"/>
    <d v="2025-12-15T00:00:00"/>
    <n v="261192022"/>
    <n v="8046"/>
    <s v="USD"/>
    <n v="7730480712"/>
    <d v="2026-01-09T00:00:00"/>
    <s v="Quincenal"/>
    <s v="2Q DEC"/>
    <d v="2025-12-06T00:00:00"/>
    <d v="2025-12-28T00:00:00"/>
    <x v="12"/>
    <n v="1"/>
    <x v="0"/>
    <x v="1"/>
    <x v="1"/>
    <x v="0"/>
    <x v="0"/>
  </r>
  <r>
    <n v="10171"/>
    <n v="5482046641"/>
    <d v="2025-12-10T00:00:00"/>
    <d v="2025-12-14T00:00:00"/>
    <d v="2025-12-15T00:00:00"/>
    <n v="261192022"/>
    <n v="14351"/>
    <s v="USD"/>
    <n v="7730480712"/>
    <d v="2026-01-09T00:00:00"/>
    <s v="Quincenal"/>
    <s v="2Q DEC"/>
    <d v="2025-12-06T00:00:00"/>
    <d v="2025-12-28T00:00:00"/>
    <x v="12"/>
    <n v="1"/>
    <x v="0"/>
    <x v="1"/>
    <x v="1"/>
    <x v="0"/>
    <x v="0"/>
  </r>
  <r>
    <n v="10171"/>
    <n v="5482046580"/>
    <d v="2025-12-10T00:00:00"/>
    <d v="2025-12-14T00:00:00"/>
    <d v="2025-12-15T00:00:00"/>
    <n v="261192022"/>
    <n v="2052"/>
    <s v="USD"/>
    <n v="7730480712"/>
    <d v="2026-01-09T00:00:00"/>
    <s v="Quincenal"/>
    <s v="2Q DEC"/>
    <d v="2025-12-06T00:00:00"/>
    <d v="2025-12-28T00:00:00"/>
    <x v="12"/>
    <n v="1"/>
    <x v="0"/>
    <x v="1"/>
    <x v="1"/>
    <x v="0"/>
    <x v="0"/>
  </r>
  <r>
    <n v="1048704"/>
    <s v="MMBCNFA25/21879"/>
    <d v="2025-12-11T00:00:00"/>
    <d v="2025-12-11T00:00:00"/>
    <s v="-"/>
    <s v="BORUWJD042AXBA25"/>
    <n v="43199"/>
    <s v="EUR"/>
    <n v="7730476322"/>
    <d v="2025-12-19T00:00:00"/>
    <s v="Quincenal"/>
    <s v="1Q DEC"/>
    <d v="2025-11-20T00:00:00"/>
    <d v="2025-11-28T00:00:00"/>
    <x v="12"/>
    <n v="12"/>
    <x v="1"/>
    <x v="2"/>
    <x v="0"/>
    <x v="0"/>
    <x v="0"/>
  </r>
  <r>
    <n v="1048704"/>
    <s v="MMBCNFA25/22169"/>
    <d v="2025-12-17T00:00:00"/>
    <d v="2025-12-17T00:00:00"/>
    <s v="-"/>
    <s v="BORUWJD044AXBA21"/>
    <n v="135026"/>
    <s v="EUR"/>
    <n v="7730480712"/>
    <d v="2026-01-09T00:00:00"/>
    <s v="Quincenal"/>
    <s v="2Q DEC"/>
    <d v="2025-12-11T00:00:00"/>
    <d v="2025-12-19T00:00:00"/>
    <x v="12"/>
    <n v="1"/>
    <x v="1"/>
    <x v="2"/>
    <x v="0"/>
    <x v="0"/>
    <x v="0"/>
  </r>
  <r>
    <n v="71"/>
    <n v="5589503747"/>
    <d v="2025-12-18T00:00:00"/>
    <d v="2025-12-17T00:00:00"/>
    <d v="2025-12-18T00:00:00"/>
    <s v="HLCUSHA251222381"/>
    <n v="14173"/>
    <s v="USD"/>
    <n v="7730480712"/>
    <d v="2026-01-09T00:00:00"/>
    <s v="Quincenal"/>
    <s v="2Q DEC"/>
    <d v="2026-01-21T13:00:00"/>
    <d v="2025-12-16T12:00:00"/>
    <x v="12"/>
    <n v="1"/>
    <x v="0"/>
    <x v="0"/>
    <x v="0"/>
    <x v="0"/>
    <x v="1"/>
  </r>
  <r>
    <n v="71"/>
    <n v="5589506191"/>
    <d v="2025-12-18T00:00:00"/>
    <d v="2025-12-18T00:00:00"/>
    <d v="2025-12-18T00:00:00"/>
    <s v="HLCUSHA251221389"/>
    <n v="3289"/>
    <s v="USD"/>
    <n v="7730480712"/>
    <d v="2026-01-09T00:00:00"/>
    <s v="Quincenal"/>
    <s v="2Q DEC"/>
    <d v="2026-01-21T13:00:00"/>
    <d v="2025-12-16T12:00:00"/>
    <x v="12"/>
    <n v="1"/>
    <x v="0"/>
    <x v="0"/>
    <x v="0"/>
    <x v="1"/>
    <x v="1"/>
  </r>
  <r>
    <n v="71"/>
    <n v="5589506189"/>
    <d v="2025-12-18T00:00:00"/>
    <d v="2025-12-18T00:00:00"/>
    <d v="2025-12-18T00:00:00"/>
    <s v="HLCUSHA251221389"/>
    <n v="1289"/>
    <s v="USD"/>
    <n v="7730480712"/>
    <d v="2026-01-09T00:00:00"/>
    <s v="Quincenal"/>
    <s v="2Q DEC"/>
    <d v="2026-01-21T13:00:00"/>
    <d v="2025-12-16T12:00:00"/>
    <x v="12"/>
    <n v="1"/>
    <x v="0"/>
    <x v="0"/>
    <x v="0"/>
    <x v="1"/>
    <x v="1"/>
  </r>
  <r>
    <n v="71"/>
    <n v="5589506190"/>
    <d v="2025-12-18T00:00:00"/>
    <d v="2025-12-18T00:00:00"/>
    <d v="2025-12-18T00:00:00"/>
    <s v="HLCUSHA251221389"/>
    <n v="1134"/>
    <s v="USD"/>
    <n v="7730480712"/>
    <d v="2026-01-09T00:00:00"/>
    <s v="Quincenal"/>
    <s v="2Q DEC"/>
    <d v="2026-01-21T13:00:00"/>
    <d v="2025-12-16T12:00:00"/>
    <x v="12"/>
    <n v="1"/>
    <x v="0"/>
    <x v="0"/>
    <x v="0"/>
    <x v="1"/>
    <x v="1"/>
  </r>
  <r>
    <n v="71"/>
    <n v="5589506114"/>
    <d v="2025-12-18T00:00:00"/>
    <d v="2025-12-17T00:00:00"/>
    <d v="2025-12-18T00:00:00"/>
    <n v="258074102"/>
    <n v="2895"/>
    <s v="USD"/>
    <n v="7730480712"/>
    <d v="2026-01-09T00:00:00"/>
    <s v="Quincenal"/>
    <s v="2Q DEC"/>
    <d v="2026-01-28T07:00:00"/>
    <d v="2025-12-15T15:00:00"/>
    <x v="12"/>
    <n v="1"/>
    <x v="0"/>
    <x v="0"/>
    <x v="0"/>
    <x v="0"/>
    <x v="1"/>
  </r>
  <r>
    <n v="71"/>
    <n v="5589506117"/>
    <d v="2025-12-18T00:00:00"/>
    <d v="2025-12-17T00:00:00"/>
    <d v="2025-12-18T00:00:00"/>
    <n v="258074102"/>
    <n v="1994"/>
    <s v="USD"/>
    <n v="7730480712"/>
    <d v="2026-01-09T00:00:00"/>
    <s v="Quincenal"/>
    <s v="2Q DEC"/>
    <d v="2026-01-28T07:00:00"/>
    <d v="2025-12-15T15:00:00"/>
    <x v="12"/>
    <n v="1"/>
    <x v="0"/>
    <x v="0"/>
    <x v="0"/>
    <x v="0"/>
    <x v="1"/>
  </r>
  <r>
    <n v="71"/>
    <n v="5589506116"/>
    <d v="2025-12-18T00:00:00"/>
    <d v="2025-12-17T00:00:00"/>
    <d v="2025-12-18T00:00:00"/>
    <n v="258074102"/>
    <n v="9281"/>
    <s v="USD"/>
    <n v="7730480712"/>
    <d v="2026-01-09T00:00:00"/>
    <s v="Quincenal"/>
    <s v="2Q DEC"/>
    <d v="2026-01-28T07:00:00"/>
    <d v="2025-12-15T15:00:00"/>
    <x v="12"/>
    <n v="1"/>
    <x v="0"/>
    <x v="0"/>
    <x v="0"/>
    <x v="0"/>
    <x v="1"/>
  </r>
  <r>
    <n v="1048704"/>
    <s v="MMBCNFA25/22572"/>
    <d v="2025-12-24T00:00:00"/>
    <d v="2025-12-24T00:00:00"/>
    <s v="-"/>
    <s v="BORUBRA004AXBA19"/>
    <n v="134756"/>
    <s v="EUR"/>
    <n v="7730480712"/>
    <d v="2026-01-09T00:00:00"/>
    <s v="Quincenal"/>
    <s v="2Q DEC"/>
    <d v="2025-12-18T00:00:00"/>
    <d v="2025-12-26T00:00:00"/>
    <x v="12"/>
    <n v="1"/>
    <x v="1"/>
    <x v="2"/>
    <x v="0"/>
    <x v="0"/>
    <x v="0"/>
  </r>
  <r>
    <n v="1048704"/>
    <s v="MMBCNFA25/22573"/>
    <d v="2025-12-24T00:00:00"/>
    <d v="2025-12-24T00:00:00"/>
    <s v="-"/>
    <s v="BORUWRA004AXBA18"/>
    <n v="67427"/>
    <s v="EUR"/>
    <n v="7730480712"/>
    <d v="2026-01-09T00:00:00"/>
    <s v="Quincenal"/>
    <s v="2Q DEC"/>
    <d v="2025-12-18T00:00:00"/>
    <d v="2025-12-26T00:00:00"/>
    <x v="12"/>
    <n v="1"/>
    <x v="1"/>
    <x v="2"/>
    <x v="0"/>
    <x v="0"/>
    <x v="0"/>
  </r>
  <r>
    <n v="35"/>
    <n v="5310388168"/>
    <d v="2025-01-24T00:00:00"/>
    <d v="2025-01-24T00:00:00"/>
    <d v="2025-01-24T00:00:00"/>
    <n v="246811248"/>
    <n v="905"/>
    <s v="EUR"/>
    <n v="7730414929"/>
    <d v="2025-03-11T00:00:00"/>
    <s v="Mensual"/>
    <m/>
    <d v="2024-11-23T00:00:00"/>
    <d v="2025-01-04T00:00:00"/>
    <x v="5"/>
    <n v="3"/>
    <x v="0"/>
    <x v="3"/>
    <x v="0"/>
    <x v="1"/>
    <x v="0"/>
  </r>
  <r>
    <n v="35"/>
    <n v="5310388167"/>
    <d v="2025-01-24T00:00:00"/>
    <d v="2025-01-24T00:00:00"/>
    <d v="2025-01-24T00:00:00"/>
    <n v="246811248"/>
    <n v="905"/>
    <s v="EUR"/>
    <n v="7730414929"/>
    <d v="2025-03-11T00:00:00"/>
    <s v="Mensual"/>
    <m/>
    <d v="2024-11-23T00:00:00"/>
    <d v="2025-01-04T00:00:00"/>
    <x v="5"/>
    <n v="3"/>
    <x v="0"/>
    <x v="3"/>
    <x v="0"/>
    <x v="1"/>
    <x v="0"/>
  </r>
  <r>
    <s v="N/A"/>
    <s v="N/A"/>
    <s v="N/A"/>
    <s v="N/A"/>
    <s v="N/A"/>
    <n v="247615434"/>
    <n v="70"/>
    <s v="EUR"/>
    <n v="7730414929"/>
    <d v="2025-03-11T00:00:00"/>
    <s v="Mensual"/>
    <m/>
    <d v="2024-12-20T00:00:00"/>
    <d v="2025-01-07T00:00:00"/>
    <x v="13"/>
    <n v="3"/>
    <x v="1"/>
    <x v="2"/>
    <x v="0"/>
    <x v="1"/>
    <x v="2"/>
  </r>
  <r>
    <s v="N/A"/>
    <s v="N/A"/>
    <s v="N/A"/>
    <s v="N/A"/>
    <s v="N/A"/>
    <n v="247615434"/>
    <n v="70"/>
    <s v="EUR"/>
    <n v="7730414929"/>
    <d v="2025-03-11T00:00:00"/>
    <s v="Mensual"/>
    <m/>
    <d v="2024-12-20T00:00:00"/>
    <d v="2025-01-07T00:00:00"/>
    <x v="13"/>
    <n v="3"/>
    <x v="1"/>
    <x v="2"/>
    <x v="0"/>
    <x v="1"/>
    <x v="2"/>
  </r>
  <r>
    <s v="N/A"/>
    <s v="N/A"/>
    <s v="N/A"/>
    <s v="N/A"/>
    <s v="N/A"/>
    <n v="247785247"/>
    <n v="70"/>
    <s v="EUR"/>
    <n v="7730414929"/>
    <d v="2025-03-11T00:00:00"/>
    <s v="Mensual"/>
    <m/>
    <d v="2024-12-28T00:00:00"/>
    <d v="2025-01-15T00:00:00"/>
    <x v="13"/>
    <n v="3"/>
    <x v="1"/>
    <x v="2"/>
    <x v="0"/>
    <x v="1"/>
    <x v="2"/>
  </r>
  <r>
    <s v="N/A"/>
    <s v="N/A"/>
    <s v="N/A"/>
    <s v="N/A"/>
    <s v="N/A"/>
    <n v="247785247"/>
    <n v="70"/>
    <s v="EUR"/>
    <n v="7730414929"/>
    <d v="2025-03-11T00:00:00"/>
    <s v="Mensual"/>
    <m/>
    <d v="2024-12-28T00:00:00"/>
    <d v="2025-01-15T00:00:00"/>
    <x v="13"/>
    <n v="3"/>
    <x v="1"/>
    <x v="2"/>
    <x v="0"/>
    <x v="1"/>
    <x v="2"/>
  </r>
  <r>
    <s v="N/A"/>
    <s v="N/A"/>
    <s v="N/A"/>
    <s v="N/A"/>
    <s v="N/A"/>
    <n v="247785247"/>
    <n v="70"/>
    <s v="EUR"/>
    <n v="7730414929"/>
    <d v="2025-03-11T00:00:00"/>
    <s v="Mensual"/>
    <m/>
    <d v="2024-12-28T00:00:00"/>
    <d v="2025-01-15T00:00:00"/>
    <x v="13"/>
    <n v="3"/>
    <x v="1"/>
    <x v="2"/>
    <x v="0"/>
    <x v="1"/>
    <x v="2"/>
  </r>
  <r>
    <s v="N/A"/>
    <s v="N/A"/>
    <s v="N/A"/>
    <s v="N/A"/>
    <s v="N/A"/>
    <s v="VNLV01059"/>
    <n v="70"/>
    <s v="EUR"/>
    <n v="7730414929"/>
    <d v="2025-03-11T00:00:00"/>
    <s v="Mensual"/>
    <m/>
    <d v="2024-12-19T00:00:00"/>
    <d v="2025-01-20T00:00:00"/>
    <x v="13"/>
    <n v="3"/>
    <x v="1"/>
    <x v="2"/>
    <x v="0"/>
    <x v="1"/>
    <x v="2"/>
  </r>
  <r>
    <s v="N/A"/>
    <s v="N/A"/>
    <s v="N/A"/>
    <s v="N/A"/>
    <s v="N/A"/>
    <s v="VNLV01059"/>
    <n v="70"/>
    <s v="EUR"/>
    <n v="7730414929"/>
    <d v="2025-03-11T00:00:00"/>
    <s v="Mensual"/>
    <m/>
    <d v="2024-12-19T00:00:00"/>
    <d v="2025-01-20T00:00:00"/>
    <x v="13"/>
    <n v="3"/>
    <x v="1"/>
    <x v="2"/>
    <x v="0"/>
    <x v="1"/>
    <x v="2"/>
  </r>
  <r>
    <s v="N/A"/>
    <s v="N/A"/>
    <s v="N/A"/>
    <s v="N/A"/>
    <s v="N/A"/>
    <s v="VNLV01061"/>
    <n v="70"/>
    <s v="EUR"/>
    <n v="7730414929"/>
    <d v="2025-03-11T00:00:00"/>
    <s v="Mensual"/>
    <m/>
    <d v="2024-12-22T00:00:00"/>
    <d v="2025-01-20T00:00:00"/>
    <x v="13"/>
    <n v="3"/>
    <x v="1"/>
    <x v="2"/>
    <x v="0"/>
    <x v="1"/>
    <x v="2"/>
  </r>
  <r>
    <s v="N/A"/>
    <s v="N/A"/>
    <s v="N/A"/>
    <s v="N/A"/>
    <s v="N/A"/>
    <s v="VNLV01061"/>
    <n v="70"/>
    <s v="EUR"/>
    <n v="7730414929"/>
    <d v="2025-03-11T00:00:00"/>
    <s v="Mensual"/>
    <m/>
    <d v="2024-12-22T00:00:00"/>
    <d v="2025-01-20T00:00:00"/>
    <x v="13"/>
    <n v="3"/>
    <x v="1"/>
    <x v="2"/>
    <x v="0"/>
    <x v="1"/>
    <x v="2"/>
  </r>
  <r>
    <s v="N/A"/>
    <s v="N/A"/>
    <s v="N/A"/>
    <s v="N/A"/>
    <s v="N/A"/>
    <n v="248143054"/>
    <n v="70"/>
    <s v="EUR"/>
    <n v="7730414929"/>
    <d v="2025-03-11T00:00:00"/>
    <s v="Mensual"/>
    <m/>
    <d v="2025-01-03T00:00:00"/>
    <d v="2025-01-21T00:00:00"/>
    <x v="13"/>
    <n v="3"/>
    <x v="1"/>
    <x v="2"/>
    <x v="0"/>
    <x v="1"/>
    <x v="2"/>
  </r>
  <r>
    <s v="N/A"/>
    <s v="N/A"/>
    <s v="N/A"/>
    <s v="N/A"/>
    <s v="N/A"/>
    <n v="248143054"/>
    <n v="70"/>
    <s v="EUR"/>
    <n v="7730414929"/>
    <d v="2025-03-11T00:00:00"/>
    <s v="Mensual"/>
    <m/>
    <d v="2025-01-03T00:00:00"/>
    <d v="2025-01-21T00:00:00"/>
    <x v="13"/>
    <n v="3"/>
    <x v="1"/>
    <x v="2"/>
    <x v="0"/>
    <x v="1"/>
    <x v="2"/>
  </r>
  <r>
    <s v="N/A"/>
    <s v="N/A"/>
    <s v="N/A"/>
    <s v="N/A"/>
    <s v="N/A"/>
    <s v="246455345 "/>
    <n v="70"/>
    <s v="EUR"/>
    <n v="7730414929"/>
    <d v="2025-03-11T00:00:00"/>
    <s v="Mensual"/>
    <m/>
    <d v="2024-12-23T00:00:00"/>
    <d v="2025-01-21T00:00:00"/>
    <x v="13"/>
    <n v="3"/>
    <x v="1"/>
    <x v="2"/>
    <x v="0"/>
    <x v="1"/>
    <x v="2"/>
  </r>
  <r>
    <s v="N/A"/>
    <s v="N/A"/>
    <s v="N/A"/>
    <s v="N/A"/>
    <s v="N/A"/>
    <s v="246455345 "/>
    <n v="70"/>
    <s v="EUR"/>
    <n v="7730414929"/>
    <d v="2025-03-11T00:00:00"/>
    <s v="Mensual"/>
    <m/>
    <d v="2024-12-23T00:00:00"/>
    <d v="2025-01-21T00:00:00"/>
    <x v="13"/>
    <n v="3"/>
    <x v="1"/>
    <x v="2"/>
    <x v="0"/>
    <x v="1"/>
    <x v="2"/>
  </r>
  <r>
    <s v="N/A"/>
    <s v="N/A"/>
    <s v="N/A"/>
    <s v="N/A"/>
    <s v="N/A"/>
    <s v="246455345 "/>
    <n v="70"/>
    <s v="EUR"/>
    <n v="7730414929"/>
    <d v="2025-03-11T00:00:00"/>
    <s v="Mensual"/>
    <m/>
    <d v="2024-12-23T00:00:00"/>
    <d v="2025-01-21T00:00:00"/>
    <x v="13"/>
    <n v="3"/>
    <x v="1"/>
    <x v="2"/>
    <x v="0"/>
    <x v="1"/>
    <x v="2"/>
  </r>
  <r>
    <s v="N/A"/>
    <s v="N/A"/>
    <s v="N/A"/>
    <s v="N/A"/>
    <s v="N/A"/>
    <n v="246488522"/>
    <n v="1465"/>
    <s v="EUR"/>
    <n v="7730414929"/>
    <d v="2025-03-11T00:00:00"/>
    <s v="Mensual"/>
    <m/>
    <d v="2025-01-01T00:00:00"/>
    <d v="2025-01-31T00:00:00"/>
    <x v="13"/>
    <n v="3"/>
    <x v="1"/>
    <x v="2"/>
    <x v="0"/>
    <x v="1"/>
    <x v="2"/>
  </r>
  <r>
    <s v="N/A"/>
    <s v="N/A"/>
    <s v="N/A"/>
    <s v="N/A"/>
    <s v="N/A"/>
    <n v="248776804"/>
    <n v="70"/>
    <s v="EUR"/>
    <n v="7730415838"/>
    <d v="2025-03-17T00:00:00"/>
    <s v="Mensual"/>
    <m/>
    <d v="2025-01-17T00:00:00"/>
    <d v="2025-02-04T00:00:00"/>
    <x v="13"/>
    <n v="3"/>
    <x v="1"/>
    <x v="2"/>
    <x v="0"/>
    <x v="1"/>
    <x v="2"/>
  </r>
  <r>
    <s v="N/A"/>
    <s v="N/A"/>
    <s v="N/A"/>
    <s v="N/A"/>
    <s v="N/A"/>
    <n v="248776804"/>
    <n v="70"/>
    <s v="EUR"/>
    <n v="7730415838"/>
    <d v="2025-03-17T00:00:00"/>
    <s v="Mensual"/>
    <m/>
    <d v="2025-01-17T00:00:00"/>
    <d v="2025-02-04T00:00:00"/>
    <x v="13"/>
    <n v="3"/>
    <x v="1"/>
    <x v="2"/>
    <x v="0"/>
    <x v="1"/>
    <x v="2"/>
  </r>
  <r>
    <s v="N/A"/>
    <s v="N/A"/>
    <s v="N/A"/>
    <s v="N/A"/>
    <s v="N/A"/>
    <n v="248417388"/>
    <n v="70"/>
    <s v="EUR"/>
    <n v="7730415838"/>
    <d v="2025-03-17T00:00:00"/>
    <s v="Mensual"/>
    <m/>
    <d v="2025-01-19T00:00:00"/>
    <d v="2025-02-06T00:00:00"/>
    <x v="13"/>
    <n v="3"/>
    <x v="1"/>
    <x v="2"/>
    <x v="0"/>
    <x v="1"/>
    <x v="2"/>
  </r>
  <r>
    <s v="N/A"/>
    <s v="N/A"/>
    <s v="N/A"/>
    <s v="N/A"/>
    <s v="N/A"/>
    <n v="248417388"/>
    <n v="70"/>
    <s v="EUR"/>
    <n v="7730415838"/>
    <d v="2025-03-17T00:00:00"/>
    <s v="Mensual"/>
    <m/>
    <d v="2025-01-19T00:00:00"/>
    <d v="2025-02-06T00:00:00"/>
    <x v="13"/>
    <n v="3"/>
    <x v="1"/>
    <x v="2"/>
    <x v="0"/>
    <x v="1"/>
    <x v="2"/>
  </r>
  <r>
    <n v="35"/>
    <n v="5310392258"/>
    <d v="2025-02-24T00:00:00"/>
    <d v="2025-02-22T00:00:00"/>
    <d v="2025-02-24T00:00:00"/>
    <n v="247728704"/>
    <n v="905"/>
    <s v="EUR"/>
    <n v="7730415838"/>
    <d v="2025-03-17T00:00:00"/>
    <s v="Mensual"/>
    <m/>
    <d v="2024-12-17T00:00:00"/>
    <d v="2025-02-08T00:00:00"/>
    <x v="2"/>
    <n v="3"/>
    <x v="0"/>
    <x v="3"/>
    <x v="0"/>
    <x v="0"/>
    <x v="0"/>
  </r>
  <r>
    <n v="35"/>
    <n v="5310392257"/>
    <d v="2025-02-24T00:00:00"/>
    <d v="2025-02-22T00:00:00"/>
    <d v="2025-02-24T00:00:00"/>
    <s v="A46760710"/>
    <n v="855"/>
    <s v="EUR"/>
    <n v="7730415838"/>
    <d v="2025-03-17T00:00:00"/>
    <s v="Mensual"/>
    <m/>
    <d v="2024-12-17T00:00:00"/>
    <d v="2025-02-08T00:00:00"/>
    <x v="2"/>
    <n v="3"/>
    <x v="0"/>
    <x v="3"/>
    <x v="0"/>
    <x v="0"/>
    <x v="0"/>
  </r>
  <r>
    <n v="35"/>
    <n v="5310395678"/>
    <d v="2025-03-20T00:00:00"/>
    <d v="2025-03-20T00:00:00"/>
    <d v="2025-03-20T00:00:00"/>
    <s v="MEDUKT598431"/>
    <n v="855"/>
    <s v="EUR"/>
    <n v="7730418550"/>
    <d v="2025-04-09T00:00:00"/>
    <s v="Mensual"/>
    <m/>
    <d v="2024-12-18T00:00:00"/>
    <d v="2025-02-08T00:00:00"/>
    <x v="1"/>
    <n v="4"/>
    <x v="0"/>
    <x v="3"/>
    <x v="0"/>
    <x v="1"/>
    <x v="0"/>
  </r>
  <r>
    <s v="N/A"/>
    <s v="N/A"/>
    <s v="N/A"/>
    <s v="N/A"/>
    <s v="N/A"/>
    <n v="248807046"/>
    <n v="70"/>
    <s v="EUR"/>
    <n v="7730415838"/>
    <d v="2025-03-17T00:00:00"/>
    <s v="Mensual"/>
    <m/>
    <d v="2025-01-24T00:00:00"/>
    <d v="2025-02-12T00:00:00"/>
    <x v="13"/>
    <n v="3"/>
    <x v="1"/>
    <x v="2"/>
    <x v="0"/>
    <x v="1"/>
    <x v="2"/>
  </r>
  <r>
    <s v="N/A"/>
    <s v="N/A"/>
    <s v="N/A"/>
    <s v="N/A"/>
    <s v="N/A"/>
    <n v="248807046"/>
    <n v="70"/>
    <s v="EUR"/>
    <n v="7730415838"/>
    <d v="2025-03-17T00:00:00"/>
    <s v="Mensual"/>
    <m/>
    <d v="2025-01-24T00:00:00"/>
    <d v="2025-02-12T00:00:00"/>
    <x v="13"/>
    <n v="3"/>
    <x v="1"/>
    <x v="2"/>
    <x v="0"/>
    <x v="1"/>
    <x v="2"/>
  </r>
  <r>
    <s v="N/A"/>
    <s v="N/A"/>
    <s v="N/A"/>
    <s v="N/A"/>
    <s v="N/A"/>
    <n v="248807046"/>
    <n v="70"/>
    <s v="EUR"/>
    <n v="7730415838"/>
    <d v="2025-03-17T00:00:00"/>
    <s v="Mensual"/>
    <m/>
    <d v="2025-01-24T00:00:00"/>
    <d v="2025-02-12T00:00:00"/>
    <x v="13"/>
    <n v="3"/>
    <x v="1"/>
    <x v="2"/>
    <x v="0"/>
    <x v="1"/>
    <x v="2"/>
  </r>
  <r>
    <s v="N/A"/>
    <s v="N/A"/>
    <s v="N/A"/>
    <s v="N/A"/>
    <s v="N/A"/>
    <n v="248807046"/>
    <n v="70"/>
    <s v="EUR"/>
    <n v="7730415838"/>
    <d v="2025-03-17T00:00:00"/>
    <s v="Mensual"/>
    <m/>
    <d v="2025-01-24T00:00:00"/>
    <d v="2025-02-12T00:00:00"/>
    <x v="13"/>
    <n v="3"/>
    <x v="1"/>
    <x v="2"/>
    <x v="0"/>
    <x v="1"/>
    <x v="2"/>
  </r>
  <r>
    <n v="35"/>
    <n v="5310393775"/>
    <d v="2025-03-07T00:00:00"/>
    <d v="2025-03-05T00:00:00"/>
    <d v="2025-03-07T00:00:00"/>
    <n v="247728816"/>
    <n v="905"/>
    <s v="EUR"/>
    <n v="7730415838"/>
    <d v="2025-03-17T00:00:00"/>
    <s v="Mensual"/>
    <m/>
    <d v="2024-12-22T00:00:00"/>
    <d v="2025-02-15T00:00:00"/>
    <x v="1"/>
    <n v="3"/>
    <x v="0"/>
    <x v="3"/>
    <x v="0"/>
    <x v="0"/>
    <x v="0"/>
  </r>
  <r>
    <s v="N/A"/>
    <s v="N/A"/>
    <s v="N/A"/>
    <s v="N/A"/>
    <s v="N/A"/>
    <n v="249357372"/>
    <n v="70"/>
    <s v="EUR"/>
    <n v="7730415838"/>
    <d v="2025-03-17T00:00:00"/>
    <s v="Mensual"/>
    <m/>
    <d v="2025-02-04T00:00:00"/>
    <d v="2025-02-21T00:00:00"/>
    <x v="13"/>
    <n v="3"/>
    <x v="1"/>
    <x v="2"/>
    <x v="0"/>
    <x v="1"/>
    <x v="2"/>
  </r>
  <r>
    <n v="35"/>
    <n v="5310393778"/>
    <d v="2025-03-07T00:00:00"/>
    <d v="2025-03-05T00:00:00"/>
    <d v="2025-03-07T00:00:00"/>
    <n v="248172577"/>
    <n v="905"/>
    <s v="EUR"/>
    <n v="7730415838"/>
    <d v="2025-03-17T00:00:00"/>
    <s v="Mensual"/>
    <m/>
    <d v="2024-12-31T00:00:00"/>
    <d v="2025-02-22T00:00:00"/>
    <x v="1"/>
    <n v="3"/>
    <x v="0"/>
    <x v="3"/>
    <x v="0"/>
    <x v="0"/>
    <x v="0"/>
  </r>
  <r>
    <s v="N/A"/>
    <s v="N/A"/>
    <s v="N/A"/>
    <s v="N/A"/>
    <s v="N/A"/>
    <n v="247608459"/>
    <n v="1070"/>
    <s v="EUR"/>
    <n v="7730415838"/>
    <d v="2025-03-17T00:00:00"/>
    <s v="Mensual"/>
    <m/>
    <d v="2025-02-01T00:00:00"/>
    <d v="2025-02-28T00:00:00"/>
    <x v="13"/>
    <n v="3"/>
    <x v="1"/>
    <x v="2"/>
    <x v="0"/>
    <x v="1"/>
    <x v="2"/>
  </r>
  <r>
    <n v="35"/>
    <n v="5310395679"/>
    <d v="2025-03-20T00:00:00"/>
    <d v="2025-03-20T00:00:00"/>
    <d v="2025-03-20T00:00:00"/>
    <n v="247989682"/>
    <n v="850"/>
    <s v="EUR"/>
    <n v="7730418550"/>
    <d v="2025-04-09T00:00:00"/>
    <s v="Mensual"/>
    <m/>
    <d v="2025-01-16T00:00:00"/>
    <d v="2025-03-01T00:00:00"/>
    <x v="1"/>
    <n v="4"/>
    <x v="0"/>
    <x v="3"/>
    <x v="0"/>
    <x v="1"/>
    <x v="0"/>
  </r>
  <r>
    <n v="35"/>
    <n v="5310395680"/>
    <d v="2025-03-20T00:00:00"/>
    <d v="2025-03-20T00:00:00"/>
    <d v="2025-03-20T00:00:00"/>
    <n v="247989682"/>
    <n v="800"/>
    <s v="EUR"/>
    <n v="7730418550"/>
    <d v="2025-04-09T00:00:00"/>
    <s v="Mensual"/>
    <m/>
    <d v="2025-01-16T00:00:00"/>
    <d v="2025-03-01T00:00:00"/>
    <x v="1"/>
    <n v="4"/>
    <x v="0"/>
    <x v="3"/>
    <x v="0"/>
    <x v="1"/>
    <x v="0"/>
  </r>
  <r>
    <n v="35"/>
    <n v="5310395682"/>
    <d v="2025-03-20T00:00:00"/>
    <d v="2025-03-20T00:00:00"/>
    <d v="2025-03-20T00:00:00"/>
    <n v="248482989"/>
    <n v="850"/>
    <s v="EUR"/>
    <n v="7730418550"/>
    <d v="2025-04-09T00:00:00"/>
    <s v="Mensual"/>
    <m/>
    <d v="2025-01-12T00:00:00"/>
    <d v="2025-03-07T00:00:00"/>
    <x v="1"/>
    <n v="4"/>
    <x v="0"/>
    <x v="3"/>
    <x v="0"/>
    <x v="1"/>
    <x v="0"/>
  </r>
  <r>
    <n v="35"/>
    <n v="5310395681"/>
    <d v="2025-03-20T00:00:00"/>
    <d v="2025-03-20T00:00:00"/>
    <d v="2025-03-20T00:00:00"/>
    <n v="248482989"/>
    <n v="800"/>
    <s v="EUR"/>
    <n v="7730418550"/>
    <d v="2025-04-09T00:00:00"/>
    <s v="Mensual"/>
    <m/>
    <d v="2025-01-12T00:00:00"/>
    <d v="2025-03-07T00:00:00"/>
    <x v="1"/>
    <n v="4"/>
    <x v="0"/>
    <x v="3"/>
    <x v="0"/>
    <x v="1"/>
    <x v="0"/>
  </r>
  <r>
    <s v="N/A"/>
    <s v="N/A"/>
    <s v="N/A"/>
    <s v="N/A"/>
    <s v="N/A"/>
    <n v="249809354"/>
    <n v="70"/>
    <s v="EUR"/>
    <n v="7730418550"/>
    <d v="2025-04-09T00:00:00"/>
    <s v="Mensual"/>
    <m/>
    <d v="2025-02-19T00:00:00"/>
    <d v="2025-03-09T00:00:00"/>
    <x v="13"/>
    <n v="4"/>
    <x v="1"/>
    <x v="2"/>
    <x v="0"/>
    <x v="1"/>
    <x v="2"/>
  </r>
  <r>
    <s v="N/A"/>
    <s v="N/A"/>
    <s v="N/A"/>
    <s v="N/A"/>
    <s v="N/A"/>
    <s v="VNZ000006"/>
    <n v="70"/>
    <s v="EUR"/>
    <n v="7730415838"/>
    <d v="2025-03-17T00:00:00"/>
    <s v="Mensual"/>
    <m/>
    <d v="2025-02-15T00:00:00"/>
    <d v="2025-03-12T00:00:00"/>
    <x v="13"/>
    <n v="3"/>
    <x v="1"/>
    <x v="2"/>
    <x v="0"/>
    <x v="1"/>
    <x v="2"/>
  </r>
  <r>
    <s v="N/A"/>
    <s v="N/A"/>
    <s v="N/A"/>
    <s v="N/A"/>
    <s v="N/A"/>
    <s v="VNZ000006"/>
    <n v="70"/>
    <s v="EUR"/>
    <n v="7730415838"/>
    <d v="2025-03-17T00:00:00"/>
    <s v="Mensual"/>
    <m/>
    <d v="2025-02-15T00:00:00"/>
    <d v="2025-03-12T00:00:00"/>
    <x v="13"/>
    <n v="3"/>
    <x v="1"/>
    <x v="2"/>
    <x v="0"/>
    <x v="1"/>
    <x v="2"/>
  </r>
  <r>
    <s v="N/A"/>
    <s v="N/A"/>
    <s v="N/A"/>
    <s v="N/A"/>
    <s v="N/A"/>
    <n v="250040785"/>
    <n v="70"/>
    <s v="EUR"/>
    <n v="7730418550"/>
    <d v="2025-04-09T00:00:00"/>
    <s v="Mensual"/>
    <m/>
    <d v="2025-02-27T00:00:00"/>
    <d v="2025-03-16T00:00:00"/>
    <x v="13"/>
    <n v="4"/>
    <x v="1"/>
    <x v="2"/>
    <x v="0"/>
    <x v="1"/>
    <x v="2"/>
  </r>
  <r>
    <s v="N/A"/>
    <s v="N/A"/>
    <s v="N/A"/>
    <s v="N/A"/>
    <s v="N/A"/>
    <n v="250150185"/>
    <n v="70"/>
    <s v="EUR"/>
    <n v="7730418550"/>
    <d v="2025-04-09T00:00:00"/>
    <s v="Mensual"/>
    <m/>
    <d v="2025-03-06T00:00:00"/>
    <d v="2025-03-23T00:00:00"/>
    <x v="13"/>
    <n v="4"/>
    <x v="1"/>
    <x v="2"/>
    <x v="0"/>
    <x v="1"/>
    <x v="2"/>
  </r>
  <r>
    <s v="N/A"/>
    <s v="N/A"/>
    <s v="N/A"/>
    <s v="N/A"/>
    <s v="N/A"/>
    <n v="250761405"/>
    <n v="70"/>
    <s v="EUR"/>
    <n v="7730418550"/>
    <d v="2025-04-09T00:00:00"/>
    <s v="Mensual"/>
    <m/>
    <d v="2025-03-13T00:00:00"/>
    <d v="2025-03-30T00:00:00"/>
    <x v="13"/>
    <n v="4"/>
    <x v="1"/>
    <x v="2"/>
    <x v="0"/>
    <x v="1"/>
    <x v="2"/>
  </r>
  <r>
    <s v="N/A"/>
    <s v="N/A"/>
    <s v="N/A"/>
    <s v="N/A"/>
    <s v="N/A"/>
    <n v="250988698"/>
    <n v="70"/>
    <s v="EUR"/>
    <n v="7730422187"/>
    <d v="2025-05-09T00:00:00"/>
    <s v="Mensual"/>
    <m/>
    <d v="2025-03-20T00:00:00"/>
    <d v="2025-04-06T00:00:00"/>
    <x v="13"/>
    <n v="5"/>
    <x v="1"/>
    <x v="2"/>
    <x v="0"/>
    <x v="1"/>
    <x v="2"/>
  </r>
  <r>
    <s v="N/A"/>
    <s v="N/A"/>
    <s v="N/A"/>
    <s v="N/A"/>
    <s v="N/A"/>
    <n v="247355811"/>
    <n v="945"/>
    <s v="EUR"/>
    <n v="7730422187"/>
    <d v="2025-04-09T00:00:00"/>
    <s v="Mensual"/>
    <m/>
    <d v="2025-03-01T00:00:00"/>
    <d v="2025-03-31T00:00:00"/>
    <x v="13"/>
    <n v="4"/>
    <x v="1"/>
    <x v="2"/>
    <x v="0"/>
    <x v="1"/>
    <x v="2"/>
  </r>
  <r>
    <s v="N/A"/>
    <s v="N/A"/>
    <s v="N/A"/>
    <s v="N/A"/>
    <s v="N/A"/>
    <n v="249305766"/>
    <n v="252"/>
    <s v="EUR"/>
    <n v="7730418550"/>
    <d v="2025-04-09T00:00:00"/>
    <s v="Mensual"/>
    <m/>
    <d v="2025-03-01T00:00:00"/>
    <d v="2025-03-31T00:00:00"/>
    <x v="13"/>
    <n v="4"/>
    <x v="1"/>
    <x v="2"/>
    <x v="0"/>
    <x v="1"/>
    <x v="2"/>
  </r>
  <r>
    <s v="N/A"/>
    <s v="N/A"/>
    <s v="N/A"/>
    <s v="N/A"/>
    <s v="N/A"/>
    <n v="251706106"/>
    <n v="70"/>
    <s v="EUR"/>
    <n v="7730422187"/>
    <d v="2025-05-09T00:00:00"/>
    <s v="Mensual"/>
    <m/>
    <d v="2025-04-03T00:00:00"/>
    <d v="2025-04-20T00:00:00"/>
    <x v="13"/>
    <n v="5"/>
    <x v="1"/>
    <x v="2"/>
    <x v="0"/>
    <x v="1"/>
    <x v="2"/>
  </r>
  <r>
    <s v="N/A"/>
    <s v="N/A"/>
    <s v="N/A"/>
    <s v="N/A"/>
    <s v="N/A"/>
    <n v="251706106"/>
    <n v="70"/>
    <s v="EUR"/>
    <n v="7730422187"/>
    <d v="2025-05-09T00:00:00"/>
    <s v="Mensual"/>
    <m/>
    <d v="2025-04-03T00:00:00"/>
    <d v="2025-04-20T00:00:00"/>
    <x v="13"/>
    <n v="5"/>
    <x v="1"/>
    <x v="2"/>
    <x v="0"/>
    <x v="1"/>
    <x v="2"/>
  </r>
  <r>
    <s v="N/A"/>
    <s v="N/A"/>
    <s v="N/A"/>
    <s v="N/A"/>
    <s v="N/A"/>
    <n v="251221247"/>
    <n v="70"/>
    <s v="EUR"/>
    <n v="7730422187"/>
    <d v="2025-05-09T00:00:00"/>
    <s v="Mensual"/>
    <m/>
    <d v="2025-03-27T00:00:00"/>
    <d v="2025-04-13T00:00:00"/>
    <x v="13"/>
    <n v="5"/>
    <x v="1"/>
    <x v="2"/>
    <x v="0"/>
    <x v="1"/>
    <x v="2"/>
  </r>
  <r>
    <s v="N/A"/>
    <s v="N/A"/>
    <s v="N/A"/>
    <s v="N/A"/>
    <s v="N/A"/>
    <n v="252050525"/>
    <n v="70"/>
    <s v="EUR"/>
    <n v="7730422187"/>
    <d v="2025-05-09T00:00:00"/>
    <s v="Mensual"/>
    <m/>
    <d v="2025-04-10T00:00:00"/>
    <d v="2025-04-27T00:00:00"/>
    <x v="13"/>
    <n v="5"/>
    <x v="1"/>
    <x v="2"/>
    <x v="0"/>
    <x v="1"/>
    <x v="2"/>
  </r>
  <r>
    <s v="N/A"/>
    <s v="N/A"/>
    <s v="N/A"/>
    <s v="N/A"/>
    <s v="N/A"/>
    <n v="252153519"/>
    <n v="70"/>
    <s v="EUR"/>
    <n v="7730426134"/>
    <d v="2025-06-04T00:00:00"/>
    <s v="Mensual"/>
    <m/>
    <d v="2025-04-17T00:00:00"/>
    <d v="2025-05-04T00:00:00"/>
    <x v="13"/>
    <n v="6"/>
    <x v="1"/>
    <x v="2"/>
    <x v="0"/>
    <x v="1"/>
    <x v="2"/>
  </r>
  <r>
    <s v="N/A"/>
    <s v="N/A"/>
    <s v="N/A"/>
    <s v="N/A"/>
    <s v="N/A"/>
    <n v="249404092"/>
    <n v="70"/>
    <s v="EUR"/>
    <n v="7730422187"/>
    <d v="2025-05-09T00:00:00"/>
    <s v="Mensual"/>
    <m/>
    <d v="2025-01-25T00:00:00"/>
    <d v="2025-02-17T00:00:00"/>
    <x v="13"/>
    <n v="5"/>
    <x v="1"/>
    <x v="2"/>
    <x v="0"/>
    <x v="1"/>
    <x v="2"/>
  </r>
  <r>
    <s v="N/A"/>
    <s v="N/A"/>
    <s v="N/A"/>
    <s v="N/A"/>
    <s v="N/A"/>
    <n v="249404092"/>
    <n v="70"/>
    <s v="EUR"/>
    <n v="7730422187"/>
    <d v="2025-05-09T00:00:00"/>
    <s v="Mensual"/>
    <m/>
    <d v="2025-01-25T00:00:00"/>
    <d v="2025-02-17T00:00:00"/>
    <x v="13"/>
    <n v="5"/>
    <x v="1"/>
    <x v="2"/>
    <x v="0"/>
    <x v="1"/>
    <x v="2"/>
  </r>
  <r>
    <s v="N/A"/>
    <s v="N/A"/>
    <s v="N/A"/>
    <s v="N/A"/>
    <s v="N/A"/>
    <n v="249404092"/>
    <n v="70"/>
    <s v="EUR"/>
    <n v="7730422187"/>
    <d v="2025-05-09T00:00:00"/>
    <s v="Mensual"/>
    <m/>
    <d v="2025-01-25T00:00:00"/>
    <d v="2025-02-17T00:00:00"/>
    <x v="13"/>
    <n v="5"/>
    <x v="1"/>
    <x v="2"/>
    <x v="0"/>
    <x v="1"/>
    <x v="2"/>
  </r>
  <r>
    <s v="N/A"/>
    <s v="N/A"/>
    <s v="N/A"/>
    <s v="N/A"/>
    <s v="N/A"/>
    <n v="249404092"/>
    <n v="70"/>
    <s v="EUR"/>
    <n v="7730422187"/>
    <d v="2025-05-09T00:00:00"/>
    <s v="Mensual"/>
    <m/>
    <d v="2025-01-25T00:00:00"/>
    <d v="2025-02-17T00:00:00"/>
    <x v="13"/>
    <n v="5"/>
    <x v="1"/>
    <x v="2"/>
    <x v="0"/>
    <x v="1"/>
    <x v="2"/>
  </r>
  <r>
    <s v="N/A"/>
    <s v="N/A"/>
    <s v="N/A"/>
    <s v="N/A"/>
    <s v="N/A"/>
    <s v="VNZ000009"/>
    <n v="70"/>
    <s v="EUR"/>
    <n v="7730422187"/>
    <d v="2025-05-09T00:00:00"/>
    <s v="Mensual"/>
    <m/>
    <d v="2025-03-02T00:00:00"/>
    <d v="2025-03-27T00:00:00"/>
    <x v="13"/>
    <n v="5"/>
    <x v="1"/>
    <x v="2"/>
    <x v="0"/>
    <x v="1"/>
    <x v="2"/>
  </r>
  <r>
    <s v="N/A"/>
    <s v="N/A"/>
    <s v="N/A"/>
    <s v="N/A"/>
    <s v="N/A"/>
    <s v="VNZ000009"/>
    <n v="70"/>
    <s v="EUR"/>
    <n v="7730422187"/>
    <d v="2025-05-09T00:00:00"/>
    <s v="Mensual"/>
    <m/>
    <d v="2025-03-02T00:00:00"/>
    <d v="2025-03-27T00:00:00"/>
    <x v="13"/>
    <n v="5"/>
    <x v="1"/>
    <x v="2"/>
    <x v="0"/>
    <x v="1"/>
    <x v="2"/>
  </r>
  <r>
    <s v="N/A"/>
    <s v="N/A"/>
    <s v="N/A"/>
    <s v="N/A"/>
    <s v="N/A"/>
    <s v="VNZ000009"/>
    <n v="70"/>
    <s v="EUR"/>
    <n v="7730422187"/>
    <d v="2025-05-09T00:00:00"/>
    <s v="Mensual"/>
    <m/>
    <d v="2025-03-02T00:00:00"/>
    <d v="2025-03-27T00:00:00"/>
    <x v="13"/>
    <n v="5"/>
    <x v="1"/>
    <x v="2"/>
    <x v="0"/>
    <x v="1"/>
    <x v="2"/>
  </r>
  <r>
    <s v="N/A"/>
    <s v="N/A"/>
    <s v="N/A"/>
    <s v="N/A"/>
    <s v="N/A"/>
    <s v="VNZ000013"/>
    <n v="70"/>
    <s v="EUR"/>
    <n v="7730422187"/>
    <d v="2025-05-09T00:00:00"/>
    <s v="Mensual"/>
    <m/>
    <d v="2025-03-16T00:00:00"/>
    <d v="2025-04-16T00:00:00"/>
    <x v="13"/>
    <n v="5"/>
    <x v="1"/>
    <x v="2"/>
    <x v="0"/>
    <x v="1"/>
    <x v="2"/>
  </r>
  <r>
    <s v="N/A"/>
    <s v="N/A"/>
    <s v="N/A"/>
    <s v="N/A"/>
    <s v="N/A"/>
    <s v="VNZ000013"/>
    <n v="70"/>
    <s v="EUR"/>
    <n v="7730422187"/>
    <d v="2025-05-09T00:00:00"/>
    <s v="Mensual"/>
    <m/>
    <d v="2025-03-16T00:00:00"/>
    <d v="2025-04-16T00:00:00"/>
    <x v="13"/>
    <n v="5"/>
    <x v="1"/>
    <x v="2"/>
    <x v="0"/>
    <x v="1"/>
    <x v="2"/>
  </r>
  <r>
    <s v="N/A"/>
    <s v="N/A"/>
    <s v="N/A"/>
    <s v="N/A"/>
    <s v="N/A"/>
    <s v="VNZ000018"/>
    <n v="70"/>
    <s v="EUR"/>
    <n v="7730422187"/>
    <d v="2025-05-09T00:00:00"/>
    <s v="Mensual"/>
    <m/>
    <d v="2025-04-02T00:00:00"/>
    <d v="2025-04-30T00:00:00"/>
    <x v="13"/>
    <n v="5"/>
    <x v="1"/>
    <x v="2"/>
    <x v="0"/>
    <x v="1"/>
    <x v="2"/>
  </r>
  <r>
    <s v="N/A"/>
    <s v="N/A"/>
    <s v="N/A"/>
    <s v="N/A"/>
    <s v="N/A"/>
    <s v="VNZ000018"/>
    <n v="70"/>
    <s v="EUR"/>
    <n v="7730422187"/>
    <d v="2025-05-09T00:00:00"/>
    <s v="Mensual"/>
    <m/>
    <d v="2025-04-02T00:00:00"/>
    <d v="2025-04-30T00:00:00"/>
    <x v="13"/>
    <n v="5"/>
    <x v="1"/>
    <x v="2"/>
    <x v="0"/>
    <x v="1"/>
    <x v="2"/>
  </r>
  <r>
    <s v="N/A"/>
    <s v="N/A"/>
    <s v="N/A"/>
    <s v="N/A"/>
    <s v="N/A"/>
    <s v="VNZ000022"/>
    <n v="70"/>
    <s v="EUR"/>
    <n v="7730422187"/>
    <d v="2025-05-09T00:00:00"/>
    <s v="Mensual"/>
    <m/>
    <d v="2025-04-11T00:00:00"/>
    <d v="2025-05-07T00:00:00"/>
    <x v="13"/>
    <n v="5"/>
    <x v="1"/>
    <x v="2"/>
    <x v="0"/>
    <x v="1"/>
    <x v="2"/>
  </r>
  <r>
    <s v="N/A"/>
    <s v="N/A"/>
    <s v="N/A"/>
    <s v="N/A"/>
    <s v="N/A"/>
    <s v="VNZ000022"/>
    <n v="70"/>
    <s v="EUR"/>
    <n v="7730422187"/>
    <d v="2025-05-09T00:00:00"/>
    <s v="Mensual"/>
    <m/>
    <d v="2025-04-11T00:00:00"/>
    <d v="2025-05-07T00:00:00"/>
    <x v="13"/>
    <n v="5"/>
    <x v="1"/>
    <x v="2"/>
    <x v="0"/>
    <x v="1"/>
    <x v="2"/>
  </r>
  <r>
    <s v="N/A"/>
    <s v="N/A"/>
    <s v="N/A"/>
    <s v="N/A"/>
    <s v="N/A"/>
    <s v="VNZ000026"/>
    <n v="70"/>
    <s v="EUR"/>
    <n v="7730422187"/>
    <d v="2025-05-09T00:00:00"/>
    <s v="Mensual"/>
    <m/>
    <d v="2025-04-25T00:00:00"/>
    <d v="2025-05-21T00:00:00"/>
    <x v="13"/>
    <n v="5"/>
    <x v="1"/>
    <x v="2"/>
    <x v="0"/>
    <x v="1"/>
    <x v="2"/>
  </r>
  <r>
    <s v="N/A"/>
    <s v="N/A"/>
    <s v="N/A"/>
    <s v="N/A"/>
    <s v="N/A"/>
    <s v="VNZ000026"/>
    <n v="70"/>
    <s v="EUR"/>
    <n v="7730422187"/>
    <d v="2025-05-09T00:00:00"/>
    <s v="Mensual"/>
    <m/>
    <d v="2025-04-25T00:00:00"/>
    <d v="2025-05-21T00:00:00"/>
    <x v="13"/>
    <n v="5"/>
    <x v="1"/>
    <x v="2"/>
    <x v="0"/>
    <x v="1"/>
    <x v="2"/>
  </r>
  <r>
    <s v="N/A"/>
    <s v="N/A"/>
    <s v="N/A"/>
    <s v="N/A"/>
    <s v="N/A"/>
    <s v="VNZ000026"/>
    <n v="70"/>
    <s v="EUR"/>
    <n v="7730422187"/>
    <d v="2025-05-09T00:00:00"/>
    <s v="Mensual"/>
    <m/>
    <d v="2025-04-25T00:00:00"/>
    <d v="2025-05-21T00:00:00"/>
    <x v="13"/>
    <n v="5"/>
    <x v="1"/>
    <x v="2"/>
    <x v="0"/>
    <x v="1"/>
    <x v="2"/>
  </r>
  <r>
    <s v="N/A"/>
    <s v="N/A"/>
    <s v="N/A"/>
    <s v="N/A"/>
    <s v="N/A"/>
    <n v="249417305"/>
    <n v="445"/>
    <s v="EUR"/>
    <n v="7730422187"/>
    <d v="2025-05-09T00:00:00"/>
    <s v="Mensual"/>
    <m/>
    <d v="2025-04-01T00:00:00"/>
    <d v="2025-04-30T00:00:00"/>
    <x v="13"/>
    <n v="5"/>
    <x v="1"/>
    <x v="2"/>
    <x v="0"/>
    <x v="1"/>
    <x v="2"/>
  </r>
  <r>
    <s v="N/A"/>
    <s v="N/A"/>
    <s v="N/A"/>
    <s v="N/A"/>
    <s v="N/A"/>
    <n v="250508542"/>
    <n v="3420"/>
    <s v="EUR"/>
    <n v="7730422187"/>
    <d v="2025-05-09T00:00:00"/>
    <s v="Mensual"/>
    <m/>
    <d v="2025-04-01T00:00:00"/>
    <d v="2025-04-30T00:00:00"/>
    <x v="13"/>
    <n v="5"/>
    <x v="1"/>
    <x v="2"/>
    <x v="0"/>
    <x v="1"/>
    <x v="2"/>
  </r>
  <r>
    <s v="N/A"/>
    <s v="N/A"/>
    <s v="N/A"/>
    <s v="N/A"/>
    <s v="N/A"/>
    <s v="252153521 "/>
    <n v="70"/>
    <s v="EUR"/>
    <n v="7730426134"/>
    <d v="2025-06-04T00:00:00"/>
    <s v="Mensual"/>
    <m/>
    <d v="2025-04-24T00:00:00"/>
    <d v="2025-05-11T00:00:00"/>
    <x v="13"/>
    <n v="6"/>
    <x v="1"/>
    <x v="2"/>
    <x v="0"/>
    <x v="1"/>
    <x v="2"/>
  </r>
  <r>
    <s v="N/A"/>
    <s v="N/A"/>
    <s v="N/A"/>
    <s v="N/A"/>
    <s v="N/A"/>
    <s v="252153521 "/>
    <n v="70"/>
    <s v="EUR"/>
    <n v="7730426134"/>
    <d v="2025-06-04T00:00:00"/>
    <s v="Mensual"/>
    <m/>
    <d v="2025-04-24T00:00:00"/>
    <d v="2025-05-11T00:00:00"/>
    <x v="13"/>
    <n v="6"/>
    <x v="1"/>
    <x v="2"/>
    <x v="0"/>
    <x v="1"/>
    <x v="2"/>
  </r>
  <r>
    <s v="N/A"/>
    <s v="N/A"/>
    <s v="N/A"/>
    <s v="N/A"/>
    <s v="N/A"/>
    <s v="252599371 "/>
    <n v="70"/>
    <s v="EUR"/>
    <n v="7730426134"/>
    <d v="2025-06-04T00:00:00"/>
    <s v="Mensual"/>
    <m/>
    <d v="2025-05-01T00:00:00"/>
    <d v="2025-05-18T00:00:00"/>
    <x v="13"/>
    <n v="6"/>
    <x v="1"/>
    <x v="2"/>
    <x v="0"/>
    <x v="1"/>
    <x v="2"/>
  </r>
  <r>
    <s v="N/A"/>
    <s v="N/A"/>
    <s v="N/A"/>
    <s v="N/A"/>
    <s v="N/A"/>
    <s v="252599371 "/>
    <n v="70"/>
    <s v="EUR"/>
    <n v="7730426134"/>
    <d v="2025-06-04T00:00:00"/>
    <s v="Mensual"/>
    <m/>
    <d v="2025-05-01T00:00:00"/>
    <d v="2025-05-18T00:00:00"/>
    <x v="13"/>
    <n v="6"/>
    <x v="1"/>
    <x v="2"/>
    <x v="0"/>
    <x v="1"/>
    <x v="2"/>
  </r>
  <r>
    <n v="71"/>
    <n v="5282917274"/>
    <d v="2025-05-09T00:00:00"/>
    <d v="2025-04-27T00:00:00"/>
    <d v="2025-05-09T00:00:00"/>
    <s v="FCR000313396"/>
    <n v="222419"/>
    <s v="USD"/>
    <n v="7730426134"/>
    <d v="2025-06-04T00:00:00"/>
    <s v="Mensual"/>
    <m/>
    <d v="2025-04-12T00:00:00"/>
    <d v="2025-05-21T00:00:00"/>
    <x v="7"/>
    <n v="6"/>
    <x v="0"/>
    <x v="0"/>
    <x v="0"/>
    <x v="0"/>
    <x v="0"/>
  </r>
  <r>
    <s v="N/A"/>
    <s v="N/A"/>
    <s v="N/A"/>
    <s v="N/A"/>
    <s v="N/A"/>
    <s v="VNZ000030"/>
    <n v="70"/>
    <s v="EUR"/>
    <n v="7730426134"/>
    <d v="2025-06-04T00:00:00"/>
    <s v="Mensual"/>
    <m/>
    <d v="2025-05-09T00:00:00"/>
    <d v="2025-06-04T00:00:00"/>
    <x v="13"/>
    <n v="6"/>
    <x v="1"/>
    <x v="2"/>
    <x v="0"/>
    <x v="1"/>
    <x v="2"/>
  </r>
  <r>
    <s v="N/A"/>
    <s v="N/A"/>
    <s v="N/A"/>
    <s v="N/A"/>
    <s v="N/A"/>
    <s v="252983666 "/>
    <n v="70"/>
    <s v="EUR"/>
    <n v="7730426134"/>
    <d v="2025-06-04T00:00:00"/>
    <s v="Mensual"/>
    <m/>
    <d v="2025-05-08T00:00:00"/>
    <d v="2025-05-25T00:00:00"/>
    <x v="13"/>
    <n v="6"/>
    <x v="1"/>
    <x v="2"/>
    <x v="0"/>
    <x v="1"/>
    <x v="2"/>
  </r>
  <r>
    <s v="N/A"/>
    <s v="N/A"/>
    <s v="N/A"/>
    <s v="N/A"/>
    <s v="N/A"/>
    <s v="252983666 "/>
    <n v="70"/>
    <s v="EUR"/>
    <n v="7730426134"/>
    <d v="2025-06-04T00:00:00"/>
    <s v="Mensual"/>
    <m/>
    <d v="2025-05-08T00:00:00"/>
    <d v="2025-05-25T00:00:00"/>
    <x v="13"/>
    <n v="6"/>
    <x v="1"/>
    <x v="2"/>
    <x v="0"/>
    <x v="1"/>
    <x v="2"/>
  </r>
  <r>
    <s v="N/A"/>
    <s v="N/A"/>
    <s v="N/A"/>
    <s v="N/A"/>
    <s v="N/A"/>
    <s v="VNZ000031"/>
    <n v="70"/>
    <s v="EUR"/>
    <n v="7730426134"/>
    <d v="2025-06-04T00:00:00"/>
    <s v="Mensual"/>
    <m/>
    <d v="2025-05-18T00:00:00"/>
    <d v="2025-06-18T00:00:00"/>
    <x v="13"/>
    <n v="6"/>
    <x v="1"/>
    <x v="2"/>
    <x v="0"/>
    <x v="1"/>
    <x v="2"/>
  </r>
  <r>
    <s v="N/A"/>
    <s v="N/A"/>
    <s v="N/A"/>
    <s v="N/A"/>
    <s v="N/A"/>
    <s v="VNZ000035"/>
    <n v="70"/>
    <s v="EUR"/>
    <n v="7730426134"/>
    <d v="2025-06-04T00:00:00"/>
    <s v="Mensual"/>
    <m/>
    <d v="2025-05-24T00:00:00"/>
    <d v="2025-06-18T00:00:00"/>
    <x v="13"/>
    <n v="6"/>
    <x v="1"/>
    <x v="2"/>
    <x v="0"/>
    <x v="1"/>
    <x v="2"/>
  </r>
  <r>
    <s v="N/A"/>
    <s v="N/A"/>
    <s v="N/A"/>
    <s v="N/A"/>
    <s v="N/A"/>
    <s v="VNZ000036"/>
    <n v="70"/>
    <s v="EUR"/>
    <n v="7730426134"/>
    <d v="2025-06-04T00:00:00"/>
    <s v="Mensual"/>
    <m/>
    <d v="2025-05-23T00:00:00"/>
    <d v="2025-06-15T00:00:00"/>
    <x v="13"/>
    <n v="6"/>
    <x v="1"/>
    <x v="2"/>
    <x v="0"/>
    <x v="1"/>
    <x v="2"/>
  </r>
  <r>
    <s v="N/A"/>
    <s v="N/A"/>
    <s v="N/A"/>
    <s v="N/A"/>
    <s v="N/A"/>
    <s v="253155672 "/>
    <n v="70"/>
    <s v="EUR"/>
    <n v="7730426134"/>
    <d v="2025-06-04T00:00:00"/>
    <s v="Mensual"/>
    <m/>
    <d v="2025-05-15T00:00:00"/>
    <d v="2025-06-01T00:00:00"/>
    <x v="13"/>
    <n v="6"/>
    <x v="1"/>
    <x v="2"/>
    <x v="0"/>
    <x v="1"/>
    <x v="2"/>
  </r>
  <r>
    <s v="N/A"/>
    <s v="N/A"/>
    <s v="N/A"/>
    <s v="N/A"/>
    <s v="N/A"/>
    <s v="253155672 "/>
    <n v="70"/>
    <s v="EUR"/>
    <n v="7730426134"/>
    <d v="2025-06-04T00:00:00"/>
    <s v="Mensual"/>
    <m/>
    <d v="2025-05-15T00:00:00"/>
    <d v="2025-06-01T00:00:00"/>
    <x v="13"/>
    <n v="6"/>
    <x v="1"/>
    <x v="2"/>
    <x v="0"/>
    <x v="1"/>
    <x v="2"/>
  </r>
  <r>
    <s v="N/A"/>
    <s v="N/A"/>
    <s v="N/A"/>
    <s v="N/A"/>
    <s v="N/A"/>
    <s v="253503677 "/>
    <n v="70"/>
    <s v="EUR"/>
    <n v="7730426134"/>
    <d v="2025-06-04T00:00:00"/>
    <s v="Mensual"/>
    <m/>
    <d v="2025-05-22T00:00:00"/>
    <d v="2025-06-08T00:00:00"/>
    <x v="13"/>
    <n v="6"/>
    <x v="1"/>
    <x v="2"/>
    <x v="0"/>
    <x v="1"/>
    <x v="2"/>
  </r>
  <r>
    <s v="N/A"/>
    <s v="N/A"/>
    <s v="N/A"/>
    <s v="N/A"/>
    <s v="N/A"/>
    <s v="253503677 "/>
    <n v="70"/>
    <s v="EUR"/>
    <n v="7730426134"/>
    <d v="2025-06-04T00:00:00"/>
    <s v="Mensual"/>
    <m/>
    <d v="2025-05-22T00:00:00"/>
    <d v="2025-06-08T00:00:00"/>
    <x v="13"/>
    <n v="6"/>
    <x v="1"/>
    <x v="2"/>
    <x v="0"/>
    <x v="1"/>
    <x v="2"/>
  </r>
  <r>
    <s v="N/A"/>
    <s v="N/A"/>
    <s v="N/A"/>
    <s v="N/A"/>
    <s v="N/A"/>
    <s v="VNZ000038"/>
    <n v="70"/>
    <s v="EUR"/>
    <n v="7730435822"/>
    <d v="2025-07-14T00:00:00"/>
    <s v="Mensual"/>
    <m/>
    <d v="2025-05-31T00:00:00"/>
    <d v="2025-06-25T00:00:00"/>
    <x v="13"/>
    <n v="7"/>
    <x v="1"/>
    <x v="2"/>
    <x v="0"/>
    <x v="1"/>
    <x v="2"/>
  </r>
  <r>
    <s v="N/A"/>
    <s v="N/A"/>
    <s v="N/A"/>
    <s v="N/A"/>
    <s v="N/A"/>
    <s v="VNZ000042"/>
    <n v="70"/>
    <s v="EUR"/>
    <n v="7730435822"/>
    <d v="2025-07-14T00:00:00"/>
    <s v="Mensual"/>
    <m/>
    <d v="2025-06-06T00:00:00"/>
    <d v="2025-06-29T00:00:00"/>
    <x v="13"/>
    <n v="7"/>
    <x v="1"/>
    <x v="2"/>
    <x v="0"/>
    <x v="1"/>
    <x v="2"/>
  </r>
  <r>
    <s v="N/A"/>
    <s v="N/A"/>
    <s v="N/A"/>
    <s v="N/A"/>
    <s v="N/A"/>
    <s v="VNZ000041"/>
    <n v="70"/>
    <s v="EUR"/>
    <n v="7730435822"/>
    <d v="2025-07-14T00:00:00"/>
    <s v="Mensual"/>
    <m/>
    <d v="2025-06-06T00:00:00"/>
    <d v="2025-07-02T00:00:00"/>
    <x v="13"/>
    <n v="7"/>
    <x v="1"/>
    <x v="2"/>
    <x v="0"/>
    <x v="1"/>
    <x v="2"/>
  </r>
  <r>
    <s v="N/A"/>
    <s v="N/A"/>
    <s v="N/A"/>
    <s v="N/A"/>
    <s v="N/A"/>
    <n v="254156807"/>
    <n v="70"/>
    <s v="EUR"/>
    <n v="7730435822"/>
    <d v="2025-07-14T00:00:00"/>
    <s v="Mensual"/>
    <m/>
    <d v="2025-06-05T00:00:00"/>
    <d v="2025-06-22T00:00:00"/>
    <x v="13"/>
    <n v="7"/>
    <x v="1"/>
    <x v="2"/>
    <x v="0"/>
    <x v="1"/>
    <x v="2"/>
  </r>
  <r>
    <s v="N/A"/>
    <s v="N/A"/>
    <s v="N/A"/>
    <s v="N/A"/>
    <s v="N/A"/>
    <n v="254156807"/>
    <n v="70"/>
    <s v="EUR"/>
    <n v="7730435822"/>
    <d v="2025-07-14T00:00:00"/>
    <s v="Mensual"/>
    <m/>
    <d v="2025-06-05T00:00:00"/>
    <d v="2025-06-22T00:00:00"/>
    <x v="13"/>
    <n v="7"/>
    <x v="1"/>
    <x v="2"/>
    <x v="0"/>
    <x v="1"/>
    <x v="2"/>
  </r>
  <r>
    <s v="N/A"/>
    <s v="N/A"/>
    <s v="N/A"/>
    <s v="N/A"/>
    <s v="N/A"/>
    <n v="253830387"/>
    <n v="70"/>
    <s v="EUR"/>
    <n v="7730435822"/>
    <d v="2025-07-14T00:00:00"/>
    <s v="Mensual"/>
    <m/>
    <d v="2025-05-29T00:00:00"/>
    <d v="2025-06-15T00:00:00"/>
    <x v="13"/>
    <n v="7"/>
    <x v="1"/>
    <x v="2"/>
    <x v="0"/>
    <x v="1"/>
    <x v="2"/>
  </r>
  <r>
    <s v="N/A"/>
    <s v="N/A"/>
    <s v="N/A"/>
    <s v="N/A"/>
    <s v="N/A"/>
    <n v="253830387"/>
    <n v="70"/>
    <s v="EUR"/>
    <n v="7730435822"/>
    <d v="2025-07-14T00:00:00"/>
    <s v="Mensual"/>
    <m/>
    <d v="2025-05-29T00:00:00"/>
    <d v="2025-06-15T00:00:00"/>
    <x v="13"/>
    <n v="7"/>
    <x v="1"/>
    <x v="2"/>
    <x v="0"/>
    <x v="1"/>
    <x v="2"/>
  </r>
  <r>
    <s v="N/A"/>
    <s v="N/A"/>
    <s v="N/A"/>
    <s v="N/A"/>
    <s v="N/A"/>
    <s v="VNZ000043"/>
    <n v="70"/>
    <s v="EUR"/>
    <n v="7730435822"/>
    <d v="2025-07-14T00:00:00"/>
    <s v="Mensual"/>
    <m/>
    <d v="2025-06-14T00:00:00"/>
    <d v="2025-07-16T00:00:00"/>
    <x v="13"/>
    <n v="7"/>
    <x v="1"/>
    <x v="2"/>
    <x v="0"/>
    <x v="1"/>
    <x v="2"/>
  </r>
  <r>
    <s v="N/A"/>
    <s v="N/A"/>
    <s v="N/A"/>
    <s v="N/A"/>
    <s v="N/A"/>
    <s v="VNZ000044"/>
    <n v="70"/>
    <s v="EUR"/>
    <n v="7730435822"/>
    <d v="2025-07-14T00:00:00"/>
    <s v="Mensual"/>
    <m/>
    <d v="2025-06-14T00:00:00"/>
    <d v="2025-07-16T00:00:00"/>
    <x v="13"/>
    <n v="7"/>
    <x v="1"/>
    <x v="2"/>
    <x v="0"/>
    <x v="1"/>
    <x v="2"/>
  </r>
  <r>
    <n v="35"/>
    <n v="5310404730"/>
    <d v="2025-06-13T00:00:00"/>
    <d v="2025-06-13T00:00:00"/>
    <d v="2025-06-17T00:00:00"/>
    <n v="251901232"/>
    <n v="905"/>
    <s v="EUR"/>
    <n v="7730435822"/>
    <d v="2025-07-14T00:00:00"/>
    <s v="Mensual"/>
    <m/>
    <d v="2025-04-10T00:00:00"/>
    <d v="2025-05-28T00:00:00"/>
    <x v="4"/>
    <n v="7"/>
    <x v="0"/>
    <x v="3"/>
    <x v="0"/>
    <x v="0"/>
    <x v="0"/>
  </r>
  <r>
    <s v="N/A"/>
    <s v="N/A"/>
    <s v="N/A"/>
    <s v="N/A"/>
    <s v="N/A"/>
    <n v="254274039"/>
    <n v="70"/>
    <s v="EUR"/>
    <n v="7730435822"/>
    <d v="2025-07-14T00:00:00"/>
    <s v="Mensual"/>
    <m/>
    <d v="2025-06-12T00:00:00"/>
    <d v="2025-06-29T00:00:00"/>
    <x v="13"/>
    <n v="7"/>
    <x v="1"/>
    <x v="2"/>
    <x v="0"/>
    <x v="1"/>
    <x v="2"/>
  </r>
  <r>
    <s v="N/A"/>
    <s v="N/A"/>
    <s v="N/A"/>
    <s v="N/A"/>
    <s v="N/A"/>
    <n v="254274039"/>
    <n v="70"/>
    <s v="EUR"/>
    <n v="7730435822"/>
    <d v="2025-07-14T00:00:00"/>
    <s v="Mensual"/>
    <m/>
    <d v="2025-06-12T00:00:00"/>
    <d v="2025-06-29T00:00:00"/>
    <x v="13"/>
    <n v="7"/>
    <x v="1"/>
    <x v="2"/>
    <x v="0"/>
    <x v="1"/>
    <x v="2"/>
  </r>
  <r>
    <s v="N/A"/>
    <s v="N/A"/>
    <s v="N/A"/>
    <s v="N/A"/>
    <s v="N/A"/>
    <s v="VNZ000047"/>
    <n v="70"/>
    <s v="EUR"/>
    <n v="7730435822"/>
    <d v="2025-07-14T00:00:00"/>
    <s v="Mensual"/>
    <m/>
    <d v="2025-06-22T00:00:00"/>
    <d v="2025-07-23T00:00:00"/>
    <x v="13"/>
    <n v="7"/>
    <x v="1"/>
    <x v="2"/>
    <x v="0"/>
    <x v="1"/>
    <x v="2"/>
  </r>
  <r>
    <s v="N/A"/>
    <s v="N/A"/>
    <s v="N/A"/>
    <s v="N/A"/>
    <s v="N/A"/>
    <s v="VNZ000048"/>
    <n v="70"/>
    <s v="EUR"/>
    <n v="7730435822"/>
    <d v="2025-07-14T00:00:00"/>
    <s v="Mensual"/>
    <m/>
    <d v="2025-06-20T00:00:00"/>
    <d v="2025-07-13T00:00:00"/>
    <x v="13"/>
    <n v="7"/>
    <x v="1"/>
    <x v="2"/>
    <x v="0"/>
    <x v="1"/>
    <x v="2"/>
  </r>
  <r>
    <s v="N/A"/>
    <s v="N/A"/>
    <s v="N/A"/>
    <s v="N/A"/>
    <s v="N/A"/>
    <n v="254323542"/>
    <n v="70"/>
    <s v="EUR"/>
    <n v="7730442294"/>
    <d v="2025-08-07T00:00:00"/>
    <s v="Mensual"/>
    <m/>
    <d v="2025-06-19T00:00:00"/>
    <d v="2025-07-06T00:00:00"/>
    <x v="13"/>
    <n v="8"/>
    <x v="1"/>
    <x v="2"/>
    <x v="0"/>
    <x v="1"/>
    <x v="2"/>
  </r>
  <r>
    <s v="N/A"/>
    <s v="N/A"/>
    <s v="N/A"/>
    <s v="N/A"/>
    <s v="N/A"/>
    <n v="254323542"/>
    <n v="70"/>
    <s v="EUR"/>
    <n v="7730442294"/>
    <d v="2025-08-07T00:00:00"/>
    <s v="Mensual"/>
    <m/>
    <d v="2025-06-19T00:00:00"/>
    <d v="2025-07-06T00:00:00"/>
    <x v="13"/>
    <n v="8"/>
    <x v="1"/>
    <x v="2"/>
    <x v="0"/>
    <x v="1"/>
    <x v="2"/>
  </r>
  <r>
    <s v="N/A"/>
    <s v="N/A"/>
    <s v="N/A"/>
    <s v="N/A"/>
    <s v="N/A"/>
    <s v="VNZ000053"/>
    <n v="70"/>
    <s v="EUR"/>
    <n v="7730442294"/>
    <d v="2025-08-07T00:00:00"/>
    <s v="Mensual"/>
    <m/>
    <d v="2025-06-27T00:00:00"/>
    <d v="2025-07-20T00:00:00"/>
    <x v="13"/>
    <n v="8"/>
    <x v="1"/>
    <x v="2"/>
    <x v="0"/>
    <x v="1"/>
    <x v="2"/>
  </r>
  <r>
    <s v="N/A"/>
    <s v="N/A"/>
    <s v="N/A"/>
    <s v="N/A"/>
    <s v="N/A"/>
    <n v="254337690"/>
    <n v="70"/>
    <s v="EUR"/>
    <n v="7730442294"/>
    <d v="2025-08-07T00:00:00"/>
    <s v="Mensual"/>
    <m/>
    <d v="2025-06-27T00:00:00"/>
    <d v="2025-07-13T00:00:00"/>
    <x v="13"/>
    <n v="8"/>
    <x v="1"/>
    <x v="2"/>
    <x v="0"/>
    <x v="1"/>
    <x v="2"/>
  </r>
  <r>
    <s v="N/A"/>
    <s v="N/A"/>
    <s v="N/A"/>
    <s v="N/A"/>
    <s v="N/A"/>
    <n v="254337690"/>
    <n v="70"/>
    <s v="EUR"/>
    <n v="7730442294"/>
    <d v="2025-08-07T00:00:00"/>
    <s v="Mensual"/>
    <m/>
    <d v="2025-06-27T00:00:00"/>
    <d v="2025-07-13T00:00:00"/>
    <x v="13"/>
    <n v="8"/>
    <x v="1"/>
    <x v="2"/>
    <x v="0"/>
    <x v="1"/>
    <x v="2"/>
  </r>
  <r>
    <s v="N/A"/>
    <s v="N/A"/>
    <s v="N/A"/>
    <s v="N/A"/>
    <s v="N/A"/>
    <n v="254418931"/>
    <n v="70"/>
    <s v="EUR"/>
    <n v="7730442294"/>
    <d v="2025-08-07T00:00:00"/>
    <s v="Mensual"/>
    <m/>
    <d v="2025-07-03T00:00:00"/>
    <d v="2025-07-20T00:00:00"/>
    <x v="13"/>
    <n v="8"/>
    <x v="1"/>
    <x v="2"/>
    <x v="0"/>
    <x v="1"/>
    <x v="2"/>
  </r>
  <r>
    <s v="N/A"/>
    <s v="N/A"/>
    <s v="N/A"/>
    <s v="N/A"/>
    <s v="N/A"/>
    <n v="254418931"/>
    <n v="70"/>
    <s v="EUR"/>
    <n v="7730442294"/>
    <d v="2025-08-07T00:00:00"/>
    <s v="Mensual"/>
    <m/>
    <d v="2025-07-03T00:00:00"/>
    <d v="2025-07-20T00:00:00"/>
    <x v="13"/>
    <n v="8"/>
    <x v="1"/>
    <x v="2"/>
    <x v="0"/>
    <x v="1"/>
    <x v="2"/>
  </r>
  <r>
    <s v="N/A"/>
    <s v="N/A"/>
    <s v="N/A"/>
    <s v="N/A"/>
    <s v="N/A"/>
    <s v="VNZ000055"/>
    <n v="70"/>
    <s v="EUR"/>
    <n v="7730442294"/>
    <d v="2025-08-07T00:00:00"/>
    <s v="Mensual"/>
    <m/>
    <d v="2025-07-06T00:00:00"/>
    <d v="2025-08-06T00:00:00"/>
    <x v="13"/>
    <n v="8"/>
    <x v="1"/>
    <x v="2"/>
    <x v="0"/>
    <x v="1"/>
    <x v="2"/>
  </r>
  <r>
    <s v="N/A"/>
    <s v="N/A"/>
    <s v="N/A"/>
    <s v="N/A"/>
    <s v="N/A"/>
    <n v="254418933"/>
    <n v="70"/>
    <s v="EUR"/>
    <n v="7730442294"/>
    <d v="2025-08-07T00:00:00"/>
    <s v="Mensual"/>
    <m/>
    <d v="2025-07-10T00:00:00"/>
    <d v="2025-07-27T00:00:00"/>
    <x v="13"/>
    <n v="8"/>
    <x v="1"/>
    <x v="2"/>
    <x v="0"/>
    <x v="1"/>
    <x v="2"/>
  </r>
  <r>
    <s v="N/A"/>
    <s v="N/A"/>
    <s v="N/A"/>
    <s v="N/A"/>
    <s v="N/A"/>
    <s v="VNZ000057"/>
    <n v="70"/>
    <s v="EUR"/>
    <n v="7730442294"/>
    <d v="2025-08-07T00:00:00"/>
    <s v="Mensual"/>
    <m/>
    <d v="2025-07-13T00:00:00"/>
    <d v="2025-08-13T00:00:00"/>
    <x v="13"/>
    <n v="8"/>
    <x v="1"/>
    <x v="2"/>
    <x v="0"/>
    <x v="1"/>
    <x v="2"/>
  </r>
  <r>
    <n v="35"/>
    <n v="5310409046"/>
    <d v="2025-07-16T00:00:00"/>
    <d v="2025-07-17T00:00:00"/>
    <d v="2025-07-18T00:00:00"/>
    <n v="253701445"/>
    <n v="855"/>
    <s v="EUR"/>
    <n v="7730442294"/>
    <d v="2025-08-07T00:00:00"/>
    <s v="Mensual"/>
    <m/>
    <d v="2025-05-21T00:00:00"/>
    <d v="2025-07-13T00:00:00"/>
    <x v="6"/>
    <n v="8"/>
    <x v="0"/>
    <x v="3"/>
    <x v="1"/>
    <x v="0"/>
    <x v="0"/>
  </r>
  <r>
    <n v="35"/>
    <n v="5310409012"/>
    <d v="2025-07-16T00:00:00"/>
    <d v="2025-07-17T00:00:00"/>
    <d v="2025-07-18T00:00:00"/>
    <n v="252617105"/>
    <n v="905"/>
    <s v="EUR"/>
    <n v="7730442294"/>
    <d v="2025-08-07T00:00:00"/>
    <s v="Mensual"/>
    <m/>
    <d v="2025-05-07T00:00:00"/>
    <d v="2025-06-29T00:00:00"/>
    <x v="6"/>
    <n v="8"/>
    <x v="0"/>
    <x v="3"/>
    <x v="1"/>
    <x v="0"/>
    <x v="0"/>
  </r>
  <r>
    <n v="35"/>
    <n v="5310409029"/>
    <d v="2025-07-16T00:00:00"/>
    <d v="2025-07-17T00:00:00"/>
    <d v="2025-07-18T00:00:00"/>
    <n v="252941074"/>
    <n v="855"/>
    <s v="EUR"/>
    <n v="7730442294"/>
    <d v="2025-08-07T00:00:00"/>
    <s v="Mensual"/>
    <m/>
    <d v="2025-05-03T00:00:00"/>
    <d v="2025-06-30T00:00:00"/>
    <x v="6"/>
    <n v="8"/>
    <x v="0"/>
    <x v="3"/>
    <x v="1"/>
    <x v="0"/>
    <x v="0"/>
  </r>
  <r>
    <s v="N/A"/>
    <s v="N/A"/>
    <s v="N/A"/>
    <s v="N/A"/>
    <s v="N/A"/>
    <n v="254710931"/>
    <n v="70"/>
    <s v="EUR"/>
    <n v="7730442294"/>
    <d v="2025-08-07T00:00:00"/>
    <s v="Mensual"/>
    <m/>
    <d v="2025-07-18T00:00:00"/>
    <d v="2025-08-03T00:00:00"/>
    <x v="13"/>
    <n v="8"/>
    <x v="1"/>
    <x v="2"/>
    <x v="0"/>
    <x v="1"/>
    <x v="2"/>
  </r>
  <r>
    <s v="N/A"/>
    <s v="N/A"/>
    <s v="N/A"/>
    <s v="N/A"/>
    <s v="N/A"/>
    <n v="254710931"/>
    <n v="70"/>
    <s v="EUR"/>
    <n v="7730442294"/>
    <d v="2025-08-07T00:00:00"/>
    <s v="Mensual"/>
    <m/>
    <d v="2025-07-18T00:00:00"/>
    <d v="2025-08-03T00:00:00"/>
    <x v="13"/>
    <n v="8"/>
    <x v="1"/>
    <x v="2"/>
    <x v="0"/>
    <x v="1"/>
    <x v="2"/>
  </r>
  <r>
    <s v="N/A"/>
    <s v="N/A"/>
    <s v="N/A"/>
    <s v="N/A"/>
    <s v="N/A"/>
    <n v="254710931"/>
    <n v="70"/>
    <s v="EUR"/>
    <n v="7730442294"/>
    <d v="2025-08-07T00:00:00"/>
    <s v="Mensual"/>
    <m/>
    <d v="2025-07-18T00:00:00"/>
    <d v="2025-08-03T00:00:00"/>
    <x v="13"/>
    <n v="8"/>
    <x v="1"/>
    <x v="2"/>
    <x v="0"/>
    <x v="1"/>
    <x v="2"/>
  </r>
  <r>
    <s v="N/A"/>
    <s v="N/A"/>
    <s v="N/A"/>
    <s v="N/A"/>
    <s v="N/A"/>
    <n v="254710931"/>
    <n v="70"/>
    <s v="EUR"/>
    <n v="7730442294"/>
    <d v="2025-08-07T00:00:00"/>
    <s v="Mensual"/>
    <m/>
    <d v="2025-07-18T00:00:00"/>
    <d v="2025-08-03T00:00:00"/>
    <x v="13"/>
    <n v="8"/>
    <x v="1"/>
    <x v="2"/>
    <x v="0"/>
    <x v="1"/>
    <x v="2"/>
  </r>
  <r>
    <n v="35"/>
    <n v="5310411515"/>
    <d v="2025-07-30T00:00:00"/>
    <d v="2025-08-04T00:00:00"/>
    <d v="2025-08-04T00:00:00"/>
    <n v="254227273"/>
    <n v="905"/>
    <s v="EUR"/>
    <n v="7730442294"/>
    <d v="2025-08-07T00:00:00"/>
    <s v="Mensual"/>
    <m/>
    <d v="2025-05-27T00:00:00"/>
    <d v="2025-07-21T00:00:00"/>
    <x v="8"/>
    <n v="8"/>
    <x v="0"/>
    <x v="3"/>
    <x v="1"/>
    <x v="1"/>
    <x v="0"/>
  </r>
  <r>
    <n v="35"/>
    <n v="5310411516"/>
    <d v="2025-07-30T00:00:00"/>
    <d v="2025-08-04T00:00:00"/>
    <d v="2025-08-04T00:00:00"/>
    <n v="254288606"/>
    <n v="905"/>
    <s v="EUR"/>
    <n v="7730442294"/>
    <d v="2025-08-07T00:00:00"/>
    <s v="Mensual"/>
    <m/>
    <d v="2025-06-02T00:00:00"/>
    <d v="2025-07-28T00:00:00"/>
    <x v="8"/>
    <n v="8"/>
    <x v="0"/>
    <x v="3"/>
    <x v="1"/>
    <x v="1"/>
    <x v="0"/>
  </r>
  <r>
    <s v="N/A"/>
    <s v="N/A"/>
    <s v="N/A"/>
    <s v="N/A"/>
    <s v="N/A"/>
    <n v="254951530"/>
    <n v="70"/>
    <s v="EUR"/>
    <n v="7730448626"/>
    <d v="2025-09-04T00:00:00"/>
    <s v="Mensual"/>
    <m/>
    <d v="2025-07-25T00:00:00"/>
    <d v="2025-08-10T00:00:00"/>
    <x v="13"/>
    <n v="9"/>
    <x v="1"/>
    <x v="2"/>
    <x v="0"/>
    <x v="1"/>
    <x v="2"/>
  </r>
  <r>
    <s v="N/A"/>
    <s v="N/A"/>
    <s v="N/A"/>
    <s v="N/A"/>
    <s v="N/A"/>
    <n v="254951530"/>
    <n v="70"/>
    <s v="EUR"/>
    <n v="7730448626"/>
    <d v="2025-09-04T00:00:00"/>
    <s v="Mensual"/>
    <m/>
    <d v="2025-07-25T00:00:00"/>
    <d v="2025-08-10T00:00:00"/>
    <x v="13"/>
    <n v="9"/>
    <x v="1"/>
    <x v="2"/>
    <x v="0"/>
    <x v="1"/>
    <x v="2"/>
  </r>
  <r>
    <s v="N/A"/>
    <s v="N/A"/>
    <s v="N/A"/>
    <s v="N/A"/>
    <s v="N/A"/>
    <n v="254951530"/>
    <n v="70"/>
    <s v="EUR"/>
    <n v="7730448626"/>
    <d v="2025-09-04T00:00:00"/>
    <s v="Mensual"/>
    <m/>
    <d v="2025-07-25T00:00:00"/>
    <d v="2025-08-10T00:00:00"/>
    <x v="13"/>
    <n v="9"/>
    <x v="1"/>
    <x v="2"/>
    <x v="0"/>
    <x v="1"/>
    <x v="2"/>
  </r>
  <r>
    <s v="N/A"/>
    <s v="N/A"/>
    <s v="N/A"/>
    <s v="N/A"/>
    <s v="N/A"/>
    <n v="254951530"/>
    <n v="70"/>
    <s v="EUR"/>
    <n v="7730448626"/>
    <d v="2025-09-04T00:00:00"/>
    <s v="Mensual"/>
    <m/>
    <d v="2025-07-25T00:00:00"/>
    <d v="2025-08-10T00:00:00"/>
    <x v="13"/>
    <n v="9"/>
    <x v="1"/>
    <x v="2"/>
    <x v="0"/>
    <x v="1"/>
    <x v="2"/>
  </r>
  <r>
    <s v="N/A"/>
    <s v="N/A"/>
    <s v="N/A"/>
    <s v="N/A"/>
    <s v="N/A"/>
    <n v="255223583"/>
    <n v="70"/>
    <s v="EUR"/>
    <n v="7730448626"/>
    <d v="2025-09-04T00:00:00"/>
    <s v="Mensual"/>
    <m/>
    <d v="2025-08-07T00:00:00"/>
    <d v="2025-08-24T00:00:00"/>
    <x v="13"/>
    <n v="9"/>
    <x v="1"/>
    <x v="2"/>
    <x v="0"/>
    <x v="1"/>
    <x v="2"/>
  </r>
  <r>
    <s v="N/A"/>
    <s v="N/A"/>
    <s v="N/A"/>
    <s v="N/A"/>
    <s v="N/A"/>
    <n v="255223583"/>
    <n v="70"/>
    <s v="EUR"/>
    <n v="7730448626"/>
    <d v="2025-09-04T00:00:00"/>
    <s v="Mensual"/>
    <m/>
    <d v="2025-08-07T00:00:00"/>
    <d v="2025-08-24T00:00:00"/>
    <x v="13"/>
    <n v="9"/>
    <x v="1"/>
    <x v="2"/>
    <x v="0"/>
    <x v="1"/>
    <x v="2"/>
  </r>
  <r>
    <s v="N/A"/>
    <s v="N/A"/>
    <s v="N/A"/>
    <s v="N/A"/>
    <s v="N/A"/>
    <n v="255223583"/>
    <n v="70"/>
    <s v="EUR"/>
    <n v="7730448626"/>
    <d v="2025-09-04T00:00:00"/>
    <s v="Mensual"/>
    <m/>
    <d v="2025-08-07T00:00:00"/>
    <d v="2025-08-24T00:00:00"/>
    <x v="13"/>
    <n v="9"/>
    <x v="1"/>
    <x v="2"/>
    <x v="0"/>
    <x v="1"/>
    <x v="2"/>
  </r>
  <r>
    <s v="N/A"/>
    <s v="N/A"/>
    <s v="N/A"/>
    <s v="N/A"/>
    <s v="N/A"/>
    <n v="255100164"/>
    <n v="70"/>
    <s v="EUR"/>
    <n v="7730448626"/>
    <d v="2025-09-04T00:00:00"/>
    <s v="Mensual"/>
    <m/>
    <d v="2025-07-31T00:00:00"/>
    <d v="2025-08-17T00:00:00"/>
    <x v="13"/>
    <n v="9"/>
    <x v="1"/>
    <x v="2"/>
    <x v="0"/>
    <x v="1"/>
    <x v="2"/>
  </r>
  <r>
    <s v="N/A"/>
    <s v="N/A"/>
    <s v="N/A"/>
    <s v="N/A"/>
    <s v="N/A"/>
    <n v="255100164"/>
    <n v="70"/>
    <s v="EUR"/>
    <n v="7730448626"/>
    <d v="2025-09-04T00:00:00"/>
    <s v="Mensual"/>
    <m/>
    <d v="2025-07-31T00:00:00"/>
    <d v="2025-08-17T00:00:00"/>
    <x v="13"/>
    <n v="9"/>
    <x v="1"/>
    <x v="2"/>
    <x v="0"/>
    <x v="1"/>
    <x v="2"/>
  </r>
  <r>
    <s v="N/A"/>
    <s v="N/A"/>
    <s v="N/A"/>
    <s v="N/A"/>
    <s v="N/A"/>
    <n v="255607679"/>
    <n v="70"/>
    <s v="EUR"/>
    <n v="7730448626"/>
    <d v="2025-09-04T00:00:00"/>
    <s v="Mensual"/>
    <m/>
    <d v="2025-08-14T00:00:00"/>
    <d v="2025-08-31T00:00:00"/>
    <x v="13"/>
    <n v="9"/>
    <x v="1"/>
    <x v="2"/>
    <x v="0"/>
    <x v="1"/>
    <x v="2"/>
  </r>
  <r>
    <s v="N/A"/>
    <s v="N/A"/>
    <s v="N/A"/>
    <s v="N/A"/>
    <s v="N/A"/>
    <n v="255607679"/>
    <n v="70"/>
    <s v="EUR"/>
    <n v="7730448626"/>
    <d v="2025-09-04T00:00:00"/>
    <s v="Mensual"/>
    <m/>
    <d v="2025-08-14T00:00:00"/>
    <d v="2025-08-31T00:00:00"/>
    <x v="13"/>
    <n v="9"/>
    <x v="1"/>
    <x v="2"/>
    <x v="0"/>
    <x v="1"/>
    <x v="2"/>
  </r>
  <r>
    <s v="N/A"/>
    <s v="N/A"/>
    <s v="N/A"/>
    <s v="N/A"/>
    <s v="N/A"/>
    <n v="256651147"/>
    <n v="70"/>
    <s v="EUR"/>
    <n v="7730457333"/>
    <d v="2025-10-06T00:00:00"/>
    <s v="Mensual"/>
    <m/>
    <d v="2025-08-29T00:00:00"/>
    <d v="2025-09-14T00:00:00"/>
    <x v="13"/>
    <n v="10"/>
    <x v="1"/>
    <x v="2"/>
    <x v="0"/>
    <x v="1"/>
    <x v="2"/>
  </r>
  <r>
    <s v="N/A"/>
    <s v="N/A"/>
    <s v="N/A"/>
    <s v="N/A"/>
    <s v="N/A"/>
    <n v="256651147"/>
    <n v="70"/>
    <s v="EUR"/>
    <n v="7730457333"/>
    <d v="2025-10-06T00:00:00"/>
    <s v="Mensual"/>
    <m/>
    <d v="2025-08-29T00:00:00"/>
    <d v="2025-09-14T00:00:00"/>
    <x v="13"/>
    <n v="10"/>
    <x v="1"/>
    <x v="2"/>
    <x v="0"/>
    <x v="1"/>
    <x v="2"/>
  </r>
  <r>
    <s v="N/A"/>
    <s v="N/A"/>
    <s v="N/A"/>
    <s v="N/A"/>
    <s v="N/A"/>
    <n v="256080932"/>
    <n v="70"/>
    <s v="EUR"/>
    <n v="7730457333"/>
    <d v="2025-10-06T00:00:00"/>
    <s v="Mensual"/>
    <m/>
    <d v="2025-08-21T00:00:00"/>
    <d v="2025-09-07T00:00:00"/>
    <x v="13"/>
    <n v="10"/>
    <x v="1"/>
    <x v="2"/>
    <x v="0"/>
    <x v="1"/>
    <x v="2"/>
  </r>
  <r>
    <s v="N/A"/>
    <s v="N/A"/>
    <s v="N/A"/>
    <s v="N/A"/>
    <s v="N/A"/>
    <n v="256080932"/>
    <n v="70"/>
    <s v="EUR"/>
    <n v="7730457333"/>
    <d v="2025-10-06T00:00:00"/>
    <s v="Mensual"/>
    <m/>
    <d v="2025-08-21T00:00:00"/>
    <d v="2025-09-07T00:00:00"/>
    <x v="13"/>
    <n v="10"/>
    <x v="1"/>
    <x v="2"/>
    <x v="0"/>
    <x v="1"/>
    <x v="2"/>
  </r>
  <r>
    <n v="35"/>
    <n v="5310415990"/>
    <d v="2025-09-02T00:00:00"/>
    <d v="2025-09-03T00:00:00"/>
    <d v="2025-09-03T00:00:00"/>
    <n v="255300058"/>
    <n v="855"/>
    <s v="EUR"/>
    <n v="7730457333"/>
    <d v="2025-10-06T00:00:00"/>
    <s v="Mensual"/>
    <m/>
    <d v="2025-06-30T00:00:00"/>
    <d v="2025-08-19T00:00:00"/>
    <x v="10"/>
    <n v="10"/>
    <x v="0"/>
    <x v="3"/>
    <x v="1"/>
    <x v="1"/>
    <x v="0"/>
  </r>
  <r>
    <n v="35"/>
    <n v="5310415987"/>
    <d v="2025-09-02T00:00:00"/>
    <d v="2025-09-03T00:00:00"/>
    <d v="2025-09-03T00:00:00"/>
    <n v="256067082"/>
    <n v="855"/>
    <s v="EUR"/>
    <n v="7730457333"/>
    <d v="2025-10-06T00:00:00"/>
    <s v="Mensual"/>
    <m/>
    <d v="2025-07-14T00:00:00"/>
    <d v="2025-08-25T00:00:00"/>
    <x v="10"/>
    <n v="10"/>
    <x v="0"/>
    <x v="3"/>
    <x v="1"/>
    <x v="1"/>
    <x v="0"/>
  </r>
  <r>
    <n v="35"/>
    <n v="5310415989"/>
    <d v="2025-09-02T00:00:00"/>
    <d v="2025-09-03T00:00:00"/>
    <d v="2025-09-03T00:00:00"/>
    <n v="254225318"/>
    <n v="905"/>
    <s v="EUR"/>
    <n v="7730457333"/>
    <d v="2025-10-06T00:00:00"/>
    <s v="Mensual"/>
    <m/>
    <d v="2025-06-19T00:00:00"/>
    <d v="2025-08-10T00:00:00"/>
    <x v="10"/>
    <n v="10"/>
    <x v="0"/>
    <x v="3"/>
    <x v="1"/>
    <x v="1"/>
    <x v="0"/>
  </r>
  <r>
    <n v="35"/>
    <n v="5310415988"/>
    <d v="2025-09-02T00:00:00"/>
    <d v="2025-09-03T00:00:00"/>
    <d v="2025-09-03T00:00:00"/>
    <n v="254416733"/>
    <n v="855"/>
    <s v="EUR"/>
    <n v="7730457333"/>
    <d v="2025-10-06T00:00:00"/>
    <s v="Mensual"/>
    <m/>
    <d v="2025-06-16T00:00:00"/>
    <d v="2025-08-10T00:00:00"/>
    <x v="10"/>
    <n v="10"/>
    <x v="0"/>
    <x v="3"/>
    <x v="1"/>
    <x v="1"/>
    <x v="0"/>
  </r>
  <r>
    <s v="N/A"/>
    <s v="N/A"/>
    <s v="N/A"/>
    <s v="N/A"/>
    <s v="N/A"/>
    <s v="VNZ000075"/>
    <n v="70"/>
    <s v="EUR"/>
    <n v="7730468560"/>
    <d v="2025-11-20T00:00:00"/>
    <s v="Mensual"/>
    <m/>
    <d v="2025-09-06T00:00:00"/>
    <d v="2025-01-08T00:00:00"/>
    <x v="13"/>
    <n v="11"/>
    <x v="1"/>
    <x v="2"/>
    <x v="0"/>
    <x v="1"/>
    <x v="2"/>
  </r>
  <r>
    <s v="N/A"/>
    <s v="N/A"/>
    <s v="N/A"/>
    <s v="N/A"/>
    <s v="N/A"/>
    <n v="256946615"/>
    <n v="70"/>
    <s v="EUR"/>
    <n v="7730457333"/>
    <d v="2025-10-06T00:00:00"/>
    <s v="Mensual"/>
    <m/>
    <d v="2025-09-04T00:00:00"/>
    <d v="2025-09-21T00:00:00"/>
    <x v="13"/>
    <n v="10"/>
    <x v="1"/>
    <x v="2"/>
    <x v="0"/>
    <x v="1"/>
    <x v="2"/>
  </r>
  <r>
    <s v="N/A"/>
    <s v="N/A"/>
    <s v="N/A"/>
    <s v="N/A"/>
    <s v="N/A"/>
    <n v="257329485"/>
    <n v="70"/>
    <s v="EUR"/>
    <n v="7730457333"/>
    <d v="2025-10-06T00:00:00"/>
    <s v="Mensual"/>
    <m/>
    <d v="2025-09-11T00:00:00"/>
    <d v="2025-09-28T00:00:00"/>
    <x v="13"/>
    <n v="10"/>
    <x v="1"/>
    <x v="2"/>
    <x v="0"/>
    <x v="1"/>
    <x v="2"/>
  </r>
  <r>
    <s v="N/A"/>
    <s v="N/A"/>
    <s v="N/A"/>
    <s v="N/A"/>
    <s v="N/A"/>
    <n v="257329485"/>
    <n v="70"/>
    <s v="EUR"/>
    <n v="7730457333"/>
    <d v="2025-10-06T00:00:00"/>
    <s v="Mensual"/>
    <m/>
    <d v="2025-09-11T00:00:00"/>
    <d v="2025-09-28T00:00:00"/>
    <x v="13"/>
    <n v="10"/>
    <x v="1"/>
    <x v="2"/>
    <x v="0"/>
    <x v="1"/>
    <x v="2"/>
  </r>
  <r>
    <s v="N/A"/>
    <s v="N/A"/>
    <s v="N/A"/>
    <s v="N/A"/>
    <s v="N/A"/>
    <n v="257832280"/>
    <n v="70"/>
    <s v="EUR"/>
    <n v="7730457333"/>
    <d v="2025-10-06T00:00:00"/>
    <s v="Mensual"/>
    <m/>
    <d v="2025-09-18T00:00:00"/>
    <d v="2025-10-05T00:00:00"/>
    <x v="13"/>
    <n v="10"/>
    <x v="1"/>
    <x v="2"/>
    <x v="0"/>
    <x v="1"/>
    <x v="2"/>
  </r>
  <r>
    <s v="N/A"/>
    <s v="N/A"/>
    <s v="N/A"/>
    <s v="N/A"/>
    <s v="N/A"/>
    <n v="257832280"/>
    <n v="70"/>
    <s v="EUR"/>
    <n v="7730457333"/>
    <d v="2025-10-06T00:00:00"/>
    <s v="Mensual"/>
    <m/>
    <d v="2025-09-18T00:00:00"/>
    <d v="2025-10-05T00:00:00"/>
    <x v="13"/>
    <n v="10"/>
    <x v="1"/>
    <x v="2"/>
    <x v="0"/>
    <x v="1"/>
    <x v="2"/>
  </r>
  <r>
    <n v="35"/>
    <n v="5310419476"/>
    <d v="2025-09-23T00:00:00"/>
    <d v="2025-09-24T00:00:00"/>
    <d v="2025-09-24T00:00:00"/>
    <n v="256692016"/>
    <n v="905"/>
    <s v="EUR"/>
    <n v="7730457333"/>
    <d v="2025-10-06T00:00:00"/>
    <s v="Mensual"/>
    <m/>
    <d v="2025-07-19T00:00:00"/>
    <d v="2025-09-07T00:00:00"/>
    <x v="10"/>
    <n v="10"/>
    <x v="0"/>
    <x v="3"/>
    <x v="1"/>
    <x v="1"/>
    <x v="0"/>
  </r>
  <r>
    <s v="N/A"/>
    <s v="N/A"/>
    <s v="N/A"/>
    <s v="N/A"/>
    <s v="N/A"/>
    <n v="258264778"/>
    <n v="70"/>
    <s v="EUR"/>
    <n v="7730468560"/>
    <d v="2025-11-20T00:00:00"/>
    <s v="Mensual"/>
    <m/>
    <d v="2025-09-30T00:00:00"/>
    <d v="2025-10-12T00:00:00"/>
    <x v="13"/>
    <n v="11"/>
    <x v="1"/>
    <x v="2"/>
    <x v="0"/>
    <x v="1"/>
    <x v="2"/>
  </r>
  <r>
    <s v="N/A"/>
    <s v="N/A"/>
    <s v="N/A"/>
    <s v="N/A"/>
    <s v="N/A"/>
    <n v="258264778"/>
    <n v="70"/>
    <s v="EUR"/>
    <n v="7730468560"/>
    <d v="2025-11-20T00:00:00"/>
    <s v="Mensual"/>
    <m/>
    <d v="2025-09-30T00:00:00"/>
    <d v="2025-10-12T00:00:00"/>
    <x v="13"/>
    <n v="11"/>
    <x v="1"/>
    <x v="2"/>
    <x v="0"/>
    <x v="1"/>
    <x v="2"/>
  </r>
  <r>
    <s v="N/A"/>
    <s v="N/A"/>
    <s v="N/A"/>
    <s v="N/A"/>
    <s v="N/A"/>
    <n v="258264776"/>
    <n v="70"/>
    <s v="EUR"/>
    <n v="7730468560"/>
    <d v="2025-11-20T00:00:00"/>
    <s v="Mensual"/>
    <m/>
    <d v="2025-10-04T00:00:00"/>
    <d v="2025-10-19T00:00:00"/>
    <x v="13"/>
    <n v="11"/>
    <x v="1"/>
    <x v="2"/>
    <x v="0"/>
    <x v="1"/>
    <x v="2"/>
  </r>
  <r>
    <s v="N/A"/>
    <s v="N/A"/>
    <s v="N/A"/>
    <s v="N/A"/>
    <s v="N/A"/>
    <n v="258264776"/>
    <n v="70"/>
    <s v="EUR"/>
    <n v="7730468560"/>
    <d v="2025-11-20T00:00:00"/>
    <s v="Mensual"/>
    <m/>
    <d v="2025-10-04T00:00:00"/>
    <d v="2025-10-19T00:00:00"/>
    <x v="13"/>
    <n v="11"/>
    <x v="1"/>
    <x v="2"/>
    <x v="0"/>
    <x v="1"/>
    <x v="2"/>
  </r>
  <r>
    <s v="N/A"/>
    <s v="N/A"/>
    <s v="N/A"/>
    <s v="N/A"/>
    <s v="N/A"/>
    <n v="258264776"/>
    <n v="70"/>
    <s v="EUR"/>
    <n v="7730468560"/>
    <d v="2025-11-20T00:00:00"/>
    <s v="Mensual"/>
    <m/>
    <d v="2025-10-04T00:00:00"/>
    <d v="2025-10-19T00:00:00"/>
    <x v="13"/>
    <n v="11"/>
    <x v="1"/>
    <x v="2"/>
    <x v="0"/>
    <x v="1"/>
    <x v="2"/>
  </r>
  <r>
    <n v="35"/>
    <n v="5310421344"/>
    <d v="2025-10-02T00:00:00"/>
    <d v="2025-10-03T00:00:00"/>
    <d v="2025-10-03T00:00:00"/>
    <n v="254611931"/>
    <n v="855"/>
    <s v="EUR"/>
    <n v="7730468560"/>
    <d v="2025-11-20T00:00:00"/>
    <s v="Mensual"/>
    <m/>
    <d v="2025-06-29T00:00:00"/>
    <d v="2025-09-13T00:00:00"/>
    <x v="9"/>
    <n v="11"/>
    <x v="0"/>
    <x v="3"/>
    <x v="1"/>
    <x v="1"/>
    <x v="0"/>
  </r>
  <r>
    <n v="35"/>
    <n v="5310421346"/>
    <d v="2025-10-02T00:00:00"/>
    <d v="2025-10-03T00:00:00"/>
    <d v="2025-10-03T00:00:00"/>
    <n v="257024503"/>
    <n v="855"/>
    <s v="EUR"/>
    <n v="7730468560"/>
    <d v="2025-11-20T00:00:00"/>
    <s v="Mensual"/>
    <m/>
    <d v="2025-06-28T00:00:00"/>
    <d v="2025-09-24T00:00:00"/>
    <x v="9"/>
    <n v="11"/>
    <x v="0"/>
    <x v="3"/>
    <x v="1"/>
    <x v="1"/>
    <x v="0"/>
  </r>
  <r>
    <s v="N/A"/>
    <s v="N/A"/>
    <s v="N/A"/>
    <s v="N/A"/>
    <s v="N/A"/>
    <n v="259917917"/>
    <n v="70"/>
    <s v="EUR"/>
    <n v="7730468560"/>
    <d v="2025-11-20T00:00:00"/>
    <s v="Mensual"/>
    <m/>
    <d v="2025-10-09T00:00:00"/>
    <d v="2025-11-05T00:00:00"/>
    <x v="13"/>
    <n v="11"/>
    <x v="1"/>
    <x v="2"/>
    <x v="0"/>
    <x v="1"/>
    <x v="2"/>
  </r>
  <r>
    <s v="N/A"/>
    <s v="N/A"/>
    <s v="N/A"/>
    <s v="N/A"/>
    <s v="N/A"/>
    <n v="258986228"/>
    <n v="70"/>
    <s v="EUR"/>
    <n v="7730468560"/>
    <d v="2025-11-20T00:00:00"/>
    <s v="Mensual"/>
    <m/>
    <d v="2025-10-17T00:00:00"/>
    <d v="2025-11-03T00:00:00"/>
    <x v="13"/>
    <n v="11"/>
    <x v="1"/>
    <x v="2"/>
    <x v="0"/>
    <x v="1"/>
    <x v="2"/>
  </r>
  <r>
    <s v="N/A"/>
    <s v="N/A"/>
    <s v="N/A"/>
    <s v="N/A"/>
    <s v="N/A"/>
    <n v="258986228"/>
    <n v="70"/>
    <s v="EUR"/>
    <n v="7730468560"/>
    <d v="2025-11-20T00:00:00"/>
    <s v="Mensual"/>
    <m/>
    <d v="2025-10-17T00:00:00"/>
    <d v="2025-11-03T00:00:00"/>
    <x v="13"/>
    <n v="11"/>
    <x v="1"/>
    <x v="2"/>
    <x v="0"/>
    <x v="1"/>
    <x v="2"/>
  </r>
  <r>
    <s v="N/A"/>
    <s v="N/A"/>
    <s v="N/A"/>
    <s v="N/A"/>
    <s v="N/A"/>
    <n v="258730291"/>
    <n v="70"/>
    <s v="EUR"/>
    <n v="7730468560"/>
    <d v="2025-11-20T00:00:00"/>
    <s v="Mensual"/>
    <m/>
    <d v="2025-10-13T00:00:00"/>
    <d v="2025-10-28T00:00:00"/>
    <x v="13"/>
    <n v="11"/>
    <x v="1"/>
    <x v="2"/>
    <x v="0"/>
    <x v="1"/>
    <x v="2"/>
  </r>
  <r>
    <s v="N/A"/>
    <s v="N/A"/>
    <s v="N/A"/>
    <s v="N/A"/>
    <s v="N/A"/>
    <s v="VNZ000078"/>
    <n v="70"/>
    <s v="EUR"/>
    <n v="7730468560"/>
    <d v="2025-11-20T00:00:00"/>
    <s v="Mensual"/>
    <m/>
    <d v="2025-09-14T00:00:00"/>
    <d v="2025-10-15T00:00:00"/>
    <x v="13"/>
    <n v="11"/>
    <x v="1"/>
    <x v="2"/>
    <x v="0"/>
    <x v="1"/>
    <x v="2"/>
  </r>
  <r>
    <s v="N/A"/>
    <s v="N/A"/>
    <s v="N/A"/>
    <s v="N/A"/>
    <s v="N/A"/>
    <n v="259294910"/>
    <n v="70"/>
    <s v="EUR"/>
    <n v="7730468560"/>
    <d v="2025-11-20T00:00:00"/>
    <s v="Mensual"/>
    <m/>
    <d v="2025-09-29T00:00:00"/>
    <d v="2025-10-15T00:00:00"/>
    <x v="13"/>
    <n v="11"/>
    <x v="1"/>
    <x v="2"/>
    <x v="0"/>
    <x v="1"/>
    <x v="2"/>
  </r>
  <r>
    <s v="N/A"/>
    <s v="N/A"/>
    <s v="N/A"/>
    <s v="N/A"/>
    <s v="N/A"/>
    <n v="259965502"/>
    <n v="70"/>
    <s v="EUR"/>
    <n v="7730468560"/>
    <d v="2025-11-20T00:00:00"/>
    <s v="Mensual"/>
    <m/>
    <d v="2025-10-20T00:00:00"/>
    <d v="2025-11-05T00:00:00"/>
    <x v="13"/>
    <n v="11"/>
    <x v="1"/>
    <x v="2"/>
    <x v="0"/>
    <x v="1"/>
    <x v="2"/>
  </r>
  <r>
    <n v="35"/>
    <n v="5310424144"/>
    <d v="2025-10-20T00:00:00"/>
    <d v="2025-10-23T00:00:00"/>
    <d v="2025-10-23T00:00:00"/>
    <n v="257196503"/>
    <n v="945"/>
    <s v="EUR"/>
    <n v="7730468560"/>
    <d v="2025-11-10T00:00:00"/>
    <s v="Mensual"/>
    <m/>
    <d v="2025-08-24T00:00:00"/>
    <d v="2025-10-07T00:00:00"/>
    <x v="9"/>
    <n v="11"/>
    <x v="0"/>
    <x v="3"/>
    <x v="1"/>
    <x v="1"/>
    <x v="0"/>
  </r>
  <r>
    <s v="N/A"/>
    <s v="N/A"/>
    <s v="N/A"/>
    <s v="N/A"/>
    <s v="N/A"/>
    <n v="259478868"/>
    <n v="70"/>
    <s v="EUR"/>
    <n v="7730468560"/>
    <d v="2025-11-20T00:00:00"/>
    <s v="Mensual"/>
    <m/>
    <d v="2025-10-23T00:00:00"/>
    <d v="2025-11-09T00:00:00"/>
    <x v="13"/>
    <n v="11"/>
    <x v="1"/>
    <x v="2"/>
    <x v="0"/>
    <x v="1"/>
    <x v="2"/>
  </r>
  <r>
    <s v="N/A"/>
    <s v="N/A"/>
    <s v="N/A"/>
    <s v="N/A"/>
    <s v="N/A"/>
    <n v="259478876"/>
    <n v="70"/>
    <s v="EUR"/>
    <n v="7730468560"/>
    <d v="2025-11-20T00:00:00"/>
    <s v="Mensual"/>
    <m/>
    <d v="2025-10-06T00:00:00"/>
    <d v="2025-10-22T00:00:00"/>
    <x v="13"/>
    <n v="11"/>
    <x v="1"/>
    <x v="2"/>
    <x v="0"/>
    <x v="1"/>
    <x v="2"/>
  </r>
  <r>
    <s v="N/A"/>
    <s v="N/A"/>
    <s v="N/A"/>
    <s v="N/A"/>
    <s v="N/A"/>
    <n v="259478876"/>
    <n v="70"/>
    <s v="EUR"/>
    <n v="7730468560"/>
    <d v="2025-11-20T00:00:00"/>
    <s v="Mensual"/>
    <m/>
    <d v="2025-10-06T00:00:00"/>
    <d v="2025-10-22T00:00:00"/>
    <x v="13"/>
    <n v="11"/>
    <x v="1"/>
    <x v="2"/>
    <x v="0"/>
    <x v="1"/>
    <x v="2"/>
  </r>
  <r>
    <s v="N/A"/>
    <s v="N/A"/>
    <s v="N/A"/>
    <s v="N/A"/>
    <s v="N/A"/>
    <s v="VNZ000090"/>
    <n v="70"/>
    <s v="EUR"/>
    <n v="7730468560"/>
    <d v="2025-11-20T00:00:00"/>
    <s v="Mensual"/>
    <m/>
    <d v="2025-10-19T00:00:00"/>
    <d v="2025-11-12T00:00:00"/>
    <x v="13"/>
    <n v="11"/>
    <x v="1"/>
    <x v="2"/>
    <x v="0"/>
    <x v="1"/>
    <x v="2"/>
  </r>
  <r>
    <s v="N/A"/>
    <s v="N/A"/>
    <s v="N/A"/>
    <s v="N/A"/>
    <s v="N/A"/>
    <s v="VNZ000068"/>
    <n v="70"/>
    <s v="EUR"/>
    <n v="7730468560"/>
    <d v="2025-11-20T00:00:00"/>
    <s v="Mensual"/>
    <m/>
    <d v="2025-08-09T00:00:00"/>
    <d v="2025-09-10T00:00:00"/>
    <x v="13"/>
    <n v="11"/>
    <x v="1"/>
    <x v="2"/>
    <x v="0"/>
    <x v="1"/>
    <x v="2"/>
  </r>
  <r>
    <s v="N/A"/>
    <s v="N/A"/>
    <s v="N/A"/>
    <s v="N/A"/>
    <s v="N/A"/>
    <n v="259965914"/>
    <n v="70"/>
    <s v="EUR"/>
    <n v="7730468560"/>
    <d v="2025-11-20T00:00:00"/>
    <s v="Mensual"/>
    <m/>
    <d v="2025-10-29T00:00:00"/>
    <d v="2025-11-12T00:00:00"/>
    <x v="13"/>
    <n v="11"/>
    <x v="1"/>
    <x v="2"/>
    <x v="0"/>
    <x v="1"/>
    <x v="2"/>
  </r>
  <r>
    <s v="N/A"/>
    <s v="N/A"/>
    <s v="N/A"/>
    <s v="N/A"/>
    <s v="N/A"/>
    <n v="259864568"/>
    <n v="70"/>
    <s v="EUR"/>
    <n v="7730473682"/>
    <d v="2025-12-10T00:00:00"/>
    <s v="Mensual"/>
    <m/>
    <d v="2025-11-01T00:00:00"/>
    <d v="2025-11-17T00:00:00"/>
    <x v="13"/>
    <n v="12"/>
    <x v="1"/>
    <x v="2"/>
    <x v="0"/>
    <x v="1"/>
    <x v="2"/>
  </r>
  <r>
    <s v="N/A"/>
    <s v="N/A"/>
    <s v="N/A"/>
    <s v="N/A"/>
    <s v="N/A"/>
    <n v="259965919"/>
    <n v="70"/>
    <s v="EUR"/>
    <n v="7730473682"/>
    <d v="2025-12-10T00:00:00"/>
    <s v="Mensual"/>
    <m/>
    <d v="2025-11-04T00:00:00"/>
    <d v="2025-11-19T00:00:00"/>
    <x v="13"/>
    <n v="12"/>
    <x v="1"/>
    <x v="2"/>
    <x v="0"/>
    <x v="1"/>
    <x v="2"/>
  </r>
  <r>
    <n v="35"/>
    <n v="5310426567"/>
    <d v="2025-11-05T00:00:00"/>
    <d v="2025-11-10T00:00:00"/>
    <d v="2025-11-11T00:00:00"/>
    <n v="258017341"/>
    <n v="905"/>
    <s v="EUR"/>
    <n v="7730473682"/>
    <d v="2025-12-10T00:00:00"/>
    <s v="Mensual"/>
    <m/>
    <d v="2025-08-19T00:00:00"/>
    <d v="2025-10-16T00:00:00"/>
    <x v="11"/>
    <n v="12"/>
    <x v="0"/>
    <x v="3"/>
    <x v="1"/>
    <x v="0"/>
    <x v="0"/>
  </r>
  <r>
    <n v="35"/>
    <n v="5310426570"/>
    <d v="2025-11-05T00:00:00"/>
    <d v="2025-11-10T00:00:00"/>
    <d v="2025-11-11T00:00:00"/>
    <n v="258217799"/>
    <n v="855"/>
    <s v="EUR"/>
    <n v="7730473682"/>
    <d v="2025-12-10T00:00:00"/>
    <s v="Mensual"/>
    <m/>
    <d v="2025-09-03T00:00:00"/>
    <d v="2025-10-21T00:00:00"/>
    <x v="11"/>
    <n v="12"/>
    <x v="0"/>
    <x v="3"/>
    <x v="1"/>
    <x v="0"/>
    <x v="0"/>
  </r>
  <r>
    <n v="35"/>
    <n v="5310426571"/>
    <d v="2025-11-05T00:00:00"/>
    <d v="2025-11-10T00:00:00"/>
    <d v="2025-11-11T00:00:00"/>
    <n v="258319626"/>
    <n v="905"/>
    <s v="EUR"/>
    <n v="7730473682"/>
    <d v="2025-12-10T00:00:00"/>
    <s v="Mensual"/>
    <m/>
    <d v="2025-08-26T00:00:00"/>
    <d v="2025-10-23T00:00:00"/>
    <x v="11"/>
    <n v="12"/>
    <x v="0"/>
    <x v="3"/>
    <x v="1"/>
    <x v="0"/>
    <x v="0"/>
  </r>
  <r>
    <s v="N/A"/>
    <s v="N/A"/>
    <s v="N/A"/>
    <s v="N/A"/>
    <s v="N/A"/>
    <n v="259864579"/>
    <n v="70"/>
    <s v="EUR"/>
    <n v="7730473682"/>
    <d v="2025-12-10T00:00:00"/>
    <s v="Mensual"/>
    <m/>
    <d v="2025-11-07T00:00:00"/>
    <d v="2025-11-24T00:00:00"/>
    <x v="13"/>
    <n v="12"/>
    <x v="1"/>
    <x v="2"/>
    <x v="0"/>
    <x v="1"/>
    <x v="2"/>
  </r>
  <r>
    <s v="N/A"/>
    <s v="N/A"/>
    <s v="N/A"/>
    <s v="N/A"/>
    <s v="N/A"/>
    <n v="259864579"/>
    <n v="70"/>
    <s v="EUR"/>
    <n v="7730473682"/>
    <d v="2025-12-10T00:00:00"/>
    <s v="Mensual"/>
    <m/>
    <d v="2025-11-07T00:00:00"/>
    <d v="2025-11-24T00:00:00"/>
    <x v="13"/>
    <n v="12"/>
    <x v="1"/>
    <x v="2"/>
    <x v="0"/>
    <x v="1"/>
    <x v="2"/>
  </r>
  <r>
    <s v="N/A"/>
    <s v="N/A"/>
    <s v="N/A"/>
    <s v="N/A"/>
    <s v="N/A"/>
    <n v="261277677"/>
    <n v="70"/>
    <s v="EUR"/>
    <n v="7730473682"/>
    <d v="2025-12-10T00:00:00"/>
    <s v="Mensual"/>
    <m/>
    <d v="2025-11-14T00:00:00"/>
    <d v="2025-11-30T00:00:00"/>
    <x v="13"/>
    <n v="12"/>
    <x v="1"/>
    <x v="2"/>
    <x v="0"/>
    <x v="1"/>
    <x v="2"/>
  </r>
  <r>
    <s v="N/A"/>
    <s v="N/A"/>
    <s v="N/A"/>
    <s v="N/A"/>
    <s v="N/A"/>
    <n v="260777967"/>
    <n v="70"/>
    <s v="EUR"/>
    <n v="7730473682"/>
    <d v="2025-12-10T00:00:00"/>
    <s v="Mensual"/>
    <m/>
    <d v="2025-11-11T00:00:00"/>
    <d v="2025-11-27T00:00:00"/>
    <x v="13"/>
    <n v="12"/>
    <x v="1"/>
    <x v="2"/>
    <x v="0"/>
    <x v="1"/>
    <x v="2"/>
  </r>
  <r>
    <s v="N/A"/>
    <s v="N/A"/>
    <s v="N/A"/>
    <s v="N/A"/>
    <s v="N/A"/>
    <n v="261166713"/>
    <n v="70"/>
    <s v="EUR"/>
    <n v="7730473682"/>
    <d v="2025-12-10T00:00:00"/>
    <s v="Mensual"/>
    <m/>
    <d v="2025-11-22T00:00:00"/>
    <d v="2025-12-07T00:00:00"/>
    <x v="13"/>
    <n v="12"/>
    <x v="1"/>
    <x v="2"/>
    <x v="0"/>
    <x v="1"/>
    <x v="2"/>
  </r>
  <r>
    <s v="N/A"/>
    <s v="N/A"/>
    <s v="N/A"/>
    <s v="N/A"/>
    <s v="N/A"/>
    <n v="261166713"/>
    <n v="70"/>
    <s v="EUR"/>
    <n v="7730473682"/>
    <d v="2025-12-10T00:00:00"/>
    <s v="Mensual"/>
    <m/>
    <d v="2025-11-22T00:00:00"/>
    <d v="2025-12-07T00:00:00"/>
    <x v="13"/>
    <n v="12"/>
    <x v="1"/>
    <x v="2"/>
    <x v="0"/>
    <x v="1"/>
    <x v="2"/>
  </r>
  <r>
    <s v="N/A"/>
    <s v="N/A"/>
    <s v="N/A"/>
    <s v="N/A"/>
    <s v="N/A"/>
    <n v="260777975"/>
    <n v="70"/>
    <s v="EUR"/>
    <n v="7730473682"/>
    <d v="2025-12-10T00:00:00"/>
    <s v="Mensual"/>
    <m/>
    <d v="2025-11-25T00:00:00"/>
    <d v="2025-12-10T00:00:00"/>
    <x v="13"/>
    <n v="12"/>
    <x v="1"/>
    <x v="2"/>
    <x v="0"/>
    <x v="1"/>
    <x v="2"/>
  </r>
  <r>
    <s v="N/A"/>
    <s v="N/A"/>
    <s v="N/A"/>
    <s v="N/A"/>
    <s v="N/A"/>
    <n v="261167293"/>
    <n v="70"/>
    <s v="EUR"/>
    <n v="7730473682"/>
    <d v="2025-12-10T00:00:00"/>
    <s v="Mensual"/>
    <m/>
    <d v="2025-11-24T00:00:00"/>
    <d v="2025-12-10T00:00:00"/>
    <x v="13"/>
    <n v="12"/>
    <x v="1"/>
    <x v="2"/>
    <x v="0"/>
    <x v="1"/>
    <x v="2"/>
  </r>
  <r>
    <n v="35"/>
    <n v="5310429227"/>
    <d v="2025-11-25T00:00:00"/>
    <d v="2025-12-01T00:00:00"/>
    <d v="2025-12-01T00:00:00"/>
    <n v="259086085"/>
    <n v="895"/>
    <s v="EUR"/>
    <n v="7730473682"/>
    <d v="2025-12-10T00:00:00"/>
    <s v="Mensual"/>
    <m/>
    <d v="2025-09-22T00:00:00"/>
    <d v="2025-11-16T00:00:00"/>
    <x v="12"/>
    <n v="12"/>
    <x v="0"/>
    <x v="3"/>
    <x v="1"/>
    <x v="1"/>
    <x v="0"/>
  </r>
  <r>
    <n v="35"/>
    <n v="5310429221"/>
    <d v="2025-11-25T00:00:00"/>
    <d v="2025-12-01T00:00:00"/>
    <d v="2025-12-01T00:00:00"/>
    <n v="259086085"/>
    <n v="855"/>
    <s v="EUR"/>
    <n v="7730473682"/>
    <d v="2025-12-10T00:00:00"/>
    <s v="Mensual"/>
    <m/>
    <d v="2025-09-22T00:00:00"/>
    <d v="2025-11-16T00:00:00"/>
    <x v="12"/>
    <n v="12"/>
    <x v="0"/>
    <x v="3"/>
    <x v="1"/>
    <x v="1"/>
    <x v="0"/>
  </r>
  <r>
    <s v="N/A"/>
    <s v="N/A"/>
    <s v="N/A"/>
    <s v="N/A"/>
    <s v="N/A"/>
    <s v="VNZ000059"/>
    <n v="70"/>
    <s v="EUR"/>
    <n v="7730473682"/>
    <d v="2025-12-10T00:00:00"/>
    <s v="Mensual"/>
    <m/>
    <d v="2025-07-20T00:00:00"/>
    <d v="2025-08-20T00:00:00"/>
    <x v="13"/>
    <n v="12"/>
    <x v="1"/>
    <x v="2"/>
    <x v="0"/>
    <x v="1"/>
    <x v="2"/>
  </r>
  <r>
    <s v="N/A"/>
    <s v="N/A"/>
    <s v="N/A"/>
    <s v="N/A"/>
    <s v="N/A"/>
    <s v="VNZ000058"/>
    <n v="70"/>
    <s v="EUR"/>
    <n v="7730473682"/>
    <d v="2025-12-10T00:00:00"/>
    <s v="Mensual"/>
    <m/>
    <d v="2025-07-20T00:00:00"/>
    <d v="2025-08-20T00:00:00"/>
    <x v="13"/>
    <n v="12"/>
    <x v="1"/>
    <x v="2"/>
    <x v="0"/>
    <x v="1"/>
    <x v="2"/>
  </r>
  <r>
    <s v="N/A"/>
    <s v="N/A"/>
    <s v="N/A"/>
    <s v="N/A"/>
    <s v="N/A"/>
    <s v="VNZ000070"/>
    <n v="70"/>
    <s v="EUR"/>
    <n v="7730473682"/>
    <d v="2025-12-10T00:00:00"/>
    <s v="Mensual"/>
    <m/>
    <d v="2025-08-17T00:00:00"/>
    <d v="2025-09-17T00:00:00"/>
    <x v="13"/>
    <n v="12"/>
    <x v="1"/>
    <x v="2"/>
    <x v="0"/>
    <x v="1"/>
    <x v="2"/>
  </r>
  <r>
    <s v="N/A"/>
    <s v="N/A"/>
    <s v="N/A"/>
    <s v="N/A"/>
    <s v="N/A"/>
    <s v="VNZ000072"/>
    <n v="70"/>
    <s v="EUR"/>
    <n v="7730473682"/>
    <d v="2025-12-10T00:00:00"/>
    <s v="Mensual"/>
    <m/>
    <d v="2025-08-24T00:00:00"/>
    <d v="2025-09-24T00:00:00"/>
    <x v="13"/>
    <n v="12"/>
    <x v="1"/>
    <x v="2"/>
    <x v="0"/>
    <x v="1"/>
    <x v="2"/>
  </r>
  <r>
    <s v="N/A"/>
    <s v="N/A"/>
    <s v="N/A"/>
    <s v="N/A"/>
    <s v="N/A"/>
    <s v="VNZ000071"/>
    <n v="70"/>
    <s v="EUR"/>
    <n v="7730473682"/>
    <d v="2025-12-10T00:00:00"/>
    <s v="Mensual"/>
    <m/>
    <d v="2025-08-24T00:00:00"/>
    <d v="2025-09-24T00:00:00"/>
    <x v="13"/>
    <n v="12"/>
    <x v="1"/>
    <x v="2"/>
    <x v="0"/>
    <x v="1"/>
    <x v="2"/>
  </r>
  <r>
    <s v="N/A"/>
    <s v="N/A"/>
    <s v="N/A"/>
    <s v="N/A"/>
    <s v="N/A"/>
    <s v="VNZ000074"/>
    <n v="70"/>
    <s v="EUR"/>
    <n v="7730473682"/>
    <d v="2025-12-10T00:00:00"/>
    <s v="Mensual"/>
    <m/>
    <d v="2025-08-30T00:00:00"/>
    <d v="2025-10-01T00:00:00"/>
    <x v="13"/>
    <n v="12"/>
    <x v="1"/>
    <x v="2"/>
    <x v="0"/>
    <x v="1"/>
    <x v="2"/>
  </r>
  <r>
    <s v="N/A"/>
    <s v="N/A"/>
    <s v="N/A"/>
    <s v="N/A"/>
    <s v="N/A"/>
    <s v="VNZ000073"/>
    <n v="70"/>
    <s v="EUR"/>
    <n v="7730473682"/>
    <d v="2025-12-10T00:00:00"/>
    <s v="Mensual"/>
    <m/>
    <d v="2025-08-30T00:00:00"/>
    <d v="2025-10-01T00:00:00"/>
    <x v="13"/>
    <n v="12"/>
    <x v="1"/>
    <x v="2"/>
    <x v="0"/>
    <x v="1"/>
    <x v="2"/>
  </r>
  <r>
    <s v="N/A"/>
    <s v="N/A"/>
    <s v="N/A"/>
    <s v="N/A"/>
    <s v="N/A"/>
    <s v="VNZ000080"/>
    <n v="70"/>
    <s v="EUR"/>
    <n v="7730473682"/>
    <d v="2025-12-10T00:00:00"/>
    <s v="Mensual"/>
    <m/>
    <d v="2025-09-21T00:00:00"/>
    <d v="2025-10-22T00:00:00"/>
    <x v="13"/>
    <n v="12"/>
    <x v="1"/>
    <x v="2"/>
    <x v="0"/>
    <x v="1"/>
    <x v="2"/>
  </r>
  <r>
    <s v="N/A"/>
    <s v="N/A"/>
    <s v="N/A"/>
    <s v="N/A"/>
    <s v="N/A"/>
    <s v="VNZ000081"/>
    <n v="70"/>
    <s v="EUR"/>
    <n v="7730473682"/>
    <d v="2025-12-10T00:00:00"/>
    <s v="Mensual"/>
    <m/>
    <d v="2025-09-28T00:00:00"/>
    <d v="2025-10-29T00:00:00"/>
    <x v="13"/>
    <n v="12"/>
    <x v="1"/>
    <x v="2"/>
    <x v="0"/>
    <x v="1"/>
    <x v="2"/>
  </r>
  <r>
    <s v="N/A"/>
    <s v="N/A"/>
    <s v="N/A"/>
    <s v="N/A"/>
    <s v="N/A"/>
    <s v="VNZ000084"/>
    <n v="70"/>
    <s v="EUR"/>
    <n v="7730473682"/>
    <d v="2025-12-10T00:00:00"/>
    <s v="Mensual"/>
    <m/>
    <d v="2025-10-04T00:00:00"/>
    <d v="2025-10-29T00:00:00"/>
    <x v="13"/>
    <n v="12"/>
    <x v="1"/>
    <x v="2"/>
    <x v="0"/>
    <x v="1"/>
    <x v="2"/>
  </r>
  <r>
    <s v="N/A"/>
    <s v="N/A"/>
    <s v="N/A"/>
    <s v="N/A"/>
    <s v="N/A"/>
    <s v="VNZ000092"/>
    <n v="70"/>
    <s v="EUR"/>
    <n v="7730473682"/>
    <d v="2025-12-10T00:00:00"/>
    <s v="Mensual"/>
    <m/>
    <d v="2025-10-26T00:00:00"/>
    <d v="2025-11-26T00:00:00"/>
    <x v="13"/>
    <n v="12"/>
    <x v="1"/>
    <x v="2"/>
    <x v="0"/>
    <x v="1"/>
    <x v="2"/>
  </r>
  <r>
    <s v="N/A"/>
    <s v="N/A"/>
    <s v="N/A"/>
    <s v="N/A"/>
    <s v="N/A"/>
    <s v="VNZ000094"/>
    <n v="70"/>
    <s v="EUR"/>
    <n v="7730473682"/>
    <d v="2025-12-10T00:00:00"/>
    <s v="Mensual"/>
    <m/>
    <d v="2025-11-02T00:00:00"/>
    <d v="2025-12-03T00:00:00"/>
    <x v="13"/>
    <n v="12"/>
    <x v="1"/>
    <x v="2"/>
    <x v="0"/>
    <x v="1"/>
    <x v="2"/>
  </r>
  <r>
    <s v="N/A"/>
    <s v="N/A"/>
    <s v="N/A"/>
    <s v="N/A"/>
    <s v="N/A"/>
    <s v="VNZ000093"/>
    <n v="70"/>
    <s v="EUR"/>
    <n v="7730473682"/>
    <d v="2025-12-10T00:00:00"/>
    <s v="Mensual"/>
    <m/>
    <d v="2025-11-02T00:00:00"/>
    <d v="2025-12-03T00:00:00"/>
    <x v="13"/>
    <n v="12"/>
    <x v="1"/>
    <x v="2"/>
    <x v="0"/>
    <x v="1"/>
    <x v="2"/>
  </r>
  <r>
    <s v="N/A"/>
    <s v="N/A"/>
    <s v="N/A"/>
    <s v="N/A"/>
    <s v="N/A"/>
    <s v="VNZ000096"/>
    <n v="70"/>
    <s v="EUR"/>
    <n v="7730473682"/>
    <d v="2025-12-10T00:00:00"/>
    <s v="Mensual"/>
    <m/>
    <d v="2025-11-09T00:00:00"/>
    <d v="2025-12-10T00:00:00"/>
    <x v="13"/>
    <n v="12"/>
    <x v="1"/>
    <x v="2"/>
    <x v="0"/>
    <x v="1"/>
    <x v="2"/>
  </r>
  <r>
    <s v="N/A"/>
    <s v="N/A"/>
    <s v="N/A"/>
    <s v="N/A"/>
    <s v="N/A"/>
    <n v="261166388"/>
    <n v="70"/>
    <s v="EUR"/>
    <n v="7730481034"/>
    <d v="2026-01-12T00:00:00"/>
    <s v="Mensual"/>
    <m/>
    <d v="2025-11-28T00:00:00"/>
    <d v="2025-12-18T00:00:00"/>
    <x v="13"/>
    <n v="1"/>
    <x v="1"/>
    <x v="2"/>
    <x v="0"/>
    <x v="1"/>
    <x v="2"/>
  </r>
  <r>
    <s v="N/A"/>
    <s v="N/A"/>
    <s v="N/A"/>
    <s v="N/A"/>
    <s v="N/A"/>
    <n v="261166388"/>
    <n v="70"/>
    <s v="EUR"/>
    <n v="7730481034"/>
    <d v="2026-01-12T00:00:00"/>
    <s v="Mensual"/>
    <m/>
    <d v="2025-11-28T00:00:00"/>
    <d v="2025-12-18T00:00:00"/>
    <x v="13"/>
    <n v="1"/>
    <x v="1"/>
    <x v="2"/>
    <x v="0"/>
    <x v="1"/>
    <x v="2"/>
  </r>
  <r>
    <s v="N/A"/>
    <s v="N/A"/>
    <s v="N/A"/>
    <s v="N/A"/>
    <s v="N/A"/>
    <n v="261167294"/>
    <n v="70"/>
    <s v="EUR"/>
    <n v="7730481034"/>
    <d v="2026-01-12T00:00:00"/>
    <s v="Mensual"/>
    <m/>
    <d v="2025-12-01T00:00:00"/>
    <d v="2025-12-18T00:00:00"/>
    <x v="13"/>
    <n v="1"/>
    <x v="1"/>
    <x v="2"/>
    <x v="0"/>
    <x v="1"/>
    <x v="2"/>
  </r>
  <r>
    <s v="N/A"/>
    <s v="N/A"/>
    <s v="N/A"/>
    <s v="N/A"/>
    <s v="N/A"/>
    <s v="VNZ000059"/>
    <n v="70"/>
    <s v="EUR"/>
    <n v="7730473682"/>
    <d v="2025-12-10T00:00:00"/>
    <s v="Mensual"/>
    <m/>
    <d v="2025-07-20T00:00:00"/>
    <d v="2025-08-20T00:00:00"/>
    <x v="13"/>
    <n v="12"/>
    <x v="1"/>
    <x v="2"/>
    <x v="0"/>
    <x v="1"/>
    <x v="2"/>
  </r>
  <r>
    <s v="N/A"/>
    <s v="N/A"/>
    <s v="N/A"/>
    <s v="N/A"/>
    <s v="N/A"/>
    <n v="261166648"/>
    <n v="70"/>
    <s v="EUR"/>
    <n v="7730481034"/>
    <d v="2026-01-12T00:00:00"/>
    <s v="Mensual"/>
    <m/>
    <d v="2025-12-04T00:00:00"/>
    <d v="2025-12-21T00:00:00"/>
    <x v="13"/>
    <n v="1"/>
    <x v="1"/>
    <x v="2"/>
    <x v="0"/>
    <x v="1"/>
    <x v="2"/>
  </r>
  <r>
    <n v="35"/>
    <n v="5310430493"/>
    <d v="2025-12-04T00:00:00"/>
    <d v="2025-12-09T00:00:00"/>
    <d v="2025-12-09T00:00:00"/>
    <n v="259430460"/>
    <n v="905"/>
    <s v="EUR"/>
    <n v="7730481034"/>
    <d v="2026-01-12T00:00:00"/>
    <s v="Mensual"/>
    <m/>
    <d v="2025-09-28T00:00:00"/>
    <d v="2025-11-22T00:00:00"/>
    <x v="12"/>
    <n v="1"/>
    <x v="0"/>
    <x v="3"/>
    <x v="1"/>
    <x v="1"/>
    <x v="0"/>
  </r>
  <r>
    <n v="35"/>
    <n v="5310430342"/>
    <d v="2025-12-04T00:00:00"/>
    <d v="2025-12-09T00:00:00"/>
    <d v="2025-12-09T00:00:00"/>
    <n v="259321005"/>
    <n v="905"/>
    <s v="EUR"/>
    <n v="7730481034"/>
    <d v="2026-01-12T00:00:00"/>
    <s v="Mensual"/>
    <m/>
    <d v="2025-09-28T00:00:00"/>
    <d v="2025-11-18T00:00:00"/>
    <x v="12"/>
    <n v="1"/>
    <x v="0"/>
    <x v="3"/>
    <x v="1"/>
    <x v="1"/>
    <x v="0"/>
  </r>
  <r>
    <n v="35"/>
    <n v="5310430344"/>
    <d v="2025-12-04T00:00:00"/>
    <d v="2025-12-09T00:00:00"/>
    <d v="2025-12-09T00:00:00"/>
    <n v="259430460"/>
    <n v="905"/>
    <s v="EUR"/>
    <n v="7730481034"/>
    <d v="2026-01-12T00:00:00"/>
    <s v="Mensual"/>
    <m/>
    <d v="2025-09-28T00:00:00"/>
    <d v="2025-11-22T00:00:00"/>
    <x v="12"/>
    <n v="1"/>
    <x v="0"/>
    <x v="3"/>
    <x v="1"/>
    <x v="1"/>
    <x v="0"/>
  </r>
  <r>
    <n v="35"/>
    <n v="5310430425"/>
    <d v="2025-12-04T00:00:00"/>
    <d v="2025-12-09T00:00:00"/>
    <d v="2025-12-09T00:00:00"/>
    <n v="259430460"/>
    <n v="905"/>
    <s v="EUR"/>
    <n v="7730481034"/>
    <d v="2026-01-12T00:00:00"/>
    <s v="Mensual"/>
    <m/>
    <d v="2025-09-28T00:00:00"/>
    <d v="2025-11-22T00:00:00"/>
    <x v="12"/>
    <n v="1"/>
    <x v="0"/>
    <x v="3"/>
    <x v="1"/>
    <x v="1"/>
    <x v="0"/>
  </r>
  <r>
    <s v="N/A"/>
    <s v="N/A"/>
    <s v="N/A"/>
    <s v="N/A"/>
    <s v="N/A"/>
    <n v="261167338"/>
    <n v="70"/>
    <s v="EUR"/>
    <n v="7730481034"/>
    <d v="2026-01-12T00:00:00"/>
    <s v="Mensual"/>
    <m/>
    <d v="2025-12-09T00:00:00"/>
    <d v="2025-12-26T00:00:00"/>
    <x v="13"/>
    <n v="1"/>
    <x v="1"/>
    <x v="2"/>
    <x v="0"/>
    <x v="1"/>
    <x v="2"/>
  </r>
  <r>
    <s v="N/A"/>
    <s v="N/A"/>
    <s v="N/A"/>
    <s v="N/A"/>
    <s v="N/A"/>
    <n v="261166651"/>
    <n v="70"/>
    <s v="EUR"/>
    <n v="7730481034"/>
    <d v="2026-01-12T00:00:00"/>
    <s v="Mensual"/>
    <m/>
    <d v="2025-12-11T00:00:00"/>
    <d v="2025-12-29T00:00:00"/>
    <x v="13"/>
    <n v="1"/>
    <x v="1"/>
    <x v="2"/>
    <x v="0"/>
    <x v="1"/>
    <x v="2"/>
  </r>
  <r>
    <s v="N/A"/>
    <s v="N/A"/>
    <s v="N/A"/>
    <s v="N/A"/>
    <s v="N/A"/>
    <n v="261166651"/>
    <n v="70"/>
    <s v="EUR"/>
    <n v="7730481034"/>
    <d v="2026-01-12T00:00:00"/>
    <s v="Mensual"/>
    <m/>
    <d v="2025-12-11T00:00:00"/>
    <d v="2025-12-29T00:00:00"/>
    <x v="13"/>
    <n v="1"/>
    <x v="1"/>
    <x v="2"/>
    <x v="0"/>
    <x v="1"/>
    <x v="2"/>
  </r>
  <r>
    <n v="35"/>
    <n v="5310431932"/>
    <d v="2025-12-18T00:00:00"/>
    <d v="2025-12-19T00:00:00"/>
    <d v="2025-12-19T00:00:00"/>
    <n v="260136157"/>
    <n v="905"/>
    <s v="EUR"/>
    <n v="7730481034"/>
    <d v="2026-01-12T00:00:00"/>
    <s v="Mensual"/>
    <m/>
    <d v="2025-09-29T00:00:00"/>
    <d v="2025-12-09T00:00:00"/>
    <x v="12"/>
    <n v="1"/>
    <x v="0"/>
    <x v="3"/>
    <x v="1"/>
    <x v="1"/>
    <x v="0"/>
  </r>
  <r>
    <n v="35"/>
    <n v="5310431931"/>
    <d v="2025-12-18T00:00:00"/>
    <d v="2025-12-19T00:00:00"/>
    <d v="2025-12-19T00:00:00"/>
    <n v="260449877"/>
    <n v="855"/>
    <s v="EUR"/>
    <n v="7730481034"/>
    <d v="2026-01-12T00:00:00"/>
    <s v="Mensual"/>
    <m/>
    <d v="2025-10-19T00:00:00"/>
    <d v="2025-12-10T00:00:00"/>
    <x v="12"/>
    <n v="1"/>
    <x v="0"/>
    <x v="3"/>
    <x v="1"/>
    <x v="1"/>
    <x v="0"/>
  </r>
  <r>
    <n v="35"/>
    <n v="5310431930"/>
    <d v="2025-12-18T00:00:00"/>
    <d v="2025-12-19T00:00:00"/>
    <d v="2025-12-19T00:00:00"/>
    <n v="260503052"/>
    <n v="855"/>
    <s v="EUR"/>
    <n v="7730481034"/>
    <d v="2026-01-12T00:00:00"/>
    <s v="Mensual"/>
    <m/>
    <d v="2025-10-22T00:00:00"/>
    <d v="2025-12-09T00:00:00"/>
    <x v="12"/>
    <n v="1"/>
    <x v="0"/>
    <x v="3"/>
    <x v="1"/>
    <x v="1"/>
    <x v="0"/>
  </r>
  <r>
    <s v="N/A"/>
    <s v="N/A"/>
    <s v="N/A"/>
    <s v="N/A"/>
    <s v="N/A"/>
    <n v="261167340"/>
    <n v="70"/>
    <s v="EUR"/>
    <n v="7730481034"/>
    <d v="2026-01-12T00:00:00"/>
    <s v="Mensual"/>
    <m/>
    <d v="2025-12-23T00:00:00"/>
    <d v="2026-01-07T00:00:00"/>
    <x v="13"/>
    <n v="1"/>
    <x v="1"/>
    <x v="2"/>
    <x v="0"/>
    <x v="1"/>
    <x v="2"/>
  </r>
  <r>
    <s v="N/A"/>
    <s v="N/A"/>
    <s v="N/A"/>
    <s v="N/A"/>
    <s v="N/A"/>
    <n v="261166683"/>
    <n v="70"/>
    <s v="EUR"/>
    <n v="7730481034"/>
    <d v="2026-01-12T00:00:00"/>
    <s v="Mensual"/>
    <m/>
    <d v="2025-12-19T00:00:00"/>
    <d v="2026-01-04T00:00:00"/>
    <x v="13"/>
    <n v="1"/>
    <x v="1"/>
    <x v="2"/>
    <x v="0"/>
    <x v="1"/>
    <x v="2"/>
  </r>
  <r>
    <s v="N/A"/>
    <s v="N/A"/>
    <s v="N/A"/>
    <s v="N/A"/>
    <s v="N/A"/>
    <n v="261166683"/>
    <n v="70"/>
    <s v="EUR"/>
    <n v="7730481034"/>
    <d v="2026-01-12T00:00:00"/>
    <s v="Mensual"/>
    <m/>
    <d v="2025-12-19T00:00:00"/>
    <d v="2026-01-04T00:00:00"/>
    <x v="13"/>
    <n v="1"/>
    <x v="1"/>
    <x v="2"/>
    <x v="0"/>
    <x v="1"/>
    <x v="2"/>
  </r>
  <r>
    <s v="N/A"/>
    <s v="N/A"/>
    <s v="N/A"/>
    <s v="N/A"/>
    <s v="N/A"/>
    <s v="VNZ000098"/>
    <n v="70"/>
    <s v="EUR"/>
    <n v="7730481034"/>
    <d v="2026-01-12T00:00:00"/>
    <s v="Mensual"/>
    <m/>
    <d v="2025-11-15T00:00:00"/>
    <d v="2025-12-17T00:00:00"/>
    <x v="13"/>
    <n v="1"/>
    <x v="1"/>
    <x v="2"/>
    <x v="0"/>
    <x v="1"/>
    <x v="2"/>
  </r>
  <r>
    <s v="N/A"/>
    <s v="N/A"/>
    <s v="N/A"/>
    <s v="N/A"/>
    <s v="N/A"/>
    <s v="VNZ000099"/>
    <n v="70"/>
    <s v="EUR"/>
    <n v="7730481034"/>
    <d v="2026-01-12T00:00:00"/>
    <s v="Mensual"/>
    <m/>
    <d v="2025-11-22T00:00:00"/>
    <d v="2025-12-24T00:00:00"/>
    <x v="13"/>
    <n v="1"/>
    <x v="1"/>
    <x v="2"/>
    <x v="0"/>
    <x v="1"/>
    <x v="2"/>
  </r>
  <r>
    <s v="N/A"/>
    <s v="N/A"/>
    <s v="N/A"/>
    <s v="N/A"/>
    <s v="N/A"/>
    <s v="VNZ000101"/>
    <n v="70"/>
    <s v="EUR"/>
    <n v="7730481034"/>
    <d v="2026-01-12T00:00:00"/>
    <s v="Mensual"/>
    <m/>
    <d v="2025-11-29T00:00:00"/>
    <d v="2025-12-31T00:00:00"/>
    <x v="13"/>
    <n v="1"/>
    <x v="1"/>
    <x v="2"/>
    <x v="0"/>
    <x v="1"/>
    <x v="2"/>
  </r>
  <r>
    <s v="N/A"/>
    <s v="N/A"/>
    <s v="N/A"/>
    <s v="N/A"/>
    <s v="N/A"/>
    <s v="VNZ000103"/>
    <n v="70"/>
    <s v="EUR"/>
    <n v="7730481034"/>
    <d v="2026-01-12T00:00:00"/>
    <s v="Mensual"/>
    <m/>
    <d v="2025-12-07T00:00:00"/>
    <d v="2026-01-07T00:00:00"/>
    <x v="13"/>
    <n v="1"/>
    <x v="1"/>
    <x v="2"/>
    <x v="0"/>
    <x v="1"/>
    <x v="2"/>
  </r>
  <r>
    <s v="N/A"/>
    <s v="N/A"/>
    <s v="N/A"/>
    <s v="N/A"/>
    <s v="N/A"/>
    <n v="247924111"/>
    <n v="70"/>
    <s v="EUR"/>
    <n v="7730481034"/>
    <d v="2026-01-12T00:00:00"/>
    <s v="Mensual"/>
    <m/>
    <d v="2025-01-03T00:00:00"/>
    <d v="2025-01-27T00:00:00"/>
    <x v="13"/>
    <n v="1"/>
    <x v="1"/>
    <x v="2"/>
    <x v="0"/>
    <x v="1"/>
    <x v="2"/>
  </r>
  <r>
    <s v="N/A"/>
    <s v="N/A"/>
    <s v="N/A"/>
    <s v="N/A"/>
    <s v="N/A"/>
    <n v="261448441"/>
    <n v="70"/>
    <s v="EUR"/>
    <n v="7730481034"/>
    <d v="2026-01-12T00:00:00"/>
    <s v="Mensual"/>
    <m/>
    <d v="2025-12-26T00:00:00"/>
    <d v="2026-01-11T00:00:00"/>
    <x v="13"/>
    <n v="1"/>
    <x v="1"/>
    <x v="2"/>
    <x v="0"/>
    <x v="1"/>
    <x v="2"/>
  </r>
  <r>
    <s v="N/A"/>
    <s v="N/A"/>
    <s v="N/A"/>
    <s v="N/A"/>
    <s v="N/A"/>
    <n v="261448441"/>
    <n v="70"/>
    <s v="EUR"/>
    <n v="7730481034"/>
    <d v="2026-01-12T00:00:00"/>
    <s v="Mensual"/>
    <m/>
    <d v="2025-12-26T00:00:00"/>
    <d v="2026-01-11T00:00:00"/>
    <x v="13"/>
    <n v="1"/>
    <x v="1"/>
    <x v="2"/>
    <x v="0"/>
    <x v="1"/>
    <x v="2"/>
  </r>
  <r>
    <s v="N/A"/>
    <s v="N/A"/>
    <s v="N/A"/>
    <s v="N/A"/>
    <s v="N/A"/>
    <n v="261167339"/>
    <n v="70"/>
    <s v="EUR"/>
    <n v="7730481034"/>
    <d v="2026-01-12T00:00:00"/>
    <s v="Mensual"/>
    <m/>
    <d v="2025-12-16T00:00:00"/>
    <d v="2025-12-31T00:00:00"/>
    <x v="13"/>
    <n v="1"/>
    <x v="1"/>
    <x v="2"/>
    <x v="0"/>
    <x v="1"/>
    <x v="2"/>
  </r>
  <r>
    <n v="515"/>
    <n v="5547448761"/>
    <d v="2025-01-13T00:00:00"/>
    <m/>
    <d v="2025-01-13T00:00:00"/>
    <n v="248143054"/>
    <n v="391"/>
    <s v="USD"/>
    <n v="7730408858"/>
    <d v="2025-01-30T00:00:00"/>
    <s v="TEMPE CN"/>
    <m/>
    <d v="2025-01-03T00:00:00"/>
    <d v="2025-01-21T00:00:00"/>
    <x v="0"/>
    <n v="1"/>
    <x v="0"/>
    <x v="0"/>
    <x v="0"/>
    <x v="0"/>
    <x v="1"/>
  </r>
  <r>
    <n v="515"/>
    <n v="5547448767"/>
    <d v="2025-01-13T00:00:00"/>
    <m/>
    <d v="2025-01-13T00:00:00"/>
    <n v="248143054"/>
    <n v="648"/>
    <s v="USD"/>
    <n v="7730408859"/>
    <d v="2025-01-30T00:00:00"/>
    <s v="TEMPE CN"/>
    <m/>
    <d v="2025-01-03T00:00:00"/>
    <d v="2025-01-21T00:00:00"/>
    <x v="0"/>
    <n v="1"/>
    <x v="0"/>
    <x v="0"/>
    <x v="0"/>
    <x v="0"/>
    <x v="1"/>
  </r>
  <r>
    <n v="515"/>
    <n v="5547448770"/>
    <d v="2025-01-13T00:00:00"/>
    <m/>
    <d v="2025-01-13T00:00:00"/>
    <n v="248143054"/>
    <n v="51365"/>
    <s v="USD"/>
    <n v="7730408860"/>
    <d v="2025-01-30T00:00:00"/>
    <s v="TEMPE CN"/>
    <m/>
    <d v="2025-01-03T00:00:00"/>
    <d v="2025-01-21T00:00:00"/>
    <x v="0"/>
    <n v="1"/>
    <x v="0"/>
    <x v="0"/>
    <x v="0"/>
    <x v="0"/>
    <x v="1"/>
  </r>
  <r>
    <n v="515"/>
    <n v="5547448760"/>
    <d v="2025-01-13T00:00:00"/>
    <m/>
    <d v="2025-01-13T00:00:00"/>
    <n v="248143054"/>
    <n v="391"/>
    <s v="USD"/>
    <n v="7730408861"/>
    <d v="2025-01-30T00:00:00"/>
    <s v="TEMPE CN"/>
    <m/>
    <d v="2025-01-03T00:00:00"/>
    <d v="2025-01-21T00:00:00"/>
    <x v="0"/>
    <n v="1"/>
    <x v="0"/>
    <x v="0"/>
    <x v="0"/>
    <x v="0"/>
    <x v="1"/>
  </r>
  <r>
    <n v="515"/>
    <n v="5547448779"/>
    <d v="2025-01-13T00:00:00"/>
    <m/>
    <d v="2025-01-13T00:00:00"/>
    <n v="248143054"/>
    <n v="46676"/>
    <s v="USD"/>
    <n v="7730408862"/>
    <d v="2025-01-30T00:00:00"/>
    <s v="TEMPE CN"/>
    <m/>
    <d v="2025-01-03T00:00:00"/>
    <d v="2025-01-21T00:00:00"/>
    <x v="0"/>
    <n v="1"/>
    <x v="0"/>
    <x v="0"/>
    <x v="0"/>
    <x v="0"/>
    <x v="1"/>
  </r>
  <r>
    <n v="515"/>
    <n v="5547448764"/>
    <d v="2025-01-13T00:00:00"/>
    <m/>
    <d v="2025-01-13T00:00:00"/>
    <n v="248143054"/>
    <n v="15684"/>
    <s v="USD"/>
    <n v="7730408863"/>
    <d v="2025-01-30T00:00:00"/>
    <s v="TEMPE CN"/>
    <m/>
    <d v="2025-01-03T00:00:00"/>
    <d v="2025-01-21T00:00:00"/>
    <x v="0"/>
    <n v="1"/>
    <x v="0"/>
    <x v="0"/>
    <x v="0"/>
    <x v="0"/>
    <x v="1"/>
  </r>
  <r>
    <n v="515"/>
    <n v="5547448777"/>
    <d v="2025-01-13T00:00:00"/>
    <m/>
    <d v="2025-01-13T00:00:00"/>
    <n v="248143054"/>
    <n v="30917"/>
    <s v="USD"/>
    <n v="7730408864"/>
    <d v="2025-01-30T00:00:00"/>
    <s v="TEMPE CN"/>
    <m/>
    <d v="2025-01-03T00:00:00"/>
    <d v="2025-01-21T00:00:00"/>
    <x v="0"/>
    <n v="1"/>
    <x v="0"/>
    <x v="0"/>
    <x v="0"/>
    <x v="0"/>
    <x v="1"/>
  </r>
  <r>
    <n v="515"/>
    <n v="5547448768"/>
    <d v="2025-01-13T00:00:00"/>
    <m/>
    <d v="2025-01-13T00:00:00"/>
    <n v="248143054"/>
    <n v="51866"/>
    <s v="USD"/>
    <n v="7730408865"/>
    <d v="2025-01-30T00:00:00"/>
    <s v="TEMPE CN"/>
    <m/>
    <d v="2025-01-03T00:00:00"/>
    <d v="2025-01-21T00:00:00"/>
    <x v="0"/>
    <n v="1"/>
    <x v="0"/>
    <x v="0"/>
    <x v="0"/>
    <x v="0"/>
    <x v="1"/>
  </r>
  <r>
    <n v="515"/>
    <n v="5547448763"/>
    <d v="2025-01-13T00:00:00"/>
    <m/>
    <d v="2025-01-13T00:00:00"/>
    <n v="248143054"/>
    <n v="10877"/>
    <s v="USD"/>
    <n v="7730408866"/>
    <d v="2025-01-30T00:00:00"/>
    <s v="TEMPE CN"/>
    <m/>
    <d v="2025-01-03T00:00:00"/>
    <d v="2025-01-21T00:00:00"/>
    <x v="0"/>
    <n v="1"/>
    <x v="0"/>
    <x v="0"/>
    <x v="0"/>
    <x v="0"/>
    <x v="1"/>
  </r>
  <r>
    <n v="515"/>
    <n v="5547448766"/>
    <d v="2025-01-13T00:00:00"/>
    <m/>
    <d v="2025-01-13T00:00:00"/>
    <n v="248143054"/>
    <n v="15215"/>
    <s v="USD"/>
    <n v="7730408867"/>
    <d v="2025-01-30T00:00:00"/>
    <s v="TEMPE CN"/>
    <m/>
    <d v="2025-01-03T00:00:00"/>
    <d v="2025-01-21T00:00:00"/>
    <x v="0"/>
    <n v="1"/>
    <x v="0"/>
    <x v="0"/>
    <x v="0"/>
    <x v="0"/>
    <x v="1"/>
  </r>
  <r>
    <n v="515"/>
    <n v="5547448778"/>
    <d v="2025-01-13T00:00:00"/>
    <m/>
    <d v="2025-01-13T00:00:00"/>
    <n v="248143054"/>
    <n v="24019"/>
    <s v="USD"/>
    <n v="7730408868"/>
    <d v="2025-01-30T00:00:00"/>
    <s v="TEMPE CN"/>
    <m/>
    <d v="2025-01-03T00:00:00"/>
    <d v="2025-01-21T00:00:00"/>
    <x v="0"/>
    <n v="1"/>
    <x v="0"/>
    <x v="0"/>
    <x v="0"/>
    <x v="0"/>
    <x v="1"/>
  </r>
  <r>
    <n v="515"/>
    <n v="5547448776"/>
    <d v="2025-01-13T00:00:00"/>
    <m/>
    <d v="2025-01-13T00:00:00"/>
    <n v="248143054"/>
    <n v="513"/>
    <s v="USD"/>
    <n v="7730408871"/>
    <d v="2025-01-30T00:00:00"/>
    <s v="TEMPE CN"/>
    <m/>
    <d v="2025-01-03T00:00:00"/>
    <d v="2025-01-21T00:00:00"/>
    <x v="0"/>
    <n v="1"/>
    <x v="0"/>
    <x v="0"/>
    <x v="0"/>
    <x v="0"/>
    <x v="1"/>
  </r>
  <r>
    <n v="515"/>
    <n v="5547448762"/>
    <d v="2025-01-13T00:00:00"/>
    <m/>
    <d v="2025-01-13T00:00:00"/>
    <n v="248143054"/>
    <n v="391"/>
    <s v="USD"/>
    <n v="7730408872"/>
    <d v="2025-01-30T00:00:00"/>
    <s v="TEMPE CN"/>
    <m/>
    <d v="2025-01-03T00:00:00"/>
    <d v="2025-01-21T00:00:00"/>
    <x v="0"/>
    <n v="1"/>
    <x v="0"/>
    <x v="0"/>
    <x v="0"/>
    <x v="0"/>
    <x v="1"/>
  </r>
  <r>
    <n v="515"/>
    <n v="5547448772"/>
    <d v="2025-01-13T00:00:00"/>
    <m/>
    <d v="2025-01-13T00:00:00"/>
    <n v="248143054"/>
    <n v="683"/>
    <s v="USD"/>
    <n v="7730408873"/>
    <d v="2025-01-30T00:00:00"/>
    <s v="TEMPE CN"/>
    <m/>
    <d v="2025-01-03T00:00:00"/>
    <d v="2025-01-21T00:00:00"/>
    <x v="0"/>
    <n v="1"/>
    <x v="0"/>
    <x v="0"/>
    <x v="0"/>
    <x v="0"/>
    <x v="1"/>
  </r>
  <r>
    <n v="515"/>
    <n v="5547448771"/>
    <d v="2025-01-13T00:00:00"/>
    <m/>
    <d v="2025-01-13T00:00:00"/>
    <n v="248143054"/>
    <n v="895"/>
    <s v="USD"/>
    <n v="7730408874"/>
    <d v="2025-01-30T00:00:00"/>
    <s v="TEMPE CN"/>
    <m/>
    <d v="2025-01-03T00:00:00"/>
    <d v="2025-01-21T00:00:00"/>
    <x v="0"/>
    <n v="1"/>
    <x v="0"/>
    <x v="0"/>
    <x v="0"/>
    <x v="0"/>
    <x v="1"/>
  </r>
  <r>
    <n v="515"/>
    <n v="5547448769"/>
    <d v="2025-01-13T00:00:00"/>
    <m/>
    <d v="2025-01-13T00:00:00"/>
    <n v="248143054"/>
    <n v="1705"/>
    <s v="USD"/>
    <n v="7730408884"/>
    <d v="2025-01-30T00:00:00"/>
    <s v="TEMPE CN"/>
    <m/>
    <d v="2025-01-03T00:00:00"/>
    <d v="2025-01-21T00:00:00"/>
    <x v="0"/>
    <n v="1"/>
    <x v="0"/>
    <x v="0"/>
    <x v="0"/>
    <x v="0"/>
    <x v="1"/>
  </r>
  <r>
    <n v="515"/>
    <n v="5547448765"/>
    <d v="2025-01-13T00:00:00"/>
    <m/>
    <d v="2025-01-13T00:00:00"/>
    <n v="248143054"/>
    <n v="409"/>
    <s v="USD"/>
    <n v="7730408885"/>
    <d v="2025-01-30T00:00:00"/>
    <s v="TEMPE CN"/>
    <m/>
    <d v="2025-01-03T00:00:00"/>
    <d v="2025-01-21T00:00:00"/>
    <x v="0"/>
    <n v="1"/>
    <x v="0"/>
    <x v="0"/>
    <x v="0"/>
    <x v="0"/>
    <x v="1"/>
  </r>
  <r>
    <n v="515"/>
    <n v="5547448773"/>
    <d v="2025-01-13T00:00:00"/>
    <m/>
    <d v="2025-01-13T00:00:00"/>
    <n v="248143054"/>
    <n v="1214"/>
    <s v="USD"/>
    <n v="7730408886"/>
    <d v="2025-01-30T00:00:00"/>
    <s v="TEMPE CN"/>
    <m/>
    <d v="2025-01-03T00:00:00"/>
    <d v="2025-01-21T00:00:00"/>
    <x v="0"/>
    <n v="1"/>
    <x v="0"/>
    <x v="0"/>
    <x v="0"/>
    <x v="0"/>
    <x v="1"/>
  </r>
  <r>
    <n v="515"/>
    <n v="5547448774"/>
    <d v="2025-01-13T00:00:00"/>
    <m/>
    <d v="2025-01-13T00:00:00"/>
    <n v="248143054"/>
    <n v="1707"/>
    <s v="USD"/>
    <n v="7730408887"/>
    <d v="2025-01-30T00:00:00"/>
    <s v="TEMPE CN"/>
    <m/>
    <d v="2025-01-03T00:00:00"/>
    <d v="2025-01-21T00:00:00"/>
    <x v="0"/>
    <n v="1"/>
    <x v="0"/>
    <x v="0"/>
    <x v="0"/>
    <x v="0"/>
    <x v="1"/>
  </r>
  <r>
    <n v="515"/>
    <n v="5547448775"/>
    <d v="2025-01-13T00:00:00"/>
    <m/>
    <d v="2025-01-13T00:00:00"/>
    <n v="248143054"/>
    <n v="601"/>
    <s v="USD"/>
    <n v="7730408888"/>
    <d v="2025-01-30T00:00:00"/>
    <s v="TEMPE CN"/>
    <m/>
    <d v="2025-01-03T00:00:00"/>
    <d v="2025-01-21T00:00:00"/>
    <x v="0"/>
    <n v="1"/>
    <x v="0"/>
    <x v="0"/>
    <x v="0"/>
    <x v="0"/>
    <x v="1"/>
  </r>
  <r>
    <n v="515"/>
    <n v="5547512855"/>
    <d v="2025-02-11T00:00:00"/>
    <m/>
    <d v="2025-02-11T00:00:00"/>
    <n v="249357372"/>
    <n v="85311"/>
    <s v="USD"/>
    <n v="7730412092"/>
    <d v="2025-02-20T00:00:00"/>
    <s v="TEMPE CN"/>
    <m/>
    <d v="2025-02-04T00:00:00"/>
    <d v="2025-02-21T00:00:00"/>
    <x v="0"/>
    <n v="2"/>
    <x v="0"/>
    <x v="0"/>
    <x v="0"/>
    <x v="0"/>
    <x v="1"/>
  </r>
  <r>
    <n v="515"/>
    <n v="5547512849"/>
    <d v="2025-02-11T00:00:00"/>
    <m/>
    <d v="2025-02-11T00:00:00"/>
    <n v="249357372"/>
    <n v="103154"/>
    <s v="USD"/>
    <n v="7730412093"/>
    <d v="2025-02-20T00:00:00"/>
    <s v="TEMPE CN"/>
    <m/>
    <d v="2025-02-04T00:00:00"/>
    <d v="2025-02-21T00:00:00"/>
    <x v="0"/>
    <n v="2"/>
    <x v="0"/>
    <x v="0"/>
    <x v="0"/>
    <x v="0"/>
    <x v="1"/>
  </r>
  <r>
    <n v="515"/>
    <n v="5547512850"/>
    <d v="2025-02-11T00:00:00"/>
    <m/>
    <d v="2025-02-11T00:00:00"/>
    <n v="249357372"/>
    <n v="43651"/>
    <s v="USD"/>
    <n v="7730412095"/>
    <d v="2025-02-20T00:00:00"/>
    <s v="TEMPE CN"/>
    <m/>
    <d v="2025-02-04T00:00:00"/>
    <d v="2025-02-21T00:00:00"/>
    <x v="0"/>
    <n v="2"/>
    <x v="0"/>
    <x v="0"/>
    <x v="0"/>
    <x v="0"/>
    <x v="1"/>
  </r>
  <r>
    <n v="515"/>
    <n v="5547512846"/>
    <d v="2025-02-11T00:00:00"/>
    <m/>
    <d v="2025-02-11T00:00:00"/>
    <n v="249357372"/>
    <n v="1162"/>
    <s v="USD"/>
    <n v="7730412096"/>
    <d v="2025-02-20T00:00:00"/>
    <s v="TEMPE CN"/>
    <m/>
    <d v="2025-02-04T00:00:00"/>
    <d v="2025-02-21T00:00:00"/>
    <x v="0"/>
    <n v="2"/>
    <x v="0"/>
    <x v="0"/>
    <x v="0"/>
    <x v="0"/>
    <x v="1"/>
  </r>
  <r>
    <n v="515"/>
    <n v="5547512851"/>
    <d v="2025-02-11T00:00:00"/>
    <m/>
    <d v="2025-02-11T00:00:00"/>
    <n v="249357372"/>
    <n v="12872"/>
    <s v="USD"/>
    <n v="7730412097"/>
    <d v="2025-02-20T00:00:00"/>
    <s v="TEMPE CN"/>
    <m/>
    <d v="2025-02-04T00:00:00"/>
    <d v="2025-02-21T00:00:00"/>
    <x v="0"/>
    <n v="2"/>
    <x v="0"/>
    <x v="0"/>
    <x v="0"/>
    <x v="0"/>
    <x v="1"/>
  </r>
  <r>
    <n v="515"/>
    <n v="5547512847"/>
    <d v="2025-02-11T00:00:00"/>
    <m/>
    <d v="2025-02-11T00:00:00"/>
    <n v="249357372"/>
    <n v="27949"/>
    <s v="USD"/>
    <n v="7730412098"/>
    <d v="2025-02-20T00:00:00"/>
    <s v="TEMPE CN"/>
    <m/>
    <d v="2025-02-04T00:00:00"/>
    <d v="2025-02-21T00:00:00"/>
    <x v="0"/>
    <n v="2"/>
    <x v="0"/>
    <x v="0"/>
    <x v="0"/>
    <x v="0"/>
    <x v="1"/>
  </r>
  <r>
    <n v="515"/>
    <n v="5547512845"/>
    <d v="2025-02-11T00:00:00"/>
    <m/>
    <d v="2025-02-11T00:00:00"/>
    <n v="249357372"/>
    <n v="23893"/>
    <s v="USD"/>
    <n v="7730412099"/>
    <d v="2025-02-20T00:00:00"/>
    <s v="TEMPE CN"/>
    <m/>
    <d v="2025-02-04T00:00:00"/>
    <d v="2025-02-21T00:00:00"/>
    <x v="0"/>
    <n v="2"/>
    <x v="0"/>
    <x v="0"/>
    <x v="0"/>
    <x v="0"/>
    <x v="1"/>
  </r>
  <r>
    <n v="515"/>
    <n v="5547512848"/>
    <d v="2025-02-11T00:00:00"/>
    <m/>
    <d v="2025-02-11T00:00:00"/>
    <n v="249357372"/>
    <n v="17552"/>
    <s v="USD"/>
    <n v="7730412100"/>
    <d v="2025-02-20T00:00:00"/>
    <s v="TEMPE CN"/>
    <m/>
    <d v="2025-02-04T00:00:00"/>
    <d v="2025-02-21T00:00:00"/>
    <x v="0"/>
    <n v="2"/>
    <x v="0"/>
    <x v="0"/>
    <x v="0"/>
    <x v="0"/>
    <x v="1"/>
  </r>
  <r>
    <n v="515"/>
    <n v="5547512853"/>
    <d v="2025-02-11T00:00:00"/>
    <m/>
    <d v="2025-02-11T00:00:00"/>
    <n v="249357372"/>
    <n v="1915"/>
    <s v="USD"/>
    <n v="7730412101"/>
    <d v="2025-02-20T00:00:00"/>
    <s v="TEMPE CN"/>
    <m/>
    <d v="2025-02-04T00:00:00"/>
    <d v="2025-02-21T00:00:00"/>
    <x v="0"/>
    <n v="2"/>
    <x v="0"/>
    <x v="0"/>
    <x v="0"/>
    <x v="0"/>
    <x v="1"/>
  </r>
  <r>
    <n v="515"/>
    <n v="5547512854"/>
    <d v="2025-02-11T00:00:00"/>
    <m/>
    <d v="2025-02-11T00:00:00"/>
    <n v="249357372"/>
    <n v="439"/>
    <s v="USD"/>
    <n v="7730412102"/>
    <d v="2025-02-20T00:00:00"/>
    <s v="TEMPE CN"/>
    <m/>
    <d v="2025-02-04T00:00:00"/>
    <d v="2025-02-21T00:00:00"/>
    <x v="0"/>
    <n v="2"/>
    <x v="0"/>
    <x v="0"/>
    <x v="0"/>
    <x v="0"/>
    <x v="1"/>
  </r>
  <r>
    <n v="515"/>
    <n v="5547512852"/>
    <d v="2025-02-11T00:00:00"/>
    <m/>
    <d v="2025-02-11T00:00:00"/>
    <n v="249357372"/>
    <n v="619"/>
    <s v="USD"/>
    <n v="7730412103"/>
    <d v="2025-02-20T00:00:00"/>
    <s v="TEMPE CN"/>
    <m/>
    <d v="2025-02-04T00:00:00"/>
    <d v="2025-02-21T00:00:00"/>
    <x v="0"/>
    <n v="2"/>
    <x v="0"/>
    <x v="0"/>
    <x v="0"/>
    <x v="0"/>
    <x v="1"/>
  </r>
  <r>
    <n v="515"/>
    <n v="5547505607"/>
    <d v="2025-02-11T00:00:00"/>
    <m/>
    <d v="2025-02-11T00:00:00"/>
    <n v="248807046"/>
    <n v="395"/>
    <s v="USD"/>
    <n v="7730412104"/>
    <d v="2025-02-20T00:00:00"/>
    <s v="TEMPE CN"/>
    <m/>
    <d v="2025-01-24T00:00:00"/>
    <d v="2025-02-12T00:00:00"/>
    <x v="0"/>
    <n v="2"/>
    <x v="0"/>
    <x v="0"/>
    <x v="0"/>
    <x v="0"/>
    <x v="1"/>
  </r>
  <r>
    <n v="515"/>
    <n v="5547505618"/>
    <d v="2025-02-11T00:00:00"/>
    <m/>
    <d v="2025-02-11T00:00:00"/>
    <n v="248807046"/>
    <n v="1829"/>
    <s v="USD"/>
    <n v="7730412105"/>
    <d v="2025-02-20T00:00:00"/>
    <s v="TEMPE CN"/>
    <m/>
    <d v="2025-01-24T00:00:00"/>
    <d v="2025-02-12T00:00:00"/>
    <x v="0"/>
    <n v="2"/>
    <x v="0"/>
    <x v="0"/>
    <x v="0"/>
    <x v="0"/>
    <x v="1"/>
  </r>
  <r>
    <n v="515"/>
    <n v="5547505624"/>
    <d v="2025-02-11T00:00:00"/>
    <m/>
    <d v="2025-02-11T00:00:00"/>
    <n v="248807046"/>
    <n v="662"/>
    <s v="USD"/>
    <n v="7730412106"/>
    <d v="2025-02-20T00:00:00"/>
    <s v="TEMPE CN"/>
    <m/>
    <d v="2025-01-24T00:00:00"/>
    <d v="2025-02-12T00:00:00"/>
    <x v="0"/>
    <n v="2"/>
    <x v="0"/>
    <x v="0"/>
    <x v="0"/>
    <x v="0"/>
    <x v="1"/>
  </r>
  <r>
    <n v="515"/>
    <n v="5547505626"/>
    <d v="2025-02-11T00:00:00"/>
    <m/>
    <d v="2025-02-11T00:00:00"/>
    <n v="248807046"/>
    <n v="764"/>
    <s v="USD"/>
    <n v="7730412107"/>
    <d v="2025-02-20T00:00:00"/>
    <s v="TEMPE CN"/>
    <m/>
    <d v="2025-01-24T00:00:00"/>
    <d v="2025-02-12T00:00:00"/>
    <x v="0"/>
    <n v="2"/>
    <x v="0"/>
    <x v="0"/>
    <x v="0"/>
    <x v="0"/>
    <x v="1"/>
  </r>
  <r>
    <n v="515"/>
    <n v="5547505634"/>
    <d v="2025-02-11T00:00:00"/>
    <m/>
    <d v="2025-02-11T00:00:00"/>
    <n v="248807046"/>
    <n v="476"/>
    <s v="USD"/>
    <n v="7730412108"/>
    <d v="2025-02-20T00:00:00"/>
    <s v="TEMPE CN"/>
    <m/>
    <d v="2025-01-24T00:00:00"/>
    <d v="2025-02-12T00:00:00"/>
    <x v="0"/>
    <n v="2"/>
    <x v="0"/>
    <x v="0"/>
    <x v="0"/>
    <x v="0"/>
    <x v="1"/>
  </r>
  <r>
    <n v="515"/>
    <n v="5547505631"/>
    <d v="2025-02-11T00:00:00"/>
    <m/>
    <d v="2025-02-11T00:00:00"/>
    <n v="248807046"/>
    <n v="2362"/>
    <s v="USD"/>
    <n v="7730412109"/>
    <d v="2025-02-20T00:00:00"/>
    <s v="TEMPE CN"/>
    <m/>
    <d v="2025-01-24T00:00:00"/>
    <d v="2025-02-12T00:00:00"/>
    <x v="0"/>
    <n v="2"/>
    <x v="0"/>
    <x v="0"/>
    <x v="0"/>
    <x v="0"/>
    <x v="1"/>
  </r>
  <r>
    <n v="515"/>
    <n v="5547505610"/>
    <d v="2025-02-11T00:00:00"/>
    <m/>
    <d v="2025-02-11T00:00:00"/>
    <n v="248807046"/>
    <n v="10"/>
    <s v="USD"/>
    <n v="7730412110"/>
    <d v="2025-02-20T00:00:00"/>
    <s v="TEMPE CN"/>
    <m/>
    <d v="2025-01-24T00:00:00"/>
    <d v="2025-02-12T00:00:00"/>
    <x v="0"/>
    <n v="2"/>
    <x v="0"/>
    <x v="0"/>
    <x v="0"/>
    <x v="0"/>
    <x v="1"/>
  </r>
  <r>
    <n v="515"/>
    <n v="5547505614"/>
    <d v="2025-02-11T00:00:00"/>
    <m/>
    <d v="2025-02-11T00:00:00"/>
    <n v="248807046"/>
    <n v="395"/>
    <s v="USD"/>
    <n v="7730412111"/>
    <d v="2025-02-20T00:00:00"/>
    <s v="TEMPE CN"/>
    <m/>
    <d v="2025-01-24T00:00:00"/>
    <d v="2025-02-12T00:00:00"/>
    <x v="0"/>
    <n v="2"/>
    <x v="0"/>
    <x v="0"/>
    <x v="0"/>
    <x v="0"/>
    <x v="1"/>
  </r>
  <r>
    <n v="515"/>
    <n v="5547505629"/>
    <d v="2025-02-11T00:00:00"/>
    <m/>
    <d v="2025-02-11T00:00:00"/>
    <n v="248807046"/>
    <n v="1671"/>
    <s v="USD"/>
    <n v="7730412112"/>
    <d v="2025-02-20T00:00:00"/>
    <s v="TEMPE CN"/>
    <m/>
    <d v="2025-01-24T00:00:00"/>
    <d v="2025-02-12T00:00:00"/>
    <x v="0"/>
    <n v="2"/>
    <x v="0"/>
    <x v="0"/>
    <x v="0"/>
    <x v="0"/>
    <x v="1"/>
  </r>
  <r>
    <n v="515"/>
    <n v="5547505605"/>
    <d v="2025-02-11T00:00:00"/>
    <m/>
    <d v="2025-02-11T00:00:00"/>
    <n v="248807046"/>
    <n v="395"/>
    <s v="USD"/>
    <n v="7730412113"/>
    <d v="2025-02-20T00:00:00"/>
    <s v="TEMPE CN"/>
    <m/>
    <d v="2025-01-24T00:00:00"/>
    <d v="2025-02-12T00:00:00"/>
    <x v="0"/>
    <n v="2"/>
    <x v="0"/>
    <x v="0"/>
    <x v="0"/>
    <x v="0"/>
    <x v="1"/>
  </r>
  <r>
    <n v="515"/>
    <n v="5547505608"/>
    <d v="2025-02-11T00:00:00"/>
    <m/>
    <d v="2025-02-11T00:00:00"/>
    <n v="248807046"/>
    <n v="1052"/>
    <s v="USD"/>
    <n v="7730412114"/>
    <d v="2025-02-20T00:00:00"/>
    <s v="TEMPE CN"/>
    <m/>
    <d v="2025-01-24T00:00:00"/>
    <d v="2025-02-12T00:00:00"/>
    <x v="0"/>
    <n v="2"/>
    <x v="0"/>
    <x v="0"/>
    <x v="0"/>
    <x v="0"/>
    <x v="1"/>
  </r>
  <r>
    <n v="515"/>
    <n v="5547505638"/>
    <d v="2025-02-11T00:00:00"/>
    <m/>
    <d v="2025-02-11T00:00:00"/>
    <n v="248807046"/>
    <n v="44859"/>
    <s v="USD"/>
    <n v="7730412115"/>
    <d v="2025-02-20T00:00:00"/>
    <s v="TEMPE CN"/>
    <m/>
    <d v="2025-01-24T00:00:00"/>
    <d v="2025-02-12T00:00:00"/>
    <x v="0"/>
    <n v="2"/>
    <x v="0"/>
    <x v="0"/>
    <x v="0"/>
    <x v="0"/>
    <x v="1"/>
  </r>
  <r>
    <n v="515"/>
    <n v="5547505622"/>
    <d v="2025-02-11T00:00:00"/>
    <m/>
    <d v="2025-02-11T00:00:00"/>
    <n v="248807046"/>
    <n v="609"/>
    <s v="USD"/>
    <n v="7730412117"/>
    <d v="2025-02-20T00:00:00"/>
    <s v="TEMPE CN"/>
    <m/>
    <d v="2025-01-24T00:00:00"/>
    <d v="2025-02-12T00:00:00"/>
    <x v="0"/>
    <n v="2"/>
    <x v="0"/>
    <x v="0"/>
    <x v="0"/>
    <x v="0"/>
    <x v="1"/>
  </r>
  <r>
    <n v="515"/>
    <n v="5547505616"/>
    <d v="2025-02-11T00:00:00"/>
    <m/>
    <d v="2025-02-11T00:00:00"/>
    <n v="248807046"/>
    <n v="2496"/>
    <s v="USD"/>
    <n v="7730412118"/>
    <d v="2025-02-20T00:00:00"/>
    <s v="TEMPE CN"/>
    <m/>
    <d v="2025-01-24T00:00:00"/>
    <d v="2025-02-12T00:00:00"/>
    <x v="0"/>
    <n v="2"/>
    <x v="0"/>
    <x v="0"/>
    <x v="0"/>
    <x v="0"/>
    <x v="1"/>
  </r>
  <r>
    <n v="515"/>
    <n v="5547505604"/>
    <d v="2025-02-11T00:00:00"/>
    <m/>
    <d v="2025-02-11T00:00:00"/>
    <n v="248807046"/>
    <n v="395"/>
    <s v="USD"/>
    <n v="7730412119"/>
    <d v="2025-02-20T00:00:00"/>
    <s v="TEMPE CN"/>
    <m/>
    <d v="2025-01-24T00:00:00"/>
    <d v="2025-02-12T00:00:00"/>
    <x v="0"/>
    <n v="2"/>
    <x v="0"/>
    <x v="0"/>
    <x v="0"/>
    <x v="0"/>
    <x v="1"/>
  </r>
  <r>
    <n v="515"/>
    <n v="5547505621"/>
    <d v="2025-02-11T00:00:00"/>
    <m/>
    <d v="2025-02-11T00:00:00"/>
    <n v="248807046"/>
    <n v="16039"/>
    <s v="USD"/>
    <n v="7730412120"/>
    <d v="2025-02-20T00:00:00"/>
    <s v="TEMPE CN"/>
    <m/>
    <d v="2025-01-24T00:00:00"/>
    <d v="2025-02-12T00:00:00"/>
    <x v="0"/>
    <n v="2"/>
    <x v="0"/>
    <x v="0"/>
    <x v="0"/>
    <x v="0"/>
    <x v="1"/>
  </r>
  <r>
    <n v="515"/>
    <n v="5547505625"/>
    <d v="2025-02-11T00:00:00"/>
    <m/>
    <d v="2025-02-11T00:00:00"/>
    <n v="248807046"/>
    <n v="33968"/>
    <s v="USD"/>
    <n v="7730412121"/>
    <d v="2025-02-20T00:00:00"/>
    <s v="TEMPE CN"/>
    <m/>
    <d v="2025-01-24T00:00:00"/>
    <d v="2025-02-12T00:00:00"/>
    <x v="0"/>
    <n v="2"/>
    <x v="0"/>
    <x v="0"/>
    <x v="0"/>
    <x v="0"/>
    <x v="1"/>
  </r>
  <r>
    <n v="515"/>
    <n v="5547505632"/>
    <d v="2025-02-11T00:00:00"/>
    <m/>
    <d v="2025-02-11T00:00:00"/>
    <n v="248807046"/>
    <n v="78878"/>
    <s v="USD"/>
    <n v="7730412122"/>
    <d v="2025-02-20T00:00:00"/>
    <s v="TEMPE CN"/>
    <m/>
    <d v="2025-01-24T00:00:00"/>
    <d v="2025-02-12T00:00:00"/>
    <x v="0"/>
    <n v="2"/>
    <x v="0"/>
    <x v="0"/>
    <x v="0"/>
    <x v="0"/>
    <x v="1"/>
  </r>
  <r>
    <n v="515"/>
    <n v="5547505623"/>
    <d v="2025-02-11T00:00:00"/>
    <m/>
    <d v="2025-02-11T00:00:00"/>
    <n v="248807046"/>
    <n v="68181"/>
    <s v="USD"/>
    <n v="7730412123"/>
    <d v="2025-02-20T00:00:00"/>
    <s v="TEMPE CN"/>
    <m/>
    <d v="2025-01-24T00:00:00"/>
    <d v="2025-02-12T00:00:00"/>
    <x v="0"/>
    <n v="2"/>
    <x v="0"/>
    <x v="0"/>
    <x v="0"/>
    <x v="0"/>
    <x v="1"/>
  </r>
  <r>
    <n v="515"/>
    <n v="5547505639"/>
    <d v="2025-02-11T00:00:00"/>
    <m/>
    <d v="2025-02-11T00:00:00"/>
    <n v="248807046"/>
    <n v="31685"/>
    <s v="USD"/>
    <n v="7730412124"/>
    <d v="2025-02-20T00:00:00"/>
    <s v="TEMPE CN"/>
    <m/>
    <d v="2025-01-24T00:00:00"/>
    <d v="2025-02-12T00:00:00"/>
    <x v="0"/>
    <n v="2"/>
    <x v="0"/>
    <x v="0"/>
    <x v="0"/>
    <x v="0"/>
    <x v="1"/>
  </r>
  <r>
    <n v="515"/>
    <n v="5547505619"/>
    <d v="2025-02-11T00:00:00"/>
    <m/>
    <d v="2025-02-11T00:00:00"/>
    <n v="248807046"/>
    <n v="505"/>
    <s v="USD"/>
    <n v="7730412125"/>
    <d v="2025-02-20T00:00:00"/>
    <s v="TEMPE CN"/>
    <m/>
    <d v="2025-01-24T00:00:00"/>
    <d v="2025-02-12T00:00:00"/>
    <x v="0"/>
    <n v="2"/>
    <x v="0"/>
    <x v="0"/>
    <x v="0"/>
    <x v="0"/>
    <x v="1"/>
  </r>
  <r>
    <n v="515"/>
    <n v="5547505612"/>
    <d v="2025-02-11T00:00:00"/>
    <m/>
    <d v="2025-02-11T00:00:00"/>
    <n v="248807046"/>
    <n v="47782"/>
    <s v="USD"/>
    <n v="7730412126"/>
    <d v="2025-02-20T00:00:00"/>
    <s v="TEMPE CN"/>
    <m/>
    <d v="2025-01-24T00:00:00"/>
    <d v="2025-02-12T00:00:00"/>
    <x v="0"/>
    <n v="2"/>
    <x v="0"/>
    <x v="0"/>
    <x v="0"/>
    <x v="0"/>
    <x v="1"/>
  </r>
  <r>
    <n v="515"/>
    <n v="5547505615"/>
    <d v="2025-02-11T00:00:00"/>
    <m/>
    <d v="2025-02-11T00:00:00"/>
    <n v="248807046"/>
    <n v="734"/>
    <s v="USD"/>
    <n v="7730412128"/>
    <d v="2025-02-20T00:00:00"/>
    <s v="TEMPE CN"/>
    <m/>
    <d v="2025-01-24T00:00:00"/>
    <d v="2025-02-12T00:00:00"/>
    <x v="0"/>
    <n v="2"/>
    <x v="0"/>
    <x v="0"/>
    <x v="0"/>
    <x v="0"/>
    <x v="1"/>
  </r>
  <r>
    <n v="515"/>
    <n v="5547505611"/>
    <d v="2025-02-11T00:00:00"/>
    <m/>
    <d v="2025-02-11T00:00:00"/>
    <n v="248807046"/>
    <n v="41534"/>
    <s v="USD"/>
    <n v="7730412129"/>
    <d v="2025-02-20T00:00:00"/>
    <s v="TEMPE CN"/>
    <m/>
    <d v="2025-01-24T00:00:00"/>
    <d v="2025-02-12T00:00:00"/>
    <x v="0"/>
    <n v="2"/>
    <x v="0"/>
    <x v="0"/>
    <x v="0"/>
    <x v="0"/>
    <x v="1"/>
  </r>
  <r>
    <n v="515"/>
    <n v="5547505635"/>
    <d v="2025-02-11T00:00:00"/>
    <m/>
    <d v="2025-02-11T00:00:00"/>
    <n v="248807046"/>
    <n v="24456"/>
    <s v="USD"/>
    <n v="7730412130"/>
    <d v="2025-02-20T00:00:00"/>
    <s v="TEMPE CN"/>
    <m/>
    <d v="2025-01-24T00:00:00"/>
    <d v="2025-02-12T00:00:00"/>
    <x v="0"/>
    <n v="2"/>
    <x v="0"/>
    <x v="0"/>
    <x v="0"/>
    <x v="0"/>
    <x v="1"/>
  </r>
  <r>
    <n v="515"/>
    <n v="5547505637"/>
    <d v="2025-02-11T00:00:00"/>
    <m/>
    <d v="2025-02-11T00:00:00"/>
    <n v="248807046"/>
    <n v="19131"/>
    <s v="USD"/>
    <n v="7730412131"/>
    <d v="2025-02-20T00:00:00"/>
    <s v="TEMPE CN"/>
    <m/>
    <d v="2025-01-24T00:00:00"/>
    <d v="2025-02-12T00:00:00"/>
    <x v="0"/>
    <n v="2"/>
    <x v="0"/>
    <x v="0"/>
    <x v="0"/>
    <x v="0"/>
    <x v="1"/>
  </r>
  <r>
    <n v="515"/>
    <n v="5547505606"/>
    <d v="2025-02-11T00:00:00"/>
    <m/>
    <d v="2025-02-11T00:00:00"/>
    <n v="248807046"/>
    <n v="395"/>
    <s v="USD"/>
    <n v="7730412132"/>
    <d v="2025-02-20T00:00:00"/>
    <s v="TEMPE CN"/>
    <m/>
    <d v="2025-01-24T00:00:00"/>
    <d v="2025-02-12T00:00:00"/>
    <x v="0"/>
    <n v="2"/>
    <x v="0"/>
    <x v="0"/>
    <x v="0"/>
    <x v="0"/>
    <x v="1"/>
  </r>
  <r>
    <n v="515"/>
    <n v="5547505628"/>
    <d v="2025-02-11T00:00:00"/>
    <m/>
    <d v="2025-02-11T00:00:00"/>
    <n v="248807046"/>
    <n v="948"/>
    <s v="USD"/>
    <n v="7730412133"/>
    <d v="2025-02-20T00:00:00"/>
    <s v="TEMPE CN"/>
    <m/>
    <d v="2025-01-24T00:00:00"/>
    <d v="2025-02-12T00:00:00"/>
    <x v="0"/>
    <n v="2"/>
    <x v="0"/>
    <x v="0"/>
    <x v="0"/>
    <x v="0"/>
    <x v="1"/>
  </r>
  <r>
    <n v="515"/>
    <n v="5547505617"/>
    <d v="2025-02-11T00:00:00"/>
    <m/>
    <d v="2025-02-11T00:00:00"/>
    <n v="248807046"/>
    <n v="931"/>
    <s v="USD"/>
    <n v="7730412134"/>
    <d v="2025-02-20T00:00:00"/>
    <s v="TEMPE CN"/>
    <m/>
    <d v="2025-01-24T00:00:00"/>
    <d v="2025-02-12T00:00:00"/>
    <x v="0"/>
    <n v="2"/>
    <x v="0"/>
    <x v="0"/>
    <x v="0"/>
    <x v="0"/>
    <x v="1"/>
  </r>
  <r>
    <n v="515"/>
    <n v="5547505620"/>
    <d v="2025-02-11T00:00:00"/>
    <m/>
    <d v="2025-02-11T00:00:00"/>
    <n v="248807046"/>
    <n v="561"/>
    <s v="USD"/>
    <n v="7730412135"/>
    <d v="2025-02-20T00:00:00"/>
    <s v="TEMPE CN"/>
    <m/>
    <d v="2025-01-24T00:00:00"/>
    <d v="2025-02-12T00:00:00"/>
    <x v="0"/>
    <n v="2"/>
    <x v="0"/>
    <x v="0"/>
    <x v="0"/>
    <x v="0"/>
    <x v="1"/>
  </r>
  <r>
    <n v="515"/>
    <n v="5547505627"/>
    <d v="2025-02-11T00:00:00"/>
    <m/>
    <d v="2025-02-11T00:00:00"/>
    <n v="248807046"/>
    <n v="887"/>
    <s v="USD"/>
    <n v="7730412144"/>
    <d v="2025-02-20T00:00:00"/>
    <s v="TEMPE CN"/>
    <m/>
    <d v="2025-01-24T00:00:00"/>
    <d v="2025-02-12T00:00:00"/>
    <x v="0"/>
    <n v="2"/>
    <x v="0"/>
    <x v="0"/>
    <x v="0"/>
    <x v="0"/>
    <x v="1"/>
  </r>
  <r>
    <n v="515"/>
    <n v="5547505613"/>
    <d v="2025-02-11T00:00:00"/>
    <m/>
    <d v="2025-02-11T00:00:00"/>
    <n v="248807046"/>
    <n v="487"/>
    <s v="USD"/>
    <n v="7730412145"/>
    <d v="2025-02-20T00:00:00"/>
    <s v="TEMPE CN"/>
    <m/>
    <d v="2025-01-24T00:00:00"/>
    <d v="2025-02-12T00:00:00"/>
    <x v="0"/>
    <n v="2"/>
    <x v="0"/>
    <x v="0"/>
    <x v="0"/>
    <x v="0"/>
    <x v="1"/>
  </r>
  <r>
    <n v="515"/>
    <n v="5547505636"/>
    <d v="2025-02-11T00:00:00"/>
    <m/>
    <d v="2025-02-11T00:00:00"/>
    <n v="248807046"/>
    <n v="55"/>
    <s v="USD"/>
    <n v="7730412146"/>
    <d v="2025-02-20T00:00:00"/>
    <s v="TEMPE CN"/>
    <m/>
    <d v="2025-01-24T00:00:00"/>
    <d v="2025-02-12T00:00:00"/>
    <x v="0"/>
    <n v="2"/>
    <x v="0"/>
    <x v="0"/>
    <x v="0"/>
    <x v="0"/>
    <x v="1"/>
  </r>
  <r>
    <n v="515"/>
    <n v="5547505633"/>
    <d v="2025-02-11T00:00:00"/>
    <m/>
    <d v="2025-02-11T00:00:00"/>
    <n v="248807046"/>
    <n v="395"/>
    <s v="USD"/>
    <n v="7730412147"/>
    <d v="2025-02-20T00:00:00"/>
    <s v="TEMPE CN"/>
    <m/>
    <d v="2025-01-24T00:00:00"/>
    <d v="2025-02-12T00:00:00"/>
    <x v="0"/>
    <n v="2"/>
    <x v="0"/>
    <x v="0"/>
    <x v="0"/>
    <x v="0"/>
    <x v="1"/>
  </r>
  <r>
    <n v="515"/>
    <n v="5547505630"/>
    <d v="2025-02-11T00:00:00"/>
    <m/>
    <d v="2025-02-11T00:00:00"/>
    <n v="248807046"/>
    <n v="732"/>
    <s v="USD"/>
    <n v="7730412148"/>
    <d v="2025-02-20T00:00:00"/>
    <s v="TEMPE CN"/>
    <m/>
    <d v="2025-01-24T00:00:00"/>
    <d v="2025-02-12T00:00:00"/>
    <x v="0"/>
    <n v="2"/>
    <x v="0"/>
    <x v="0"/>
    <x v="0"/>
    <x v="0"/>
    <x v="1"/>
  </r>
  <r>
    <n v="515"/>
    <n v="5547505609"/>
    <d v="2025-02-11T00:00:00"/>
    <m/>
    <d v="2025-02-11T00:00:00"/>
    <n v="248807046"/>
    <n v="736"/>
    <s v="USD"/>
    <n v="7730412149"/>
    <d v="2025-02-20T00:00:00"/>
    <s v="TEMPE CN"/>
    <m/>
    <d v="2025-01-24T00:00:00"/>
    <d v="2025-02-12T00:00:00"/>
    <x v="0"/>
    <n v="2"/>
    <x v="0"/>
    <x v="0"/>
    <x v="0"/>
    <x v="0"/>
    <x v="1"/>
  </r>
  <r>
    <n v="515"/>
    <n v="5547514206"/>
    <d v="2025-02-11T00:00:00"/>
    <m/>
    <d v="2025-02-11T00:00:00"/>
    <n v="248776804"/>
    <n v="42885"/>
    <s v="USD"/>
    <n v="7730412150"/>
    <d v="2025-02-20T00:00:00"/>
    <s v="TEMPE CN"/>
    <m/>
    <d v="2025-01-17T00:00:00"/>
    <d v="2025-02-04T00:00:00"/>
    <x v="0"/>
    <n v="2"/>
    <x v="0"/>
    <x v="0"/>
    <x v="0"/>
    <x v="0"/>
    <x v="1"/>
  </r>
  <r>
    <n v="515"/>
    <n v="5547481573"/>
    <d v="2025-02-11T00:00:00"/>
    <m/>
    <d v="2025-02-11T00:00:00"/>
    <n v="248776804"/>
    <n v="1103"/>
    <s v="USD"/>
    <n v="7730412151"/>
    <d v="2025-02-20T00:00:00"/>
    <s v="TEMPE CN"/>
    <m/>
    <d v="2025-01-17T00:00:00"/>
    <d v="2025-02-04T00:00:00"/>
    <x v="0"/>
    <n v="2"/>
    <x v="0"/>
    <x v="0"/>
    <x v="0"/>
    <x v="0"/>
    <x v="1"/>
  </r>
  <r>
    <n v="515"/>
    <n v="5547481572"/>
    <d v="2025-02-11T00:00:00"/>
    <m/>
    <d v="2025-02-11T00:00:00"/>
    <n v="248776804"/>
    <n v="471"/>
    <s v="USD"/>
    <n v="7730412163"/>
    <d v="2025-02-20T00:00:00"/>
    <s v="TEMPE CN"/>
    <m/>
    <d v="2025-01-17T00:00:00"/>
    <d v="2025-02-04T00:00:00"/>
    <x v="0"/>
    <n v="2"/>
    <x v="0"/>
    <x v="0"/>
    <x v="0"/>
    <x v="0"/>
    <x v="1"/>
  </r>
  <r>
    <n v="515"/>
    <n v="5547514209"/>
    <d v="2025-02-11T00:00:00"/>
    <m/>
    <d v="2025-02-11T00:00:00"/>
    <n v="248776804"/>
    <n v="9332"/>
    <s v="USD"/>
    <n v="7730412164"/>
    <d v="2025-02-20T00:00:00"/>
    <s v="TEMPE CN"/>
    <m/>
    <d v="2025-01-17T00:00:00"/>
    <d v="2025-02-04T00:00:00"/>
    <x v="0"/>
    <n v="2"/>
    <x v="0"/>
    <x v="0"/>
    <x v="0"/>
    <x v="0"/>
    <x v="1"/>
  </r>
  <r>
    <n v="515"/>
    <n v="5547514195"/>
    <d v="2025-02-11T00:00:00"/>
    <m/>
    <d v="2025-02-11T00:00:00"/>
    <n v="248776804"/>
    <n v="18371"/>
    <s v="USD"/>
    <n v="7730412165"/>
    <d v="2025-02-20T00:00:00"/>
    <s v="TEMPE CN"/>
    <m/>
    <d v="2025-01-17T00:00:00"/>
    <d v="2025-02-04T00:00:00"/>
    <x v="0"/>
    <n v="2"/>
    <x v="0"/>
    <x v="0"/>
    <x v="0"/>
    <x v="0"/>
    <x v="1"/>
  </r>
  <r>
    <n v="515"/>
    <n v="5547481565"/>
    <d v="2025-02-11T00:00:00"/>
    <m/>
    <d v="2025-02-11T00:00:00"/>
    <n v="248776804"/>
    <n v="391"/>
    <s v="USD"/>
    <n v="7730412166"/>
    <d v="2025-02-20T00:00:00"/>
    <s v="TEMPE CN"/>
    <m/>
    <d v="2025-01-17T00:00:00"/>
    <d v="2025-02-04T00:00:00"/>
    <x v="0"/>
    <n v="2"/>
    <x v="0"/>
    <x v="0"/>
    <x v="0"/>
    <x v="0"/>
    <x v="1"/>
  </r>
  <r>
    <n v="515"/>
    <n v="5547514193"/>
    <d v="2025-02-11T00:00:00"/>
    <m/>
    <d v="2025-02-11T00:00:00"/>
    <n v="248776804"/>
    <n v="85312"/>
    <s v="USD"/>
    <n v="7730412167"/>
    <d v="2025-02-20T00:00:00"/>
    <s v="TEMPE CN"/>
    <m/>
    <d v="2025-01-17T00:00:00"/>
    <d v="2025-02-04T00:00:00"/>
    <x v="0"/>
    <n v="2"/>
    <x v="0"/>
    <x v="0"/>
    <x v="0"/>
    <x v="0"/>
    <x v="1"/>
  </r>
  <r>
    <n v="515"/>
    <n v="5547514212"/>
    <d v="2025-02-11T00:00:00"/>
    <m/>
    <d v="2025-02-11T00:00:00"/>
    <n v="248776804"/>
    <n v="69523"/>
    <s v="USD"/>
    <n v="7730412168"/>
    <d v="2025-02-20T00:00:00"/>
    <s v="TEMPE CN"/>
    <m/>
    <d v="2025-01-17T00:00:00"/>
    <d v="2025-02-04T00:00:00"/>
    <x v="0"/>
    <n v="2"/>
    <x v="0"/>
    <x v="0"/>
    <x v="0"/>
    <x v="0"/>
    <x v="1"/>
  </r>
  <r>
    <n v="515"/>
    <n v="5547481566"/>
    <d v="2025-02-11T00:00:00"/>
    <m/>
    <d v="2025-02-11T00:00:00"/>
    <n v="248776804"/>
    <n v="391"/>
    <s v="USD"/>
    <n v="7730412169"/>
    <d v="2025-02-20T00:00:00"/>
    <s v="TEMPE CN"/>
    <m/>
    <d v="2025-01-17T00:00:00"/>
    <d v="2025-02-04T00:00:00"/>
    <x v="0"/>
    <n v="2"/>
    <x v="0"/>
    <x v="0"/>
    <x v="0"/>
    <x v="0"/>
    <x v="1"/>
  </r>
  <r>
    <n v="515"/>
    <n v="5547514199"/>
    <d v="2025-02-11T00:00:00"/>
    <m/>
    <d v="2025-02-11T00:00:00"/>
    <n v="248776804"/>
    <n v="13727"/>
    <s v="USD"/>
    <n v="7730412170"/>
    <d v="2025-02-20T00:00:00"/>
    <s v="TEMPE CN"/>
    <m/>
    <d v="2025-01-17T00:00:00"/>
    <d v="2025-02-04T00:00:00"/>
    <x v="0"/>
    <n v="2"/>
    <x v="0"/>
    <x v="0"/>
    <x v="0"/>
    <x v="0"/>
    <x v="1"/>
  </r>
  <r>
    <n v="515"/>
    <n v="5547514203"/>
    <d v="2025-02-11T00:00:00"/>
    <m/>
    <d v="2025-02-11T00:00:00"/>
    <n v="248776804"/>
    <n v="43372"/>
    <s v="USD"/>
    <n v="7730412171"/>
    <d v="2025-02-20T00:00:00"/>
    <s v="TEMPE CN"/>
    <m/>
    <d v="2025-01-17T00:00:00"/>
    <d v="2025-02-04T00:00:00"/>
    <x v="0"/>
    <n v="2"/>
    <x v="0"/>
    <x v="0"/>
    <x v="0"/>
    <x v="0"/>
    <x v="1"/>
  </r>
  <r>
    <n v="515"/>
    <n v="5547514188"/>
    <d v="2025-02-11T00:00:00"/>
    <m/>
    <d v="2025-02-11T00:00:00"/>
    <n v="248776804"/>
    <n v="16972"/>
    <s v="USD"/>
    <n v="7730412172"/>
    <d v="2025-02-20T00:00:00"/>
    <s v="TEMPE CN"/>
    <m/>
    <d v="2025-01-17T00:00:00"/>
    <d v="2025-02-04T00:00:00"/>
    <x v="0"/>
    <n v="2"/>
    <x v="0"/>
    <x v="0"/>
    <x v="0"/>
    <x v="0"/>
    <x v="1"/>
  </r>
  <r>
    <n v="515"/>
    <n v="5547481574"/>
    <d v="2025-02-11T00:00:00"/>
    <m/>
    <d v="2025-02-11T00:00:00"/>
    <n v="248776804"/>
    <n v="444"/>
    <s v="USD"/>
    <n v="7730412186"/>
    <d v="2025-02-20T00:00:00"/>
    <s v="TEMPE CN"/>
    <m/>
    <d v="2025-01-17T00:00:00"/>
    <d v="2025-02-04T00:00:00"/>
    <x v="0"/>
    <n v="2"/>
    <x v="0"/>
    <x v="0"/>
    <x v="0"/>
    <x v="0"/>
    <x v="1"/>
  </r>
  <r>
    <n v="515"/>
    <n v="5547514189"/>
    <d v="2025-02-11T00:00:00"/>
    <m/>
    <d v="2025-02-11T00:00:00"/>
    <n v="248776804"/>
    <n v="3716"/>
    <s v="USD"/>
    <n v="7730412187"/>
    <d v="2025-02-20T00:00:00"/>
    <s v="TEMPE CN"/>
    <m/>
    <d v="2025-01-17T00:00:00"/>
    <d v="2025-02-04T00:00:00"/>
    <x v="0"/>
    <n v="2"/>
    <x v="0"/>
    <x v="0"/>
    <x v="0"/>
    <x v="0"/>
    <x v="1"/>
  </r>
  <r>
    <n v="515"/>
    <n v="5547514211"/>
    <d v="2025-02-11T00:00:00"/>
    <m/>
    <d v="2025-02-11T00:00:00"/>
    <n v="248776804"/>
    <n v="7581"/>
    <s v="USD"/>
    <n v="7730412193"/>
    <d v="2025-02-20T00:00:00"/>
    <s v="TEMPE CN"/>
    <m/>
    <d v="2025-01-17T00:00:00"/>
    <d v="2025-02-04T00:00:00"/>
    <x v="0"/>
    <n v="2"/>
    <x v="0"/>
    <x v="0"/>
    <x v="0"/>
    <x v="0"/>
    <x v="1"/>
  </r>
  <r>
    <n v="515"/>
    <n v="5547514185"/>
    <d v="2025-02-11T00:00:00"/>
    <m/>
    <d v="2025-02-11T00:00:00"/>
    <n v="248776804"/>
    <n v="394"/>
    <s v="USD"/>
    <n v="7730412194"/>
    <d v="2025-02-20T00:00:00"/>
    <s v="TEMPE CN"/>
    <m/>
    <d v="2025-01-17T00:00:00"/>
    <d v="2025-02-04T00:00:00"/>
    <x v="0"/>
    <n v="2"/>
    <x v="0"/>
    <x v="0"/>
    <x v="0"/>
    <x v="0"/>
    <x v="1"/>
  </r>
  <r>
    <n v="515"/>
    <n v="5547481567"/>
    <d v="2025-02-11T00:00:00"/>
    <m/>
    <d v="2025-02-11T00:00:00"/>
    <n v="248776804"/>
    <n v="391"/>
    <s v="USD"/>
    <n v="7730412195"/>
    <d v="2025-02-20T00:00:00"/>
    <s v="TEMPE CN"/>
    <m/>
    <d v="2025-01-17T00:00:00"/>
    <d v="2025-02-04T00:00:00"/>
    <x v="0"/>
    <n v="2"/>
    <x v="0"/>
    <x v="0"/>
    <x v="0"/>
    <x v="0"/>
    <x v="1"/>
  </r>
  <r>
    <n v="515"/>
    <n v="5547514201"/>
    <d v="2025-02-11T00:00:00"/>
    <m/>
    <d v="2025-02-11T00:00:00"/>
    <n v="248776804"/>
    <n v="1793"/>
    <s v="USD"/>
    <n v="7730412196"/>
    <d v="2025-02-20T00:00:00"/>
    <s v="TEMPE CN"/>
    <m/>
    <d v="2025-01-17T00:00:00"/>
    <d v="2025-02-04T00:00:00"/>
    <x v="0"/>
    <n v="2"/>
    <x v="0"/>
    <x v="0"/>
    <x v="0"/>
    <x v="0"/>
    <x v="1"/>
  </r>
  <r>
    <n v="515"/>
    <n v="5547481571"/>
    <d v="2025-02-11T00:00:00"/>
    <m/>
    <d v="2025-02-11T00:00:00"/>
    <n v="248776804"/>
    <n v="497"/>
    <s v="USD"/>
    <n v="7730412197"/>
    <d v="2025-02-20T00:00:00"/>
    <s v="TEMPE CN"/>
    <m/>
    <d v="2025-01-17T00:00:00"/>
    <d v="2025-02-04T00:00:00"/>
    <x v="0"/>
    <n v="2"/>
    <x v="0"/>
    <x v="0"/>
    <x v="0"/>
    <x v="0"/>
    <x v="1"/>
  </r>
  <r>
    <n v="515"/>
    <n v="5547481569"/>
    <d v="2025-02-11T00:00:00"/>
    <m/>
    <d v="2025-02-11T00:00:00"/>
    <n v="248776804"/>
    <n v="565"/>
    <s v="USD"/>
    <n v="7730412198"/>
    <d v="2025-02-20T00:00:00"/>
    <s v="TEMPE CN"/>
    <m/>
    <d v="2025-01-17T00:00:00"/>
    <d v="2025-02-04T00:00:00"/>
    <x v="0"/>
    <n v="2"/>
    <x v="0"/>
    <x v="0"/>
    <x v="0"/>
    <x v="0"/>
    <x v="1"/>
  </r>
  <r>
    <n v="515"/>
    <n v="5547481562"/>
    <d v="2025-02-11T00:00:00"/>
    <m/>
    <d v="2025-02-11T00:00:00"/>
    <n v="248776804"/>
    <n v="1024"/>
    <s v="USD"/>
    <n v="7730412199"/>
    <d v="2025-02-20T00:00:00"/>
    <s v="TEMPE CN"/>
    <m/>
    <d v="2025-01-17T00:00:00"/>
    <d v="2025-02-04T00:00:00"/>
    <x v="0"/>
    <n v="2"/>
    <x v="0"/>
    <x v="0"/>
    <x v="0"/>
    <x v="0"/>
    <x v="1"/>
  </r>
  <r>
    <n v="515"/>
    <n v="5547481563"/>
    <d v="2025-02-11T00:00:00"/>
    <m/>
    <d v="2025-02-11T00:00:00"/>
    <n v="248776804"/>
    <n v="3471"/>
    <s v="USD"/>
    <n v="7730412200"/>
    <d v="2025-02-20T00:00:00"/>
    <s v="TEMPE CN"/>
    <m/>
    <d v="2025-01-17T00:00:00"/>
    <d v="2025-02-04T00:00:00"/>
    <x v="0"/>
    <n v="2"/>
    <x v="0"/>
    <x v="0"/>
    <x v="0"/>
    <x v="0"/>
    <x v="1"/>
  </r>
  <r>
    <n v="515"/>
    <n v="5547481560"/>
    <d v="2025-02-11T00:00:00"/>
    <m/>
    <d v="2025-02-11T00:00:00"/>
    <n v="248776804"/>
    <n v="391"/>
    <s v="USD"/>
    <n v="7730412201"/>
    <d v="2025-02-20T00:00:00"/>
    <s v="TEMPE CN"/>
    <m/>
    <d v="2025-01-17T00:00:00"/>
    <d v="2025-02-04T00:00:00"/>
    <x v="0"/>
    <n v="2"/>
    <x v="0"/>
    <x v="0"/>
    <x v="0"/>
    <x v="0"/>
    <x v="1"/>
  </r>
  <r>
    <n v="515"/>
    <n v="5547481589"/>
    <d v="2025-02-11T00:00:00"/>
    <m/>
    <d v="2025-02-11T00:00:00"/>
    <n v="248776804"/>
    <n v="703"/>
    <s v="USD"/>
    <n v="7730412208"/>
    <d v="2025-02-20T00:00:00"/>
    <s v="TEMPE CN"/>
    <m/>
    <d v="2025-01-17T00:00:00"/>
    <d v="2025-02-04T00:00:00"/>
    <x v="0"/>
    <n v="2"/>
    <x v="0"/>
    <x v="0"/>
    <x v="0"/>
    <x v="0"/>
    <x v="1"/>
  </r>
  <r>
    <n v="515"/>
    <n v="5547481564"/>
    <d v="2025-02-11T00:00:00"/>
    <m/>
    <d v="2025-02-11T00:00:00"/>
    <s v="248417388 "/>
    <n v="236"/>
    <s v="USD"/>
    <n v="7730412209"/>
    <d v="2025-02-20T00:00:00"/>
    <s v="TEMPE CN"/>
    <m/>
    <d v="2025-01-19T00:00:00"/>
    <d v="2025-02-06T00:00:00"/>
    <x v="0"/>
    <n v="2"/>
    <x v="0"/>
    <x v="0"/>
    <x v="0"/>
    <x v="0"/>
    <x v="1"/>
  </r>
  <r>
    <n v="515"/>
    <n v="5547481590"/>
    <d v="2025-02-11T00:00:00"/>
    <m/>
    <d v="2025-02-11T00:00:00"/>
    <s v="248417388 "/>
    <n v="1073"/>
    <s v="USD"/>
    <n v="7730412210"/>
    <d v="2025-02-20T00:00:00"/>
    <s v="TEMPE CN"/>
    <m/>
    <d v="2025-01-19T00:00:00"/>
    <d v="2025-02-06T00:00:00"/>
    <x v="0"/>
    <n v="2"/>
    <x v="0"/>
    <x v="0"/>
    <x v="0"/>
    <x v="0"/>
    <x v="1"/>
  </r>
  <r>
    <n v="515"/>
    <n v="5547481570"/>
    <d v="2025-02-11T00:00:00"/>
    <m/>
    <d v="2025-02-11T00:00:00"/>
    <s v="248417388 "/>
    <n v="391"/>
    <s v="USD"/>
    <n v="7730412211"/>
    <d v="2025-02-20T00:00:00"/>
    <s v="TEMPE CN"/>
    <m/>
    <d v="2025-01-19T00:00:00"/>
    <d v="2025-02-06T00:00:00"/>
    <x v="0"/>
    <n v="2"/>
    <x v="0"/>
    <x v="0"/>
    <x v="0"/>
    <x v="0"/>
    <x v="1"/>
  </r>
  <r>
    <n v="515"/>
    <n v="5547481568"/>
    <d v="2025-02-11T00:00:00"/>
    <m/>
    <d v="2025-02-11T00:00:00"/>
    <s v="248417388 "/>
    <n v="915"/>
    <s v="USD"/>
    <n v="7730412212"/>
    <d v="2025-02-20T00:00:00"/>
    <s v="TEMPE CN"/>
    <m/>
    <d v="2025-01-19T00:00:00"/>
    <d v="2025-02-06T00:00:00"/>
    <x v="0"/>
    <n v="2"/>
    <x v="0"/>
    <x v="0"/>
    <x v="0"/>
    <x v="0"/>
    <x v="1"/>
  </r>
  <r>
    <n v="515"/>
    <n v="5547481559"/>
    <d v="2025-02-11T00:00:00"/>
    <m/>
    <d v="2025-02-11T00:00:00"/>
    <s v="248417388 "/>
    <n v="391"/>
    <s v="USD"/>
    <n v="7730412213"/>
    <d v="2025-02-20T00:00:00"/>
    <s v="TEMPE CN"/>
    <m/>
    <d v="2025-01-19T00:00:00"/>
    <d v="2025-02-06T00:00:00"/>
    <x v="0"/>
    <n v="2"/>
    <x v="0"/>
    <x v="0"/>
    <x v="0"/>
    <x v="0"/>
    <x v="1"/>
  </r>
  <r>
    <n v="515"/>
    <n v="5547481561"/>
    <d v="2025-02-11T00:00:00"/>
    <m/>
    <d v="2025-02-11T00:00:00"/>
    <s v="248417388 "/>
    <n v="391"/>
    <s v="USD"/>
    <n v="7730412214"/>
    <d v="2025-02-20T00:00:00"/>
    <s v="TEMPE CN"/>
    <m/>
    <d v="2025-01-19T00:00:00"/>
    <d v="2025-02-06T00:00:00"/>
    <x v="0"/>
    <n v="2"/>
    <x v="0"/>
    <x v="0"/>
    <x v="0"/>
    <x v="0"/>
    <x v="1"/>
  </r>
  <r>
    <n v="515"/>
    <n v="5547481588"/>
    <d v="2025-02-11T00:00:00"/>
    <m/>
    <d v="2025-02-11T00:00:00"/>
    <s v="248417388 "/>
    <n v="557"/>
    <s v="USD"/>
    <n v="7730412215"/>
    <d v="2025-02-20T00:00:00"/>
    <s v="TEMPE CN"/>
    <m/>
    <d v="2025-01-19T00:00:00"/>
    <d v="2025-02-06T00:00:00"/>
    <x v="0"/>
    <n v="2"/>
    <x v="0"/>
    <x v="0"/>
    <x v="0"/>
    <x v="0"/>
    <x v="1"/>
  </r>
  <r>
    <n v="515"/>
    <n v="5547481586"/>
    <d v="2025-02-11T00:00:00"/>
    <m/>
    <d v="2025-02-11T00:00:00"/>
    <s v="248417388 "/>
    <n v="6839"/>
    <s v="USD"/>
    <n v="7730412229"/>
    <d v="2025-02-20T00:00:00"/>
    <s v="TEMPE CN"/>
    <m/>
    <d v="2025-01-19T00:00:00"/>
    <d v="2025-02-06T00:00:00"/>
    <x v="0"/>
    <n v="2"/>
    <x v="0"/>
    <x v="0"/>
    <x v="0"/>
    <x v="0"/>
    <x v="1"/>
  </r>
  <r>
    <n v="515"/>
    <n v="5547481575"/>
    <d v="2025-02-11T00:00:00"/>
    <m/>
    <d v="2025-02-11T00:00:00"/>
    <s v="248417388 "/>
    <n v="524"/>
    <s v="USD"/>
    <n v="7730412230"/>
    <d v="2025-02-20T00:00:00"/>
    <s v="TEMPE CN"/>
    <m/>
    <d v="2025-01-19T00:00:00"/>
    <d v="2025-02-06T00:00:00"/>
    <x v="0"/>
    <n v="2"/>
    <x v="0"/>
    <x v="0"/>
    <x v="0"/>
    <x v="0"/>
    <x v="1"/>
  </r>
  <r>
    <n v="515"/>
    <n v="5547481585"/>
    <d v="2025-02-11T00:00:00"/>
    <m/>
    <d v="2025-02-11T00:00:00"/>
    <s v="248417388 "/>
    <n v="391"/>
    <s v="USD"/>
    <n v="7730412231"/>
    <d v="2025-02-20T00:00:00"/>
    <s v="TEMPE CN"/>
    <m/>
    <d v="2025-01-19T00:00:00"/>
    <d v="2025-02-06T00:00:00"/>
    <x v="0"/>
    <n v="2"/>
    <x v="0"/>
    <x v="0"/>
    <x v="0"/>
    <x v="0"/>
    <x v="1"/>
  </r>
  <r>
    <n v="515"/>
    <n v="5547481581"/>
    <d v="2025-02-11T00:00:00"/>
    <m/>
    <d v="2025-02-11T00:00:00"/>
    <s v="248417388 "/>
    <n v="1063"/>
    <s v="USD"/>
    <n v="7730412232"/>
    <d v="2025-02-20T00:00:00"/>
    <s v="TEMPE CN"/>
    <m/>
    <d v="2025-01-19T00:00:00"/>
    <d v="2025-02-06T00:00:00"/>
    <x v="0"/>
    <n v="2"/>
    <x v="0"/>
    <x v="0"/>
    <x v="0"/>
    <x v="0"/>
    <x v="1"/>
  </r>
  <r>
    <n v="515"/>
    <n v="5547481579"/>
    <d v="2025-02-11T00:00:00"/>
    <m/>
    <d v="2025-02-11T00:00:00"/>
    <s v="248417388 "/>
    <n v="13633"/>
    <s v="USD"/>
    <n v="7730412233"/>
    <d v="2025-02-20T00:00:00"/>
    <s v="TEMPE CN"/>
    <m/>
    <d v="2025-01-19T00:00:00"/>
    <d v="2025-02-06T00:00:00"/>
    <x v="0"/>
    <n v="2"/>
    <x v="0"/>
    <x v="0"/>
    <x v="0"/>
    <x v="0"/>
    <x v="1"/>
  </r>
  <r>
    <n v="515"/>
    <n v="5547481583"/>
    <d v="2025-02-11T00:00:00"/>
    <m/>
    <d v="2025-02-11T00:00:00"/>
    <s v="248417388 "/>
    <n v="1901"/>
    <s v="USD"/>
    <n v="7730412234"/>
    <d v="2025-02-20T00:00:00"/>
    <s v="TEMPE CN"/>
    <m/>
    <d v="2025-01-19T00:00:00"/>
    <d v="2025-02-06T00:00:00"/>
    <x v="0"/>
    <n v="2"/>
    <x v="0"/>
    <x v="0"/>
    <x v="0"/>
    <x v="0"/>
    <x v="1"/>
  </r>
  <r>
    <n v="515"/>
    <n v="5547481587"/>
    <d v="2025-02-11T00:00:00"/>
    <m/>
    <d v="2025-02-11T00:00:00"/>
    <s v="248417388 "/>
    <n v="22729"/>
    <s v="USD"/>
    <n v="7730412235"/>
    <d v="2025-02-20T00:00:00"/>
    <s v="TEMPE CN"/>
    <m/>
    <d v="2025-01-19T00:00:00"/>
    <d v="2025-02-06T00:00:00"/>
    <x v="0"/>
    <n v="2"/>
    <x v="0"/>
    <x v="0"/>
    <x v="0"/>
    <x v="0"/>
    <x v="1"/>
  </r>
  <r>
    <n v="515"/>
    <n v="5547481582"/>
    <d v="2025-02-11T00:00:00"/>
    <m/>
    <d v="2025-02-11T00:00:00"/>
    <s v="248417388 "/>
    <n v="18855"/>
    <s v="USD"/>
    <n v="7730412236"/>
    <d v="2025-02-20T00:00:00"/>
    <s v="TEMPE CN"/>
    <m/>
    <d v="2025-01-19T00:00:00"/>
    <d v="2025-02-06T00:00:00"/>
    <x v="0"/>
    <n v="2"/>
    <x v="0"/>
    <x v="0"/>
    <x v="0"/>
    <x v="0"/>
    <x v="1"/>
  </r>
  <r>
    <n v="515"/>
    <n v="5547481577"/>
    <d v="2025-02-11T00:00:00"/>
    <m/>
    <d v="2025-02-11T00:00:00"/>
    <s v="248417388 "/>
    <n v="30449"/>
    <s v="USD"/>
    <n v="7730412237"/>
    <d v="2025-02-20T00:00:00"/>
    <s v="TEMPE CN"/>
    <m/>
    <d v="2025-01-19T00:00:00"/>
    <d v="2025-02-06T00:00:00"/>
    <x v="0"/>
    <n v="2"/>
    <x v="0"/>
    <x v="0"/>
    <x v="0"/>
    <x v="0"/>
    <x v="1"/>
  </r>
  <r>
    <n v="515"/>
    <n v="5547481580"/>
    <d v="2025-02-11T00:00:00"/>
    <m/>
    <d v="2025-02-11T00:00:00"/>
    <s v="248417388 "/>
    <n v="179"/>
    <s v="USD"/>
    <n v="7730412238"/>
    <d v="2025-02-20T00:00:00"/>
    <s v="TEMPE CN"/>
    <m/>
    <d v="2025-01-19T00:00:00"/>
    <d v="2025-02-06T00:00:00"/>
    <x v="0"/>
    <n v="2"/>
    <x v="0"/>
    <x v="0"/>
    <x v="0"/>
    <x v="0"/>
    <x v="1"/>
  </r>
  <r>
    <n v="515"/>
    <n v="5547481578"/>
    <d v="2025-02-11T00:00:00"/>
    <m/>
    <d v="2025-02-11T00:00:00"/>
    <s v="248417388 "/>
    <n v="11818"/>
    <s v="USD"/>
    <n v="7730412272"/>
    <d v="2025-02-20T00:00:00"/>
    <s v="TEMPE CN"/>
    <m/>
    <d v="2025-01-19T00:00:00"/>
    <d v="2025-02-06T00:00:00"/>
    <x v="0"/>
    <n v="2"/>
    <x v="0"/>
    <x v="0"/>
    <x v="0"/>
    <x v="0"/>
    <x v="1"/>
  </r>
  <r>
    <n v="515"/>
    <n v="5547481584"/>
    <d v="2025-02-11T00:00:00"/>
    <m/>
    <d v="2025-02-11T00:00:00"/>
    <s v="248417388 "/>
    <n v="4342"/>
    <s v="USD"/>
    <n v="7730412270"/>
    <d v="2025-02-20T00:00:00"/>
    <s v="TEMPE CN"/>
    <m/>
    <d v="2025-01-19T00:00:00"/>
    <d v="2025-02-06T00:00:00"/>
    <x v="0"/>
    <n v="2"/>
    <x v="0"/>
    <x v="0"/>
    <x v="0"/>
    <x v="0"/>
    <x v="1"/>
  </r>
  <r>
    <n v="515"/>
    <n v="5547481576"/>
    <d v="2025-02-11T00:00:00"/>
    <m/>
    <d v="2025-02-11T00:00:00"/>
    <s v="248417388 "/>
    <n v="586"/>
    <s v="USD"/>
    <n v="7730412271"/>
    <d v="2025-02-20T00:00:00"/>
    <s v="TEMPE CN"/>
    <m/>
    <d v="2025-01-19T00:00:00"/>
    <d v="2025-02-06T00:00:00"/>
    <x v="0"/>
    <n v="2"/>
    <x v="0"/>
    <x v="0"/>
    <x v="0"/>
    <x v="0"/>
    <x v="1"/>
  </r>
  <r>
    <n v="515"/>
    <n v="5547533611"/>
    <d v="2025-02-25T00:00:00"/>
    <m/>
    <d v="2025-02-25T00:00:00"/>
    <n v="249809354"/>
    <n v="31347"/>
    <s v="USD"/>
    <n v="7730414508"/>
    <d v="2025-03-07T00:00:00"/>
    <s v="TEMPE CN"/>
    <m/>
    <d v="2025-02-19T00:00:00"/>
    <d v="2025-03-09T00:00:00"/>
    <x v="0"/>
    <n v="3"/>
    <x v="0"/>
    <x v="0"/>
    <x v="0"/>
    <x v="0"/>
    <x v="1"/>
  </r>
  <r>
    <n v="515"/>
    <n v="5547533610"/>
    <d v="2025-02-25T00:00:00"/>
    <m/>
    <d v="2025-02-25T00:00:00"/>
    <n v="249809354"/>
    <n v="972"/>
    <s v="USD"/>
    <n v="7730414509"/>
    <d v="2025-03-07T00:00:00"/>
    <s v="TEMPE CN"/>
    <m/>
    <d v="2025-02-19T00:00:00"/>
    <d v="2025-03-09T00:00:00"/>
    <x v="0"/>
    <n v="3"/>
    <x v="0"/>
    <x v="0"/>
    <x v="0"/>
    <x v="0"/>
    <x v="1"/>
  </r>
  <r>
    <n v="515"/>
    <n v="5547533608"/>
    <d v="2025-02-25T00:00:00"/>
    <m/>
    <d v="2025-02-25T00:00:00"/>
    <n v="249809354"/>
    <n v="712"/>
    <s v="USD"/>
    <n v="7730414510"/>
    <d v="2025-03-07T00:00:00"/>
    <s v="TEMPE CN"/>
    <m/>
    <d v="2025-02-19T00:00:00"/>
    <d v="2025-03-09T00:00:00"/>
    <x v="0"/>
    <n v="3"/>
    <x v="0"/>
    <x v="0"/>
    <x v="0"/>
    <x v="0"/>
    <x v="1"/>
  </r>
  <r>
    <n v="515"/>
    <n v="5547533609"/>
    <d v="2025-02-25T00:00:00"/>
    <m/>
    <d v="2025-02-25T00:00:00"/>
    <n v="249809354"/>
    <n v="435"/>
    <s v="USD"/>
    <n v="7730414511"/>
    <d v="2025-03-07T00:00:00"/>
    <s v="TEMPE CN"/>
    <m/>
    <d v="2025-02-19T00:00:00"/>
    <d v="2025-03-09T00:00:00"/>
    <x v="0"/>
    <n v="3"/>
    <x v="0"/>
    <x v="0"/>
    <x v="0"/>
    <x v="0"/>
    <x v="1"/>
  </r>
  <r>
    <n v="515"/>
    <n v="5547543830"/>
    <d v="2025-03-04T00:00:00"/>
    <m/>
    <d v="2025-03-04T00:00:00"/>
    <n v="250040785"/>
    <n v="19949"/>
    <s v="USD"/>
    <n v="7730415681"/>
    <d v="2025-03-17T00:00:00"/>
    <s v="TEMPE CN"/>
    <m/>
    <d v="2025-02-27T00:00:00"/>
    <d v="2025-03-16T00:00:00"/>
    <x v="0"/>
    <n v="3"/>
    <x v="0"/>
    <x v="0"/>
    <x v="0"/>
    <x v="0"/>
    <x v="1"/>
  </r>
  <r>
    <n v="515"/>
    <n v="5547543842"/>
    <d v="2025-03-04T00:00:00"/>
    <m/>
    <d v="2025-03-04T00:00:00"/>
    <n v="250040785"/>
    <n v="18904"/>
    <s v="USD"/>
    <n v="7730415684"/>
    <d v="2025-03-17T00:00:00"/>
    <s v="TEMPE CN"/>
    <m/>
    <d v="2025-02-27T00:00:00"/>
    <d v="2025-03-16T00:00:00"/>
    <x v="0"/>
    <n v="3"/>
    <x v="0"/>
    <x v="0"/>
    <x v="0"/>
    <x v="0"/>
    <x v="1"/>
  </r>
  <r>
    <n v="515"/>
    <n v="5547543826"/>
    <d v="2025-03-04T00:00:00"/>
    <m/>
    <d v="2025-03-04T00:00:00"/>
    <n v="250040785"/>
    <n v="1306"/>
    <s v="USD"/>
    <n v="7730415685"/>
    <d v="2025-03-17T00:00:00"/>
    <s v="TEMPE CN"/>
    <m/>
    <d v="2025-02-27T00:00:00"/>
    <d v="2025-03-16T00:00:00"/>
    <x v="0"/>
    <n v="3"/>
    <x v="0"/>
    <x v="0"/>
    <x v="0"/>
    <x v="0"/>
    <x v="1"/>
  </r>
  <r>
    <n v="515"/>
    <n v="5547543829"/>
    <d v="2025-03-04T00:00:00"/>
    <m/>
    <d v="2025-03-04T00:00:00"/>
    <n v="250040785"/>
    <n v="394"/>
    <s v="USD"/>
    <n v="7730415736"/>
    <d v="2025-03-17T00:00:00"/>
    <s v="TEMPE CN"/>
    <m/>
    <d v="2025-02-27T00:00:00"/>
    <d v="2025-03-16T00:00:00"/>
    <x v="0"/>
    <n v="3"/>
    <x v="0"/>
    <x v="0"/>
    <x v="0"/>
    <x v="0"/>
    <x v="1"/>
  </r>
  <r>
    <n v="515"/>
    <n v="5547543848"/>
    <d v="2025-03-04T00:00:00"/>
    <m/>
    <d v="2025-03-04T00:00:00"/>
    <n v="250040785"/>
    <n v="1183"/>
    <s v="USD"/>
    <n v="7730415737"/>
    <d v="2025-03-17T00:00:00"/>
    <s v="TEMPE CN"/>
    <m/>
    <d v="2025-02-27T00:00:00"/>
    <d v="2025-03-16T00:00:00"/>
    <x v="0"/>
    <n v="3"/>
    <x v="0"/>
    <x v="0"/>
    <x v="0"/>
    <x v="0"/>
    <x v="1"/>
  </r>
  <r>
    <n v="515"/>
    <n v="5547543832"/>
    <d v="2025-03-04T00:00:00"/>
    <m/>
    <d v="2025-03-04T00:00:00"/>
    <n v="250040785"/>
    <n v="854"/>
    <s v="USD"/>
    <n v="7730415738"/>
    <d v="2025-03-17T00:00:00"/>
    <s v="TEMPE CN"/>
    <m/>
    <d v="2025-02-27T00:00:00"/>
    <d v="2025-03-16T00:00:00"/>
    <x v="0"/>
    <n v="3"/>
    <x v="0"/>
    <x v="0"/>
    <x v="0"/>
    <x v="0"/>
    <x v="1"/>
  </r>
  <r>
    <n v="515"/>
    <n v="5547543828"/>
    <d v="2025-03-04T00:00:00"/>
    <m/>
    <d v="2025-03-04T00:00:00"/>
    <n v="250040785"/>
    <n v="394"/>
    <s v="USD"/>
    <n v="7730415739"/>
    <d v="2025-03-17T00:00:00"/>
    <s v="TEMPE CN"/>
    <m/>
    <d v="2025-02-27T00:00:00"/>
    <d v="2025-03-16T00:00:00"/>
    <x v="0"/>
    <n v="3"/>
    <x v="0"/>
    <x v="0"/>
    <x v="0"/>
    <x v="0"/>
    <x v="1"/>
  </r>
  <r>
    <n v="515"/>
    <n v="5547558434"/>
    <d v="2025-03-11T00:00:00"/>
    <m/>
    <d v="2025-03-11T00:00:00"/>
    <n v="250150185"/>
    <n v="1899"/>
    <s v="USD"/>
    <n v="7730415872"/>
    <d v="2025-03-18T00:00:00"/>
    <s v="TEMPE CN"/>
    <m/>
    <d v="2025-03-06T00:00:00"/>
    <d v="2025-03-23T00:00:00"/>
    <x v="0"/>
    <n v="3"/>
    <x v="0"/>
    <x v="0"/>
    <x v="0"/>
    <x v="0"/>
    <x v="1"/>
  </r>
  <r>
    <n v="515"/>
    <n v="5547558433"/>
    <d v="2025-03-11T00:00:00"/>
    <m/>
    <d v="2025-03-11T00:00:00"/>
    <n v="250150185"/>
    <n v="395"/>
    <s v="USD"/>
    <n v="7730415873"/>
    <d v="2025-03-18T00:00:00"/>
    <s v="TEMPE CN"/>
    <m/>
    <d v="2025-03-06T00:00:00"/>
    <d v="2025-03-23T00:00:00"/>
    <x v="0"/>
    <n v="3"/>
    <x v="0"/>
    <x v="0"/>
    <x v="0"/>
    <x v="0"/>
    <x v="1"/>
  </r>
  <r>
    <n v="515"/>
    <n v="5547558422"/>
    <d v="2025-03-11T00:00:00"/>
    <m/>
    <d v="2025-03-11T00:00:00"/>
    <n v="250150185"/>
    <n v="395"/>
    <s v="USD"/>
    <n v="7730415874"/>
    <d v="2025-03-18T00:00:00"/>
    <s v="TEMPE CN"/>
    <m/>
    <d v="2025-03-06T00:00:00"/>
    <d v="2025-03-23T00:00:00"/>
    <x v="0"/>
    <n v="3"/>
    <x v="0"/>
    <x v="0"/>
    <x v="0"/>
    <x v="0"/>
    <x v="1"/>
  </r>
  <r>
    <n v="515"/>
    <n v="5547558424"/>
    <d v="2025-03-11T00:00:00"/>
    <m/>
    <d v="2025-03-11T00:00:00"/>
    <n v="250150185"/>
    <n v="395"/>
    <s v="USD"/>
    <n v="7730415875"/>
    <d v="2025-03-18T00:00:00"/>
    <s v="TEMPE CN"/>
    <m/>
    <d v="2025-03-06T00:00:00"/>
    <d v="2025-03-23T00:00:00"/>
    <x v="0"/>
    <n v="3"/>
    <x v="0"/>
    <x v="0"/>
    <x v="0"/>
    <x v="0"/>
    <x v="1"/>
  </r>
  <r>
    <n v="515"/>
    <n v="5547558435"/>
    <d v="2025-03-11T00:00:00"/>
    <m/>
    <d v="2025-03-11T00:00:00"/>
    <n v="250150185"/>
    <n v="395"/>
    <s v="USD"/>
    <n v="7730415876"/>
    <d v="2025-03-18T00:00:00"/>
    <s v="TEMPE CN"/>
    <m/>
    <d v="2025-03-06T00:00:00"/>
    <d v="2025-03-23T00:00:00"/>
    <x v="0"/>
    <n v="3"/>
    <x v="0"/>
    <x v="0"/>
    <x v="0"/>
    <x v="0"/>
    <x v="1"/>
  </r>
  <r>
    <n v="515"/>
    <n v="5547558425"/>
    <d v="2025-03-11T00:00:00"/>
    <m/>
    <d v="2025-03-11T00:00:00"/>
    <n v="250150185"/>
    <n v="395"/>
    <s v="USD"/>
    <n v="7730415898"/>
    <d v="2025-03-18T00:00:00"/>
    <s v="TEMPE CN"/>
    <m/>
    <d v="2025-03-06T00:00:00"/>
    <d v="2025-03-23T00:00:00"/>
    <x v="0"/>
    <n v="3"/>
    <x v="0"/>
    <x v="0"/>
    <x v="0"/>
    <x v="0"/>
    <x v="1"/>
  </r>
  <r>
    <n v="515"/>
    <n v="5547558427"/>
    <d v="2025-03-11T00:00:00"/>
    <m/>
    <d v="2025-03-11T00:00:00"/>
    <n v="250150185"/>
    <n v="395"/>
    <s v="USD"/>
    <n v="7730415899"/>
    <d v="2025-03-18T00:00:00"/>
    <s v="TEMPE CN"/>
    <m/>
    <d v="2025-03-06T00:00:00"/>
    <d v="2025-03-23T00:00:00"/>
    <x v="0"/>
    <n v="3"/>
    <x v="0"/>
    <x v="0"/>
    <x v="0"/>
    <x v="0"/>
    <x v="1"/>
  </r>
  <r>
    <n v="515"/>
    <n v="5547558441"/>
    <d v="2025-03-11T00:00:00"/>
    <m/>
    <d v="2025-03-11T00:00:00"/>
    <n v="250150185"/>
    <n v="927"/>
    <s v="USD"/>
    <n v="7730415900"/>
    <d v="2025-03-18T00:00:00"/>
    <s v="TEMPE CN"/>
    <m/>
    <d v="2025-03-06T00:00:00"/>
    <d v="2025-03-23T00:00:00"/>
    <x v="0"/>
    <n v="3"/>
    <x v="0"/>
    <x v="0"/>
    <x v="0"/>
    <x v="0"/>
    <x v="1"/>
  </r>
  <r>
    <n v="515"/>
    <n v="5547558440"/>
    <d v="2025-03-11T00:00:00"/>
    <m/>
    <d v="2025-03-11T00:00:00"/>
    <n v="250150185"/>
    <n v="654"/>
    <s v="USD"/>
    <n v="7730415901"/>
    <d v="2025-03-18T00:00:00"/>
    <s v="TEMPE CN"/>
    <m/>
    <d v="2025-03-06T00:00:00"/>
    <d v="2025-03-23T00:00:00"/>
    <x v="0"/>
    <n v="3"/>
    <x v="0"/>
    <x v="0"/>
    <x v="0"/>
    <x v="0"/>
    <x v="1"/>
  </r>
  <r>
    <n v="515"/>
    <n v="5547558423"/>
    <d v="2025-03-11T00:00:00"/>
    <m/>
    <d v="2025-03-11T00:00:00"/>
    <n v="250150185"/>
    <n v="395"/>
    <s v="USD"/>
    <n v="7730415902"/>
    <d v="2025-03-18T00:00:00"/>
    <s v="TEMPE CN"/>
    <m/>
    <d v="2025-03-06T00:00:00"/>
    <d v="2025-03-23T00:00:00"/>
    <x v="0"/>
    <n v="3"/>
    <x v="0"/>
    <x v="0"/>
    <x v="0"/>
    <x v="0"/>
    <x v="1"/>
  </r>
  <r>
    <n v="515"/>
    <n v="5547558432"/>
    <d v="2025-03-11T00:00:00"/>
    <m/>
    <d v="2025-03-11T00:00:00"/>
    <n v="250150185"/>
    <n v="578"/>
    <s v="USD"/>
    <n v="7730415903"/>
    <d v="2025-03-18T00:00:00"/>
    <s v="TEMPE CN"/>
    <m/>
    <d v="2025-03-06T00:00:00"/>
    <d v="2025-03-23T00:00:00"/>
    <x v="0"/>
    <n v="3"/>
    <x v="0"/>
    <x v="0"/>
    <x v="0"/>
    <x v="0"/>
    <x v="1"/>
  </r>
  <r>
    <n v="515"/>
    <n v="5547558439"/>
    <d v="2025-03-11T00:00:00"/>
    <m/>
    <d v="2025-03-11T00:00:00"/>
    <n v="250150185"/>
    <n v="586"/>
    <s v="USD"/>
    <n v="7730415904"/>
    <d v="2025-03-18T00:00:00"/>
    <s v="TEMPE CN"/>
    <m/>
    <d v="2025-03-06T00:00:00"/>
    <d v="2025-03-23T00:00:00"/>
    <x v="0"/>
    <n v="3"/>
    <x v="0"/>
    <x v="0"/>
    <x v="0"/>
    <x v="0"/>
    <x v="1"/>
  </r>
  <r>
    <n v="515"/>
    <n v="5547558442"/>
    <d v="2025-03-11T00:00:00"/>
    <m/>
    <d v="2025-03-11T00:00:00"/>
    <n v="250150185"/>
    <n v="1297"/>
    <s v="USD"/>
    <n v="7730415905"/>
    <d v="2025-03-18T00:00:00"/>
    <s v="TEMPE CN"/>
    <m/>
    <d v="2025-03-06T00:00:00"/>
    <d v="2025-03-23T00:00:00"/>
    <x v="0"/>
    <n v="3"/>
    <x v="0"/>
    <x v="0"/>
    <x v="0"/>
    <x v="0"/>
    <x v="1"/>
  </r>
  <r>
    <n v="515"/>
    <n v="5547558438"/>
    <d v="2025-03-11T00:00:00"/>
    <m/>
    <d v="2025-03-11T00:00:00"/>
    <n v="250150185"/>
    <n v="524"/>
    <s v="USD"/>
    <n v="7730415906"/>
    <d v="2025-03-18T00:00:00"/>
    <s v="TEMPE CN"/>
    <m/>
    <d v="2025-03-06T00:00:00"/>
    <d v="2025-03-23T00:00:00"/>
    <x v="0"/>
    <n v="3"/>
    <x v="0"/>
    <x v="0"/>
    <x v="0"/>
    <x v="0"/>
    <x v="1"/>
  </r>
  <r>
    <n v="515"/>
    <n v="5547569801"/>
    <d v="2025-03-19T00:00:00"/>
    <m/>
    <d v="2025-03-19T00:00:00"/>
    <n v="250761405"/>
    <n v="19041"/>
    <s v="USD"/>
    <n v="7730418268"/>
    <d v="2025-04-08T00:00:00"/>
    <s v="TEMPE CN"/>
    <m/>
    <d v="2025-03-13T00:00:00"/>
    <d v="2025-03-30T00:00:00"/>
    <x v="0"/>
    <n v="4"/>
    <x v="0"/>
    <x v="0"/>
    <x v="0"/>
    <x v="0"/>
    <x v="1"/>
  </r>
  <r>
    <n v="515"/>
    <n v="5547569805"/>
    <d v="2025-03-19T00:00:00"/>
    <m/>
    <d v="2025-03-19T00:00:00"/>
    <n v="250761405"/>
    <n v="39631"/>
    <s v="USD"/>
    <n v="7730418266"/>
    <d v="2025-04-08T00:00:00"/>
    <s v="TEMPE CN"/>
    <m/>
    <d v="2025-03-13T00:00:00"/>
    <d v="2025-03-30T00:00:00"/>
    <x v="0"/>
    <n v="4"/>
    <x v="0"/>
    <x v="0"/>
    <x v="0"/>
    <x v="0"/>
    <x v="1"/>
  </r>
  <r>
    <n v="515"/>
    <n v="5547569807"/>
    <d v="2025-03-19T00:00:00"/>
    <m/>
    <d v="2025-03-19T00:00:00"/>
    <n v="250761405"/>
    <n v="8638"/>
    <s v="USD"/>
    <n v="7730418267"/>
    <d v="2025-04-08T00:00:00"/>
    <s v="TEMPE CN"/>
    <m/>
    <d v="2025-03-13T00:00:00"/>
    <d v="2025-03-30T00:00:00"/>
    <x v="0"/>
    <n v="4"/>
    <x v="0"/>
    <x v="0"/>
    <x v="0"/>
    <x v="0"/>
    <x v="1"/>
  </r>
  <r>
    <n v="515"/>
    <n v="5547569806"/>
    <d v="2025-03-19T00:00:00"/>
    <m/>
    <d v="2025-03-19T00:00:00"/>
    <n v="250761405"/>
    <n v="5863"/>
    <s v="USD"/>
    <n v="7730418269"/>
    <d v="2025-04-08T00:00:00"/>
    <s v="TEMPE CN"/>
    <m/>
    <d v="2025-03-13T00:00:00"/>
    <d v="2025-03-30T00:00:00"/>
    <x v="0"/>
    <n v="4"/>
    <x v="0"/>
    <x v="0"/>
    <x v="0"/>
    <x v="0"/>
    <x v="1"/>
  </r>
  <r>
    <n v="515"/>
    <n v="5547569802"/>
    <d v="2025-03-19T00:00:00"/>
    <m/>
    <d v="2025-03-19T00:00:00"/>
    <n v="250761405"/>
    <n v="16799"/>
    <s v="USD"/>
    <n v="7730418270"/>
    <d v="2025-04-08T00:00:00"/>
    <s v="TEMPE CN"/>
    <m/>
    <d v="2025-03-13T00:00:00"/>
    <d v="2025-03-30T00:00:00"/>
    <x v="0"/>
    <n v="4"/>
    <x v="0"/>
    <x v="0"/>
    <x v="0"/>
    <x v="0"/>
    <x v="1"/>
  </r>
  <r>
    <n v="515"/>
    <n v="5547569803"/>
    <d v="2025-03-19T00:00:00"/>
    <m/>
    <d v="2025-03-19T00:00:00"/>
    <n v="250761405"/>
    <n v="2332"/>
    <s v="USD"/>
    <n v="7730418271"/>
    <d v="2025-04-08T00:00:00"/>
    <s v="TEMPE CN"/>
    <m/>
    <d v="2025-03-13T00:00:00"/>
    <d v="2025-03-30T00:00:00"/>
    <x v="0"/>
    <n v="4"/>
    <x v="0"/>
    <x v="0"/>
    <x v="0"/>
    <x v="0"/>
    <x v="1"/>
  </r>
  <r>
    <n v="515"/>
    <n v="5547569809"/>
    <d v="2025-03-19T00:00:00"/>
    <m/>
    <d v="2025-03-19T00:00:00"/>
    <n v="250761405"/>
    <n v="809"/>
    <s v="USD"/>
    <n v="7730418272"/>
    <d v="2025-04-08T00:00:00"/>
    <s v="TEMPE CN"/>
    <m/>
    <d v="2025-03-13T00:00:00"/>
    <d v="2025-03-30T00:00:00"/>
    <x v="0"/>
    <n v="4"/>
    <x v="0"/>
    <x v="0"/>
    <x v="0"/>
    <x v="0"/>
    <x v="1"/>
  </r>
  <r>
    <n v="515"/>
    <n v="5547569813"/>
    <d v="2025-03-19T00:00:00"/>
    <m/>
    <d v="2025-03-19T00:00:00"/>
    <n v="250761405"/>
    <n v="996"/>
    <s v="USD"/>
    <n v="7730418273"/>
    <d v="2025-04-08T00:00:00"/>
    <s v="TEMPE CN"/>
    <m/>
    <d v="2025-03-13T00:00:00"/>
    <d v="2025-03-30T00:00:00"/>
    <x v="0"/>
    <n v="4"/>
    <x v="0"/>
    <x v="0"/>
    <x v="0"/>
    <x v="0"/>
    <x v="1"/>
  </r>
  <r>
    <n v="515"/>
    <n v="5547569811"/>
    <d v="2025-03-19T00:00:00"/>
    <m/>
    <d v="2025-03-19T00:00:00"/>
    <n v="250761405"/>
    <n v="1158"/>
    <s v="USD"/>
    <n v="7730418274"/>
    <d v="2025-04-08T00:00:00"/>
    <s v="TEMPE CN"/>
    <m/>
    <d v="2025-03-13T00:00:00"/>
    <d v="2025-03-30T00:00:00"/>
    <x v="0"/>
    <n v="4"/>
    <x v="0"/>
    <x v="0"/>
    <x v="0"/>
    <x v="0"/>
    <x v="1"/>
  </r>
  <r>
    <n v="515"/>
    <n v="5547569810"/>
    <d v="2025-03-19T00:00:00"/>
    <m/>
    <d v="2025-03-19T00:00:00"/>
    <n v="250761405"/>
    <n v="814"/>
    <s v="USD"/>
    <n v="7730418319"/>
    <d v="2025-04-08T00:00:00"/>
    <s v="TEMPE CN"/>
    <m/>
    <d v="2025-03-13T00:00:00"/>
    <d v="2025-03-30T00:00:00"/>
    <x v="0"/>
    <n v="4"/>
    <x v="0"/>
    <x v="0"/>
    <x v="0"/>
    <x v="0"/>
    <x v="1"/>
  </r>
  <r>
    <n v="515"/>
    <n v="5547569812"/>
    <d v="2025-03-19T00:00:00"/>
    <m/>
    <d v="2025-03-19T00:00:00"/>
    <n v="250761405"/>
    <n v="809"/>
    <s v="USD"/>
    <n v="7730418320"/>
    <d v="2025-04-08T00:00:00"/>
    <s v="TEMPE CN"/>
    <m/>
    <d v="2025-03-13T00:00:00"/>
    <d v="2025-03-30T00:00:00"/>
    <x v="0"/>
    <n v="4"/>
    <x v="0"/>
    <x v="0"/>
    <x v="0"/>
    <x v="0"/>
    <x v="1"/>
  </r>
  <r>
    <n v="515"/>
    <n v="5547569804"/>
    <d v="2025-03-19T00:00:00"/>
    <m/>
    <d v="2025-03-19T00:00:00"/>
    <n v="250761405"/>
    <n v="395"/>
    <s v="USD"/>
    <n v="7730418332"/>
    <d v="2025-04-08T00:00:00"/>
    <s v="TEMPE CN"/>
    <m/>
    <d v="2025-03-13T00:00:00"/>
    <d v="2025-03-30T00:00:00"/>
    <x v="0"/>
    <n v="4"/>
    <x v="0"/>
    <x v="0"/>
    <x v="0"/>
    <x v="0"/>
    <x v="1"/>
  </r>
  <r>
    <n v="515"/>
    <n v="5547569808"/>
    <d v="2025-03-19T00:00:00"/>
    <m/>
    <d v="2025-03-19T00:00:00"/>
    <n v="250761405"/>
    <n v="2618"/>
    <s v="USD"/>
    <n v="7730418334"/>
    <d v="2025-04-08T00:00:00"/>
    <s v="TEMPE CN"/>
    <m/>
    <d v="2025-03-13T00:00:00"/>
    <d v="2025-03-30T00:00:00"/>
    <x v="0"/>
    <n v="4"/>
    <x v="0"/>
    <x v="0"/>
    <x v="0"/>
    <x v="0"/>
    <x v="1"/>
  </r>
  <r>
    <n v="515"/>
    <n v="5547585622"/>
    <d v="2025-03-27T00:00:00"/>
    <m/>
    <d v="2025-03-27T00:00:00"/>
    <n v="250988698"/>
    <n v="45252"/>
    <s v="USD"/>
    <n v="7730418333"/>
    <d v="2025-04-08T00:00:00"/>
    <s v="TEMPE CN"/>
    <m/>
    <d v="2025-03-20T00:00:00"/>
    <d v="2025-04-06T00:00:00"/>
    <x v="0"/>
    <n v="4"/>
    <x v="0"/>
    <x v="0"/>
    <x v="0"/>
    <x v="0"/>
    <x v="1"/>
  </r>
  <r>
    <n v="515"/>
    <n v="5547585623"/>
    <d v="2025-03-27T00:00:00"/>
    <m/>
    <d v="2025-03-27T00:00:00"/>
    <n v="250988698"/>
    <n v="33285"/>
    <s v="USD"/>
    <n v="7730418321"/>
    <d v="2025-04-08T00:00:00"/>
    <s v="TEMPE CN"/>
    <m/>
    <d v="2025-03-20T00:00:00"/>
    <d v="2025-04-06T00:00:00"/>
    <x v="0"/>
    <n v="4"/>
    <x v="0"/>
    <x v="0"/>
    <x v="0"/>
    <x v="0"/>
    <x v="1"/>
  </r>
  <r>
    <n v="515"/>
    <n v="5547585621"/>
    <d v="2025-03-27T00:00:00"/>
    <m/>
    <d v="2025-03-27T00:00:00"/>
    <n v="250988698"/>
    <n v="395"/>
    <s v="USD"/>
    <n v="7730418322"/>
    <d v="2025-04-08T00:00:00"/>
    <s v="TEMPE CN"/>
    <m/>
    <d v="2025-03-20T00:00:00"/>
    <d v="2025-04-06T00:00:00"/>
    <x v="0"/>
    <n v="4"/>
    <x v="0"/>
    <x v="0"/>
    <x v="0"/>
    <x v="0"/>
    <x v="1"/>
  </r>
  <r>
    <n v="515"/>
    <n v="5547585620"/>
    <d v="2025-03-27T00:00:00"/>
    <m/>
    <d v="2025-03-27T00:00:00"/>
    <n v="250988698"/>
    <n v="395"/>
    <s v="USD"/>
    <n v="7730418323"/>
    <d v="2025-04-08T00:00:00"/>
    <s v="TEMPE CN"/>
    <m/>
    <d v="2025-03-20T00:00:00"/>
    <d v="2025-04-06T00:00:00"/>
    <x v="0"/>
    <n v="4"/>
    <x v="0"/>
    <x v="0"/>
    <x v="0"/>
    <x v="0"/>
    <x v="1"/>
  </r>
  <r>
    <n v="515"/>
    <n v="5547585624"/>
    <d v="2025-03-27T00:00:00"/>
    <m/>
    <d v="2025-03-27T00:00:00"/>
    <n v="250988698"/>
    <n v="448"/>
    <s v="USD"/>
    <n v="7730418330"/>
    <d v="2025-04-08T00:00:00"/>
    <s v="TEMPE CN"/>
    <m/>
    <d v="2025-03-20T00:00:00"/>
    <d v="2025-04-06T00:00:00"/>
    <x v="0"/>
    <n v="4"/>
    <x v="0"/>
    <x v="0"/>
    <x v="0"/>
    <x v="0"/>
    <x v="1"/>
  </r>
  <r>
    <n v="515"/>
    <n v="5547585625"/>
    <d v="2025-03-27T00:00:00"/>
    <m/>
    <d v="2025-03-27T00:00:00"/>
    <n v="250988698"/>
    <n v="586"/>
    <s v="USD"/>
    <n v="7730418331"/>
    <d v="2025-04-08T00:00:00"/>
    <s v="TEMPE CN"/>
    <m/>
    <d v="2025-03-20T00:00:00"/>
    <d v="2025-04-06T00:00:00"/>
    <x v="0"/>
    <n v="4"/>
    <x v="0"/>
    <x v="0"/>
    <x v="0"/>
    <x v="0"/>
    <x v="1"/>
  </r>
  <r>
    <n v="515"/>
    <n v="5547609054"/>
    <d v="2025-04-08T00:00:00"/>
    <m/>
    <d v="2025-04-08T00:00:00"/>
    <s v="251706106 "/>
    <n v="59994"/>
    <s v="USD"/>
    <n v="7730419254"/>
    <d v="2025-04-15T00:00:00"/>
    <s v="TEMPE CN"/>
    <m/>
    <d v="2025-04-03T00:00:00"/>
    <d v="2025-04-20T00:00:00"/>
    <x v="0"/>
    <n v="4"/>
    <x v="0"/>
    <x v="0"/>
    <x v="0"/>
    <x v="0"/>
    <x v="1"/>
  </r>
  <r>
    <n v="515"/>
    <n v="5547609039"/>
    <d v="2025-04-08T00:00:00"/>
    <m/>
    <d v="2025-04-08T00:00:00"/>
    <s v="251706106 "/>
    <n v="7889"/>
    <s v="USD"/>
    <n v="7730419255"/>
    <d v="2025-04-15T00:00:00"/>
    <s v="TEMPE CN"/>
    <m/>
    <d v="2025-04-03T00:00:00"/>
    <d v="2025-04-20T00:00:00"/>
    <x v="0"/>
    <n v="4"/>
    <x v="0"/>
    <x v="0"/>
    <x v="0"/>
    <x v="0"/>
    <x v="1"/>
  </r>
  <r>
    <n v="515"/>
    <n v="5547609050"/>
    <d v="2025-04-08T00:00:00"/>
    <m/>
    <d v="2025-04-08T00:00:00"/>
    <s v="251706106 "/>
    <n v="1685"/>
    <s v="USD"/>
    <n v="7730419256"/>
    <d v="2025-04-15T00:00:00"/>
    <s v="TEMPE CN"/>
    <m/>
    <d v="2025-04-03T00:00:00"/>
    <d v="2025-04-20T00:00:00"/>
    <x v="0"/>
    <n v="4"/>
    <x v="0"/>
    <x v="0"/>
    <x v="0"/>
    <x v="0"/>
    <x v="1"/>
  </r>
  <r>
    <n v="515"/>
    <n v="5547609043"/>
    <d v="2025-04-08T00:00:00"/>
    <m/>
    <d v="2025-04-08T00:00:00"/>
    <s v="251706106 "/>
    <n v="7111"/>
    <s v="USD"/>
    <n v="7730419257"/>
    <d v="2025-04-15T00:00:00"/>
    <s v="TEMPE CN"/>
    <m/>
    <d v="2025-04-03T00:00:00"/>
    <d v="2025-04-20T00:00:00"/>
    <x v="0"/>
    <n v="4"/>
    <x v="0"/>
    <x v="0"/>
    <x v="0"/>
    <x v="0"/>
    <x v="1"/>
  </r>
  <r>
    <n v="515"/>
    <n v="5547609044"/>
    <d v="2025-04-08T00:00:00"/>
    <m/>
    <d v="2025-04-08T00:00:00"/>
    <s v="251706106 "/>
    <n v="5645"/>
    <s v="USD"/>
    <n v="7730419274"/>
    <d v="2025-04-15T00:00:00"/>
    <s v="TEMPE CN"/>
    <m/>
    <d v="2025-04-03T00:00:00"/>
    <d v="2025-04-20T00:00:00"/>
    <x v="0"/>
    <n v="4"/>
    <x v="0"/>
    <x v="0"/>
    <x v="0"/>
    <x v="0"/>
    <x v="1"/>
  </r>
  <r>
    <n v="515"/>
    <n v="5547609046"/>
    <d v="2025-04-08T00:00:00"/>
    <m/>
    <d v="2025-04-08T00:00:00"/>
    <s v="251706106 "/>
    <n v="50842"/>
    <s v="USD"/>
    <n v="7730419275"/>
    <d v="2025-04-15T00:00:00"/>
    <s v="TEMPE CN"/>
    <m/>
    <d v="2025-04-03T00:00:00"/>
    <d v="2025-04-20T00:00:00"/>
    <x v="0"/>
    <n v="4"/>
    <x v="0"/>
    <x v="0"/>
    <x v="0"/>
    <x v="0"/>
    <x v="1"/>
  </r>
  <r>
    <n v="515"/>
    <n v="5547609053"/>
    <d v="2025-04-08T00:00:00"/>
    <m/>
    <d v="2025-04-08T00:00:00"/>
    <s v="251706106 "/>
    <n v="37"/>
    <s v="USD"/>
    <n v="7730419276"/>
    <d v="2025-04-15T00:00:00"/>
    <s v="TEMPE CN"/>
    <m/>
    <d v="2025-04-03T00:00:00"/>
    <d v="2025-04-20T00:00:00"/>
    <x v="0"/>
    <n v="4"/>
    <x v="0"/>
    <x v="0"/>
    <x v="0"/>
    <x v="0"/>
    <x v="1"/>
  </r>
  <r>
    <n v="515"/>
    <n v="5547609052"/>
    <d v="2025-04-08T00:00:00"/>
    <m/>
    <d v="2025-04-08T00:00:00"/>
    <s v="251706106 "/>
    <n v="549"/>
    <s v="USD"/>
    <n v="7730419277"/>
    <d v="2025-04-15T00:00:00"/>
    <s v="TEMPE CN"/>
    <m/>
    <d v="2025-04-03T00:00:00"/>
    <d v="2025-04-20T00:00:00"/>
    <x v="0"/>
    <n v="4"/>
    <x v="0"/>
    <x v="0"/>
    <x v="0"/>
    <x v="0"/>
    <x v="1"/>
  </r>
  <r>
    <n v="515"/>
    <n v="5547609047"/>
    <d v="2025-04-08T00:00:00"/>
    <m/>
    <d v="2025-04-08T00:00:00"/>
    <s v="251706106 "/>
    <n v="889"/>
    <s v="USD"/>
    <n v="7730419278"/>
    <d v="2025-04-15T00:00:00"/>
    <s v="TEMPE CN"/>
    <m/>
    <d v="2025-04-03T00:00:00"/>
    <d v="2025-04-20T00:00:00"/>
    <x v="0"/>
    <n v="4"/>
    <x v="0"/>
    <x v="0"/>
    <x v="0"/>
    <x v="0"/>
    <x v="1"/>
  </r>
  <r>
    <n v="515"/>
    <n v="5547609040"/>
    <d v="2025-04-08T00:00:00"/>
    <m/>
    <d v="2025-04-08T00:00:00"/>
    <s v="251706106 "/>
    <n v="888"/>
    <s v="USD"/>
    <n v="7730419279"/>
    <d v="2025-04-15T00:00:00"/>
    <s v="TEMPE CN"/>
    <m/>
    <d v="2025-04-03T00:00:00"/>
    <d v="2025-04-20T00:00:00"/>
    <x v="0"/>
    <n v="4"/>
    <x v="0"/>
    <x v="0"/>
    <x v="0"/>
    <x v="0"/>
    <x v="1"/>
  </r>
  <r>
    <n v="515"/>
    <n v="5547609038"/>
    <d v="2025-04-08T00:00:00"/>
    <m/>
    <d v="2025-04-08T00:00:00"/>
    <s v="251706106 "/>
    <n v="393"/>
    <s v="USD"/>
    <n v="7730419287"/>
    <d v="2025-04-15T00:00:00"/>
    <s v="TEMPE CN"/>
    <m/>
    <d v="2025-04-03T00:00:00"/>
    <d v="2025-04-20T00:00:00"/>
    <x v="0"/>
    <n v="4"/>
    <x v="0"/>
    <x v="0"/>
    <x v="0"/>
    <x v="0"/>
    <x v="1"/>
  </r>
  <r>
    <n v="515"/>
    <n v="5547609048"/>
    <d v="2025-04-08T00:00:00"/>
    <m/>
    <d v="2025-04-08T00:00:00"/>
    <s v="251706106 "/>
    <n v="858"/>
    <s v="USD"/>
    <n v="7730419294"/>
    <d v="2025-04-15T00:00:00"/>
    <s v="TEMPE CN"/>
    <m/>
    <d v="2025-04-03T00:00:00"/>
    <d v="2025-04-20T00:00:00"/>
    <x v="0"/>
    <n v="4"/>
    <x v="0"/>
    <x v="0"/>
    <x v="0"/>
    <x v="0"/>
    <x v="1"/>
  </r>
  <r>
    <n v="515"/>
    <n v="5547609041"/>
    <d v="2025-04-08T00:00:00"/>
    <m/>
    <d v="2025-04-08T00:00:00"/>
    <s v="251706106 "/>
    <n v="1008"/>
    <s v="USD"/>
    <n v="7730419297"/>
    <d v="2025-04-15T00:00:00"/>
    <s v="TEMPE CN"/>
    <m/>
    <d v="2025-04-03T00:00:00"/>
    <d v="2025-04-20T00:00:00"/>
    <x v="0"/>
    <n v="4"/>
    <x v="0"/>
    <x v="0"/>
    <x v="0"/>
    <x v="0"/>
    <x v="1"/>
  </r>
  <r>
    <n v="515"/>
    <n v="5547609036"/>
    <d v="2025-04-08T00:00:00"/>
    <m/>
    <d v="2025-04-08T00:00:00"/>
    <s v="251706106 "/>
    <n v="393"/>
    <s v="USD"/>
    <n v="7730419298"/>
    <d v="2025-04-15T00:00:00"/>
    <s v="TEMPE CN"/>
    <m/>
    <d v="2025-04-03T00:00:00"/>
    <d v="2025-04-20T00:00:00"/>
    <x v="0"/>
    <n v="4"/>
    <x v="0"/>
    <x v="0"/>
    <x v="0"/>
    <x v="0"/>
    <x v="1"/>
  </r>
  <r>
    <n v="515"/>
    <n v="5547609049"/>
    <d v="2025-04-08T00:00:00"/>
    <m/>
    <d v="2025-04-08T00:00:00"/>
    <s v="251706106 "/>
    <n v="1259"/>
    <s v="USD"/>
    <n v="7730419299"/>
    <d v="2025-04-15T00:00:00"/>
    <s v="TEMPE CN"/>
    <m/>
    <d v="2025-04-03T00:00:00"/>
    <d v="2025-04-20T00:00:00"/>
    <x v="0"/>
    <n v="4"/>
    <x v="0"/>
    <x v="0"/>
    <x v="0"/>
    <x v="0"/>
    <x v="1"/>
  </r>
  <r>
    <n v="515"/>
    <n v="5547609045"/>
    <d v="2025-04-08T00:00:00"/>
    <m/>
    <d v="2025-04-08T00:00:00"/>
    <s v="251706106 "/>
    <n v="393"/>
    <s v="USD"/>
    <n v="7730419300"/>
    <d v="2025-04-15T00:00:00"/>
    <s v="TEMPE CN"/>
    <m/>
    <d v="2025-04-03T00:00:00"/>
    <d v="2025-04-20T00:00:00"/>
    <x v="0"/>
    <n v="4"/>
    <x v="0"/>
    <x v="0"/>
    <x v="0"/>
    <x v="0"/>
    <x v="1"/>
  </r>
  <r>
    <n v="515"/>
    <n v="5547609042"/>
    <d v="2025-04-08T00:00:00"/>
    <m/>
    <d v="2025-04-08T00:00:00"/>
    <s v="251706106 "/>
    <n v="471"/>
    <s v="USD"/>
    <n v="7730419301"/>
    <d v="2025-04-15T00:00:00"/>
    <s v="TEMPE CN"/>
    <m/>
    <d v="2025-04-03T00:00:00"/>
    <d v="2025-04-20T00:00:00"/>
    <x v="0"/>
    <n v="4"/>
    <x v="0"/>
    <x v="0"/>
    <x v="0"/>
    <x v="0"/>
    <x v="1"/>
  </r>
  <r>
    <n v="515"/>
    <n v="5547609037"/>
    <d v="2025-04-08T00:00:00"/>
    <m/>
    <d v="2025-04-08T00:00:00"/>
    <s v="251706106 "/>
    <n v="393"/>
    <s v="USD"/>
    <n v="7730419302"/>
    <d v="2025-04-15T00:00:00"/>
    <s v="TEMPE CN"/>
    <m/>
    <d v="2025-04-03T00:00:00"/>
    <d v="2025-04-20T00:00:00"/>
    <x v="0"/>
    <n v="4"/>
    <x v="0"/>
    <x v="0"/>
    <x v="0"/>
    <x v="0"/>
    <x v="1"/>
  </r>
  <r>
    <n v="515"/>
    <n v="5547609051"/>
    <d v="2025-04-08T00:00:00"/>
    <m/>
    <d v="2025-04-08T00:00:00"/>
    <s v="251706106 "/>
    <n v="459"/>
    <s v="USD"/>
    <n v="7730419303"/>
    <d v="2025-04-15T00:00:00"/>
    <s v="TEMPE CN"/>
    <m/>
    <d v="2025-04-03T00:00:00"/>
    <d v="2025-04-20T00:00:00"/>
    <x v="0"/>
    <n v="4"/>
    <x v="0"/>
    <x v="0"/>
    <x v="0"/>
    <x v="0"/>
    <x v="1"/>
  </r>
  <r>
    <n v="515"/>
    <n v="5547595575"/>
    <d v="2025-04-08T00:00:00"/>
    <m/>
    <d v="2025-04-08T00:00:00"/>
    <s v="251221247 "/>
    <n v="20389"/>
    <s v="USD"/>
    <n v="7730419611"/>
    <d v="2025-04-16T00:00:00"/>
    <s v="TEMPE CN"/>
    <m/>
    <d v="2025-03-27T00:00:00"/>
    <d v="2025-04-13T00:00:00"/>
    <x v="0"/>
    <n v="4"/>
    <x v="0"/>
    <x v="0"/>
    <x v="0"/>
    <x v="0"/>
    <x v="1"/>
  </r>
  <r>
    <n v="515"/>
    <n v="5547595583"/>
    <d v="2025-04-08T00:00:00"/>
    <m/>
    <d v="2025-04-08T00:00:00"/>
    <s v="251221247 "/>
    <n v="27846"/>
    <s v="USD"/>
    <n v="7730419612"/>
    <d v="2025-04-16T00:00:00"/>
    <s v="TEMPE CN"/>
    <m/>
    <d v="2025-03-27T00:00:00"/>
    <d v="2025-04-13T00:00:00"/>
    <x v="0"/>
    <n v="4"/>
    <x v="0"/>
    <x v="0"/>
    <x v="0"/>
    <x v="0"/>
    <x v="1"/>
  </r>
  <r>
    <n v="515"/>
    <n v="5547595579"/>
    <d v="2025-04-08T00:00:00"/>
    <m/>
    <d v="2025-04-08T00:00:00"/>
    <s v="251221247 "/>
    <n v="544"/>
    <s v="USD"/>
    <n v="7730419613"/>
    <d v="2025-04-16T00:00:00"/>
    <s v="TEMPE CN"/>
    <m/>
    <d v="2025-03-27T00:00:00"/>
    <d v="2025-04-13T00:00:00"/>
    <x v="0"/>
    <n v="4"/>
    <x v="0"/>
    <x v="0"/>
    <x v="0"/>
    <x v="0"/>
    <x v="1"/>
  </r>
  <r>
    <n v="515"/>
    <n v="5547595581"/>
    <d v="2025-04-08T00:00:00"/>
    <m/>
    <d v="2025-04-08T00:00:00"/>
    <s v="251221247 "/>
    <n v="394"/>
    <s v="USD"/>
    <n v="7730477351"/>
    <d v="2025-12-24T00:00:00"/>
    <s v="TEMPE CN"/>
    <m/>
    <d v="2025-03-27T00:00:00"/>
    <d v="2025-04-13T00:00:00"/>
    <x v="0"/>
    <n v="12"/>
    <x v="0"/>
    <x v="0"/>
    <x v="0"/>
    <x v="0"/>
    <x v="1"/>
  </r>
  <r>
    <n v="515"/>
    <n v="5547595577"/>
    <d v="2025-04-08T00:00:00"/>
    <m/>
    <d v="2025-04-08T00:00:00"/>
    <s v="251221247 "/>
    <n v="622"/>
    <s v="USD"/>
    <n v="7730419615"/>
    <d v="2025-04-16T00:00:00"/>
    <s v="TEMPE CN"/>
    <m/>
    <d v="2025-03-27T00:00:00"/>
    <d v="2025-04-13T00:00:00"/>
    <x v="0"/>
    <n v="4"/>
    <x v="0"/>
    <x v="0"/>
    <x v="0"/>
    <x v="0"/>
    <x v="1"/>
  </r>
  <r>
    <n v="515"/>
    <n v="5547595580"/>
    <d v="2025-04-08T00:00:00"/>
    <m/>
    <d v="2025-04-08T00:00:00"/>
    <s v="251221247 "/>
    <n v="67"/>
    <s v="USD"/>
    <n v="7730419616"/>
    <d v="2025-04-16T00:00:00"/>
    <s v="TEMPE CN"/>
    <m/>
    <d v="2025-03-27T00:00:00"/>
    <d v="2025-04-13T00:00:00"/>
    <x v="0"/>
    <n v="4"/>
    <x v="0"/>
    <x v="0"/>
    <x v="0"/>
    <x v="0"/>
    <x v="1"/>
  </r>
  <r>
    <n v="515"/>
    <n v="5547602042"/>
    <d v="2025-04-08T00:00:00"/>
    <m/>
    <d v="2025-04-08T00:00:00"/>
    <s v="251221247 "/>
    <n v="658"/>
    <s v="USD"/>
    <n v="7730419617"/>
    <d v="2025-04-16T00:00:00"/>
    <s v="TEMPE CN"/>
    <m/>
    <d v="2025-03-27T00:00:00"/>
    <d v="2025-04-13T00:00:00"/>
    <x v="0"/>
    <n v="4"/>
    <x v="0"/>
    <x v="0"/>
    <x v="0"/>
    <x v="0"/>
    <x v="1"/>
  </r>
  <r>
    <n v="515"/>
    <n v="5547595582"/>
    <d v="2025-04-08T00:00:00"/>
    <m/>
    <d v="2025-04-08T00:00:00"/>
    <s v="251221247 "/>
    <n v="394"/>
    <s v="USD"/>
    <n v="7730419618"/>
    <d v="2025-04-16T00:00:00"/>
    <s v="TEMPE CN"/>
    <m/>
    <d v="2025-03-27T00:00:00"/>
    <d v="2025-04-13T00:00:00"/>
    <x v="0"/>
    <n v="4"/>
    <x v="0"/>
    <x v="0"/>
    <x v="0"/>
    <x v="0"/>
    <x v="1"/>
  </r>
  <r>
    <n v="515"/>
    <n v="5547595574"/>
    <d v="2025-04-08T00:00:00"/>
    <m/>
    <d v="2025-04-08T00:00:00"/>
    <s v="251221247 "/>
    <n v="394"/>
    <s v="USD"/>
    <n v="7730419619"/>
    <d v="2025-04-16T00:00:00"/>
    <s v="TEMPE CN"/>
    <m/>
    <d v="2025-03-27T00:00:00"/>
    <d v="2025-04-13T00:00:00"/>
    <x v="0"/>
    <n v="4"/>
    <x v="0"/>
    <x v="0"/>
    <x v="0"/>
    <x v="0"/>
    <x v="1"/>
  </r>
  <r>
    <n v="515"/>
    <n v="5547595576"/>
    <d v="2025-04-08T00:00:00"/>
    <m/>
    <d v="2025-04-08T00:00:00"/>
    <s v="251221247 "/>
    <n v="394"/>
    <s v="USD"/>
    <n v="7730419620"/>
    <d v="2025-04-16T00:00:00"/>
    <s v="TEMPE CN"/>
    <m/>
    <d v="2025-03-27T00:00:00"/>
    <d v="2025-04-13T00:00:00"/>
    <x v="0"/>
    <n v="4"/>
    <x v="0"/>
    <x v="0"/>
    <x v="0"/>
    <x v="0"/>
    <x v="1"/>
  </r>
  <r>
    <n v="515"/>
    <n v="5547595573"/>
    <d v="2025-04-08T00:00:00"/>
    <m/>
    <d v="2025-04-08T00:00:00"/>
    <s v="251221247 "/>
    <n v="394"/>
    <s v="USD"/>
    <n v="7730419625"/>
    <d v="2025-04-16T00:00:00"/>
    <s v="TEMPE CN"/>
    <m/>
    <d v="2025-03-27T00:00:00"/>
    <d v="2025-04-13T00:00:00"/>
    <x v="0"/>
    <n v="4"/>
    <x v="0"/>
    <x v="0"/>
    <x v="0"/>
    <x v="0"/>
    <x v="1"/>
  </r>
  <r>
    <n v="515"/>
    <n v="5547595578"/>
    <d v="2025-04-08T00:00:00"/>
    <m/>
    <d v="2025-04-08T00:00:00"/>
    <s v="251221247 "/>
    <n v="671"/>
    <s v="USD"/>
    <n v="7730419626"/>
    <d v="2025-04-16T00:00:00"/>
    <s v="TEMPE CN"/>
    <m/>
    <d v="2025-03-27T00:00:00"/>
    <d v="2025-04-13T00:00:00"/>
    <x v="0"/>
    <n v="4"/>
    <x v="0"/>
    <x v="0"/>
    <x v="0"/>
    <x v="0"/>
    <x v="1"/>
  </r>
  <r>
    <n v="515"/>
    <n v="5547595584"/>
    <d v="2025-04-08T00:00:00"/>
    <m/>
    <d v="2025-04-08T00:00:00"/>
    <s v="251221247 "/>
    <n v="524"/>
    <s v="USD"/>
    <n v="7730419627"/>
    <d v="2025-04-16T00:00:00"/>
    <s v="TEMPE CN"/>
    <m/>
    <d v="2025-03-27T00:00:00"/>
    <d v="2025-04-13T00:00:00"/>
    <x v="0"/>
    <n v="4"/>
    <x v="0"/>
    <x v="0"/>
    <x v="0"/>
    <x v="0"/>
    <x v="1"/>
  </r>
  <r>
    <n v="515"/>
    <n v="5547622641"/>
    <d v="2025-04-21T00:00:00"/>
    <m/>
    <d v="2025-04-21T00:00:00"/>
    <n v="252050525"/>
    <n v="19081"/>
    <s v="USD"/>
    <n v="7730420858"/>
    <d v="2025-04-30T00:00:00"/>
    <s v="TEMPE CN"/>
    <m/>
    <d v="2025-04-10T00:00:00"/>
    <d v="2025-04-27T00:00:00"/>
    <x v="0"/>
    <n v="4"/>
    <x v="0"/>
    <x v="0"/>
    <x v="0"/>
    <x v="0"/>
    <x v="1"/>
  </r>
  <r>
    <n v="515"/>
    <n v="5547622635"/>
    <d v="2025-04-21T00:00:00"/>
    <m/>
    <d v="2025-04-21T00:00:00"/>
    <n v="252050525"/>
    <n v="21347"/>
    <s v="USD"/>
    <n v="7730420875"/>
    <d v="2025-04-30T00:00:00"/>
    <s v="TEMPE CN"/>
    <m/>
    <d v="2025-04-10T00:00:00"/>
    <d v="2025-04-27T00:00:00"/>
    <x v="0"/>
    <n v="4"/>
    <x v="0"/>
    <x v="0"/>
    <x v="0"/>
    <x v="0"/>
    <x v="1"/>
  </r>
  <r>
    <n v="515"/>
    <n v="5547622634"/>
    <d v="2025-04-21T00:00:00"/>
    <m/>
    <d v="2025-04-21T00:00:00"/>
    <n v="252050525"/>
    <n v="5935"/>
    <s v="USD"/>
    <n v="7730420857"/>
    <d v="2025-04-30T00:00:00"/>
    <s v="TEMPE CN"/>
    <m/>
    <d v="2025-04-10T00:00:00"/>
    <d v="2025-04-27T00:00:00"/>
    <x v="0"/>
    <n v="4"/>
    <x v="0"/>
    <x v="0"/>
    <x v="0"/>
    <x v="0"/>
    <x v="1"/>
  </r>
  <r>
    <n v="515"/>
    <n v="5547622647"/>
    <d v="2025-04-21T00:00:00"/>
    <m/>
    <d v="2025-04-21T00:00:00"/>
    <n v="252050525"/>
    <n v="14323"/>
    <s v="USD"/>
    <n v="7730420879"/>
    <d v="2025-04-30T00:00:00"/>
    <s v="TEMPE CN"/>
    <m/>
    <d v="2025-04-10T00:00:00"/>
    <d v="2025-04-27T00:00:00"/>
    <x v="0"/>
    <n v="4"/>
    <x v="0"/>
    <x v="0"/>
    <x v="0"/>
    <x v="0"/>
    <x v="1"/>
  </r>
  <r>
    <n v="515"/>
    <n v="5547622644"/>
    <d v="2025-04-21T00:00:00"/>
    <m/>
    <d v="2025-04-21T00:00:00"/>
    <n v="252050525"/>
    <n v="9476"/>
    <s v="USD"/>
    <n v="7730420871"/>
    <d v="2025-04-30T00:00:00"/>
    <s v="TEMPE CN"/>
    <m/>
    <d v="2025-04-10T00:00:00"/>
    <d v="2025-04-27T00:00:00"/>
    <x v="0"/>
    <n v="4"/>
    <x v="0"/>
    <x v="0"/>
    <x v="0"/>
    <x v="0"/>
    <x v="1"/>
  </r>
  <r>
    <n v="515"/>
    <n v="5547622645"/>
    <d v="2025-04-21T00:00:00"/>
    <m/>
    <d v="2025-04-21T00:00:00"/>
    <n v="252050525"/>
    <n v="17296"/>
    <s v="USD"/>
    <n v="7730420889"/>
    <d v="2025-04-30T00:00:00"/>
    <s v="TEMPE CN"/>
    <m/>
    <d v="2025-04-10T00:00:00"/>
    <d v="2025-04-27T00:00:00"/>
    <x v="0"/>
    <n v="4"/>
    <x v="0"/>
    <x v="0"/>
    <x v="0"/>
    <x v="0"/>
    <x v="1"/>
  </r>
  <r>
    <n v="515"/>
    <n v="5547622640"/>
    <d v="2025-04-21T00:00:00"/>
    <m/>
    <d v="2025-04-21T00:00:00"/>
    <n v="252050525"/>
    <n v="34104"/>
    <s v="USD"/>
    <n v="7730420880"/>
    <d v="2025-04-30T00:00:00"/>
    <s v="TEMPE CN"/>
    <m/>
    <d v="2025-04-10T00:00:00"/>
    <d v="2025-04-27T00:00:00"/>
    <x v="0"/>
    <n v="4"/>
    <x v="0"/>
    <x v="0"/>
    <x v="0"/>
    <x v="0"/>
    <x v="1"/>
  </r>
  <r>
    <n v="515"/>
    <n v="5547622648"/>
    <d v="2025-04-21T00:00:00"/>
    <m/>
    <d v="2025-04-21T00:00:00"/>
    <n v="252050525"/>
    <n v="467"/>
    <s v="USD"/>
    <n v="7730420890"/>
    <d v="2025-04-30T00:00:00"/>
    <s v="TEMPE CN"/>
    <m/>
    <d v="2025-04-10T00:00:00"/>
    <d v="2025-04-27T00:00:00"/>
    <x v="0"/>
    <n v="4"/>
    <x v="0"/>
    <x v="0"/>
    <x v="0"/>
    <x v="0"/>
    <x v="1"/>
  </r>
  <r>
    <n v="515"/>
    <n v="5547622642"/>
    <d v="2025-04-21T00:00:00"/>
    <m/>
    <d v="2025-04-21T00:00:00"/>
    <n v="252050525"/>
    <n v="391"/>
    <s v="USD"/>
    <n v="7730420870"/>
    <d v="2025-04-30T00:00:00"/>
    <s v="TEMPE CN"/>
    <m/>
    <d v="2025-04-10T00:00:00"/>
    <d v="2025-04-27T00:00:00"/>
    <x v="0"/>
    <n v="4"/>
    <x v="0"/>
    <x v="0"/>
    <x v="0"/>
    <x v="0"/>
    <x v="1"/>
  </r>
  <r>
    <n v="515"/>
    <n v="5547622650"/>
    <d v="2025-04-21T00:00:00"/>
    <m/>
    <d v="2025-04-21T00:00:00"/>
    <n v="252050525"/>
    <n v="589"/>
    <s v="USD"/>
    <n v="7730420872"/>
    <d v="2025-04-30T00:00:00"/>
    <s v="TEMPE CN"/>
    <m/>
    <d v="2025-04-10T00:00:00"/>
    <d v="2025-04-27T00:00:00"/>
    <x v="0"/>
    <n v="4"/>
    <x v="0"/>
    <x v="0"/>
    <x v="0"/>
    <x v="0"/>
    <x v="1"/>
  </r>
  <r>
    <n v="515"/>
    <n v="5547622638"/>
    <d v="2025-04-21T00:00:00"/>
    <m/>
    <d v="2025-04-21T00:00:00"/>
    <n v="252050525"/>
    <n v="744"/>
    <s v="USD"/>
    <n v="7730420874"/>
    <d v="2025-04-30T00:00:00"/>
    <s v="TEMPE CN"/>
    <m/>
    <d v="2025-04-10T00:00:00"/>
    <d v="2025-04-27T00:00:00"/>
    <x v="0"/>
    <n v="4"/>
    <x v="0"/>
    <x v="0"/>
    <x v="0"/>
    <x v="0"/>
    <x v="1"/>
  </r>
  <r>
    <n v="515"/>
    <n v="5547622630"/>
    <d v="2025-04-21T00:00:00"/>
    <m/>
    <d v="2025-04-21T00:00:00"/>
    <n v="252050525"/>
    <n v="391"/>
    <s v="USD"/>
    <n v="7730420873"/>
    <d v="2025-04-30T00:00:00"/>
    <s v="TEMPE CN"/>
    <m/>
    <d v="2025-04-10T00:00:00"/>
    <d v="2025-04-27T00:00:00"/>
    <x v="0"/>
    <n v="4"/>
    <x v="0"/>
    <x v="0"/>
    <x v="0"/>
    <x v="0"/>
    <x v="1"/>
  </r>
  <r>
    <n v="515"/>
    <n v="5547622646"/>
    <d v="2025-04-21T00:00:00"/>
    <m/>
    <d v="2025-04-21T00:00:00"/>
    <n v="252050525"/>
    <n v="913"/>
    <s v="USD"/>
    <n v="7730420876"/>
    <d v="2025-04-30T00:00:00"/>
    <s v="TEMPE CN"/>
    <m/>
    <d v="2025-04-10T00:00:00"/>
    <d v="2025-04-27T00:00:00"/>
    <x v="0"/>
    <n v="4"/>
    <x v="0"/>
    <x v="0"/>
    <x v="0"/>
    <x v="0"/>
    <x v="1"/>
  </r>
  <r>
    <n v="515"/>
    <n v="5547622637"/>
    <d v="2025-04-21T00:00:00"/>
    <m/>
    <d v="2025-04-21T00:00:00"/>
    <n v="252050525"/>
    <n v="391"/>
    <s v="USD"/>
    <n v="7730420878"/>
    <d v="2025-04-30T00:00:00"/>
    <s v="TEMPE CN"/>
    <m/>
    <d v="2025-04-10T00:00:00"/>
    <d v="2025-04-27T00:00:00"/>
    <x v="0"/>
    <n v="4"/>
    <x v="0"/>
    <x v="0"/>
    <x v="0"/>
    <x v="0"/>
    <x v="1"/>
  </r>
  <r>
    <n v="515"/>
    <n v="5547622643"/>
    <d v="2025-04-21T00:00:00"/>
    <m/>
    <d v="2025-04-21T00:00:00"/>
    <n v="252050525"/>
    <n v="391"/>
    <s v="USD"/>
    <n v="7730420877"/>
    <d v="2025-04-30T00:00:00"/>
    <s v="TEMPE CN"/>
    <m/>
    <d v="2025-04-10T00:00:00"/>
    <d v="2025-04-27T00:00:00"/>
    <x v="0"/>
    <n v="4"/>
    <x v="0"/>
    <x v="0"/>
    <x v="0"/>
    <x v="0"/>
    <x v="1"/>
  </r>
  <r>
    <n v="515"/>
    <n v="5547622632"/>
    <d v="2025-04-21T00:00:00"/>
    <m/>
    <d v="2025-04-21T00:00:00"/>
    <n v="252050525"/>
    <n v="391"/>
    <s v="USD"/>
    <n v="7730420885"/>
    <d v="2025-04-30T00:00:00"/>
    <s v="TEMPE CN"/>
    <m/>
    <d v="2025-04-10T00:00:00"/>
    <d v="2025-04-27T00:00:00"/>
    <x v="0"/>
    <n v="4"/>
    <x v="0"/>
    <x v="0"/>
    <x v="0"/>
    <x v="0"/>
    <x v="1"/>
  </r>
  <r>
    <n v="515"/>
    <n v="5547622633"/>
    <d v="2025-04-21T00:00:00"/>
    <m/>
    <d v="2025-04-21T00:00:00"/>
    <n v="252050525"/>
    <n v="391"/>
    <s v="USD"/>
    <n v="7730420882"/>
    <d v="2025-04-30T00:00:00"/>
    <s v="TEMPE CN"/>
    <m/>
    <d v="2025-04-10T00:00:00"/>
    <d v="2025-04-27T00:00:00"/>
    <x v="0"/>
    <n v="4"/>
    <x v="0"/>
    <x v="0"/>
    <x v="0"/>
    <x v="0"/>
    <x v="1"/>
  </r>
  <r>
    <n v="515"/>
    <n v="5547628463"/>
    <d v="2025-04-21T00:00:00"/>
    <m/>
    <d v="2025-04-21T00:00:00"/>
    <n v="252050525"/>
    <n v="393"/>
    <s v="USD"/>
    <n v="7730420883"/>
    <d v="2025-04-30T00:00:00"/>
    <s v="TEMPE CN"/>
    <m/>
    <d v="2025-04-10T00:00:00"/>
    <d v="2025-04-27T00:00:00"/>
    <x v="0"/>
    <n v="4"/>
    <x v="0"/>
    <x v="0"/>
    <x v="0"/>
    <x v="0"/>
    <x v="1"/>
  </r>
  <r>
    <n v="515"/>
    <n v="5547622639"/>
    <d v="2025-04-21T00:00:00"/>
    <m/>
    <d v="2025-04-21T00:00:00"/>
    <n v="252050525"/>
    <n v="605"/>
    <s v="USD"/>
    <n v="7730420887"/>
    <d v="2025-04-30T00:00:00"/>
    <s v="TEMPE CN"/>
    <m/>
    <d v="2025-04-10T00:00:00"/>
    <d v="2025-04-27T00:00:00"/>
    <x v="0"/>
    <n v="4"/>
    <x v="0"/>
    <x v="0"/>
    <x v="0"/>
    <x v="0"/>
    <x v="1"/>
  </r>
  <r>
    <n v="515"/>
    <n v="5547622649"/>
    <d v="2025-04-21T00:00:00"/>
    <m/>
    <d v="2025-04-21T00:00:00"/>
    <n v="252050525"/>
    <n v="81"/>
    <s v="USD"/>
    <n v="7730420888"/>
    <d v="2025-04-30T00:00:00"/>
    <s v="TEMPE CN"/>
    <m/>
    <d v="2025-04-10T00:00:00"/>
    <d v="2025-04-27T00:00:00"/>
    <x v="0"/>
    <n v="4"/>
    <x v="0"/>
    <x v="0"/>
    <x v="0"/>
    <x v="0"/>
    <x v="1"/>
  </r>
  <r>
    <n v="515"/>
    <n v="5547622631"/>
    <d v="2025-04-21T00:00:00"/>
    <m/>
    <d v="2025-04-21T00:00:00"/>
    <n v="252050525"/>
    <n v="391"/>
    <s v="USD"/>
    <n v="7730420886"/>
    <d v="2025-04-30T00:00:00"/>
    <s v="TEMPE CN"/>
    <m/>
    <d v="2025-04-10T00:00:00"/>
    <d v="2025-04-27T00:00:00"/>
    <x v="0"/>
    <n v="4"/>
    <x v="0"/>
    <x v="0"/>
    <x v="0"/>
    <x v="0"/>
    <x v="1"/>
  </r>
  <r>
    <n v="515"/>
    <n v="5547622636"/>
    <d v="2025-04-21T00:00:00"/>
    <m/>
    <d v="2025-04-21T00:00:00"/>
    <n v="252050525"/>
    <n v="689"/>
    <s v="USD"/>
    <n v="7730420884"/>
    <d v="2025-04-30T00:00:00"/>
    <s v="TEMPE CN"/>
    <m/>
    <d v="2025-04-10T00:00:00"/>
    <d v="2025-04-27T00:00:00"/>
    <x v="0"/>
    <n v="4"/>
    <x v="0"/>
    <x v="0"/>
    <x v="0"/>
    <x v="0"/>
    <x v="1"/>
  </r>
  <r>
    <n v="515"/>
    <n v="5547622658"/>
    <d v="2025-04-22T00:00:00"/>
    <m/>
    <d v="2025-04-22T00:00:00"/>
    <n v="252050525"/>
    <n v="65395"/>
    <s v="USD"/>
    <n v="7730422059"/>
    <d v="2025-05-08T00:00:00"/>
    <s v="TEMPE CN"/>
    <m/>
    <d v="2025-04-10T00:00:00"/>
    <d v="2025-04-27T00:00:00"/>
    <x v="0"/>
    <n v="5"/>
    <x v="0"/>
    <x v="0"/>
    <x v="0"/>
    <x v="0"/>
    <x v="1"/>
  </r>
  <r>
    <n v="515"/>
    <n v="5547634192"/>
    <d v="2025-04-29T00:00:00"/>
    <m/>
    <d v="2025-04-29T00:00:00"/>
    <s v="252153519 "/>
    <n v="15319"/>
    <s v="USD"/>
    <n v="7730421978"/>
    <d v="2025-05-09T00:00:00"/>
    <s v="TEMPE CN"/>
    <m/>
    <d v="2025-04-17T00:00:00"/>
    <d v="2025-05-04T00:00:00"/>
    <x v="0"/>
    <n v="5"/>
    <x v="0"/>
    <x v="0"/>
    <x v="0"/>
    <x v="0"/>
    <x v="1"/>
  </r>
  <r>
    <n v="515"/>
    <n v="5547634193"/>
    <d v="2025-04-29T00:00:00"/>
    <m/>
    <d v="2025-04-29T00:00:00"/>
    <s v="252153519 "/>
    <n v="20486"/>
    <s v="USD"/>
    <n v="7730421979"/>
    <d v="2025-05-09T00:00:00"/>
    <s v="TEMPE CN"/>
    <m/>
    <d v="2025-04-17T00:00:00"/>
    <d v="2025-05-04T00:00:00"/>
    <x v="0"/>
    <n v="5"/>
    <x v="0"/>
    <x v="0"/>
    <x v="0"/>
    <x v="0"/>
    <x v="1"/>
  </r>
  <r>
    <n v="515"/>
    <n v="5547634191"/>
    <d v="2025-04-29T00:00:00"/>
    <m/>
    <d v="2025-04-29T00:00:00"/>
    <s v="252153519 "/>
    <n v="35425"/>
    <s v="USD"/>
    <n v="7730421980"/>
    <d v="2025-05-09T00:00:00"/>
    <s v="TEMPE CN"/>
    <m/>
    <d v="2025-04-17T00:00:00"/>
    <d v="2025-05-04T00:00:00"/>
    <x v="0"/>
    <n v="5"/>
    <x v="0"/>
    <x v="0"/>
    <x v="0"/>
    <x v="0"/>
    <x v="1"/>
  </r>
  <r>
    <n v="515"/>
    <n v="5547634196"/>
    <d v="2025-04-29T00:00:00"/>
    <m/>
    <d v="2025-04-29T00:00:00"/>
    <s v="252153519 "/>
    <n v="427"/>
    <s v="USD"/>
    <n v="7730421981"/>
    <d v="2025-05-09T00:00:00"/>
    <s v="TEMPE CN"/>
    <m/>
    <d v="2025-04-17T00:00:00"/>
    <d v="2025-05-04T00:00:00"/>
    <x v="0"/>
    <n v="5"/>
    <x v="0"/>
    <x v="0"/>
    <x v="0"/>
    <x v="0"/>
    <x v="1"/>
  </r>
  <r>
    <n v="515"/>
    <n v="5547634187"/>
    <d v="2025-04-29T00:00:00"/>
    <m/>
    <d v="2025-04-29T00:00:00"/>
    <s v="252153519 "/>
    <n v="569"/>
    <s v="USD"/>
    <n v="7730421982"/>
    <d v="2025-05-09T00:00:00"/>
    <s v="TEMPE CN"/>
    <m/>
    <d v="2025-04-17T00:00:00"/>
    <d v="2025-05-04T00:00:00"/>
    <x v="0"/>
    <n v="5"/>
    <x v="0"/>
    <x v="0"/>
    <x v="0"/>
    <x v="0"/>
    <x v="1"/>
  </r>
  <r>
    <n v="515"/>
    <n v="5547634189"/>
    <d v="2025-04-29T00:00:00"/>
    <m/>
    <d v="2025-04-29T00:00:00"/>
    <s v="252153519 "/>
    <n v="391"/>
    <s v="USD"/>
    <n v="7730421985"/>
    <d v="2025-05-09T00:00:00"/>
    <s v="TEMPE CN"/>
    <m/>
    <d v="2025-04-17T00:00:00"/>
    <d v="2025-05-04T00:00:00"/>
    <x v="0"/>
    <n v="5"/>
    <x v="0"/>
    <x v="0"/>
    <x v="0"/>
    <x v="0"/>
    <x v="1"/>
  </r>
  <r>
    <n v="515"/>
    <n v="5547634183"/>
    <d v="2025-04-29T00:00:00"/>
    <m/>
    <d v="2025-04-29T00:00:00"/>
    <s v="252153519 "/>
    <n v="391"/>
    <s v="USD"/>
    <n v="7730421986"/>
    <d v="2025-05-09T00:00:00"/>
    <s v="TEMPE CN"/>
    <m/>
    <d v="2025-04-17T00:00:00"/>
    <d v="2025-05-04T00:00:00"/>
    <x v="0"/>
    <n v="5"/>
    <x v="0"/>
    <x v="0"/>
    <x v="0"/>
    <x v="0"/>
    <x v="1"/>
  </r>
  <r>
    <n v="515"/>
    <n v="5547634190"/>
    <d v="2025-04-29T00:00:00"/>
    <m/>
    <d v="2025-04-29T00:00:00"/>
    <s v="252153519 "/>
    <n v="391"/>
    <s v="USD"/>
    <n v="7730421987"/>
    <d v="2025-05-09T00:00:00"/>
    <s v="TEMPE CN"/>
    <m/>
    <d v="2025-04-17T00:00:00"/>
    <d v="2025-05-04T00:00:00"/>
    <x v="0"/>
    <n v="5"/>
    <x v="0"/>
    <x v="0"/>
    <x v="0"/>
    <x v="0"/>
    <x v="1"/>
  </r>
  <r>
    <n v="515"/>
    <n v="5547634186"/>
    <d v="2025-04-29T00:00:00"/>
    <m/>
    <d v="2025-04-29T00:00:00"/>
    <s v="252153519 "/>
    <n v="855"/>
    <s v="USD"/>
    <n v="7730421988"/>
    <d v="2025-05-09T00:00:00"/>
    <s v="TEMPE CN"/>
    <m/>
    <d v="2025-04-17T00:00:00"/>
    <d v="2025-05-04T00:00:00"/>
    <x v="0"/>
    <n v="5"/>
    <x v="0"/>
    <x v="0"/>
    <x v="0"/>
    <x v="0"/>
    <x v="1"/>
  </r>
  <r>
    <n v="515"/>
    <n v="5547634185"/>
    <d v="2025-04-29T00:00:00"/>
    <m/>
    <d v="2025-04-29T00:00:00"/>
    <s v="252153519 "/>
    <n v="391"/>
    <s v="USD"/>
    <n v="7730421989"/>
    <d v="2025-05-09T00:00:00"/>
    <s v="TEMPE CN"/>
    <m/>
    <d v="2025-04-17T00:00:00"/>
    <d v="2025-05-04T00:00:00"/>
    <x v="0"/>
    <n v="5"/>
    <x v="0"/>
    <x v="0"/>
    <x v="0"/>
    <x v="0"/>
    <x v="1"/>
  </r>
  <r>
    <n v="515"/>
    <n v="5547634182"/>
    <d v="2025-04-29T00:00:00"/>
    <m/>
    <d v="2025-04-29T00:00:00"/>
    <s v="252153519 "/>
    <n v="391"/>
    <s v="USD"/>
    <n v="7730421990"/>
    <d v="2025-05-09T00:00:00"/>
    <s v="TEMPE CN"/>
    <m/>
    <d v="2025-04-17T00:00:00"/>
    <d v="2025-05-04T00:00:00"/>
    <x v="0"/>
    <n v="5"/>
    <x v="0"/>
    <x v="0"/>
    <x v="0"/>
    <x v="0"/>
    <x v="1"/>
  </r>
  <r>
    <n v="515"/>
    <n v="5547634184"/>
    <d v="2025-04-29T00:00:00"/>
    <m/>
    <d v="2025-04-29T00:00:00"/>
    <s v="252153519 "/>
    <n v="391"/>
    <s v="USD"/>
    <n v="7730421991"/>
    <d v="2025-05-09T00:00:00"/>
    <s v="TEMPE CN"/>
    <m/>
    <d v="2025-04-17T00:00:00"/>
    <d v="2025-05-04T00:00:00"/>
    <x v="0"/>
    <n v="5"/>
    <x v="0"/>
    <x v="0"/>
    <x v="0"/>
    <x v="0"/>
    <x v="1"/>
  </r>
  <r>
    <n v="515"/>
    <n v="5547634195"/>
    <d v="2025-04-29T00:00:00"/>
    <m/>
    <d v="2025-04-29T00:00:00"/>
    <s v="252153519 "/>
    <n v="1161"/>
    <s v="USD"/>
    <n v="7730421992"/>
    <d v="2025-05-09T00:00:00"/>
    <s v="TEMPE CN"/>
    <m/>
    <d v="2025-04-17T00:00:00"/>
    <d v="2025-05-04T00:00:00"/>
    <x v="0"/>
    <n v="5"/>
    <x v="0"/>
    <x v="0"/>
    <x v="0"/>
    <x v="0"/>
    <x v="1"/>
  </r>
  <r>
    <n v="515"/>
    <n v="5547634188"/>
    <d v="2025-04-29T00:00:00"/>
    <m/>
    <d v="2025-04-29T00:00:00"/>
    <s v="252153519 "/>
    <n v="837"/>
    <s v="USD"/>
    <n v="7730421993"/>
    <d v="2025-05-09T00:00:00"/>
    <s v="TEMPE CN"/>
    <m/>
    <d v="2025-04-17T00:00:00"/>
    <d v="2025-05-04T00:00:00"/>
    <x v="0"/>
    <n v="5"/>
    <x v="0"/>
    <x v="0"/>
    <x v="0"/>
    <x v="0"/>
    <x v="1"/>
  </r>
  <r>
    <n v="515"/>
    <n v="5547634194"/>
    <d v="2025-04-29T00:00:00"/>
    <m/>
    <d v="2025-04-29T00:00:00"/>
    <s v="252153519 "/>
    <n v="109"/>
    <s v="USD"/>
    <n v="7730421994"/>
    <d v="2025-05-09T00:00:00"/>
    <s v="TEMPE CN"/>
    <m/>
    <d v="2025-04-17T00:00:00"/>
    <d v="2025-05-04T00:00:00"/>
    <x v="0"/>
    <n v="5"/>
    <x v="0"/>
    <x v="0"/>
    <x v="0"/>
    <x v="0"/>
    <x v="1"/>
  </r>
  <r>
    <n v="515"/>
    <n v="5547644308"/>
    <d v="2025-05-02T00:00:00"/>
    <m/>
    <d v="2025-05-02T00:00:00"/>
    <s v="252153521 "/>
    <n v="21279"/>
    <s v="USD"/>
    <n v="7730422274"/>
    <d v="2025-05-12T00:00:00"/>
    <s v="TEMPE CN"/>
    <m/>
    <d v="2025-04-24T00:00:00"/>
    <d v="2025-05-11T00:00:00"/>
    <x v="0"/>
    <n v="5"/>
    <x v="0"/>
    <x v="0"/>
    <x v="0"/>
    <x v="0"/>
    <x v="1"/>
  </r>
  <r>
    <n v="515"/>
    <n v="5547644316"/>
    <d v="2025-05-02T00:00:00"/>
    <m/>
    <d v="2025-05-02T00:00:00"/>
    <s v="252153521 "/>
    <n v="31176"/>
    <s v="USD"/>
    <n v="7730422275"/>
    <d v="2025-05-12T00:00:00"/>
    <s v="TEMPE CN"/>
    <m/>
    <d v="2025-04-24T00:00:00"/>
    <d v="2025-05-11T00:00:00"/>
    <x v="0"/>
    <n v="5"/>
    <x v="0"/>
    <x v="0"/>
    <x v="0"/>
    <x v="0"/>
    <x v="1"/>
  </r>
  <r>
    <n v="515"/>
    <n v="5547644314"/>
    <d v="2025-05-02T00:00:00"/>
    <m/>
    <d v="2025-05-02T00:00:00"/>
    <s v="252153521 "/>
    <n v="54366"/>
    <s v="USD"/>
    <n v="7730422276"/>
    <d v="2025-05-12T00:00:00"/>
    <s v="TEMPE CN"/>
    <m/>
    <d v="2025-04-24T00:00:00"/>
    <d v="2025-05-11T00:00:00"/>
    <x v="0"/>
    <n v="5"/>
    <x v="0"/>
    <x v="0"/>
    <x v="0"/>
    <x v="0"/>
    <x v="1"/>
  </r>
  <r>
    <n v="515"/>
    <n v="5547644317"/>
    <d v="2025-05-02T00:00:00"/>
    <m/>
    <d v="2025-05-02T00:00:00"/>
    <s v="252153521 "/>
    <n v="37201"/>
    <s v="USD"/>
    <n v="7730422277"/>
    <d v="2025-05-12T00:00:00"/>
    <s v="TEMPE CN"/>
    <m/>
    <d v="2025-04-24T00:00:00"/>
    <d v="2025-05-11T00:00:00"/>
    <x v="0"/>
    <n v="5"/>
    <x v="0"/>
    <x v="0"/>
    <x v="0"/>
    <x v="0"/>
    <x v="1"/>
  </r>
  <r>
    <n v="515"/>
    <n v="5547644312"/>
    <d v="2025-05-02T00:00:00"/>
    <m/>
    <d v="2025-05-02T00:00:00"/>
    <s v="252153521 "/>
    <n v="18886"/>
    <s v="USD"/>
    <n v="7730422278"/>
    <d v="2025-05-12T00:00:00"/>
    <s v="TEMPE CN"/>
    <m/>
    <d v="2025-04-24T00:00:00"/>
    <d v="2025-05-11T00:00:00"/>
    <x v="0"/>
    <n v="5"/>
    <x v="0"/>
    <x v="0"/>
    <x v="0"/>
    <x v="0"/>
    <x v="1"/>
  </r>
  <r>
    <n v="515"/>
    <n v="5547644306"/>
    <d v="2025-05-02T00:00:00"/>
    <m/>
    <d v="2025-05-02T00:00:00"/>
    <s v="252153521 "/>
    <n v="773"/>
    <s v="USD"/>
    <n v="7730422279"/>
    <d v="2025-05-12T00:00:00"/>
    <s v="TEMPE CN"/>
    <m/>
    <d v="2025-04-24T00:00:00"/>
    <d v="2025-05-11T00:00:00"/>
    <x v="0"/>
    <n v="5"/>
    <x v="0"/>
    <x v="0"/>
    <x v="0"/>
    <x v="0"/>
    <x v="1"/>
  </r>
  <r>
    <n v="515"/>
    <n v="5547644315"/>
    <d v="2025-05-02T00:00:00"/>
    <m/>
    <d v="2025-05-02T00:00:00"/>
    <s v="252153521 "/>
    <n v="746"/>
    <s v="USD"/>
    <n v="7730422280"/>
    <d v="2025-05-12T00:00:00"/>
    <s v="TEMPE CN"/>
    <m/>
    <d v="2025-04-24T00:00:00"/>
    <d v="2025-05-11T00:00:00"/>
    <x v="0"/>
    <n v="5"/>
    <x v="0"/>
    <x v="0"/>
    <x v="0"/>
    <x v="0"/>
    <x v="1"/>
  </r>
  <r>
    <n v="515"/>
    <n v="5547644303"/>
    <d v="2025-05-02T00:00:00"/>
    <m/>
    <d v="2025-05-02T00:00:00"/>
    <s v="252153521 "/>
    <n v="393"/>
    <s v="USD"/>
    <n v="7730422281"/>
    <d v="2025-05-12T00:00:00"/>
    <s v="TEMPE CN"/>
    <m/>
    <d v="2025-04-24T00:00:00"/>
    <d v="2025-05-11T00:00:00"/>
    <x v="0"/>
    <n v="5"/>
    <x v="0"/>
    <x v="0"/>
    <x v="0"/>
    <x v="0"/>
    <x v="1"/>
  </r>
  <r>
    <n v="515"/>
    <n v="5547644309"/>
    <d v="2025-05-02T00:00:00"/>
    <m/>
    <d v="2025-05-02T00:00:00"/>
    <s v="252153521 "/>
    <n v="471"/>
    <s v="USD"/>
    <n v="7730422282"/>
    <d v="2025-05-12T00:00:00"/>
    <s v="TEMPE CN"/>
    <m/>
    <d v="2025-04-24T00:00:00"/>
    <d v="2025-05-11T00:00:00"/>
    <x v="0"/>
    <n v="5"/>
    <x v="0"/>
    <x v="0"/>
    <x v="0"/>
    <x v="0"/>
    <x v="1"/>
  </r>
  <r>
    <n v="515"/>
    <n v="5547644307"/>
    <d v="2025-05-02T00:00:00"/>
    <m/>
    <d v="2025-05-02T00:00:00"/>
    <s v="252153521 "/>
    <n v="1007"/>
    <s v="USD"/>
    <n v="7730422283"/>
    <d v="2025-05-12T00:00:00"/>
    <s v="TEMPE CN"/>
    <m/>
    <d v="2025-04-24T00:00:00"/>
    <d v="2025-05-11T00:00:00"/>
    <x v="0"/>
    <n v="5"/>
    <x v="0"/>
    <x v="0"/>
    <x v="0"/>
    <x v="0"/>
    <x v="1"/>
  </r>
  <r>
    <n v="515"/>
    <n v="5547644301"/>
    <d v="2025-05-02T00:00:00"/>
    <m/>
    <d v="2025-05-02T00:00:00"/>
    <s v="252153521 "/>
    <n v="393"/>
    <s v="USD"/>
    <n v="7730422287"/>
    <d v="2025-05-12T00:00:00"/>
    <s v="TEMPE CN"/>
    <m/>
    <d v="2025-04-24T00:00:00"/>
    <d v="2025-05-11T00:00:00"/>
    <x v="0"/>
    <n v="5"/>
    <x v="0"/>
    <x v="0"/>
    <x v="0"/>
    <x v="0"/>
    <x v="1"/>
  </r>
  <r>
    <n v="515"/>
    <n v="5547644311"/>
    <d v="2025-05-02T00:00:00"/>
    <m/>
    <d v="2025-05-02T00:00:00"/>
    <s v="252153521 "/>
    <n v="634"/>
    <s v="USD"/>
    <n v="7730422288"/>
    <d v="2025-05-12T00:00:00"/>
    <s v="TEMPE CN"/>
    <m/>
    <d v="2025-04-24T00:00:00"/>
    <d v="2025-05-11T00:00:00"/>
    <x v="0"/>
    <n v="5"/>
    <x v="0"/>
    <x v="0"/>
    <x v="0"/>
    <x v="0"/>
    <x v="1"/>
  </r>
  <r>
    <n v="515"/>
    <n v="5547644304"/>
    <d v="2025-05-02T00:00:00"/>
    <m/>
    <d v="2025-05-02T00:00:00"/>
    <s v="252153521 "/>
    <n v="393"/>
    <s v="USD"/>
    <n v="7730422289"/>
    <d v="2025-05-12T00:00:00"/>
    <s v="TEMPE CN"/>
    <m/>
    <d v="2025-04-24T00:00:00"/>
    <d v="2025-05-11T00:00:00"/>
    <x v="0"/>
    <n v="5"/>
    <x v="0"/>
    <x v="0"/>
    <x v="0"/>
    <x v="0"/>
    <x v="1"/>
  </r>
  <r>
    <n v="515"/>
    <n v="5547644313"/>
    <d v="2025-05-02T00:00:00"/>
    <m/>
    <d v="2025-05-02T00:00:00"/>
    <s v="252153521 "/>
    <n v="622"/>
    <s v="USD"/>
    <n v="7730422290"/>
    <d v="2025-05-12T00:00:00"/>
    <s v="TEMPE CN"/>
    <m/>
    <d v="2025-04-24T00:00:00"/>
    <d v="2025-05-11T00:00:00"/>
    <x v="0"/>
    <n v="5"/>
    <x v="0"/>
    <x v="0"/>
    <x v="0"/>
    <x v="0"/>
    <x v="1"/>
  </r>
  <r>
    <n v="515"/>
    <n v="5547644302"/>
    <d v="2025-05-02T00:00:00"/>
    <m/>
    <d v="2025-05-02T00:00:00"/>
    <s v="252153521 "/>
    <n v="393"/>
    <s v="USD"/>
    <n v="7730422291"/>
    <d v="2025-05-12T00:00:00"/>
    <s v="TEMPE CN"/>
    <m/>
    <d v="2025-04-24T00:00:00"/>
    <d v="2025-05-11T00:00:00"/>
    <x v="0"/>
    <n v="5"/>
    <x v="0"/>
    <x v="0"/>
    <x v="0"/>
    <x v="0"/>
    <x v="1"/>
  </r>
  <r>
    <n v="515"/>
    <n v="5547644318"/>
    <d v="2025-05-02T00:00:00"/>
    <m/>
    <d v="2025-05-02T00:00:00"/>
    <s v="252153521 "/>
    <n v="642"/>
    <s v="USD"/>
    <n v="7730422292"/>
    <d v="2025-05-12T00:00:00"/>
    <s v="TEMPE CN"/>
    <m/>
    <d v="2025-04-24T00:00:00"/>
    <d v="2025-05-11T00:00:00"/>
    <x v="0"/>
    <n v="5"/>
    <x v="0"/>
    <x v="0"/>
    <x v="0"/>
    <x v="0"/>
    <x v="1"/>
  </r>
  <r>
    <n v="515"/>
    <n v="5547644310"/>
    <d v="2025-05-02T00:00:00"/>
    <m/>
    <d v="2025-05-02T00:00:00"/>
    <s v="252153521 "/>
    <n v="517"/>
    <s v="USD"/>
    <n v="7730422293"/>
    <d v="2025-05-12T00:00:00"/>
    <s v="TEMPE CN"/>
    <m/>
    <d v="2025-04-24T00:00:00"/>
    <d v="2025-05-11T00:00:00"/>
    <x v="0"/>
    <n v="5"/>
    <x v="0"/>
    <x v="0"/>
    <x v="0"/>
    <x v="0"/>
    <x v="1"/>
  </r>
  <r>
    <n v="515"/>
    <n v="5547644305"/>
    <d v="2025-05-02T00:00:00"/>
    <m/>
    <d v="2025-05-02T00:00:00"/>
    <s v="252153521 "/>
    <n v="61"/>
    <s v="USD"/>
    <n v="7730422294"/>
    <d v="2025-05-12T00:00:00"/>
    <s v="TEMPE CN"/>
    <m/>
    <d v="2025-04-24T00:00:00"/>
    <d v="2025-05-11T00:00:00"/>
    <x v="0"/>
    <n v="5"/>
    <x v="0"/>
    <x v="0"/>
    <x v="0"/>
    <x v="0"/>
    <x v="1"/>
  </r>
  <r>
    <n v="515"/>
    <n v="5547655339"/>
    <d v="2025-05-08T00:00:00"/>
    <m/>
    <d v="2025-05-08T00:00:00"/>
    <s v="252599371 "/>
    <n v="615"/>
    <s v="USD"/>
    <n v="7730422210"/>
    <d v="2025-05-10T00:00:00"/>
    <s v="TEMPE CN"/>
    <m/>
    <d v="2025-05-01T00:00:00"/>
    <d v="2025-05-18T00:00:00"/>
    <x v="0"/>
    <n v="5"/>
    <x v="0"/>
    <x v="0"/>
    <x v="0"/>
    <x v="0"/>
    <x v="1"/>
  </r>
  <r>
    <n v="515"/>
    <n v="5547655332"/>
    <d v="2025-05-08T00:00:00"/>
    <m/>
    <d v="2025-05-08T00:00:00"/>
    <s v="252599371 "/>
    <n v="15836"/>
    <s v="USD"/>
    <n v="7730422211"/>
    <d v="2025-05-10T00:00:00"/>
    <s v="TEMPE CN"/>
    <m/>
    <d v="2025-05-01T00:00:00"/>
    <d v="2025-05-18T00:00:00"/>
    <x v="0"/>
    <n v="5"/>
    <x v="0"/>
    <x v="0"/>
    <x v="0"/>
    <x v="0"/>
    <x v="1"/>
  </r>
  <r>
    <n v="515"/>
    <n v="5547655325"/>
    <d v="2025-05-08T00:00:00"/>
    <m/>
    <d v="2025-05-08T00:00:00"/>
    <s v="252599371 "/>
    <n v="16918"/>
    <s v="USD"/>
    <n v="7730422212"/>
    <d v="2025-05-10T00:00:00"/>
    <s v="TEMPE CN"/>
    <m/>
    <d v="2025-05-01T00:00:00"/>
    <d v="2025-05-18T00:00:00"/>
    <x v="0"/>
    <n v="5"/>
    <x v="0"/>
    <x v="0"/>
    <x v="0"/>
    <x v="0"/>
    <x v="1"/>
  </r>
  <r>
    <n v="515"/>
    <n v="5547655336"/>
    <d v="2025-05-08T00:00:00"/>
    <m/>
    <d v="2025-05-08T00:00:00"/>
    <s v="252599371 "/>
    <n v="24988"/>
    <s v="USD"/>
    <n v="7730422213"/>
    <d v="2025-05-10T00:00:00"/>
    <s v="TEMPE CN"/>
    <m/>
    <d v="2025-05-01T00:00:00"/>
    <d v="2025-05-18T00:00:00"/>
    <x v="0"/>
    <n v="5"/>
    <x v="0"/>
    <x v="0"/>
    <x v="0"/>
    <x v="0"/>
    <x v="1"/>
  </r>
  <r>
    <n v="515"/>
    <n v="5547655329"/>
    <d v="2025-05-08T00:00:00"/>
    <m/>
    <d v="2025-05-08T00:00:00"/>
    <s v="252599371 "/>
    <n v="37145"/>
    <s v="USD"/>
    <n v="7730422214"/>
    <d v="2025-05-10T00:00:00"/>
    <s v="TEMPE CN"/>
    <m/>
    <d v="2025-05-01T00:00:00"/>
    <d v="2025-05-18T00:00:00"/>
    <x v="0"/>
    <n v="5"/>
    <x v="0"/>
    <x v="0"/>
    <x v="0"/>
    <x v="0"/>
    <x v="1"/>
  </r>
  <r>
    <n v="515"/>
    <n v="5547655334"/>
    <d v="2025-05-08T00:00:00"/>
    <m/>
    <d v="2025-05-08T00:00:00"/>
    <s v="252599371 "/>
    <n v="3627"/>
    <s v="USD"/>
    <n v="7730422215"/>
    <d v="2025-05-10T00:00:00"/>
    <s v="TEMPE CN"/>
    <m/>
    <d v="2025-05-01T00:00:00"/>
    <d v="2025-05-18T00:00:00"/>
    <x v="0"/>
    <n v="5"/>
    <x v="0"/>
    <x v="0"/>
    <x v="0"/>
    <x v="0"/>
    <x v="1"/>
  </r>
  <r>
    <n v="515"/>
    <n v="5547655333"/>
    <d v="2025-05-08T00:00:00"/>
    <m/>
    <d v="2025-05-08T00:00:00"/>
    <s v="252599371 "/>
    <n v="21447"/>
    <s v="USD"/>
    <n v="7730422216"/>
    <d v="2025-05-10T00:00:00"/>
    <s v="TEMPE CN"/>
    <m/>
    <d v="2025-05-01T00:00:00"/>
    <d v="2025-05-18T00:00:00"/>
    <x v="0"/>
    <n v="5"/>
    <x v="0"/>
    <x v="0"/>
    <x v="0"/>
    <x v="0"/>
    <x v="1"/>
  </r>
  <r>
    <n v="515"/>
    <n v="5547655335"/>
    <d v="2025-05-08T00:00:00"/>
    <m/>
    <d v="2025-05-08T00:00:00"/>
    <s v="252599371 "/>
    <n v="38425"/>
    <s v="USD"/>
    <n v="7730422217"/>
    <d v="2025-05-10T00:00:00"/>
    <s v="TEMPE CN"/>
    <m/>
    <d v="2025-05-01T00:00:00"/>
    <d v="2025-05-18T00:00:00"/>
    <x v="0"/>
    <n v="5"/>
    <x v="0"/>
    <x v="0"/>
    <x v="0"/>
    <x v="0"/>
    <x v="1"/>
  </r>
  <r>
    <n v="515"/>
    <n v="5547655327"/>
    <d v="2025-05-08T00:00:00"/>
    <m/>
    <d v="2025-05-08T00:00:00"/>
    <s v="252599371 "/>
    <n v="734"/>
    <s v="USD"/>
    <n v="7730422218"/>
    <d v="2025-05-10T00:00:00"/>
    <s v="TEMPE CN"/>
    <m/>
    <d v="2025-05-01T00:00:00"/>
    <d v="2025-05-18T00:00:00"/>
    <x v="0"/>
    <n v="5"/>
    <x v="0"/>
    <x v="0"/>
    <x v="0"/>
    <x v="0"/>
    <x v="1"/>
  </r>
  <r>
    <n v="515"/>
    <n v="5547655337"/>
    <d v="2025-05-08T00:00:00"/>
    <m/>
    <d v="2025-05-08T00:00:00"/>
    <s v="252599371 "/>
    <n v="394"/>
    <s v="USD"/>
    <n v="7730422219"/>
    <d v="2025-05-10T00:00:00"/>
    <s v="TEMPE CN"/>
    <m/>
    <d v="2025-05-01T00:00:00"/>
    <d v="2025-05-18T00:00:00"/>
    <x v="0"/>
    <n v="5"/>
    <x v="0"/>
    <x v="0"/>
    <x v="0"/>
    <x v="0"/>
    <x v="1"/>
  </r>
  <r>
    <n v="515"/>
    <n v="5547655328"/>
    <d v="2025-05-08T00:00:00"/>
    <m/>
    <d v="2025-05-08T00:00:00"/>
    <s v="252599371 "/>
    <n v="1667"/>
    <s v="USD"/>
    <n v="7730422220"/>
    <d v="2025-05-10T00:00:00"/>
    <s v="TEMPE CN"/>
    <m/>
    <d v="2025-05-01T00:00:00"/>
    <d v="2025-05-18T00:00:00"/>
    <x v="0"/>
    <n v="5"/>
    <x v="0"/>
    <x v="0"/>
    <x v="0"/>
    <x v="0"/>
    <x v="1"/>
  </r>
  <r>
    <n v="515"/>
    <n v="5547655326"/>
    <d v="2025-05-08T00:00:00"/>
    <m/>
    <d v="2025-05-08T00:00:00"/>
    <s v="252599371 "/>
    <n v="931"/>
    <s v="USD"/>
    <n v="7730422221"/>
    <d v="2025-05-10T00:00:00"/>
    <s v="TEMPE CN"/>
    <m/>
    <d v="2025-05-01T00:00:00"/>
    <d v="2025-05-18T00:00:00"/>
    <x v="0"/>
    <n v="5"/>
    <x v="0"/>
    <x v="0"/>
    <x v="0"/>
    <x v="0"/>
    <x v="1"/>
  </r>
  <r>
    <n v="515"/>
    <n v="5547655338"/>
    <d v="2025-05-08T00:00:00"/>
    <m/>
    <d v="2025-05-08T00:00:00"/>
    <s v="252599371 "/>
    <n v="394"/>
    <s v="USD"/>
    <n v="7730422222"/>
    <d v="2025-05-10T00:00:00"/>
    <s v="TEMPE CN"/>
    <m/>
    <d v="2025-05-01T00:00:00"/>
    <d v="2025-05-18T00:00:00"/>
    <x v="0"/>
    <n v="5"/>
    <x v="0"/>
    <x v="0"/>
    <x v="0"/>
    <x v="0"/>
    <x v="1"/>
  </r>
  <r>
    <n v="515"/>
    <n v="5547655324"/>
    <d v="2025-05-08T00:00:00"/>
    <m/>
    <d v="2025-05-08T00:00:00"/>
    <s v="252599371 "/>
    <n v="394"/>
    <s v="USD"/>
    <n v="7730422223"/>
    <d v="2025-05-10T00:00:00"/>
    <s v="TEMPE CN"/>
    <m/>
    <d v="2025-05-01T00:00:00"/>
    <d v="2025-05-18T00:00:00"/>
    <x v="0"/>
    <n v="5"/>
    <x v="0"/>
    <x v="0"/>
    <x v="0"/>
    <x v="0"/>
    <x v="1"/>
  </r>
  <r>
    <n v="515"/>
    <n v="5547655341"/>
    <d v="2025-05-08T00:00:00"/>
    <m/>
    <d v="2025-05-08T00:00:00"/>
    <s v="252599371 "/>
    <n v="685"/>
    <s v="USD"/>
    <n v="7730422224"/>
    <d v="2025-05-10T00:00:00"/>
    <s v="TEMPE CN"/>
    <m/>
    <d v="2025-05-01T00:00:00"/>
    <d v="2025-05-18T00:00:00"/>
    <x v="0"/>
    <n v="5"/>
    <x v="0"/>
    <x v="0"/>
    <x v="0"/>
    <x v="0"/>
    <x v="1"/>
  </r>
  <r>
    <n v="515"/>
    <n v="5547655331"/>
    <d v="2025-05-08T00:00:00"/>
    <m/>
    <d v="2025-05-08T00:00:00"/>
    <s v="252599371 "/>
    <n v="422"/>
    <s v="USD"/>
    <n v="7730422225"/>
    <d v="2025-05-10T00:00:00"/>
    <s v="TEMPE CN"/>
    <m/>
    <d v="2025-05-01T00:00:00"/>
    <d v="2025-05-18T00:00:00"/>
    <x v="0"/>
    <n v="5"/>
    <x v="0"/>
    <x v="0"/>
    <x v="0"/>
    <x v="0"/>
    <x v="1"/>
  </r>
  <r>
    <n v="515"/>
    <n v="5547655340"/>
    <d v="2025-05-08T00:00:00"/>
    <m/>
    <d v="2025-05-08T00:00:00"/>
    <s v="252599371 "/>
    <n v="547"/>
    <s v="USD"/>
    <n v="7730422226"/>
    <d v="2025-05-10T00:00:00"/>
    <s v="TEMPE CN"/>
    <m/>
    <d v="2025-05-01T00:00:00"/>
    <d v="2025-05-18T00:00:00"/>
    <x v="0"/>
    <n v="5"/>
    <x v="0"/>
    <x v="0"/>
    <x v="0"/>
    <x v="0"/>
    <x v="1"/>
  </r>
  <r>
    <n v="515"/>
    <n v="5547655330"/>
    <d v="2025-05-08T00:00:00"/>
    <m/>
    <d v="2025-05-08T00:00:00"/>
    <s v="252599371 "/>
    <n v="2052"/>
    <s v="USD"/>
    <n v="7730422227"/>
    <d v="2025-05-10T00:00:00"/>
    <s v="TEMPE CN"/>
    <m/>
    <d v="2025-05-01T00:00:00"/>
    <d v="2025-05-18T00:00:00"/>
    <x v="0"/>
    <n v="5"/>
    <x v="0"/>
    <x v="0"/>
    <x v="0"/>
    <x v="0"/>
    <x v="1"/>
  </r>
  <r>
    <n v="515"/>
    <n v="5547662748"/>
    <d v="2025-05-15T00:00:00"/>
    <m/>
    <d v="2025-05-15T00:00:00"/>
    <s v="252983666 "/>
    <n v="1241"/>
    <s v="USD"/>
    <n v="7730423481"/>
    <d v="2025-05-20T00:00:00"/>
    <s v="TEMPE CN"/>
    <m/>
    <d v="2025-05-08T00:00:00"/>
    <d v="2025-05-25T00:00:00"/>
    <x v="0"/>
    <n v="5"/>
    <x v="0"/>
    <x v="0"/>
    <x v="0"/>
    <x v="0"/>
    <x v="1"/>
  </r>
  <r>
    <n v="515"/>
    <n v="5547662764"/>
    <d v="2025-05-15T00:00:00"/>
    <m/>
    <d v="2025-05-15T00:00:00"/>
    <s v="252983666 "/>
    <n v="21549"/>
    <s v="USD"/>
    <n v="7730423482"/>
    <d v="2025-05-20T00:00:00"/>
    <s v="TEMPE CN"/>
    <m/>
    <d v="2025-05-08T00:00:00"/>
    <d v="2025-05-25T00:00:00"/>
    <x v="0"/>
    <n v="5"/>
    <x v="0"/>
    <x v="0"/>
    <x v="0"/>
    <x v="0"/>
    <x v="1"/>
  </r>
  <r>
    <n v="515"/>
    <n v="5547662755"/>
    <d v="2025-05-15T00:00:00"/>
    <m/>
    <d v="2025-05-15T00:00:00"/>
    <s v="252983666 "/>
    <n v="47412"/>
    <s v="USD"/>
    <n v="7730423483"/>
    <d v="2025-05-20T00:00:00"/>
    <s v="TEMPE CN"/>
    <m/>
    <d v="2025-05-08T00:00:00"/>
    <d v="2025-05-25T00:00:00"/>
    <x v="0"/>
    <n v="5"/>
    <x v="0"/>
    <x v="0"/>
    <x v="0"/>
    <x v="0"/>
    <x v="1"/>
  </r>
  <r>
    <n v="515"/>
    <n v="5547662758"/>
    <d v="2025-05-15T00:00:00"/>
    <m/>
    <d v="2025-05-15T00:00:00"/>
    <s v="252983666 "/>
    <n v="395"/>
    <s v="USD"/>
    <n v="7730423484"/>
    <d v="2025-05-20T00:00:00"/>
    <s v="TEMPE CN"/>
    <m/>
    <d v="2025-05-08T00:00:00"/>
    <d v="2025-05-25T00:00:00"/>
    <x v="0"/>
    <n v="5"/>
    <x v="0"/>
    <x v="0"/>
    <x v="0"/>
    <x v="0"/>
    <x v="1"/>
  </r>
  <r>
    <n v="515"/>
    <n v="5547662757"/>
    <d v="2025-05-15T00:00:00"/>
    <m/>
    <d v="2025-05-15T00:00:00"/>
    <s v="252983666 "/>
    <n v="79777"/>
    <s v="USD"/>
    <n v="7730423486"/>
    <d v="2025-05-20T00:00:00"/>
    <s v="TEMPE CN"/>
    <m/>
    <d v="2025-05-08T00:00:00"/>
    <d v="2025-05-25T00:00:00"/>
    <x v="0"/>
    <n v="5"/>
    <x v="0"/>
    <x v="0"/>
    <x v="0"/>
    <x v="0"/>
    <x v="1"/>
  </r>
  <r>
    <n v="515"/>
    <n v="5547662753"/>
    <d v="2025-05-15T00:00:00"/>
    <m/>
    <d v="2025-05-15T00:00:00"/>
    <s v="252983666 "/>
    <n v="22289"/>
    <s v="USD"/>
    <n v="7730423487"/>
    <d v="2025-05-20T00:00:00"/>
    <s v="TEMPE CN"/>
    <m/>
    <d v="2025-05-08T00:00:00"/>
    <d v="2025-05-25T00:00:00"/>
    <x v="0"/>
    <n v="5"/>
    <x v="0"/>
    <x v="0"/>
    <x v="0"/>
    <x v="0"/>
    <x v="1"/>
  </r>
  <r>
    <n v="515"/>
    <n v="5547662746"/>
    <d v="2025-05-15T00:00:00"/>
    <m/>
    <d v="2025-05-15T00:00:00"/>
    <s v="252983666 "/>
    <n v="395"/>
    <s v="USD"/>
    <n v="7730423488"/>
    <d v="2025-05-20T00:00:00"/>
    <s v="TEMPE CN"/>
    <m/>
    <d v="2025-05-08T00:00:00"/>
    <d v="2025-05-25T00:00:00"/>
    <x v="0"/>
    <n v="5"/>
    <x v="0"/>
    <x v="0"/>
    <x v="0"/>
    <x v="0"/>
    <x v="1"/>
  </r>
  <r>
    <n v="515"/>
    <n v="5547662749"/>
    <d v="2025-05-15T00:00:00"/>
    <m/>
    <d v="2025-05-15T00:00:00"/>
    <s v="252983666 "/>
    <n v="10365"/>
    <s v="USD"/>
    <n v="7730423489"/>
    <d v="2025-05-20T00:00:00"/>
    <s v="TEMPE CN"/>
    <m/>
    <d v="2025-05-08T00:00:00"/>
    <d v="2025-05-25T00:00:00"/>
    <x v="0"/>
    <n v="5"/>
    <x v="0"/>
    <x v="0"/>
    <x v="0"/>
    <x v="0"/>
    <x v="1"/>
  </r>
  <r>
    <n v="515"/>
    <n v="5547662750"/>
    <d v="2025-05-15T00:00:00"/>
    <m/>
    <d v="2025-05-15T00:00:00"/>
    <s v="252983666 "/>
    <n v="834"/>
    <s v="USD"/>
    <n v="7730423490"/>
    <d v="2025-05-20T00:00:00"/>
    <s v="TEMPE CN"/>
    <m/>
    <d v="2025-05-08T00:00:00"/>
    <d v="2025-05-25T00:00:00"/>
    <x v="0"/>
    <n v="5"/>
    <x v="0"/>
    <x v="0"/>
    <x v="0"/>
    <x v="0"/>
    <x v="1"/>
  </r>
  <r>
    <n v="515"/>
    <n v="5547662762"/>
    <d v="2025-05-15T00:00:00"/>
    <m/>
    <d v="2025-05-15T00:00:00"/>
    <s v="252983666 "/>
    <n v="833"/>
    <s v="USD"/>
    <n v="7730423491"/>
    <d v="2025-05-20T00:00:00"/>
    <s v="TEMPE CN"/>
    <m/>
    <d v="2025-05-08T00:00:00"/>
    <d v="2025-05-25T00:00:00"/>
    <x v="0"/>
    <n v="5"/>
    <x v="0"/>
    <x v="0"/>
    <x v="0"/>
    <x v="0"/>
    <x v="1"/>
  </r>
  <r>
    <n v="515"/>
    <n v="5547662747"/>
    <d v="2025-05-15T00:00:00"/>
    <m/>
    <d v="2025-05-15T00:00:00"/>
    <s v="252983666 "/>
    <n v="395"/>
    <s v="USD"/>
    <n v="7730423492"/>
    <d v="2025-05-20T00:00:00"/>
    <s v="TEMPE CN"/>
    <m/>
    <d v="2025-05-08T00:00:00"/>
    <d v="2025-05-25T00:00:00"/>
    <x v="0"/>
    <n v="5"/>
    <x v="0"/>
    <x v="0"/>
    <x v="0"/>
    <x v="0"/>
    <x v="1"/>
  </r>
  <r>
    <n v="515"/>
    <n v="5547662763"/>
    <d v="2025-05-15T00:00:00"/>
    <m/>
    <d v="2025-05-15T00:00:00"/>
    <s v="252983666 "/>
    <n v="623"/>
    <s v="USD"/>
    <n v="7730423493"/>
    <d v="2025-05-20T00:00:00"/>
    <s v="TEMPE CN"/>
    <m/>
    <d v="2025-05-08T00:00:00"/>
    <d v="2025-05-25T00:00:00"/>
    <x v="0"/>
    <n v="5"/>
    <x v="0"/>
    <x v="0"/>
    <x v="0"/>
    <x v="0"/>
    <x v="1"/>
  </r>
  <r>
    <n v="515"/>
    <n v="5547662759"/>
    <d v="2025-05-15T00:00:00"/>
    <m/>
    <d v="2025-05-15T00:00:00"/>
    <s v="252983666 "/>
    <n v="395"/>
    <s v="USD"/>
    <n v="7730423494"/>
    <d v="2025-05-20T00:00:00"/>
    <s v="TEMPE CN"/>
    <m/>
    <d v="2025-05-08T00:00:00"/>
    <d v="2025-05-25T00:00:00"/>
    <x v="0"/>
    <n v="5"/>
    <x v="0"/>
    <x v="0"/>
    <x v="0"/>
    <x v="0"/>
    <x v="1"/>
  </r>
  <r>
    <n v="515"/>
    <n v="5547662760"/>
    <d v="2025-05-15T00:00:00"/>
    <m/>
    <d v="2025-05-15T00:00:00"/>
    <s v="252983666 "/>
    <n v="45"/>
    <s v="USD"/>
    <n v="7730423495"/>
    <d v="2025-05-20T00:00:00"/>
    <s v="TEMPE CN"/>
    <m/>
    <d v="2025-05-08T00:00:00"/>
    <d v="2025-05-25T00:00:00"/>
    <x v="0"/>
    <n v="5"/>
    <x v="0"/>
    <x v="0"/>
    <x v="0"/>
    <x v="0"/>
    <x v="1"/>
  </r>
  <r>
    <n v="515"/>
    <n v="5547662754"/>
    <d v="2025-05-15T00:00:00"/>
    <m/>
    <d v="2025-05-15T00:00:00"/>
    <s v="252983666 "/>
    <n v="21474"/>
    <s v="USD"/>
    <n v="7730423496"/>
    <d v="2025-05-20T00:00:00"/>
    <s v="TEMPE CN"/>
    <m/>
    <d v="2025-05-08T00:00:00"/>
    <d v="2025-05-25T00:00:00"/>
    <x v="0"/>
    <n v="5"/>
    <x v="0"/>
    <x v="0"/>
    <x v="0"/>
    <x v="0"/>
    <x v="1"/>
  </r>
  <r>
    <n v="515"/>
    <n v="5547662756"/>
    <d v="2025-05-15T00:00:00"/>
    <m/>
    <d v="2025-05-15T00:00:00"/>
    <s v="252983666 "/>
    <n v="127473"/>
    <s v="USD"/>
    <n v="7730423497"/>
    <d v="2025-05-20T00:00:00"/>
    <s v="TEMPE CN"/>
    <m/>
    <d v="2025-05-08T00:00:00"/>
    <d v="2025-05-25T00:00:00"/>
    <x v="0"/>
    <n v="5"/>
    <x v="0"/>
    <x v="0"/>
    <x v="0"/>
    <x v="0"/>
    <x v="1"/>
  </r>
  <r>
    <n v="515"/>
    <n v="5547662751"/>
    <d v="2025-05-15T00:00:00"/>
    <m/>
    <d v="2025-05-15T00:00:00"/>
    <s v="252983666 "/>
    <n v="412"/>
    <s v="USD"/>
    <n v="7730423498"/>
    <d v="2025-05-20T00:00:00"/>
    <s v="TEMPE CN"/>
    <m/>
    <d v="2025-05-08T00:00:00"/>
    <d v="2025-05-25T00:00:00"/>
    <x v="0"/>
    <n v="5"/>
    <x v="0"/>
    <x v="0"/>
    <x v="0"/>
    <x v="0"/>
    <x v="1"/>
  </r>
  <r>
    <n v="515"/>
    <n v="5547662752"/>
    <d v="2025-05-15T00:00:00"/>
    <m/>
    <d v="2025-05-15T00:00:00"/>
    <s v="252983666 "/>
    <n v="7"/>
    <s v="USD"/>
    <n v="7730423501"/>
    <d v="2025-05-20T00:00:00"/>
    <s v="TEMPE CN"/>
    <m/>
    <d v="2025-05-08T00:00:00"/>
    <d v="2025-05-25T00:00:00"/>
    <x v="0"/>
    <n v="5"/>
    <x v="0"/>
    <x v="0"/>
    <x v="0"/>
    <x v="0"/>
    <x v="1"/>
  </r>
  <r>
    <n v="515"/>
    <n v="5547662761"/>
    <d v="2025-05-15T00:00:00"/>
    <m/>
    <d v="2025-05-15T00:00:00"/>
    <s v="252983666 "/>
    <n v="1219"/>
    <s v="USD"/>
    <n v="7730423502"/>
    <d v="2025-05-20T00:00:00"/>
    <s v="TEMPE CN"/>
    <m/>
    <d v="2025-05-08T00:00:00"/>
    <d v="2025-05-25T00:00:00"/>
    <x v="0"/>
    <n v="5"/>
    <x v="0"/>
    <x v="0"/>
    <x v="0"/>
    <x v="0"/>
    <x v="1"/>
  </r>
  <r>
    <n v="515"/>
    <n v="5547674037"/>
    <d v="2025-05-27T00:00:00"/>
    <m/>
    <d v="2025-05-27T00:00:00"/>
    <s v="253155672 "/>
    <n v="35566"/>
    <s v="USD"/>
    <n v="7730425422"/>
    <d v="2025-05-30T00:00:00"/>
    <s v="TEMPE CN"/>
    <m/>
    <d v="2025-05-15T00:00:00"/>
    <d v="2025-06-01T00:00:00"/>
    <x v="0"/>
    <n v="5"/>
    <x v="0"/>
    <x v="0"/>
    <x v="0"/>
    <x v="0"/>
    <x v="1"/>
  </r>
  <r>
    <n v="515"/>
    <n v="5547674032"/>
    <d v="2025-05-27T00:00:00"/>
    <m/>
    <d v="2025-05-27T00:00:00"/>
    <s v="253155672 "/>
    <n v="29772"/>
    <s v="USD"/>
    <n v="7730425423"/>
    <d v="2025-05-30T00:00:00"/>
    <s v="TEMPE CN"/>
    <m/>
    <d v="2025-05-15T00:00:00"/>
    <d v="2025-06-01T00:00:00"/>
    <x v="0"/>
    <n v="5"/>
    <x v="0"/>
    <x v="0"/>
    <x v="0"/>
    <x v="0"/>
    <x v="1"/>
  </r>
  <r>
    <n v="515"/>
    <n v="5547674029"/>
    <d v="2025-05-27T00:00:00"/>
    <m/>
    <d v="2025-05-27T00:00:00"/>
    <s v="253155672 "/>
    <n v="50672"/>
    <s v="USD"/>
    <n v="7730425483"/>
    <d v="2025-05-30T00:00:00"/>
    <s v="TEMPE CN"/>
    <m/>
    <d v="2025-05-15T00:00:00"/>
    <d v="2025-06-01T00:00:00"/>
    <x v="0"/>
    <n v="5"/>
    <x v="0"/>
    <x v="0"/>
    <x v="0"/>
    <x v="0"/>
    <x v="1"/>
  </r>
  <r>
    <n v="515"/>
    <n v="5547678930"/>
    <d v="2025-05-27T00:00:00"/>
    <m/>
    <d v="2025-05-27T00:00:00"/>
    <s v="253155672 "/>
    <n v="13454"/>
    <s v="USD"/>
    <n v="7730425484"/>
    <d v="2025-05-30T00:00:00"/>
    <s v="TEMPE CN"/>
    <m/>
    <d v="2025-05-15T00:00:00"/>
    <d v="2025-06-01T00:00:00"/>
    <x v="0"/>
    <n v="5"/>
    <x v="0"/>
    <x v="0"/>
    <x v="0"/>
    <x v="0"/>
    <x v="1"/>
  </r>
  <r>
    <n v="515"/>
    <n v="5547678931"/>
    <d v="2025-05-27T00:00:00"/>
    <m/>
    <d v="2025-05-27T00:00:00"/>
    <s v="253155672 "/>
    <n v="19557"/>
    <s v="USD"/>
    <n v="7730425485"/>
    <d v="2025-05-30T00:00:00"/>
    <s v="TEMPE CN"/>
    <m/>
    <d v="2025-05-15T00:00:00"/>
    <d v="2025-06-01T00:00:00"/>
    <x v="0"/>
    <n v="5"/>
    <x v="0"/>
    <x v="0"/>
    <x v="0"/>
    <x v="0"/>
    <x v="1"/>
  </r>
  <r>
    <n v="515"/>
    <n v="5547674034"/>
    <d v="2025-05-27T00:00:00"/>
    <m/>
    <d v="2025-05-27T00:00:00"/>
    <s v="253155672 "/>
    <n v="1089"/>
    <s v="USD"/>
    <n v="7730425486"/>
    <d v="2025-05-30T00:00:00"/>
    <s v="TEMPE CN"/>
    <m/>
    <d v="2025-05-15T00:00:00"/>
    <d v="2025-06-01T00:00:00"/>
    <x v="0"/>
    <n v="5"/>
    <x v="0"/>
    <x v="0"/>
    <x v="0"/>
    <x v="0"/>
    <x v="1"/>
  </r>
  <r>
    <n v="515"/>
    <n v="5547674025"/>
    <d v="2025-05-27T00:00:00"/>
    <m/>
    <d v="2025-05-27T00:00:00"/>
    <s v="253155672 "/>
    <n v="397"/>
    <s v="USD"/>
    <n v="7730425487"/>
    <d v="2025-05-30T00:00:00"/>
    <s v="TEMPE CN"/>
    <m/>
    <d v="2025-05-15T00:00:00"/>
    <d v="2025-06-01T00:00:00"/>
    <x v="0"/>
    <n v="5"/>
    <x v="0"/>
    <x v="0"/>
    <x v="0"/>
    <x v="0"/>
    <x v="1"/>
  </r>
  <r>
    <n v="515"/>
    <n v="5547674031"/>
    <d v="2025-05-27T00:00:00"/>
    <m/>
    <d v="2025-05-27T00:00:00"/>
    <s v="253155672 "/>
    <n v="432"/>
    <s v="USD"/>
    <n v="7730425488"/>
    <d v="2025-05-30T00:00:00"/>
    <s v="TEMPE CN"/>
    <m/>
    <d v="2025-05-15T00:00:00"/>
    <d v="2025-06-01T00:00:00"/>
    <x v="0"/>
    <n v="5"/>
    <x v="0"/>
    <x v="0"/>
    <x v="0"/>
    <x v="0"/>
    <x v="1"/>
  </r>
  <r>
    <n v="515"/>
    <n v="5547674027"/>
    <d v="2025-05-27T00:00:00"/>
    <m/>
    <d v="2025-05-27T00:00:00"/>
    <s v="253155672 "/>
    <n v="87"/>
    <s v="USD"/>
    <n v="7730425489"/>
    <d v="2025-05-30T00:00:00"/>
    <s v="TEMPE CN"/>
    <m/>
    <d v="2025-05-15T00:00:00"/>
    <d v="2025-06-01T00:00:00"/>
    <x v="0"/>
    <n v="5"/>
    <x v="0"/>
    <x v="0"/>
    <x v="0"/>
    <x v="0"/>
    <x v="1"/>
  </r>
  <r>
    <n v="515"/>
    <n v="5547674035"/>
    <d v="2025-05-27T00:00:00"/>
    <m/>
    <d v="2025-05-27T00:00:00"/>
    <s v="253155672 "/>
    <n v="438"/>
    <s v="USD"/>
    <n v="7730425526"/>
    <d v="2025-05-30T00:00:00"/>
    <s v="TEMPE CN"/>
    <m/>
    <d v="2025-05-15T00:00:00"/>
    <d v="2025-06-01T00:00:00"/>
    <x v="0"/>
    <n v="5"/>
    <x v="0"/>
    <x v="0"/>
    <x v="0"/>
    <x v="0"/>
    <x v="1"/>
  </r>
  <r>
    <n v="515"/>
    <n v="5547674033"/>
    <d v="2025-05-27T00:00:00"/>
    <m/>
    <d v="2025-05-27T00:00:00"/>
    <s v="253155672 "/>
    <n v="1679"/>
    <s v="USD"/>
    <n v="7730425527"/>
    <d v="2025-05-30T00:00:00"/>
    <s v="TEMPE CN"/>
    <m/>
    <d v="2025-05-15T00:00:00"/>
    <d v="2025-06-01T00:00:00"/>
    <x v="0"/>
    <n v="5"/>
    <x v="0"/>
    <x v="0"/>
    <x v="0"/>
    <x v="0"/>
    <x v="1"/>
  </r>
  <r>
    <n v="515"/>
    <n v="5547674026"/>
    <d v="2025-05-27T00:00:00"/>
    <m/>
    <d v="2025-05-27T00:00:00"/>
    <s v="253155672 "/>
    <n v="1222"/>
    <s v="USD"/>
    <n v="7730425528"/>
    <d v="2025-05-30T00:00:00"/>
    <s v="TEMPE CN"/>
    <m/>
    <d v="2025-05-15T00:00:00"/>
    <d v="2025-06-01T00:00:00"/>
    <x v="0"/>
    <n v="5"/>
    <x v="0"/>
    <x v="0"/>
    <x v="0"/>
    <x v="0"/>
    <x v="1"/>
  </r>
  <r>
    <n v="515"/>
    <n v="5547674036"/>
    <d v="2025-05-27T00:00:00"/>
    <m/>
    <d v="2025-05-27T00:00:00"/>
    <s v="253155672 "/>
    <n v="734"/>
    <s v="USD"/>
    <n v="7730425529"/>
    <d v="2025-05-30T00:00:00"/>
    <s v="TEMPE CN"/>
    <m/>
    <d v="2025-05-15T00:00:00"/>
    <d v="2025-06-01T00:00:00"/>
    <x v="0"/>
    <n v="5"/>
    <x v="0"/>
    <x v="0"/>
    <x v="0"/>
    <x v="0"/>
    <x v="1"/>
  </r>
  <r>
    <n v="515"/>
    <n v="5547674030"/>
    <d v="2025-05-27T00:00:00"/>
    <m/>
    <d v="2025-05-27T00:00:00"/>
    <s v="253155672 "/>
    <n v="397"/>
    <s v="USD"/>
    <n v="7730425530"/>
    <d v="2025-05-30T00:00:00"/>
    <s v="TEMPE CN"/>
    <m/>
    <d v="2025-05-15T00:00:00"/>
    <d v="2025-06-01T00:00:00"/>
    <x v="0"/>
    <n v="5"/>
    <x v="0"/>
    <x v="0"/>
    <x v="0"/>
    <x v="0"/>
    <x v="1"/>
  </r>
  <r>
    <n v="515"/>
    <n v="5547674028"/>
    <d v="2025-05-27T00:00:00"/>
    <m/>
    <d v="2025-05-27T00:00:00"/>
    <s v="253155672 "/>
    <n v="1919"/>
    <s v="USD"/>
    <n v="7730425531"/>
    <d v="2025-05-30T00:00:00"/>
    <s v="TEMPE CN"/>
    <m/>
    <d v="2025-05-15T00:00:00"/>
    <d v="2025-06-01T00:00:00"/>
    <x v="0"/>
    <n v="5"/>
    <x v="0"/>
    <x v="0"/>
    <x v="0"/>
    <x v="0"/>
    <x v="1"/>
  </r>
  <r>
    <n v="515"/>
    <n v="5547685223"/>
    <d v="2025-05-28T00:00:00"/>
    <m/>
    <d v="2025-05-28T00:00:00"/>
    <s v="253503677 "/>
    <n v="53981"/>
    <s v="USD"/>
    <n v="7730425603"/>
    <d v="2025-06-01T00:00:00"/>
    <s v="TEMPE CN"/>
    <m/>
    <d v="2025-05-22T00:00:00"/>
    <d v="2025-06-08T00:00:00"/>
    <x v="0"/>
    <n v="6"/>
    <x v="0"/>
    <x v="0"/>
    <x v="0"/>
    <x v="0"/>
    <x v="1"/>
  </r>
  <r>
    <n v="515"/>
    <n v="5547685231"/>
    <d v="2025-05-28T00:00:00"/>
    <m/>
    <d v="2025-05-28T00:00:00"/>
    <s v="253503677 "/>
    <n v="45498"/>
    <s v="USD"/>
    <n v="7730425604"/>
    <d v="2025-06-01T00:00:00"/>
    <s v="TEMPE CN"/>
    <m/>
    <d v="2025-05-22T00:00:00"/>
    <d v="2025-06-08T00:00:00"/>
    <x v="0"/>
    <n v="6"/>
    <x v="0"/>
    <x v="0"/>
    <x v="0"/>
    <x v="0"/>
    <x v="1"/>
  </r>
  <r>
    <n v="515"/>
    <n v="5547685215"/>
    <d v="2025-05-28T00:00:00"/>
    <m/>
    <d v="2025-05-28T00:00:00"/>
    <s v="253503677 "/>
    <n v="13867"/>
    <s v="USD"/>
    <n v="7730425605"/>
    <d v="2025-06-01T00:00:00"/>
    <s v="TEMPE CN"/>
    <m/>
    <d v="2025-05-22T00:00:00"/>
    <d v="2025-06-08T00:00:00"/>
    <x v="0"/>
    <n v="6"/>
    <x v="0"/>
    <x v="0"/>
    <x v="0"/>
    <x v="0"/>
    <x v="1"/>
  </r>
  <r>
    <n v="515"/>
    <n v="5547685232"/>
    <d v="2025-05-28T00:00:00"/>
    <m/>
    <d v="2025-05-28T00:00:00"/>
    <s v="253503677 "/>
    <n v="70876"/>
    <s v="USD"/>
    <n v="7730425606"/>
    <d v="2025-06-01T00:00:00"/>
    <s v="TEMPE CN"/>
    <m/>
    <d v="2025-05-22T00:00:00"/>
    <d v="2025-06-08T00:00:00"/>
    <x v="0"/>
    <n v="6"/>
    <x v="0"/>
    <x v="0"/>
    <x v="0"/>
    <x v="0"/>
    <x v="1"/>
  </r>
  <r>
    <n v="515"/>
    <n v="5547685214"/>
    <d v="2025-05-28T00:00:00"/>
    <m/>
    <d v="2025-05-28T00:00:00"/>
    <s v="253503677 "/>
    <n v="15327"/>
    <s v="USD"/>
    <n v="7730425607"/>
    <d v="2025-06-01T00:00:00"/>
    <s v="TEMPE CN"/>
    <m/>
    <d v="2025-05-22T00:00:00"/>
    <d v="2025-06-08T00:00:00"/>
    <x v="0"/>
    <n v="6"/>
    <x v="0"/>
    <x v="0"/>
    <x v="0"/>
    <x v="0"/>
    <x v="1"/>
  </r>
  <r>
    <n v="515"/>
    <n v="5547685220"/>
    <d v="2025-05-28T00:00:00"/>
    <m/>
    <d v="2025-05-28T00:00:00"/>
    <s v="253503677 "/>
    <n v="1177"/>
    <s v="USD"/>
    <n v="7730425608"/>
    <d v="2025-06-01T00:00:00"/>
    <s v="TEMPE CN"/>
    <m/>
    <d v="2025-05-22T00:00:00"/>
    <d v="2025-06-08T00:00:00"/>
    <x v="0"/>
    <n v="6"/>
    <x v="0"/>
    <x v="0"/>
    <x v="0"/>
    <x v="0"/>
    <x v="1"/>
  </r>
  <r>
    <n v="515"/>
    <n v="5547685217"/>
    <d v="2025-05-28T00:00:00"/>
    <m/>
    <d v="2025-05-28T00:00:00"/>
    <s v="253503677 "/>
    <n v="398"/>
    <s v="USD"/>
    <n v="7730425609"/>
    <d v="2025-06-01T00:00:00"/>
    <s v="TEMPE CN"/>
    <m/>
    <d v="2025-05-22T00:00:00"/>
    <d v="2025-06-08T00:00:00"/>
    <x v="0"/>
    <n v="6"/>
    <x v="0"/>
    <x v="0"/>
    <x v="0"/>
    <x v="0"/>
    <x v="1"/>
  </r>
  <r>
    <n v="515"/>
    <n v="5547685229"/>
    <d v="2025-05-28T00:00:00"/>
    <m/>
    <d v="2025-05-28T00:00:00"/>
    <s v="253503677 "/>
    <n v="186"/>
    <s v="USD"/>
    <n v="7730425610"/>
    <d v="2025-06-01T00:00:00"/>
    <s v="TEMPE CN"/>
    <m/>
    <d v="2025-05-22T00:00:00"/>
    <d v="2025-06-08T00:00:00"/>
    <x v="0"/>
    <n v="6"/>
    <x v="0"/>
    <x v="0"/>
    <x v="0"/>
    <x v="0"/>
    <x v="1"/>
  </r>
  <r>
    <n v="515"/>
    <n v="5547685218"/>
    <d v="2025-05-28T00:00:00"/>
    <m/>
    <d v="2025-05-28T00:00:00"/>
    <s v="253503677 "/>
    <n v="536"/>
    <s v="USD"/>
    <n v="7730425611"/>
    <d v="2025-06-01T00:00:00"/>
    <s v="TEMPE CN"/>
    <m/>
    <d v="2025-05-22T00:00:00"/>
    <d v="2025-06-08T00:00:00"/>
    <x v="0"/>
    <n v="6"/>
    <x v="0"/>
    <x v="0"/>
    <x v="0"/>
    <x v="0"/>
    <x v="1"/>
  </r>
  <r>
    <n v="515"/>
    <n v="5547685228"/>
    <d v="2025-05-28T00:00:00"/>
    <m/>
    <d v="2025-05-28T00:00:00"/>
    <s v="253503677 "/>
    <n v="583"/>
    <s v="USD"/>
    <n v="7730425612"/>
    <d v="2025-06-01T00:00:00"/>
    <s v="TEMPE CN"/>
    <m/>
    <d v="2025-05-22T00:00:00"/>
    <d v="2025-06-08T00:00:00"/>
    <x v="0"/>
    <n v="6"/>
    <x v="0"/>
    <x v="0"/>
    <x v="0"/>
    <x v="0"/>
    <x v="1"/>
  </r>
  <r>
    <n v="515"/>
    <n v="5547685221"/>
    <d v="2025-05-28T00:00:00"/>
    <m/>
    <d v="2025-05-28T00:00:00"/>
    <s v="253503677 "/>
    <n v="1238"/>
    <s v="USD"/>
    <n v="7730425613"/>
    <d v="2025-06-01T00:00:00"/>
    <s v="TEMPE CN"/>
    <m/>
    <d v="2025-05-22T00:00:00"/>
    <d v="2025-06-08T00:00:00"/>
    <x v="0"/>
    <n v="6"/>
    <x v="0"/>
    <x v="0"/>
    <x v="0"/>
    <x v="0"/>
    <x v="1"/>
  </r>
  <r>
    <n v="515"/>
    <n v="5547685226"/>
    <d v="2025-05-28T00:00:00"/>
    <m/>
    <d v="2025-05-28T00:00:00"/>
    <s v="253503677 "/>
    <n v="552"/>
    <s v="USD"/>
    <n v="7730425614"/>
    <d v="2025-06-01T00:00:00"/>
    <s v="TEMPE CN"/>
    <m/>
    <d v="2025-05-22T00:00:00"/>
    <d v="2025-06-08T00:00:00"/>
    <x v="0"/>
    <n v="6"/>
    <x v="0"/>
    <x v="0"/>
    <x v="0"/>
    <x v="0"/>
    <x v="1"/>
  </r>
  <r>
    <n v="515"/>
    <n v="5547685224"/>
    <d v="2025-05-28T00:00:00"/>
    <m/>
    <d v="2025-05-28T00:00:00"/>
    <s v="253503677 "/>
    <n v="398"/>
    <s v="USD"/>
    <n v="7730425615"/>
    <d v="2025-06-01T00:00:00"/>
    <s v="TEMPE CN"/>
    <m/>
    <d v="2025-05-22T00:00:00"/>
    <d v="2025-06-08T00:00:00"/>
    <x v="0"/>
    <n v="6"/>
    <x v="0"/>
    <x v="0"/>
    <x v="0"/>
    <x v="0"/>
    <x v="1"/>
  </r>
  <r>
    <n v="515"/>
    <n v="5547685230"/>
    <d v="2025-05-28T00:00:00"/>
    <m/>
    <d v="2025-05-28T00:00:00"/>
    <s v="253503677 "/>
    <n v="524"/>
    <s v="USD"/>
    <n v="7730425616"/>
    <d v="2025-06-01T00:00:00"/>
    <s v="TEMPE CN"/>
    <m/>
    <d v="2025-05-22T00:00:00"/>
    <d v="2025-06-08T00:00:00"/>
    <x v="0"/>
    <n v="6"/>
    <x v="0"/>
    <x v="0"/>
    <x v="0"/>
    <x v="0"/>
    <x v="1"/>
  </r>
  <r>
    <n v="515"/>
    <n v="5547685216"/>
    <d v="2025-05-28T00:00:00"/>
    <m/>
    <d v="2025-05-28T00:00:00"/>
    <s v="253503677 "/>
    <n v="398"/>
    <s v="USD"/>
    <n v="7730425617"/>
    <d v="2025-06-01T00:00:00"/>
    <s v="TEMPE CN"/>
    <m/>
    <d v="2025-05-22T00:00:00"/>
    <d v="2025-06-08T00:00:00"/>
    <x v="0"/>
    <n v="6"/>
    <x v="0"/>
    <x v="0"/>
    <x v="0"/>
    <x v="0"/>
    <x v="1"/>
  </r>
  <r>
    <n v="515"/>
    <n v="5547685213"/>
    <d v="2025-05-28T00:00:00"/>
    <m/>
    <d v="2025-05-28T00:00:00"/>
    <s v="253503677 "/>
    <n v="398"/>
    <s v="USD"/>
    <n v="7730425618"/>
    <d v="2025-06-01T00:00:00"/>
    <s v="TEMPE CN"/>
    <m/>
    <d v="2025-05-22T00:00:00"/>
    <d v="2025-06-08T00:00:00"/>
    <x v="0"/>
    <n v="6"/>
    <x v="0"/>
    <x v="0"/>
    <x v="0"/>
    <x v="0"/>
    <x v="1"/>
  </r>
  <r>
    <n v="515"/>
    <n v="5547685225"/>
    <d v="2025-05-28T00:00:00"/>
    <m/>
    <d v="2025-05-28T00:00:00"/>
    <s v="253503677 "/>
    <n v="398"/>
    <s v="USD"/>
    <n v="7730425619"/>
    <d v="2025-06-01T00:00:00"/>
    <s v="TEMPE CN"/>
    <m/>
    <d v="2025-05-22T00:00:00"/>
    <d v="2025-06-08T00:00:00"/>
    <x v="0"/>
    <n v="6"/>
    <x v="0"/>
    <x v="0"/>
    <x v="0"/>
    <x v="0"/>
    <x v="1"/>
  </r>
  <r>
    <n v="515"/>
    <n v="5547685219"/>
    <d v="2025-05-28T00:00:00"/>
    <m/>
    <d v="2025-05-28T00:00:00"/>
    <s v="253503677 "/>
    <n v="1515"/>
    <s v="USD"/>
    <n v="7730425620"/>
    <d v="2025-06-01T00:00:00"/>
    <s v="TEMPE CN"/>
    <m/>
    <d v="2025-05-22T00:00:00"/>
    <d v="2025-06-08T00:00:00"/>
    <x v="0"/>
    <n v="6"/>
    <x v="0"/>
    <x v="0"/>
    <x v="0"/>
    <x v="0"/>
    <x v="1"/>
  </r>
  <r>
    <n v="515"/>
    <n v="5547685227"/>
    <d v="2025-05-28T00:00:00"/>
    <m/>
    <d v="2025-05-28T00:00:00"/>
    <s v="253503677 "/>
    <n v="715"/>
    <s v="USD"/>
    <n v="7730425621"/>
    <d v="2025-06-01T00:00:00"/>
    <s v="TEMPE CN"/>
    <m/>
    <d v="2025-05-22T00:00:00"/>
    <d v="2025-06-08T00:00:00"/>
    <x v="0"/>
    <n v="6"/>
    <x v="0"/>
    <x v="0"/>
    <x v="0"/>
    <x v="0"/>
    <x v="1"/>
  </r>
  <r>
    <n v="515"/>
    <n v="5547685222"/>
    <d v="2025-05-28T00:00:00"/>
    <m/>
    <d v="2025-05-28T00:00:00"/>
    <s v="253503677 "/>
    <n v="398"/>
    <s v="USD"/>
    <n v="7730425622"/>
    <d v="2025-06-01T00:00:00"/>
    <s v="TEMPE CN"/>
    <m/>
    <d v="2025-05-22T00:00:00"/>
    <d v="2025-06-08T00:00:00"/>
    <x v="0"/>
    <n v="6"/>
    <x v="0"/>
    <x v="0"/>
    <x v="0"/>
    <x v="0"/>
    <x v="1"/>
  </r>
  <r>
    <n v="515"/>
    <n v="5547699024"/>
    <d v="2025-06-11T00:00:00"/>
    <m/>
    <d v="2025-06-11T00:00:00"/>
    <n v="253830387"/>
    <n v="121"/>
    <s v="USD"/>
    <n v="7730427510"/>
    <d v="2025-06-12T00:00:00"/>
    <s v="TEMPE CN"/>
    <m/>
    <d v="2025-05-29T00:00:00"/>
    <d v="2025-06-15T00:00:00"/>
    <x v="0"/>
    <n v="6"/>
    <x v="0"/>
    <x v="0"/>
    <x v="0"/>
    <x v="0"/>
    <x v="1"/>
  </r>
  <r>
    <n v="515"/>
    <n v="5547699014"/>
    <d v="2025-06-11T00:00:00"/>
    <m/>
    <d v="2025-06-11T00:00:00"/>
    <n v="253830387"/>
    <n v="398"/>
    <s v="USD"/>
    <n v="7730427511"/>
    <d v="2025-06-12T00:00:00"/>
    <s v="TEMPE CN"/>
    <m/>
    <d v="2025-05-29T00:00:00"/>
    <d v="2025-06-15T00:00:00"/>
    <x v="0"/>
    <n v="6"/>
    <x v="0"/>
    <x v="0"/>
    <x v="0"/>
    <x v="0"/>
    <x v="1"/>
  </r>
  <r>
    <n v="515"/>
    <n v="5547699028"/>
    <d v="2025-06-11T00:00:00"/>
    <m/>
    <d v="2025-06-11T00:00:00"/>
    <n v="253830387"/>
    <n v="894"/>
    <s v="USD"/>
    <n v="7730427512"/>
    <d v="2025-06-12T00:00:00"/>
    <s v="TEMPE CN"/>
    <m/>
    <d v="2025-05-29T00:00:00"/>
    <d v="2025-06-15T00:00:00"/>
    <x v="0"/>
    <n v="6"/>
    <x v="0"/>
    <x v="0"/>
    <x v="0"/>
    <x v="0"/>
    <x v="1"/>
  </r>
  <r>
    <n v="515"/>
    <n v="5547699027"/>
    <d v="2025-06-11T00:00:00"/>
    <m/>
    <d v="2025-06-11T00:00:00"/>
    <n v="253830387"/>
    <n v="31017"/>
    <s v="USD"/>
    <n v="7730427513"/>
    <d v="2025-06-12T00:00:00"/>
    <s v="TEMPE CN"/>
    <m/>
    <d v="2025-05-29T00:00:00"/>
    <d v="2025-06-15T00:00:00"/>
    <x v="0"/>
    <n v="6"/>
    <x v="0"/>
    <x v="0"/>
    <x v="0"/>
    <x v="0"/>
    <x v="1"/>
  </r>
  <r>
    <n v="515"/>
    <n v="5547699015"/>
    <d v="2025-06-11T00:00:00"/>
    <m/>
    <d v="2025-06-11T00:00:00"/>
    <n v="253830387"/>
    <n v="398"/>
    <s v="USD"/>
    <n v="7730427514"/>
    <d v="2025-06-12T00:00:00"/>
    <s v="TEMPE CN"/>
    <m/>
    <d v="2025-05-29T00:00:00"/>
    <d v="2025-06-15T00:00:00"/>
    <x v="0"/>
    <n v="6"/>
    <x v="0"/>
    <x v="0"/>
    <x v="0"/>
    <x v="0"/>
    <x v="1"/>
  </r>
  <r>
    <n v="515"/>
    <n v="5547699021"/>
    <d v="2025-06-11T00:00:00"/>
    <m/>
    <d v="2025-06-11T00:00:00"/>
    <n v="253830387"/>
    <n v="3296"/>
    <s v="USD"/>
    <n v="7730427515"/>
    <d v="2025-06-12T00:00:00"/>
    <s v="TEMPE CN"/>
    <m/>
    <d v="2025-05-29T00:00:00"/>
    <d v="2025-06-15T00:00:00"/>
    <x v="0"/>
    <n v="6"/>
    <x v="0"/>
    <x v="0"/>
    <x v="0"/>
    <x v="0"/>
    <x v="1"/>
  </r>
  <r>
    <n v="515"/>
    <n v="5547699022"/>
    <d v="2025-06-11T00:00:00"/>
    <m/>
    <d v="2025-06-11T00:00:00"/>
    <n v="253830387"/>
    <n v="7486"/>
    <s v="USD"/>
    <n v="7730427516"/>
    <d v="2025-06-12T00:00:00"/>
    <s v="TEMPE CN"/>
    <m/>
    <d v="2025-05-29T00:00:00"/>
    <d v="2025-06-15T00:00:00"/>
    <x v="0"/>
    <n v="6"/>
    <x v="0"/>
    <x v="0"/>
    <x v="0"/>
    <x v="0"/>
    <x v="1"/>
  </r>
  <r>
    <n v="515"/>
    <n v="5547699013"/>
    <d v="2025-06-11T00:00:00"/>
    <m/>
    <d v="2025-06-11T00:00:00"/>
    <n v="253830387"/>
    <n v="398"/>
    <s v="USD"/>
    <n v="7730427517"/>
    <d v="2025-06-12T00:00:00"/>
    <s v="TEMPE CN"/>
    <m/>
    <d v="2025-05-29T00:00:00"/>
    <d v="2025-06-15T00:00:00"/>
    <x v="0"/>
    <n v="6"/>
    <x v="0"/>
    <x v="0"/>
    <x v="0"/>
    <x v="0"/>
    <x v="1"/>
  </r>
  <r>
    <n v="515"/>
    <n v="5547699018"/>
    <d v="2025-06-11T00:00:00"/>
    <m/>
    <d v="2025-06-11T00:00:00"/>
    <n v="253830387"/>
    <n v="398"/>
    <s v="USD"/>
    <n v="7730427518"/>
    <d v="2025-06-12T00:00:00"/>
    <s v="TEMPE CN"/>
    <m/>
    <d v="2025-05-29T00:00:00"/>
    <d v="2025-06-15T00:00:00"/>
    <x v="0"/>
    <n v="6"/>
    <x v="0"/>
    <x v="0"/>
    <x v="0"/>
    <x v="0"/>
    <x v="1"/>
  </r>
  <r>
    <n v="515"/>
    <n v="5547699016"/>
    <d v="2025-06-11T00:00:00"/>
    <m/>
    <d v="2025-06-11T00:00:00"/>
    <n v="253830387"/>
    <n v="476"/>
    <s v="USD"/>
    <n v="7730427519"/>
    <d v="2025-06-12T00:00:00"/>
    <s v="TEMPE CN"/>
    <m/>
    <d v="2025-05-29T00:00:00"/>
    <d v="2025-06-15T00:00:00"/>
    <x v="0"/>
    <n v="6"/>
    <x v="0"/>
    <x v="0"/>
    <x v="0"/>
    <x v="0"/>
    <x v="1"/>
  </r>
  <r>
    <n v="515"/>
    <n v="5547699029"/>
    <d v="2025-06-11T00:00:00"/>
    <m/>
    <d v="2025-06-11T00:00:00"/>
    <n v="253830387"/>
    <n v="676"/>
    <s v="USD"/>
    <n v="7730427520"/>
    <d v="2025-06-12T00:00:00"/>
    <s v="TEMPE CN"/>
    <m/>
    <d v="2025-05-29T00:00:00"/>
    <d v="2025-06-15T00:00:00"/>
    <x v="0"/>
    <n v="6"/>
    <x v="0"/>
    <x v="0"/>
    <x v="0"/>
    <x v="0"/>
    <x v="1"/>
  </r>
  <r>
    <n v="515"/>
    <n v="5547699017"/>
    <d v="2025-06-11T00:00:00"/>
    <m/>
    <d v="2025-06-11T00:00:00"/>
    <n v="253830387"/>
    <n v="833"/>
    <s v="USD"/>
    <n v="7730427521"/>
    <d v="2025-06-12T00:00:00"/>
    <s v="TEMPE CN"/>
    <m/>
    <d v="2025-05-29T00:00:00"/>
    <d v="2025-06-15T00:00:00"/>
    <x v="0"/>
    <n v="6"/>
    <x v="0"/>
    <x v="0"/>
    <x v="0"/>
    <x v="0"/>
    <x v="1"/>
  </r>
  <r>
    <n v="515"/>
    <n v="5547699025"/>
    <d v="2025-06-11T00:00:00"/>
    <m/>
    <d v="2025-06-11T00:00:00"/>
    <n v="253830387"/>
    <n v="422"/>
    <s v="USD"/>
    <n v="7730427522"/>
    <d v="2025-06-12T00:00:00"/>
    <s v="TEMPE CN"/>
    <m/>
    <d v="2025-05-29T00:00:00"/>
    <d v="2025-06-15T00:00:00"/>
    <x v="0"/>
    <n v="6"/>
    <x v="0"/>
    <x v="0"/>
    <x v="0"/>
    <x v="0"/>
    <x v="1"/>
  </r>
  <r>
    <n v="515"/>
    <n v="5547699030"/>
    <d v="2025-06-11T00:00:00"/>
    <m/>
    <d v="2025-06-11T00:00:00"/>
    <n v="253830387"/>
    <n v="1033"/>
    <s v="USD"/>
    <n v="7730427523"/>
    <d v="2025-06-12T00:00:00"/>
    <s v="TEMPE CN"/>
    <m/>
    <d v="2025-05-29T00:00:00"/>
    <d v="2025-06-15T00:00:00"/>
    <x v="0"/>
    <n v="6"/>
    <x v="0"/>
    <x v="0"/>
    <x v="0"/>
    <x v="0"/>
    <x v="1"/>
  </r>
  <r>
    <n v="515"/>
    <n v="5547699019"/>
    <d v="2025-06-11T00:00:00"/>
    <m/>
    <d v="2025-06-11T00:00:00"/>
    <n v="253830387"/>
    <n v="88467"/>
    <s v="USD"/>
    <n v="7730427524"/>
    <d v="2025-06-12T00:00:00"/>
    <s v="TEMPE CN"/>
    <m/>
    <d v="2025-05-29T00:00:00"/>
    <d v="2025-06-15T00:00:00"/>
    <x v="0"/>
    <n v="6"/>
    <x v="0"/>
    <x v="0"/>
    <x v="0"/>
    <x v="0"/>
    <x v="1"/>
  </r>
  <r>
    <n v="515"/>
    <n v="5547699020"/>
    <d v="2025-06-11T00:00:00"/>
    <m/>
    <d v="2025-06-11T00:00:00"/>
    <n v="253830387"/>
    <n v="79859"/>
    <s v="USD"/>
    <n v="7730427525"/>
    <d v="2025-06-12T00:00:00"/>
    <s v="TEMPE CN"/>
    <m/>
    <d v="2025-05-29T00:00:00"/>
    <d v="2025-06-15T00:00:00"/>
    <x v="0"/>
    <n v="6"/>
    <x v="0"/>
    <x v="0"/>
    <x v="0"/>
    <x v="0"/>
    <x v="1"/>
  </r>
  <r>
    <n v="515"/>
    <n v="5547699026"/>
    <d v="2025-06-11T00:00:00"/>
    <m/>
    <d v="2025-06-11T00:00:00"/>
    <n v="253830387"/>
    <n v="67711"/>
    <s v="USD"/>
    <n v="7730427530"/>
    <d v="2025-06-12T00:00:00"/>
    <s v="TEMPE CN"/>
    <m/>
    <d v="2025-05-29T00:00:00"/>
    <d v="2025-06-15T00:00:00"/>
    <x v="0"/>
    <n v="6"/>
    <x v="0"/>
    <x v="0"/>
    <x v="0"/>
    <x v="0"/>
    <x v="1"/>
  </r>
  <r>
    <n v="515"/>
    <n v="5547699031"/>
    <d v="2025-06-11T00:00:00"/>
    <m/>
    <d v="2025-06-11T00:00:00"/>
    <n v="253830387"/>
    <n v="65575"/>
    <s v="USD"/>
    <n v="7730427531"/>
    <d v="2025-06-12T00:00:00"/>
    <s v="TEMPE CN"/>
    <m/>
    <d v="2025-05-29T00:00:00"/>
    <d v="2025-06-15T00:00:00"/>
    <x v="0"/>
    <n v="6"/>
    <x v="0"/>
    <x v="0"/>
    <x v="0"/>
    <x v="0"/>
    <x v="1"/>
  </r>
  <r>
    <n v="515"/>
    <n v="5547699023"/>
    <d v="2025-06-11T00:00:00"/>
    <m/>
    <d v="2025-06-11T00:00:00"/>
    <n v="253830387"/>
    <n v="6195"/>
    <s v="USD"/>
    <n v="7730427532"/>
    <d v="2025-06-12T00:00:00"/>
    <s v="TEMPE CN"/>
    <m/>
    <d v="2025-05-29T00:00:00"/>
    <d v="2025-06-15T00:00:00"/>
    <x v="0"/>
    <n v="6"/>
    <x v="0"/>
    <x v="0"/>
    <x v="0"/>
    <x v="0"/>
    <x v="1"/>
  </r>
  <r>
    <n v="515"/>
    <n v="5547712640"/>
    <d v="2025-06-11T00:00:00"/>
    <m/>
    <d v="2025-06-11T00:00:00"/>
    <n v="254156807"/>
    <n v="63051"/>
    <s v="USD"/>
    <n v="7730428078"/>
    <d v="2025-06-16T00:00:00"/>
    <s v="TEMPE CN"/>
    <m/>
    <d v="2025-06-05T00:00:00"/>
    <d v="2025-06-22T00:00:00"/>
    <x v="0"/>
    <n v="6"/>
    <x v="0"/>
    <x v="0"/>
    <x v="0"/>
    <x v="0"/>
    <x v="1"/>
  </r>
  <r>
    <n v="515"/>
    <n v="5547712622"/>
    <d v="2025-06-11T00:00:00"/>
    <m/>
    <d v="2025-06-11T00:00:00"/>
    <n v="254156807"/>
    <n v="87561"/>
    <s v="USD"/>
    <n v="7730428079"/>
    <d v="2025-06-16T00:00:00"/>
    <s v="TEMPE CN"/>
    <m/>
    <d v="2025-06-05T00:00:00"/>
    <d v="2025-06-22T00:00:00"/>
    <x v="0"/>
    <n v="6"/>
    <x v="0"/>
    <x v="0"/>
    <x v="0"/>
    <x v="0"/>
    <x v="1"/>
  </r>
  <r>
    <n v="515"/>
    <n v="5547712620"/>
    <d v="2025-06-11T00:00:00"/>
    <m/>
    <d v="2025-06-11T00:00:00"/>
    <n v="254156807"/>
    <n v="59532"/>
    <s v="USD"/>
    <n v="7730428080"/>
    <d v="2025-06-16T00:00:00"/>
    <s v="TEMPE CN"/>
    <m/>
    <d v="2025-06-05T00:00:00"/>
    <d v="2025-06-22T00:00:00"/>
    <x v="0"/>
    <n v="6"/>
    <x v="0"/>
    <x v="0"/>
    <x v="0"/>
    <x v="0"/>
    <x v="1"/>
  </r>
  <r>
    <n v="515"/>
    <n v="5547712619"/>
    <d v="2025-06-11T00:00:00"/>
    <m/>
    <d v="2025-06-11T00:00:00"/>
    <n v="254156807"/>
    <n v="25499"/>
    <s v="USD"/>
    <n v="7730428081"/>
    <d v="2025-06-16T00:00:00"/>
    <s v="TEMPE CN"/>
    <m/>
    <d v="2025-06-05T00:00:00"/>
    <d v="2025-06-22T00:00:00"/>
    <x v="0"/>
    <n v="6"/>
    <x v="0"/>
    <x v="0"/>
    <x v="0"/>
    <x v="0"/>
    <x v="1"/>
  </r>
  <r>
    <n v="515"/>
    <n v="5547712631"/>
    <d v="2025-06-11T00:00:00"/>
    <m/>
    <d v="2025-06-11T00:00:00"/>
    <n v="254156807"/>
    <n v="27409"/>
    <s v="USD"/>
    <n v="7730428082"/>
    <d v="2025-06-16T00:00:00"/>
    <s v="TEMPE CN"/>
    <m/>
    <d v="2025-06-05T00:00:00"/>
    <d v="2025-06-22T00:00:00"/>
    <x v="0"/>
    <n v="6"/>
    <x v="0"/>
    <x v="0"/>
    <x v="0"/>
    <x v="0"/>
    <x v="1"/>
  </r>
  <r>
    <n v="515"/>
    <n v="5547712632"/>
    <d v="2025-06-11T00:00:00"/>
    <m/>
    <d v="2025-06-11T00:00:00"/>
    <n v="254156807"/>
    <n v="31297"/>
    <s v="USD"/>
    <n v="7730428083"/>
    <d v="2025-06-16T00:00:00"/>
    <s v="TEMPE CN"/>
    <m/>
    <d v="2025-06-05T00:00:00"/>
    <d v="2025-06-22T00:00:00"/>
    <x v="0"/>
    <n v="6"/>
    <x v="0"/>
    <x v="0"/>
    <x v="0"/>
    <x v="0"/>
    <x v="1"/>
  </r>
  <r>
    <n v="515"/>
    <n v="5547712637"/>
    <d v="2025-06-11T00:00:00"/>
    <m/>
    <d v="2025-06-11T00:00:00"/>
    <n v="254156807"/>
    <n v="18541"/>
    <s v="USD"/>
    <n v="7730428084"/>
    <d v="2025-06-16T00:00:00"/>
    <s v="TEMPE CN"/>
    <m/>
    <d v="2025-06-05T00:00:00"/>
    <d v="2025-06-22T00:00:00"/>
    <x v="0"/>
    <n v="6"/>
    <x v="0"/>
    <x v="0"/>
    <x v="0"/>
    <x v="0"/>
    <x v="1"/>
  </r>
  <r>
    <n v="515"/>
    <n v="5547712621"/>
    <d v="2025-06-11T00:00:00"/>
    <m/>
    <d v="2025-06-11T00:00:00"/>
    <n v="254156807"/>
    <n v="9316"/>
    <s v="USD"/>
    <n v="7730428085"/>
    <d v="2025-06-16T00:00:00"/>
    <s v="TEMPE CN"/>
    <m/>
    <d v="2025-06-05T00:00:00"/>
    <d v="2025-06-22T00:00:00"/>
    <x v="0"/>
    <n v="6"/>
    <x v="0"/>
    <x v="0"/>
    <x v="0"/>
    <x v="0"/>
    <x v="1"/>
  </r>
  <r>
    <n v="515"/>
    <n v="5547712626"/>
    <d v="2025-06-11T00:00:00"/>
    <m/>
    <d v="2025-06-11T00:00:00"/>
    <n v="254156807"/>
    <n v="14637"/>
    <s v="USD"/>
    <n v="7730428086"/>
    <d v="2025-06-16T00:00:00"/>
    <s v="TEMPE CN"/>
    <m/>
    <d v="2025-06-05T00:00:00"/>
    <d v="2025-06-22T00:00:00"/>
    <x v="0"/>
    <n v="6"/>
    <x v="0"/>
    <x v="0"/>
    <x v="0"/>
    <x v="0"/>
    <x v="1"/>
  </r>
  <r>
    <n v="515"/>
    <n v="5547712636"/>
    <d v="2025-06-11T00:00:00"/>
    <m/>
    <d v="2025-06-11T00:00:00"/>
    <n v="254156807"/>
    <n v="6828"/>
    <s v="USD"/>
    <n v="7730428087"/>
    <d v="2025-06-16T00:00:00"/>
    <s v="TEMPE CN"/>
    <m/>
    <d v="2025-06-05T00:00:00"/>
    <d v="2025-06-22T00:00:00"/>
    <x v="0"/>
    <n v="6"/>
    <x v="0"/>
    <x v="0"/>
    <x v="0"/>
    <x v="0"/>
    <x v="1"/>
  </r>
  <r>
    <n v="515"/>
    <n v="5547712623"/>
    <d v="2025-06-11T00:00:00"/>
    <m/>
    <d v="2025-06-11T00:00:00"/>
    <n v="254156807"/>
    <n v="1015"/>
    <s v="USD"/>
    <n v="7730428088"/>
    <d v="2025-06-16T00:00:00"/>
    <s v="TEMPE CN"/>
    <m/>
    <d v="2025-06-05T00:00:00"/>
    <d v="2025-06-22T00:00:00"/>
    <x v="0"/>
    <n v="6"/>
    <x v="0"/>
    <x v="0"/>
    <x v="0"/>
    <x v="0"/>
    <x v="1"/>
  </r>
  <r>
    <n v="515"/>
    <n v="5547712630"/>
    <d v="2025-06-11T00:00:00"/>
    <m/>
    <d v="2025-06-11T00:00:00"/>
    <n v="254156807"/>
    <n v="4544"/>
    <s v="USD"/>
    <n v="7730428089"/>
    <d v="2025-06-16T00:00:00"/>
    <s v="TEMPE CN"/>
    <m/>
    <d v="2025-06-05T00:00:00"/>
    <d v="2025-06-22T00:00:00"/>
    <x v="0"/>
    <n v="6"/>
    <x v="0"/>
    <x v="0"/>
    <x v="0"/>
    <x v="0"/>
    <x v="1"/>
  </r>
  <r>
    <n v="515"/>
    <n v="5547712628"/>
    <d v="2025-06-11T00:00:00"/>
    <m/>
    <d v="2025-06-11T00:00:00"/>
    <n v="254156807"/>
    <n v="3802"/>
    <s v="USD"/>
    <n v="7730428090"/>
    <d v="2025-06-16T00:00:00"/>
    <s v="TEMPE CN"/>
    <m/>
    <d v="2025-06-05T00:00:00"/>
    <d v="2025-06-22T00:00:00"/>
    <x v="0"/>
    <n v="6"/>
    <x v="0"/>
    <x v="0"/>
    <x v="0"/>
    <x v="0"/>
    <x v="1"/>
  </r>
  <r>
    <n v="515"/>
    <n v="5547712639"/>
    <d v="2025-06-11T00:00:00"/>
    <m/>
    <d v="2025-06-11T00:00:00"/>
    <n v="254156807"/>
    <n v="9174"/>
    <s v="USD"/>
    <n v="7730428091"/>
    <d v="2025-06-16T00:00:00"/>
    <s v="TEMPE CN"/>
    <m/>
    <d v="2025-06-05T00:00:00"/>
    <d v="2025-06-22T00:00:00"/>
    <x v="0"/>
    <n v="6"/>
    <x v="0"/>
    <x v="0"/>
    <x v="0"/>
    <x v="0"/>
    <x v="1"/>
  </r>
  <r>
    <n v="515"/>
    <n v="5547712627"/>
    <d v="2025-06-11T00:00:00"/>
    <m/>
    <d v="2025-06-11T00:00:00"/>
    <n v="254156807"/>
    <n v="9609"/>
    <s v="USD"/>
    <n v="7730428092"/>
    <d v="2025-06-16T00:00:00"/>
    <s v="TEMPE CN"/>
    <m/>
    <d v="2025-06-05T00:00:00"/>
    <d v="2025-06-22T00:00:00"/>
    <x v="0"/>
    <n v="6"/>
    <x v="0"/>
    <x v="0"/>
    <x v="0"/>
    <x v="0"/>
    <x v="1"/>
  </r>
  <r>
    <n v="515"/>
    <n v="5547712633"/>
    <d v="2025-06-11T00:00:00"/>
    <m/>
    <d v="2025-06-11T00:00:00"/>
    <n v="254156807"/>
    <n v="8967"/>
    <s v="USD"/>
    <n v="7730428093"/>
    <d v="2025-06-16T00:00:00"/>
    <s v="TEMPE CN"/>
    <m/>
    <d v="2025-06-05T00:00:00"/>
    <d v="2025-06-22T00:00:00"/>
    <x v="0"/>
    <n v="6"/>
    <x v="0"/>
    <x v="0"/>
    <x v="0"/>
    <x v="0"/>
    <x v="1"/>
  </r>
  <r>
    <n v="515"/>
    <n v="5547712634"/>
    <d v="2025-06-11T00:00:00"/>
    <m/>
    <d v="2025-06-11T00:00:00"/>
    <n v="254156807"/>
    <n v="6195"/>
    <s v="USD"/>
    <n v="7730428094"/>
    <d v="2025-06-16T00:00:00"/>
    <s v="TEMPE CN"/>
    <m/>
    <d v="2025-06-05T00:00:00"/>
    <d v="2025-06-22T00:00:00"/>
    <x v="0"/>
    <n v="6"/>
    <x v="0"/>
    <x v="0"/>
    <x v="0"/>
    <x v="0"/>
    <x v="1"/>
  </r>
  <r>
    <n v="515"/>
    <n v="5547712635"/>
    <d v="2025-06-11T00:00:00"/>
    <m/>
    <d v="2025-06-11T00:00:00"/>
    <n v="254156807"/>
    <n v="1754"/>
    <s v="USD"/>
    <n v="7730428095"/>
    <d v="2025-06-16T00:00:00"/>
    <s v="TEMPE CN"/>
    <m/>
    <d v="2025-06-05T00:00:00"/>
    <d v="2025-06-22T00:00:00"/>
    <x v="0"/>
    <n v="6"/>
    <x v="0"/>
    <x v="0"/>
    <x v="0"/>
    <x v="0"/>
    <x v="1"/>
  </r>
  <r>
    <n v="515"/>
    <n v="5547712624"/>
    <d v="2025-06-11T00:00:00"/>
    <m/>
    <d v="2025-06-11T00:00:00"/>
    <n v="254156807"/>
    <n v="823"/>
    <s v="USD"/>
    <n v="7730428096"/>
    <d v="2025-06-16T00:00:00"/>
    <s v="TEMPE CN"/>
    <m/>
    <d v="2025-06-05T00:00:00"/>
    <d v="2025-06-22T00:00:00"/>
    <x v="0"/>
    <n v="6"/>
    <x v="0"/>
    <x v="0"/>
    <x v="0"/>
    <x v="0"/>
    <x v="1"/>
  </r>
  <r>
    <n v="515"/>
    <n v="5547712638"/>
    <d v="2025-06-11T00:00:00"/>
    <m/>
    <d v="2025-06-11T00:00:00"/>
    <n v="254156807"/>
    <n v="5741"/>
    <s v="USD"/>
    <n v="7730428097"/>
    <d v="2025-06-16T00:00:00"/>
    <s v="TEMPE CN"/>
    <m/>
    <d v="2025-06-05T00:00:00"/>
    <d v="2025-06-22T00:00:00"/>
    <x v="0"/>
    <n v="6"/>
    <x v="0"/>
    <x v="0"/>
    <x v="0"/>
    <x v="0"/>
    <x v="1"/>
  </r>
  <r>
    <n v="515"/>
    <n v="5547712625"/>
    <d v="2025-06-11T00:00:00"/>
    <m/>
    <d v="2025-06-11T00:00:00"/>
    <n v="254156807"/>
    <n v="952"/>
    <s v="USD"/>
    <n v="7730428098"/>
    <d v="2025-06-16T00:00:00"/>
    <s v="TEMPE CN"/>
    <m/>
    <d v="2025-06-05T00:00:00"/>
    <d v="2025-06-22T00:00:00"/>
    <x v="0"/>
    <n v="6"/>
    <x v="0"/>
    <x v="0"/>
    <x v="0"/>
    <x v="0"/>
    <x v="1"/>
  </r>
  <r>
    <n v="515"/>
    <n v="5547712629"/>
    <d v="2025-06-11T00:00:00"/>
    <m/>
    <d v="2025-06-11T00:00:00"/>
    <n v="254156807"/>
    <n v="6795"/>
    <s v="USD"/>
    <n v="7730428100"/>
    <d v="2025-06-16T00:00:00"/>
    <s v="TEMPE CN"/>
    <m/>
    <d v="2025-06-05T00:00:00"/>
    <d v="2025-06-22T00:00:00"/>
    <x v="0"/>
    <n v="6"/>
    <x v="0"/>
    <x v="0"/>
    <x v="0"/>
    <x v="0"/>
    <x v="1"/>
  </r>
  <r>
    <n v="515"/>
    <n v="5547729134"/>
    <d v="2025-06-23T00:00:00"/>
    <m/>
    <d v="2025-06-23T00:00:00"/>
    <n v="254274039"/>
    <n v="76177"/>
    <s v="USD"/>
    <n v="7730430459"/>
    <d v="2025-06-26T00:00:00"/>
    <s v="TEMPE CN"/>
    <m/>
    <d v="2025-06-12T00:00:00"/>
    <d v="2025-06-29T00:00:00"/>
    <x v="0"/>
    <n v="6"/>
    <x v="0"/>
    <x v="0"/>
    <x v="0"/>
    <x v="0"/>
    <x v="1"/>
  </r>
  <r>
    <n v="515"/>
    <n v="5547729133"/>
    <d v="2025-06-23T00:00:00"/>
    <m/>
    <d v="2025-06-23T00:00:00"/>
    <n v="254274039"/>
    <n v="37597"/>
    <s v="USD"/>
    <n v="7730430460"/>
    <d v="2025-06-26T00:00:00"/>
    <s v="TEMPE CN"/>
    <m/>
    <d v="2025-06-12T00:00:00"/>
    <d v="2025-06-29T00:00:00"/>
    <x v="0"/>
    <n v="6"/>
    <x v="0"/>
    <x v="0"/>
    <x v="0"/>
    <x v="0"/>
    <x v="1"/>
  </r>
  <r>
    <n v="515"/>
    <n v="5547729132"/>
    <d v="2025-06-23T00:00:00"/>
    <m/>
    <d v="2025-06-23T00:00:00"/>
    <n v="254274039"/>
    <n v="38271"/>
    <s v="USD"/>
    <n v="7730430461"/>
    <d v="2025-06-26T00:00:00"/>
    <s v="TEMPE CN"/>
    <m/>
    <d v="2025-06-12T00:00:00"/>
    <d v="2025-06-29T00:00:00"/>
    <x v="0"/>
    <n v="6"/>
    <x v="0"/>
    <x v="0"/>
    <x v="0"/>
    <x v="0"/>
    <x v="1"/>
  </r>
  <r>
    <n v="515"/>
    <n v="5547729135"/>
    <d v="2025-06-23T00:00:00"/>
    <m/>
    <d v="2025-06-23T00:00:00"/>
    <n v="254274039"/>
    <n v="51349"/>
    <s v="USD"/>
    <n v="7730430466"/>
    <d v="2025-06-26T00:00:00"/>
    <s v="TEMPE CN"/>
    <m/>
    <d v="2025-06-12T00:00:00"/>
    <d v="2025-06-29T00:00:00"/>
    <x v="0"/>
    <n v="6"/>
    <x v="0"/>
    <x v="0"/>
    <x v="0"/>
    <x v="0"/>
    <x v="1"/>
  </r>
  <r>
    <n v="515"/>
    <n v="5547729125"/>
    <d v="2025-06-23T00:00:00"/>
    <m/>
    <d v="2025-06-23T00:00:00"/>
    <n v="254274039"/>
    <n v="13317"/>
    <s v="USD"/>
    <n v="7730430467"/>
    <d v="2025-06-26T00:00:00"/>
    <s v="TEMPE CN"/>
    <m/>
    <d v="2025-06-12T00:00:00"/>
    <d v="2025-06-29T00:00:00"/>
    <x v="0"/>
    <n v="6"/>
    <x v="0"/>
    <x v="0"/>
    <x v="0"/>
    <x v="0"/>
    <x v="1"/>
  </r>
  <r>
    <n v="515"/>
    <n v="5547729137"/>
    <d v="2025-06-23T00:00:00"/>
    <m/>
    <d v="2025-06-23T00:00:00"/>
    <n v="254274039"/>
    <n v="43609"/>
    <s v="USD"/>
    <n v="7730430468"/>
    <d v="2025-06-26T00:00:00"/>
    <s v="TEMPE CN"/>
    <m/>
    <d v="2025-06-12T00:00:00"/>
    <d v="2025-06-29T00:00:00"/>
    <x v="0"/>
    <n v="6"/>
    <x v="0"/>
    <x v="0"/>
    <x v="0"/>
    <x v="0"/>
    <x v="1"/>
  </r>
  <r>
    <n v="515"/>
    <n v="5547729139"/>
    <d v="2025-06-23T00:00:00"/>
    <m/>
    <d v="2025-06-23T00:00:00"/>
    <n v="254274039"/>
    <n v="16838"/>
    <s v="USD"/>
    <n v="7730430469"/>
    <d v="2025-06-26T00:00:00"/>
    <s v="TEMPE CN"/>
    <m/>
    <d v="2025-06-12T00:00:00"/>
    <d v="2025-06-29T00:00:00"/>
    <x v="0"/>
    <n v="6"/>
    <x v="0"/>
    <x v="0"/>
    <x v="0"/>
    <x v="0"/>
    <x v="1"/>
  </r>
  <r>
    <n v="515"/>
    <n v="5547729140"/>
    <d v="2025-06-23T00:00:00"/>
    <m/>
    <d v="2025-06-23T00:00:00"/>
    <n v="254274039"/>
    <n v="26236"/>
    <s v="USD"/>
    <n v="7730430470"/>
    <d v="2025-06-26T00:00:00"/>
    <s v="TEMPE CN"/>
    <m/>
    <d v="2025-06-12T00:00:00"/>
    <d v="2025-06-29T00:00:00"/>
    <x v="0"/>
    <n v="6"/>
    <x v="0"/>
    <x v="0"/>
    <x v="0"/>
    <x v="0"/>
    <x v="1"/>
  </r>
  <r>
    <n v="515"/>
    <n v="5547729126"/>
    <d v="2025-06-23T00:00:00"/>
    <m/>
    <d v="2025-06-23T00:00:00"/>
    <n v="254274039"/>
    <n v="849"/>
    <s v="USD"/>
    <n v="7730430471"/>
    <d v="2025-06-26T00:00:00"/>
    <s v="TEMPE CN"/>
    <m/>
    <d v="2025-06-12T00:00:00"/>
    <d v="2025-06-29T00:00:00"/>
    <x v="0"/>
    <n v="6"/>
    <x v="0"/>
    <x v="0"/>
    <x v="0"/>
    <x v="0"/>
    <x v="1"/>
  </r>
  <r>
    <n v="515"/>
    <n v="5547729130"/>
    <d v="2025-06-23T00:00:00"/>
    <m/>
    <d v="2025-06-23T00:00:00"/>
    <n v="254274039"/>
    <n v="956"/>
    <s v="USD"/>
    <n v="7730430472"/>
    <d v="2025-06-26T00:00:00"/>
    <s v="TEMPE CN"/>
    <m/>
    <d v="2025-06-12T00:00:00"/>
    <d v="2025-06-29T00:00:00"/>
    <x v="0"/>
    <n v="6"/>
    <x v="0"/>
    <x v="0"/>
    <x v="0"/>
    <x v="0"/>
    <x v="1"/>
  </r>
  <r>
    <n v="515"/>
    <n v="5547729123"/>
    <d v="2025-06-23T00:00:00"/>
    <m/>
    <d v="2025-06-23T00:00:00"/>
    <n v="254274039"/>
    <n v="399"/>
    <s v="USD"/>
    <n v="7730430477"/>
    <d v="2025-06-26T00:00:00"/>
    <s v="TEMPE CN"/>
    <m/>
    <d v="2025-06-12T00:00:00"/>
    <d v="2025-06-29T00:00:00"/>
    <x v="0"/>
    <n v="6"/>
    <x v="0"/>
    <x v="0"/>
    <x v="0"/>
    <x v="0"/>
    <x v="1"/>
  </r>
  <r>
    <n v="515"/>
    <n v="5547729121"/>
    <d v="2025-06-23T00:00:00"/>
    <m/>
    <d v="2025-06-23T00:00:00"/>
    <n v="254274039"/>
    <n v="399"/>
    <s v="USD"/>
    <n v="7730430478"/>
    <d v="2025-06-26T00:00:00"/>
    <s v="TEMPE CN"/>
    <m/>
    <d v="2025-06-12T00:00:00"/>
    <d v="2025-06-29T00:00:00"/>
    <x v="0"/>
    <n v="6"/>
    <x v="0"/>
    <x v="0"/>
    <x v="0"/>
    <x v="0"/>
    <x v="1"/>
  </r>
  <r>
    <n v="515"/>
    <n v="5547729128"/>
    <d v="2025-06-23T00:00:00"/>
    <m/>
    <d v="2025-06-23T00:00:00"/>
    <n v="254274039"/>
    <n v="943"/>
    <s v="USD"/>
    <n v="7730430479"/>
    <d v="2025-06-26T00:00:00"/>
    <s v="TEMPE CN"/>
    <m/>
    <d v="2025-06-12T00:00:00"/>
    <d v="2025-06-29T00:00:00"/>
    <x v="0"/>
    <n v="6"/>
    <x v="0"/>
    <x v="0"/>
    <x v="0"/>
    <x v="0"/>
    <x v="1"/>
  </r>
  <r>
    <n v="515"/>
    <n v="5547729127"/>
    <d v="2025-06-23T00:00:00"/>
    <m/>
    <d v="2025-06-23T00:00:00"/>
    <n v="254274039"/>
    <n v="821"/>
    <s v="USD"/>
    <n v="7730430480"/>
    <d v="2025-06-26T00:00:00"/>
    <s v="TEMPE CN"/>
    <m/>
    <d v="2025-06-12T00:00:00"/>
    <d v="2025-06-29T00:00:00"/>
    <x v="0"/>
    <n v="6"/>
    <x v="0"/>
    <x v="0"/>
    <x v="0"/>
    <x v="0"/>
    <x v="1"/>
  </r>
  <r>
    <n v="515"/>
    <n v="5547729122"/>
    <d v="2025-06-23T00:00:00"/>
    <m/>
    <d v="2025-06-23T00:00:00"/>
    <n v="254274039"/>
    <n v="399"/>
    <s v="USD"/>
    <n v="7730430481"/>
    <d v="2025-06-26T00:00:00"/>
    <s v="TEMPE CN"/>
    <m/>
    <d v="2025-06-12T00:00:00"/>
    <d v="2025-06-29T00:00:00"/>
    <x v="0"/>
    <n v="6"/>
    <x v="0"/>
    <x v="0"/>
    <x v="0"/>
    <x v="0"/>
    <x v="1"/>
  </r>
  <r>
    <n v="515"/>
    <n v="5547729124"/>
    <d v="2025-06-23T00:00:00"/>
    <m/>
    <d v="2025-06-23T00:00:00"/>
    <n v="254274039"/>
    <n v="399"/>
    <s v="USD"/>
    <n v="7730430482"/>
    <d v="2025-06-26T00:00:00"/>
    <s v="TEMPE CN"/>
    <m/>
    <d v="2025-06-12T00:00:00"/>
    <d v="2025-06-29T00:00:00"/>
    <x v="0"/>
    <n v="6"/>
    <x v="0"/>
    <x v="0"/>
    <x v="0"/>
    <x v="0"/>
    <x v="1"/>
  </r>
  <r>
    <n v="515"/>
    <n v="5547729131"/>
    <d v="2025-06-23T00:00:00"/>
    <m/>
    <d v="2025-06-23T00:00:00"/>
    <n v="254274039"/>
    <n v="1531"/>
    <s v="USD"/>
    <n v="7730430491"/>
    <d v="2025-06-26T00:00:00"/>
    <s v="TEMPE CN"/>
    <m/>
    <d v="2025-06-12T00:00:00"/>
    <d v="2025-06-29T00:00:00"/>
    <x v="0"/>
    <n v="6"/>
    <x v="0"/>
    <x v="0"/>
    <x v="0"/>
    <x v="0"/>
    <x v="1"/>
  </r>
  <r>
    <n v="515"/>
    <n v="5547729138"/>
    <d v="2025-06-23T00:00:00"/>
    <m/>
    <d v="2025-06-23T00:00:00"/>
    <n v="254274039"/>
    <n v="1256"/>
    <s v="USD"/>
    <n v="7730430492"/>
    <d v="2025-06-26T00:00:00"/>
    <s v="TEMPE CN"/>
    <m/>
    <d v="2025-06-12T00:00:00"/>
    <d v="2025-06-29T00:00:00"/>
    <x v="0"/>
    <n v="6"/>
    <x v="0"/>
    <x v="0"/>
    <x v="0"/>
    <x v="0"/>
    <x v="1"/>
  </r>
  <r>
    <n v="515"/>
    <n v="5547729136"/>
    <d v="2025-06-23T00:00:00"/>
    <m/>
    <d v="2025-06-23T00:00:00"/>
    <n v="254274039"/>
    <n v="825"/>
    <s v="USD"/>
    <n v="7730430493"/>
    <d v="2025-06-26T00:00:00"/>
    <s v="TEMPE CN"/>
    <m/>
    <d v="2025-06-12T00:00:00"/>
    <d v="2025-06-29T00:00:00"/>
    <x v="0"/>
    <n v="6"/>
    <x v="0"/>
    <x v="0"/>
    <x v="0"/>
    <x v="0"/>
    <x v="1"/>
  </r>
  <r>
    <n v="515"/>
    <n v="5547729129"/>
    <d v="2025-06-23T00:00:00"/>
    <m/>
    <d v="2025-06-23T00:00:00"/>
    <n v="254274039"/>
    <n v="573"/>
    <s v="USD"/>
    <n v="7730430494"/>
    <d v="2025-06-26T00:00:00"/>
    <s v="TEMPE CN"/>
    <m/>
    <d v="2025-06-12T00:00:00"/>
    <d v="2025-06-29T00:00:00"/>
    <x v="0"/>
    <n v="6"/>
    <x v="0"/>
    <x v="0"/>
    <x v="0"/>
    <x v="0"/>
    <x v="1"/>
  </r>
  <r>
    <n v="515"/>
    <n v="5547748150"/>
    <d v="2025-07-01T00:00:00"/>
    <d v="2025-06-23T00:00:00"/>
    <d v="2025-07-01T00:00:00"/>
    <n v="254323542"/>
    <n v="35826"/>
    <s v="USD"/>
    <n v="7730432824"/>
    <d v="2025-07-03T00:00:00"/>
    <s v="TEMPE CN"/>
    <m/>
    <d v="2025-06-19T00:00:00"/>
    <d v="2025-07-06T00:00:00"/>
    <x v="4"/>
    <n v="7"/>
    <x v="0"/>
    <x v="0"/>
    <x v="0"/>
    <x v="0"/>
    <x v="1"/>
  </r>
  <r>
    <n v="515"/>
    <n v="5547748151"/>
    <d v="2025-07-01T00:00:00"/>
    <d v="2025-06-23T00:00:00"/>
    <d v="2025-07-01T00:00:00"/>
    <n v="254323542"/>
    <n v="64293"/>
    <s v="USD"/>
    <n v="7730432825"/>
    <d v="2025-07-03T00:00:00"/>
    <s v="TEMPE CN"/>
    <m/>
    <d v="2025-06-19T00:00:00"/>
    <d v="2025-07-06T00:00:00"/>
    <x v="4"/>
    <n v="7"/>
    <x v="0"/>
    <x v="0"/>
    <x v="0"/>
    <x v="0"/>
    <x v="1"/>
  </r>
  <r>
    <n v="515"/>
    <n v="5547748158"/>
    <d v="2025-07-01T00:00:00"/>
    <d v="2025-06-23T00:00:00"/>
    <d v="2025-07-01T00:00:00"/>
    <n v="254323542"/>
    <n v="81483"/>
    <s v="USD"/>
    <n v="7730432826"/>
    <d v="2025-07-03T00:00:00"/>
    <s v="TEMPE CN"/>
    <m/>
    <d v="2025-06-19T00:00:00"/>
    <d v="2025-07-06T00:00:00"/>
    <x v="4"/>
    <n v="7"/>
    <x v="0"/>
    <x v="0"/>
    <x v="0"/>
    <x v="0"/>
    <x v="1"/>
  </r>
  <r>
    <n v="515"/>
    <n v="5547748157"/>
    <d v="2025-07-01T00:00:00"/>
    <d v="2025-06-23T00:00:00"/>
    <d v="2025-07-01T00:00:00"/>
    <n v="254323542"/>
    <n v="51446"/>
    <s v="USD"/>
    <n v="7730432827"/>
    <d v="2025-07-03T00:00:00"/>
    <s v="TEMPE CN"/>
    <m/>
    <d v="2025-06-19T00:00:00"/>
    <d v="2025-07-06T00:00:00"/>
    <x v="4"/>
    <n v="7"/>
    <x v="0"/>
    <x v="0"/>
    <x v="0"/>
    <x v="0"/>
    <x v="1"/>
  </r>
  <r>
    <n v="515"/>
    <n v="5547748163"/>
    <d v="2025-07-01T00:00:00"/>
    <d v="2025-06-23T00:00:00"/>
    <d v="2025-07-01T00:00:00"/>
    <n v="254323542"/>
    <n v="41857"/>
    <s v="USD"/>
    <n v="7730432828"/>
    <d v="2025-07-03T00:00:00"/>
    <s v="TEMPE CN"/>
    <m/>
    <d v="2025-06-19T00:00:00"/>
    <d v="2025-07-06T00:00:00"/>
    <x v="4"/>
    <n v="7"/>
    <x v="0"/>
    <x v="0"/>
    <x v="0"/>
    <x v="0"/>
    <x v="1"/>
  </r>
  <r>
    <n v="515"/>
    <n v="5547748144"/>
    <d v="2025-07-01T00:00:00"/>
    <d v="2025-06-23T00:00:00"/>
    <d v="2025-07-01T00:00:00"/>
    <n v="254323542"/>
    <n v="9261"/>
    <s v="USD"/>
    <n v="7730432829"/>
    <d v="2025-07-03T00:00:00"/>
    <s v="TEMPE CN"/>
    <m/>
    <d v="2025-06-19T00:00:00"/>
    <d v="2025-07-06T00:00:00"/>
    <x v="4"/>
    <n v="7"/>
    <x v="0"/>
    <x v="0"/>
    <x v="0"/>
    <x v="0"/>
    <x v="1"/>
  </r>
  <r>
    <n v="515"/>
    <n v="5547748153"/>
    <d v="2025-07-01T00:00:00"/>
    <d v="2025-06-23T00:00:00"/>
    <d v="2025-07-01T00:00:00"/>
    <n v="254323542"/>
    <n v="33052"/>
    <s v="USD"/>
    <n v="7730432830"/>
    <d v="2025-07-03T00:00:00"/>
    <s v="TEMPE CN"/>
    <m/>
    <d v="2025-06-19T00:00:00"/>
    <d v="2025-07-06T00:00:00"/>
    <x v="4"/>
    <n v="7"/>
    <x v="0"/>
    <x v="0"/>
    <x v="0"/>
    <x v="0"/>
    <x v="1"/>
  </r>
  <r>
    <n v="515"/>
    <n v="5547748155"/>
    <d v="2025-07-01T00:00:00"/>
    <d v="2025-06-23T00:00:00"/>
    <d v="2025-07-01T00:00:00"/>
    <n v="254323542"/>
    <n v="399"/>
    <s v="USD"/>
    <n v="7730432831"/>
    <d v="2025-07-03T00:00:00"/>
    <s v="TEMPE CN"/>
    <m/>
    <d v="2025-06-19T00:00:00"/>
    <d v="2025-07-06T00:00:00"/>
    <x v="4"/>
    <n v="7"/>
    <x v="0"/>
    <x v="0"/>
    <x v="0"/>
    <x v="0"/>
    <x v="1"/>
  </r>
  <r>
    <n v="515"/>
    <n v="5547748154"/>
    <d v="2025-07-01T00:00:00"/>
    <d v="2025-06-23T00:00:00"/>
    <d v="2025-07-01T00:00:00"/>
    <n v="254323542"/>
    <n v="399"/>
    <s v="USD"/>
    <n v="7730432832"/>
    <d v="2025-07-03T00:00:00"/>
    <s v="TEMPE CN"/>
    <m/>
    <d v="2025-06-19T00:00:00"/>
    <d v="2025-07-06T00:00:00"/>
    <x v="4"/>
    <n v="7"/>
    <x v="0"/>
    <x v="0"/>
    <x v="0"/>
    <x v="0"/>
    <x v="1"/>
  </r>
  <r>
    <n v="515"/>
    <n v="5547748147"/>
    <d v="2025-07-01T00:00:00"/>
    <d v="2025-06-23T00:00:00"/>
    <d v="2025-07-01T00:00:00"/>
    <n v="254323542"/>
    <n v="399"/>
    <s v="USD"/>
    <n v="7730432833"/>
    <d v="2025-07-03T00:00:00"/>
    <s v="TEMPE CN"/>
    <m/>
    <d v="2025-06-19T00:00:00"/>
    <d v="2025-07-06T00:00:00"/>
    <x v="4"/>
    <n v="7"/>
    <x v="0"/>
    <x v="0"/>
    <x v="0"/>
    <x v="0"/>
    <x v="1"/>
  </r>
  <r>
    <n v="515"/>
    <n v="5547748148"/>
    <d v="2025-07-01T00:00:00"/>
    <d v="2025-06-23T00:00:00"/>
    <d v="2025-07-01T00:00:00"/>
    <n v="254323542"/>
    <n v="1054"/>
    <s v="USD"/>
    <n v="7730432834"/>
    <d v="2025-07-03T00:00:00"/>
    <s v="TEMPE CN"/>
    <m/>
    <d v="2025-06-19T00:00:00"/>
    <d v="2025-07-06T00:00:00"/>
    <x v="4"/>
    <n v="7"/>
    <x v="0"/>
    <x v="0"/>
    <x v="0"/>
    <x v="0"/>
    <x v="1"/>
  </r>
  <r>
    <n v="515"/>
    <n v="5547748159"/>
    <d v="2025-07-01T00:00:00"/>
    <d v="2025-06-23T00:00:00"/>
    <d v="2025-07-01T00:00:00"/>
    <n v="254323542"/>
    <n v="2342"/>
    <s v="USD"/>
    <n v="7730432835"/>
    <d v="2025-07-03T00:00:00"/>
    <s v="TEMPE CN"/>
    <m/>
    <d v="2025-06-19T00:00:00"/>
    <d v="2025-07-06T00:00:00"/>
    <x v="4"/>
    <n v="7"/>
    <x v="0"/>
    <x v="0"/>
    <x v="0"/>
    <x v="0"/>
    <x v="1"/>
  </r>
  <r>
    <n v="515"/>
    <n v="5547748161"/>
    <d v="2025-07-01T00:00:00"/>
    <d v="2025-06-23T00:00:00"/>
    <d v="2025-07-01T00:00:00"/>
    <n v="254323542"/>
    <n v="415"/>
    <s v="USD"/>
    <n v="7730432836"/>
    <d v="2025-07-03T00:00:00"/>
    <s v="TEMPE CN"/>
    <m/>
    <d v="2025-06-19T00:00:00"/>
    <d v="2025-07-06T00:00:00"/>
    <x v="4"/>
    <n v="7"/>
    <x v="0"/>
    <x v="0"/>
    <x v="0"/>
    <x v="0"/>
    <x v="1"/>
  </r>
  <r>
    <n v="515"/>
    <n v="5547748156"/>
    <d v="2025-07-01T00:00:00"/>
    <d v="2025-06-23T00:00:00"/>
    <d v="2025-07-01T00:00:00"/>
    <n v="254323542"/>
    <n v="399"/>
    <s v="USD"/>
    <n v="7730432837"/>
    <d v="2025-07-03T00:00:00"/>
    <s v="TEMPE CN"/>
    <m/>
    <d v="2025-06-19T00:00:00"/>
    <d v="2025-07-06T00:00:00"/>
    <x v="4"/>
    <n v="7"/>
    <x v="0"/>
    <x v="0"/>
    <x v="0"/>
    <x v="0"/>
    <x v="1"/>
  </r>
  <r>
    <n v="515"/>
    <n v="5547748146"/>
    <d v="2025-07-01T00:00:00"/>
    <d v="2025-06-23T00:00:00"/>
    <d v="2025-07-01T00:00:00"/>
    <n v="254323542"/>
    <n v="7"/>
    <s v="USD"/>
    <n v="7730432838"/>
    <d v="2025-07-03T00:00:00"/>
    <s v="TEMPE CN"/>
    <m/>
    <d v="2025-06-19T00:00:00"/>
    <d v="2025-07-06T00:00:00"/>
    <x v="4"/>
    <n v="7"/>
    <x v="0"/>
    <x v="0"/>
    <x v="0"/>
    <x v="0"/>
    <x v="1"/>
  </r>
  <r>
    <n v="515"/>
    <n v="5547748149"/>
    <d v="2025-07-01T00:00:00"/>
    <d v="2025-06-23T00:00:00"/>
    <d v="2025-07-01T00:00:00"/>
    <n v="254323542"/>
    <n v="627"/>
    <s v="USD"/>
    <n v="7730432839"/>
    <d v="2025-07-03T00:00:00"/>
    <s v="TEMPE CN"/>
    <m/>
    <d v="2025-06-19T00:00:00"/>
    <d v="2025-07-06T00:00:00"/>
    <x v="4"/>
    <n v="7"/>
    <x v="0"/>
    <x v="0"/>
    <x v="0"/>
    <x v="0"/>
    <x v="1"/>
  </r>
  <r>
    <n v="515"/>
    <n v="5547748145"/>
    <d v="2025-07-01T00:00:00"/>
    <d v="2025-06-23T00:00:00"/>
    <d v="2025-07-01T00:00:00"/>
    <n v="254323542"/>
    <n v="399"/>
    <s v="USD"/>
    <n v="7730432840"/>
    <d v="2025-07-03T00:00:00"/>
    <s v="TEMPE CN"/>
    <m/>
    <d v="2025-06-19T00:00:00"/>
    <d v="2025-07-06T00:00:00"/>
    <x v="4"/>
    <n v="7"/>
    <x v="0"/>
    <x v="0"/>
    <x v="0"/>
    <x v="0"/>
    <x v="1"/>
  </r>
  <r>
    <n v="515"/>
    <n v="5547748162"/>
    <d v="2025-07-01T00:00:00"/>
    <d v="2025-06-23T00:00:00"/>
    <d v="2025-07-01T00:00:00"/>
    <n v="254323542"/>
    <n v="1114"/>
    <s v="USD"/>
    <n v="7730432841"/>
    <d v="2025-07-03T00:00:00"/>
    <s v="TEMPE CN"/>
    <m/>
    <d v="2025-06-19T00:00:00"/>
    <d v="2025-07-06T00:00:00"/>
    <x v="4"/>
    <n v="7"/>
    <x v="0"/>
    <x v="0"/>
    <x v="0"/>
    <x v="0"/>
    <x v="1"/>
  </r>
  <r>
    <n v="515"/>
    <n v="5547748152"/>
    <d v="2025-07-01T00:00:00"/>
    <d v="2025-06-23T00:00:00"/>
    <d v="2025-07-01T00:00:00"/>
    <n v="254323542"/>
    <n v="3405"/>
    <s v="USD"/>
    <n v="7730432842"/>
    <d v="2025-07-03T00:00:00"/>
    <s v="TEMPE CN"/>
    <m/>
    <d v="2025-06-19T00:00:00"/>
    <d v="2025-07-06T00:00:00"/>
    <x v="4"/>
    <n v="7"/>
    <x v="0"/>
    <x v="0"/>
    <x v="0"/>
    <x v="0"/>
    <x v="1"/>
  </r>
  <r>
    <n v="515"/>
    <n v="5547765421"/>
    <d v="2025-07-08T00:00:00"/>
    <d v="2025-06-30T00:00:00"/>
    <d v="2025-07-08T00:00:00"/>
    <n v="254337690"/>
    <n v="14498"/>
    <s v="USD"/>
    <n v="7730435161"/>
    <d v="2025-07-10T00:00:00"/>
    <s v="TEMPE CN"/>
    <m/>
    <d v="2025-06-27T00:00:00"/>
    <d v="2025-07-13T00:00:00"/>
    <x v="4"/>
    <n v="7"/>
    <x v="0"/>
    <x v="0"/>
    <x v="0"/>
    <x v="0"/>
    <x v="1"/>
  </r>
  <r>
    <n v="515"/>
    <n v="5547765426"/>
    <d v="2025-07-08T00:00:00"/>
    <d v="2025-06-30T00:00:00"/>
    <d v="2025-07-08T00:00:00"/>
    <n v="254337690"/>
    <n v="44615"/>
    <s v="USD"/>
    <n v="7730435162"/>
    <d v="2025-07-10T00:00:00"/>
    <s v="TEMPE CN"/>
    <m/>
    <d v="2025-06-27T00:00:00"/>
    <d v="2025-07-13T00:00:00"/>
    <x v="4"/>
    <n v="7"/>
    <x v="0"/>
    <x v="0"/>
    <x v="0"/>
    <x v="0"/>
    <x v="1"/>
  </r>
  <r>
    <n v="515"/>
    <n v="5547765420"/>
    <d v="2025-07-08T00:00:00"/>
    <d v="2025-06-30T00:00:00"/>
    <d v="2025-07-08T00:00:00"/>
    <n v="254337690"/>
    <n v="41101"/>
    <s v="USD"/>
    <n v="7730435163"/>
    <d v="2025-07-10T00:00:00"/>
    <s v="TEMPE CN"/>
    <m/>
    <d v="2025-06-27T00:00:00"/>
    <d v="2025-07-13T00:00:00"/>
    <x v="4"/>
    <n v="7"/>
    <x v="0"/>
    <x v="0"/>
    <x v="0"/>
    <x v="0"/>
    <x v="1"/>
  </r>
  <r>
    <n v="515"/>
    <n v="5547765417"/>
    <d v="2025-07-08T00:00:00"/>
    <d v="2025-06-30T00:00:00"/>
    <d v="2025-07-08T00:00:00"/>
    <n v="254337690"/>
    <n v="31286"/>
    <s v="USD"/>
    <n v="7730435164"/>
    <d v="2025-07-10T00:00:00"/>
    <s v="TEMPE CN"/>
    <m/>
    <d v="2025-06-27T00:00:00"/>
    <d v="2025-07-13T00:00:00"/>
    <x v="4"/>
    <n v="7"/>
    <x v="0"/>
    <x v="0"/>
    <x v="0"/>
    <x v="0"/>
    <x v="1"/>
  </r>
  <r>
    <n v="515"/>
    <n v="5547765418"/>
    <d v="2025-07-08T00:00:00"/>
    <d v="2025-06-30T00:00:00"/>
    <d v="2025-07-08T00:00:00"/>
    <n v="254337690"/>
    <n v="27966"/>
    <s v="USD"/>
    <n v="7730435165"/>
    <d v="2025-07-10T00:00:00"/>
    <s v="TEMPE CN"/>
    <m/>
    <d v="2025-06-27T00:00:00"/>
    <d v="2025-07-13T00:00:00"/>
    <x v="4"/>
    <n v="7"/>
    <x v="0"/>
    <x v="0"/>
    <x v="0"/>
    <x v="0"/>
    <x v="1"/>
  </r>
  <r>
    <n v="515"/>
    <n v="5547765423"/>
    <d v="2025-07-08T00:00:00"/>
    <d v="2025-06-30T00:00:00"/>
    <d v="2025-07-08T00:00:00"/>
    <n v="254337690"/>
    <n v="76897"/>
    <s v="USD"/>
    <n v="7730435166"/>
    <d v="2025-07-10T00:00:00"/>
    <s v="TEMPE CN"/>
    <m/>
    <d v="2025-06-27T00:00:00"/>
    <d v="2025-07-13T00:00:00"/>
    <x v="4"/>
    <n v="7"/>
    <x v="0"/>
    <x v="0"/>
    <x v="0"/>
    <x v="0"/>
    <x v="1"/>
  </r>
  <r>
    <n v="515"/>
    <n v="5547765419"/>
    <d v="2025-07-08T00:00:00"/>
    <d v="2025-06-30T00:00:00"/>
    <d v="2025-07-08T00:00:00"/>
    <n v="254337690"/>
    <n v="8878"/>
    <s v="USD"/>
    <n v="7730435168"/>
    <d v="2025-07-10T00:00:00"/>
    <s v="TEMPE CN"/>
    <m/>
    <d v="2025-06-27T00:00:00"/>
    <d v="2025-07-13T00:00:00"/>
    <x v="4"/>
    <n v="7"/>
    <x v="0"/>
    <x v="0"/>
    <x v="0"/>
    <x v="0"/>
    <x v="1"/>
  </r>
  <r>
    <n v="515"/>
    <n v="5547765413"/>
    <d v="2025-07-08T00:00:00"/>
    <d v="2025-06-30T00:00:00"/>
    <d v="2025-07-08T00:00:00"/>
    <n v="254337690"/>
    <n v="7925"/>
    <s v="USD"/>
    <n v="7730435167"/>
    <d v="2025-07-10T00:00:00"/>
    <s v="TEMPE CN"/>
    <m/>
    <d v="2025-06-27T00:00:00"/>
    <d v="2025-07-13T00:00:00"/>
    <x v="4"/>
    <n v="7"/>
    <x v="0"/>
    <x v="0"/>
    <x v="0"/>
    <x v="0"/>
    <x v="1"/>
  </r>
  <r>
    <n v="515"/>
    <n v="5547765422"/>
    <d v="2025-07-08T00:00:00"/>
    <d v="2025-06-30T00:00:00"/>
    <d v="2025-07-08T00:00:00"/>
    <n v="254337690"/>
    <n v="43315"/>
    <s v="USD"/>
    <n v="7730435172"/>
    <d v="2025-07-10T00:00:00"/>
    <s v="TEMPE CN"/>
    <m/>
    <d v="2025-06-27T00:00:00"/>
    <d v="2025-07-13T00:00:00"/>
    <x v="4"/>
    <n v="7"/>
    <x v="0"/>
    <x v="0"/>
    <x v="0"/>
    <x v="0"/>
    <x v="1"/>
  </r>
  <r>
    <n v="515"/>
    <n v="5547765430"/>
    <d v="2025-07-08T00:00:00"/>
    <d v="2025-06-30T00:00:00"/>
    <d v="2025-07-08T00:00:00"/>
    <n v="254337690"/>
    <n v="1353"/>
    <s v="USD"/>
    <n v="7730435169"/>
    <d v="2025-07-10T00:00:00"/>
    <s v="TEMPE CN"/>
    <m/>
    <d v="2025-06-27T00:00:00"/>
    <d v="2025-07-13T00:00:00"/>
    <x v="4"/>
    <n v="7"/>
    <x v="0"/>
    <x v="0"/>
    <x v="0"/>
    <x v="0"/>
    <x v="1"/>
  </r>
  <r>
    <n v="515"/>
    <n v="5547765429"/>
    <d v="2025-07-08T00:00:00"/>
    <d v="2025-06-30T00:00:00"/>
    <d v="2025-07-08T00:00:00"/>
    <n v="254337690"/>
    <n v="574"/>
    <s v="USD"/>
    <n v="7730435170"/>
    <d v="2025-07-10T00:00:00"/>
    <s v="TEMPE CN"/>
    <m/>
    <d v="2025-06-27T00:00:00"/>
    <d v="2025-07-13T00:00:00"/>
    <x v="4"/>
    <n v="7"/>
    <x v="0"/>
    <x v="0"/>
    <x v="0"/>
    <x v="0"/>
    <x v="1"/>
  </r>
  <r>
    <n v="515"/>
    <n v="5547765425"/>
    <d v="2025-07-08T00:00:00"/>
    <d v="2025-06-30T00:00:00"/>
    <d v="2025-07-08T00:00:00"/>
    <n v="254337690"/>
    <n v="598"/>
    <s v="USD"/>
    <n v="7730435171"/>
    <d v="2025-07-10T00:00:00"/>
    <s v="TEMPE CN"/>
    <m/>
    <d v="2025-06-27T00:00:00"/>
    <d v="2025-07-13T00:00:00"/>
    <x v="4"/>
    <n v="7"/>
    <x v="0"/>
    <x v="0"/>
    <x v="0"/>
    <x v="0"/>
    <x v="1"/>
  </r>
  <r>
    <n v="515"/>
    <n v="5547765414"/>
    <d v="2025-07-08T00:00:00"/>
    <d v="2025-06-30T00:00:00"/>
    <d v="2025-07-08T00:00:00"/>
    <n v="254337690"/>
    <n v="399"/>
    <s v="USD"/>
    <n v="7730435173"/>
    <d v="2025-07-10T00:00:00"/>
    <s v="TEMPE CN"/>
    <m/>
    <d v="2025-06-27T00:00:00"/>
    <d v="2025-07-13T00:00:00"/>
    <x v="4"/>
    <n v="7"/>
    <x v="0"/>
    <x v="0"/>
    <x v="0"/>
    <x v="0"/>
    <x v="1"/>
  </r>
  <r>
    <n v="515"/>
    <n v="5547765428"/>
    <d v="2025-07-08T00:00:00"/>
    <d v="2025-06-30T00:00:00"/>
    <d v="2025-07-08T00:00:00"/>
    <n v="254337690"/>
    <n v="1459"/>
    <s v="USD"/>
    <n v="7730435174"/>
    <d v="2025-07-10T00:00:00"/>
    <s v="TEMPE CN"/>
    <m/>
    <d v="2025-06-27T00:00:00"/>
    <d v="2025-07-13T00:00:00"/>
    <x v="4"/>
    <n v="7"/>
    <x v="0"/>
    <x v="0"/>
    <x v="0"/>
    <x v="0"/>
    <x v="1"/>
  </r>
  <r>
    <n v="515"/>
    <n v="5547765415"/>
    <d v="2025-07-08T00:00:00"/>
    <d v="2025-06-30T00:00:00"/>
    <d v="2025-07-08T00:00:00"/>
    <n v="254337690"/>
    <n v="399"/>
    <s v="USD"/>
    <n v="7730435175"/>
    <d v="2025-07-10T00:00:00"/>
    <s v="TEMPE CN"/>
    <m/>
    <d v="2025-06-27T00:00:00"/>
    <d v="2025-07-13T00:00:00"/>
    <x v="4"/>
    <n v="7"/>
    <x v="0"/>
    <x v="0"/>
    <x v="0"/>
    <x v="0"/>
    <x v="1"/>
  </r>
  <r>
    <n v="515"/>
    <n v="5547765412"/>
    <d v="2025-07-08T00:00:00"/>
    <d v="2025-06-30T00:00:00"/>
    <d v="2025-07-08T00:00:00"/>
    <n v="254337690"/>
    <n v="399"/>
    <s v="USD"/>
    <n v="7730435176"/>
    <d v="2025-07-10T00:00:00"/>
    <s v="TEMPE CN"/>
    <m/>
    <d v="2025-06-27T00:00:00"/>
    <d v="2025-07-13T00:00:00"/>
    <x v="4"/>
    <n v="7"/>
    <x v="0"/>
    <x v="0"/>
    <x v="0"/>
    <x v="0"/>
    <x v="1"/>
  </r>
  <r>
    <n v="515"/>
    <n v="5547765416"/>
    <d v="2025-07-08T00:00:00"/>
    <d v="2025-06-30T00:00:00"/>
    <d v="2025-07-08T00:00:00"/>
    <n v="254337690"/>
    <n v="399"/>
    <s v="USD"/>
    <n v="7730435177"/>
    <d v="2025-07-10T00:00:00"/>
    <s v="TEMPE CN"/>
    <m/>
    <d v="2025-06-27T00:00:00"/>
    <d v="2025-07-13T00:00:00"/>
    <x v="4"/>
    <n v="7"/>
    <x v="0"/>
    <x v="0"/>
    <x v="0"/>
    <x v="0"/>
    <x v="1"/>
  </r>
  <r>
    <n v="515"/>
    <n v="5547765427"/>
    <d v="2025-07-08T00:00:00"/>
    <d v="2025-06-30T00:00:00"/>
    <d v="2025-07-08T00:00:00"/>
    <n v="254337690"/>
    <n v="2825"/>
    <s v="USD"/>
    <n v="7730435178"/>
    <d v="2025-07-10T00:00:00"/>
    <s v="TEMPE CN"/>
    <m/>
    <d v="2025-06-27T00:00:00"/>
    <d v="2025-07-13T00:00:00"/>
    <x v="4"/>
    <n v="7"/>
    <x v="0"/>
    <x v="0"/>
    <x v="0"/>
    <x v="0"/>
    <x v="1"/>
  </r>
  <r>
    <n v="515"/>
    <n v="5547765424"/>
    <d v="2025-07-08T00:00:00"/>
    <d v="2025-06-30T00:00:00"/>
    <d v="2025-07-08T00:00:00"/>
    <n v="254337690"/>
    <n v="921"/>
    <s v="USD"/>
    <n v="7730435179"/>
    <d v="2025-07-10T00:00:00"/>
    <s v="TEMPE CN"/>
    <m/>
    <d v="2025-06-27T00:00:00"/>
    <d v="2025-07-13T00:00:00"/>
    <x v="4"/>
    <n v="7"/>
    <x v="0"/>
    <x v="0"/>
    <x v="0"/>
    <x v="0"/>
    <x v="1"/>
  </r>
  <r>
    <n v="515"/>
    <n v="5547779220"/>
    <d v="2025-07-08T00:00:00"/>
    <d v="2025-07-04T00:00:00"/>
    <d v="2025-07-08T00:00:00"/>
    <n v="254418931"/>
    <n v="86414"/>
    <s v="USD"/>
    <n v="7730435628"/>
    <d v="2025-07-14T00:00:00"/>
    <s v="TEMPE CN"/>
    <m/>
    <d v="2025-07-03T00:00:00"/>
    <d v="2025-07-20T00:00:00"/>
    <x v="6"/>
    <n v="7"/>
    <x v="0"/>
    <x v="0"/>
    <x v="0"/>
    <x v="0"/>
    <x v="1"/>
  </r>
  <r>
    <n v="515"/>
    <n v="5547779213"/>
    <d v="2025-07-08T00:00:00"/>
    <d v="2025-07-04T00:00:00"/>
    <d v="2025-07-08T00:00:00"/>
    <n v="254418931"/>
    <n v="6793"/>
    <s v="USD"/>
    <n v="7730435629"/>
    <d v="2025-07-14T00:00:00"/>
    <s v="TEMPE CN"/>
    <m/>
    <d v="2025-07-03T00:00:00"/>
    <d v="2025-07-20T00:00:00"/>
    <x v="6"/>
    <n v="7"/>
    <x v="0"/>
    <x v="0"/>
    <x v="0"/>
    <x v="0"/>
    <x v="1"/>
  </r>
  <r>
    <n v="515"/>
    <n v="5547779204"/>
    <d v="2025-07-08T00:00:00"/>
    <d v="2025-07-04T00:00:00"/>
    <d v="2025-07-08T00:00:00"/>
    <n v="254418931"/>
    <n v="10018"/>
    <s v="USD"/>
    <n v="7730435630"/>
    <d v="2025-07-14T00:00:00"/>
    <s v="TEMPE CN"/>
    <m/>
    <d v="2025-07-03T00:00:00"/>
    <d v="2025-07-20T00:00:00"/>
    <x v="6"/>
    <n v="7"/>
    <x v="0"/>
    <x v="0"/>
    <x v="0"/>
    <x v="0"/>
    <x v="1"/>
  </r>
  <r>
    <n v="515"/>
    <n v="5547779207"/>
    <d v="2025-07-08T00:00:00"/>
    <d v="2025-07-04T00:00:00"/>
    <d v="2025-07-08T00:00:00"/>
    <n v="254418931"/>
    <n v="9906"/>
    <s v="USD"/>
    <n v="7730435634"/>
    <d v="2025-07-14T00:00:00"/>
    <s v="TEMPE CN"/>
    <m/>
    <d v="2025-07-03T00:00:00"/>
    <d v="2025-07-20T00:00:00"/>
    <x v="6"/>
    <n v="7"/>
    <x v="0"/>
    <x v="0"/>
    <x v="0"/>
    <x v="0"/>
    <x v="1"/>
  </r>
  <r>
    <n v="515"/>
    <n v="5547779208"/>
    <d v="2025-07-08T00:00:00"/>
    <d v="2025-07-04T00:00:00"/>
    <d v="2025-07-08T00:00:00"/>
    <n v="254418931"/>
    <n v="15975"/>
    <s v="USD"/>
    <n v="7730435635"/>
    <d v="2025-07-14T00:00:00"/>
    <s v="TEMPE CN"/>
    <m/>
    <d v="2025-07-03T00:00:00"/>
    <d v="2025-07-20T00:00:00"/>
    <x v="6"/>
    <n v="7"/>
    <x v="0"/>
    <x v="0"/>
    <x v="0"/>
    <x v="0"/>
    <x v="1"/>
  </r>
  <r>
    <n v="515"/>
    <n v="5547779217"/>
    <d v="2025-07-08T00:00:00"/>
    <d v="2025-07-04T00:00:00"/>
    <d v="2025-07-08T00:00:00"/>
    <n v="254418931"/>
    <n v="28662"/>
    <s v="USD"/>
    <n v="7730435636"/>
    <d v="2025-07-14T00:00:00"/>
    <s v="TEMPE CN"/>
    <m/>
    <d v="2025-07-03T00:00:00"/>
    <d v="2025-07-20T00:00:00"/>
    <x v="6"/>
    <n v="7"/>
    <x v="0"/>
    <x v="0"/>
    <x v="0"/>
    <x v="0"/>
    <x v="1"/>
  </r>
  <r>
    <n v="515"/>
    <n v="5547779202"/>
    <d v="2025-07-08T00:00:00"/>
    <d v="2025-07-04T00:00:00"/>
    <d v="2025-07-08T00:00:00"/>
    <n v="254418931"/>
    <n v="11822"/>
    <s v="USD"/>
    <n v="7730435637"/>
    <d v="2025-07-14T00:00:00"/>
    <s v="TEMPE CN"/>
    <m/>
    <d v="2025-07-03T00:00:00"/>
    <d v="2025-07-20T00:00:00"/>
    <x v="6"/>
    <n v="7"/>
    <x v="0"/>
    <x v="0"/>
    <x v="0"/>
    <x v="0"/>
    <x v="1"/>
  </r>
  <r>
    <n v="515"/>
    <n v="5547779219"/>
    <d v="2025-07-08T00:00:00"/>
    <d v="2025-07-04T00:00:00"/>
    <d v="2025-07-08T00:00:00"/>
    <n v="254418931"/>
    <n v="30454"/>
    <s v="USD"/>
    <n v="7730435638"/>
    <d v="2025-07-14T00:00:00"/>
    <s v="TEMPE CN"/>
    <m/>
    <d v="2025-07-03T00:00:00"/>
    <d v="2025-07-20T00:00:00"/>
    <x v="6"/>
    <n v="7"/>
    <x v="0"/>
    <x v="0"/>
    <x v="0"/>
    <x v="0"/>
    <x v="1"/>
  </r>
  <r>
    <n v="515"/>
    <n v="5547779211"/>
    <d v="2025-07-08T00:00:00"/>
    <d v="2025-07-04T00:00:00"/>
    <d v="2025-07-08T00:00:00"/>
    <n v="254418931"/>
    <n v="32019"/>
    <s v="USD"/>
    <n v="7730435653"/>
    <d v="2025-07-14T00:00:00"/>
    <s v="TEMPE CN"/>
    <m/>
    <d v="2025-07-03T00:00:00"/>
    <d v="2025-07-20T00:00:00"/>
    <x v="6"/>
    <n v="7"/>
    <x v="0"/>
    <x v="0"/>
    <x v="0"/>
    <x v="0"/>
    <x v="1"/>
  </r>
  <r>
    <n v="515"/>
    <n v="5547779205"/>
    <d v="2025-07-08T00:00:00"/>
    <d v="2025-07-04T00:00:00"/>
    <d v="2025-07-08T00:00:00"/>
    <n v="254418931"/>
    <n v="4"/>
    <s v="USD"/>
    <n v="7730435639"/>
    <d v="2025-07-14T00:00:00"/>
    <s v="TEMPE CN"/>
    <m/>
    <d v="2025-07-03T00:00:00"/>
    <d v="2025-07-20T00:00:00"/>
    <x v="6"/>
    <n v="7"/>
    <x v="0"/>
    <x v="0"/>
    <x v="0"/>
    <x v="0"/>
    <x v="1"/>
  </r>
  <r>
    <n v="515"/>
    <n v="5547779215"/>
    <d v="2025-07-08T00:00:00"/>
    <d v="2025-07-04T00:00:00"/>
    <d v="2025-07-08T00:00:00"/>
    <n v="254418931"/>
    <n v="604"/>
    <s v="USD"/>
    <n v="7730435640"/>
    <d v="2025-07-14T00:00:00"/>
    <s v="TEMPE CN"/>
    <m/>
    <d v="2025-07-03T00:00:00"/>
    <d v="2025-07-20T00:00:00"/>
    <x v="6"/>
    <n v="7"/>
    <x v="0"/>
    <x v="0"/>
    <x v="0"/>
    <x v="0"/>
    <x v="1"/>
  </r>
  <r>
    <n v="515"/>
    <n v="5547779222"/>
    <d v="2025-07-08T00:00:00"/>
    <d v="2025-07-04T00:00:00"/>
    <d v="2025-07-08T00:00:00"/>
    <n v="254418931"/>
    <n v="61"/>
    <s v="USD"/>
    <n v="7730435647"/>
    <d v="2025-07-14T00:00:00"/>
    <s v="TEMPE CN"/>
    <m/>
    <d v="2025-07-03T00:00:00"/>
    <d v="2025-07-20T00:00:00"/>
    <x v="6"/>
    <n v="7"/>
    <x v="0"/>
    <x v="0"/>
    <x v="0"/>
    <x v="0"/>
    <x v="1"/>
  </r>
  <r>
    <n v="515"/>
    <n v="5547779212"/>
    <d v="2025-07-08T00:00:00"/>
    <d v="2025-07-04T00:00:00"/>
    <d v="2025-07-08T00:00:00"/>
    <n v="254418931"/>
    <n v="4"/>
    <s v="USD"/>
    <n v="7730435641"/>
    <d v="2025-07-14T00:00:00"/>
    <s v="TEMPE CN"/>
    <m/>
    <d v="2025-07-03T00:00:00"/>
    <d v="2025-07-20T00:00:00"/>
    <x v="6"/>
    <n v="7"/>
    <x v="0"/>
    <x v="0"/>
    <x v="0"/>
    <x v="0"/>
    <x v="1"/>
  </r>
  <r>
    <n v="515"/>
    <n v="5547779223"/>
    <d v="2025-07-08T00:00:00"/>
    <d v="2025-07-04T00:00:00"/>
    <d v="2025-07-08T00:00:00"/>
    <n v="254418931"/>
    <n v="1239"/>
    <s v="USD"/>
    <n v="7730435646"/>
    <d v="2025-07-14T00:00:00"/>
    <s v="TEMPE CN"/>
    <m/>
    <d v="2025-07-03T00:00:00"/>
    <d v="2025-07-20T00:00:00"/>
    <x v="6"/>
    <n v="7"/>
    <x v="0"/>
    <x v="0"/>
    <x v="0"/>
    <x v="0"/>
    <x v="1"/>
  </r>
  <r>
    <n v="515"/>
    <n v="5547779216"/>
    <d v="2025-07-08T00:00:00"/>
    <d v="2025-07-04T00:00:00"/>
    <d v="2025-07-08T00:00:00"/>
    <n v="254418931"/>
    <n v="46"/>
    <s v="USD"/>
    <n v="7730435644"/>
    <d v="2025-07-14T00:00:00"/>
    <s v="TEMPE CN"/>
    <m/>
    <d v="2025-07-03T00:00:00"/>
    <d v="2025-07-20T00:00:00"/>
    <x v="6"/>
    <n v="7"/>
    <x v="0"/>
    <x v="0"/>
    <x v="0"/>
    <x v="0"/>
    <x v="1"/>
  </r>
  <r>
    <n v="515"/>
    <n v="5547779221"/>
    <d v="2025-07-08T00:00:00"/>
    <d v="2025-07-04T00:00:00"/>
    <d v="2025-07-08T00:00:00"/>
    <n v="254418931"/>
    <n v="805"/>
    <s v="USD"/>
    <n v="7730435645"/>
    <d v="2025-07-14T00:00:00"/>
    <s v="TEMPE CN"/>
    <m/>
    <d v="2025-07-03T00:00:00"/>
    <d v="2025-07-20T00:00:00"/>
    <x v="6"/>
    <n v="7"/>
    <x v="0"/>
    <x v="0"/>
    <x v="0"/>
    <x v="0"/>
    <x v="1"/>
  </r>
  <r>
    <n v="515"/>
    <n v="5547779201"/>
    <d v="2025-07-08T00:00:00"/>
    <d v="2025-07-04T00:00:00"/>
    <d v="2025-07-08T00:00:00"/>
    <n v="254418931"/>
    <n v="4"/>
    <s v="USD"/>
    <n v="7730435652"/>
    <d v="2025-07-14T00:00:00"/>
    <s v="TEMPE CN"/>
    <m/>
    <d v="2025-07-03T00:00:00"/>
    <d v="2025-07-20T00:00:00"/>
    <x v="6"/>
    <n v="7"/>
    <x v="0"/>
    <x v="0"/>
    <x v="0"/>
    <x v="0"/>
    <x v="1"/>
  </r>
  <r>
    <n v="515"/>
    <n v="5547779218"/>
    <d v="2025-07-08T00:00:00"/>
    <d v="2025-07-04T00:00:00"/>
    <d v="2025-07-08T00:00:00"/>
    <n v="254418931"/>
    <n v="2639"/>
    <s v="USD"/>
    <n v="7730435648"/>
    <d v="2025-07-14T00:00:00"/>
    <s v="TEMPE CN"/>
    <m/>
    <d v="2025-07-03T00:00:00"/>
    <d v="2025-07-20T00:00:00"/>
    <x v="6"/>
    <n v="7"/>
    <x v="0"/>
    <x v="0"/>
    <x v="0"/>
    <x v="0"/>
    <x v="1"/>
  </r>
  <r>
    <n v="515"/>
    <n v="5547779210"/>
    <d v="2025-07-08T00:00:00"/>
    <d v="2025-07-04T00:00:00"/>
    <d v="2025-07-08T00:00:00"/>
    <n v="254418931"/>
    <n v="883"/>
    <s v="USD"/>
    <n v="7730435649"/>
    <d v="2025-07-14T00:00:00"/>
    <s v="TEMPE CN"/>
    <m/>
    <d v="2025-07-03T00:00:00"/>
    <d v="2025-07-20T00:00:00"/>
    <x v="6"/>
    <n v="7"/>
    <x v="0"/>
    <x v="0"/>
    <x v="0"/>
    <x v="0"/>
    <x v="1"/>
  </r>
  <r>
    <n v="515"/>
    <n v="5547779209"/>
    <d v="2025-07-08T00:00:00"/>
    <d v="2025-07-04T00:00:00"/>
    <d v="2025-07-08T00:00:00"/>
    <n v="254418931"/>
    <n v="5583"/>
    <s v="USD"/>
    <n v="7730435650"/>
    <d v="2025-07-14T00:00:00"/>
    <s v="TEMPE CN"/>
    <m/>
    <d v="2025-07-03T00:00:00"/>
    <d v="2025-07-20T00:00:00"/>
    <x v="6"/>
    <n v="7"/>
    <x v="0"/>
    <x v="0"/>
    <x v="0"/>
    <x v="0"/>
    <x v="1"/>
  </r>
  <r>
    <n v="515"/>
    <n v="5547779206"/>
    <d v="2025-07-08T00:00:00"/>
    <d v="2025-07-04T00:00:00"/>
    <d v="2025-07-08T00:00:00"/>
    <n v="254418931"/>
    <n v="4"/>
    <s v="USD"/>
    <n v="7730435651"/>
    <d v="2025-07-14T00:00:00"/>
    <s v="TEMPE CN"/>
    <m/>
    <d v="2025-07-03T00:00:00"/>
    <d v="2025-07-20T00:00:00"/>
    <x v="6"/>
    <n v="7"/>
    <x v="0"/>
    <x v="0"/>
    <x v="0"/>
    <x v="0"/>
    <x v="1"/>
  </r>
  <r>
    <n v="515"/>
    <n v="5547779214"/>
    <d v="2025-07-08T00:00:00"/>
    <d v="2025-07-04T00:00:00"/>
    <d v="2025-07-08T00:00:00"/>
    <n v="254418931"/>
    <n v="4"/>
    <s v="USD"/>
    <n v="7730435654"/>
    <d v="2025-07-14T00:00:00"/>
    <s v="TEMPE CN"/>
    <m/>
    <d v="2025-07-03T00:00:00"/>
    <d v="2025-07-20T00:00:00"/>
    <x v="6"/>
    <n v="7"/>
    <x v="0"/>
    <x v="0"/>
    <x v="0"/>
    <x v="0"/>
    <x v="1"/>
  </r>
  <r>
    <n v="515"/>
    <n v="5547800943"/>
    <d v="2025-07-21T00:00:00"/>
    <d v="2025-07-15T00:00:00"/>
    <d v="2025-07-21T00:00:00"/>
    <n v="254418933"/>
    <n v="19231"/>
    <s v="USD"/>
    <n v="7730438067"/>
    <d v="2025-07-22T00:00:00"/>
    <s v="TEMPE CN"/>
    <m/>
    <d v="2025-07-10T00:00:00"/>
    <d v="2025-07-27T00:00:00"/>
    <x v="6"/>
    <n v="7"/>
    <x v="0"/>
    <x v="0"/>
    <x v="0"/>
    <x v="0"/>
    <x v="1"/>
  </r>
  <r>
    <n v="515"/>
    <n v="5547800944"/>
    <d v="2025-07-21T00:00:00"/>
    <d v="2025-07-15T00:00:00"/>
    <d v="2025-07-21T00:00:00"/>
    <n v="254418933"/>
    <n v="17167"/>
    <s v="USD"/>
    <n v="7730438068"/>
    <d v="2025-07-22T00:00:00"/>
    <s v="TEMPE CN"/>
    <m/>
    <d v="2025-07-10T00:00:00"/>
    <d v="2025-07-27T00:00:00"/>
    <x v="6"/>
    <n v="7"/>
    <x v="0"/>
    <x v="0"/>
    <x v="0"/>
    <x v="0"/>
    <x v="1"/>
  </r>
  <r>
    <n v="515"/>
    <n v="5547800947"/>
    <d v="2025-07-21T00:00:00"/>
    <d v="2025-07-15T00:00:00"/>
    <d v="2025-07-21T00:00:00"/>
    <n v="254418933"/>
    <n v="12547"/>
    <s v="USD"/>
    <n v="7730438069"/>
    <d v="2025-07-22T00:00:00"/>
    <s v="TEMPE CN"/>
    <m/>
    <d v="2025-07-10T00:00:00"/>
    <d v="2025-07-27T00:00:00"/>
    <x v="6"/>
    <n v="7"/>
    <x v="0"/>
    <x v="0"/>
    <x v="0"/>
    <x v="0"/>
    <x v="1"/>
  </r>
  <r>
    <n v="515"/>
    <n v="5547794490"/>
    <d v="2025-07-21T00:00:00"/>
    <d v="2025-07-11T00:00:00"/>
    <d v="2025-07-21T00:00:00"/>
    <n v="254418933"/>
    <n v="33056"/>
    <s v="USD"/>
    <n v="7730438070"/>
    <d v="2025-07-22T00:00:00"/>
    <s v="TEMPE CN"/>
    <m/>
    <d v="2025-07-10T00:00:00"/>
    <d v="2025-07-27T00:00:00"/>
    <x v="6"/>
    <n v="7"/>
    <x v="0"/>
    <x v="0"/>
    <x v="0"/>
    <x v="0"/>
    <x v="1"/>
  </r>
  <r>
    <n v="515"/>
    <n v="5547794486"/>
    <d v="2025-07-21T00:00:00"/>
    <d v="2025-07-11T00:00:00"/>
    <d v="2025-07-21T00:00:00"/>
    <n v="254418933"/>
    <n v="4869"/>
    <s v="USD"/>
    <n v="7730438071"/>
    <d v="2025-07-22T00:00:00"/>
    <s v="TEMPE CN"/>
    <m/>
    <d v="2025-07-10T00:00:00"/>
    <d v="2025-07-27T00:00:00"/>
    <x v="6"/>
    <n v="7"/>
    <x v="0"/>
    <x v="0"/>
    <x v="0"/>
    <x v="0"/>
    <x v="1"/>
  </r>
  <r>
    <n v="515"/>
    <n v="5547794488"/>
    <d v="2025-07-21T00:00:00"/>
    <d v="2025-07-11T00:00:00"/>
    <d v="2025-07-21T00:00:00"/>
    <n v="254418933"/>
    <n v="65895"/>
    <s v="USD"/>
    <n v="7730438072"/>
    <d v="2025-07-22T00:00:00"/>
    <s v="TEMPE CN"/>
    <m/>
    <d v="2025-07-10T00:00:00"/>
    <d v="2025-07-27T00:00:00"/>
    <x v="6"/>
    <n v="7"/>
    <x v="0"/>
    <x v="0"/>
    <x v="0"/>
    <x v="0"/>
    <x v="1"/>
  </r>
  <r>
    <n v="515"/>
    <n v="5547800946"/>
    <d v="2025-07-21T00:00:00"/>
    <d v="2025-07-15T00:00:00"/>
    <d v="2025-07-21T00:00:00"/>
    <n v="254418933"/>
    <n v="497"/>
    <s v="USD"/>
    <n v="7730438073"/>
    <d v="2025-07-22T00:00:00"/>
    <s v="TEMPE CN"/>
    <m/>
    <d v="2025-07-10T00:00:00"/>
    <d v="2025-07-27T00:00:00"/>
    <x v="6"/>
    <n v="7"/>
    <x v="0"/>
    <x v="0"/>
    <x v="0"/>
    <x v="0"/>
    <x v="1"/>
  </r>
  <r>
    <n v="515"/>
    <n v="5547794491"/>
    <d v="2025-07-21T00:00:00"/>
    <d v="2025-07-11T00:00:00"/>
    <d v="2025-07-21T00:00:00"/>
    <n v="254418933"/>
    <n v="42"/>
    <s v="USD"/>
    <n v="7730438074"/>
    <d v="2025-07-22T00:00:00"/>
    <s v="TEMPE CN"/>
    <m/>
    <d v="2025-07-10T00:00:00"/>
    <d v="2025-07-27T00:00:00"/>
    <x v="6"/>
    <n v="7"/>
    <x v="0"/>
    <x v="0"/>
    <x v="0"/>
    <x v="0"/>
    <x v="1"/>
  </r>
  <r>
    <n v="515"/>
    <n v="5547800948"/>
    <d v="2025-07-21T00:00:00"/>
    <d v="2025-07-15T00:00:00"/>
    <d v="2025-07-21T00:00:00"/>
    <n v="254418933"/>
    <n v="399"/>
    <s v="USD"/>
    <n v="7730438075"/>
    <d v="2025-07-22T00:00:00"/>
    <s v="TEMPE CN"/>
    <m/>
    <d v="2025-07-10T00:00:00"/>
    <d v="2025-07-27T00:00:00"/>
    <x v="6"/>
    <n v="7"/>
    <x v="0"/>
    <x v="0"/>
    <x v="0"/>
    <x v="0"/>
    <x v="1"/>
  </r>
  <r>
    <n v="515"/>
    <n v="5547794487"/>
    <d v="2025-07-21T00:00:00"/>
    <d v="2025-07-11T00:00:00"/>
    <d v="2025-07-21T00:00:00"/>
    <n v="254418933"/>
    <n v="2037"/>
    <s v="USD"/>
    <n v="7730438076"/>
    <d v="2025-07-22T00:00:00"/>
    <s v="TEMPE CN"/>
    <m/>
    <d v="2025-07-10T00:00:00"/>
    <d v="2025-07-27T00:00:00"/>
    <x v="6"/>
    <n v="7"/>
    <x v="0"/>
    <x v="0"/>
    <x v="0"/>
    <x v="0"/>
    <x v="1"/>
  </r>
  <r>
    <n v="515"/>
    <n v="5547800942"/>
    <d v="2025-07-21T00:00:00"/>
    <d v="2025-07-15T00:00:00"/>
    <d v="2025-07-21T00:00:00"/>
    <n v="254418933"/>
    <n v="399"/>
    <s v="USD"/>
    <n v="7730438077"/>
    <d v="2025-07-22T00:00:00"/>
    <s v="TEMPE CN"/>
    <m/>
    <d v="2025-07-10T00:00:00"/>
    <d v="2025-07-27T00:00:00"/>
    <x v="6"/>
    <n v="7"/>
    <x v="0"/>
    <x v="0"/>
    <x v="0"/>
    <x v="0"/>
    <x v="1"/>
  </r>
  <r>
    <n v="515"/>
    <n v="5547794484"/>
    <d v="2025-07-21T00:00:00"/>
    <d v="2025-07-11T00:00:00"/>
    <d v="2025-07-21T00:00:00"/>
    <n v="254418933"/>
    <n v="935"/>
    <s v="USD"/>
    <n v="7730438078"/>
    <d v="2025-07-22T00:00:00"/>
    <s v="TEMPE CN"/>
    <m/>
    <d v="2025-07-10T00:00:00"/>
    <d v="2025-07-27T00:00:00"/>
    <x v="6"/>
    <n v="7"/>
    <x v="0"/>
    <x v="0"/>
    <x v="0"/>
    <x v="0"/>
    <x v="1"/>
  </r>
  <r>
    <n v="515"/>
    <n v="5547794489"/>
    <d v="2025-07-21T00:00:00"/>
    <d v="2025-07-11T00:00:00"/>
    <d v="2025-07-21T00:00:00"/>
    <n v="254418933"/>
    <n v="677"/>
    <s v="USD"/>
    <n v="7730438094"/>
    <d v="2025-07-22T00:00:00"/>
    <s v="TEMPE CN"/>
    <m/>
    <d v="2025-07-10T00:00:00"/>
    <d v="2025-07-27T00:00:00"/>
    <x v="6"/>
    <n v="7"/>
    <x v="0"/>
    <x v="0"/>
    <x v="0"/>
    <x v="0"/>
    <x v="1"/>
  </r>
  <r>
    <n v="515"/>
    <n v="5547800941"/>
    <d v="2025-07-21T00:00:00"/>
    <d v="2025-07-15T00:00:00"/>
    <d v="2025-07-21T00:00:00"/>
    <n v="254418933"/>
    <n v="399"/>
    <s v="USD"/>
    <n v="7730438079"/>
    <d v="2025-07-22T00:00:00"/>
    <s v="TEMPE CN"/>
    <m/>
    <d v="2025-07-10T00:00:00"/>
    <d v="2025-07-27T00:00:00"/>
    <x v="6"/>
    <n v="7"/>
    <x v="0"/>
    <x v="0"/>
    <x v="0"/>
    <x v="0"/>
    <x v="1"/>
  </r>
  <r>
    <n v="515"/>
    <n v="5547800945"/>
    <d v="2025-07-21T00:00:00"/>
    <d v="2025-07-15T00:00:00"/>
    <d v="2025-07-21T00:00:00"/>
    <n v="254418933"/>
    <n v="399"/>
    <s v="USD"/>
    <n v="7730438093"/>
    <d v="2025-07-22T00:00:00"/>
    <s v="TEMPE CN"/>
    <m/>
    <d v="2025-07-10T00:00:00"/>
    <d v="2025-07-27T00:00:00"/>
    <x v="6"/>
    <n v="7"/>
    <x v="0"/>
    <x v="0"/>
    <x v="0"/>
    <x v="0"/>
    <x v="1"/>
  </r>
  <r>
    <n v="515"/>
    <n v="5547794485"/>
    <d v="2025-07-21T00:00:00"/>
    <d v="2025-07-11T00:00:00"/>
    <d v="2025-07-21T00:00:00"/>
    <n v="254418933"/>
    <n v="625"/>
    <s v="USD"/>
    <n v="7730438095"/>
    <d v="2025-07-22T00:00:00"/>
    <s v="TEMPE CN"/>
    <m/>
    <d v="2025-07-10T00:00:00"/>
    <d v="2025-07-27T00:00:00"/>
    <x v="6"/>
    <n v="7"/>
    <x v="0"/>
    <x v="0"/>
    <x v="0"/>
    <x v="0"/>
    <x v="1"/>
  </r>
  <r>
    <n v="515"/>
    <n v="5547812435"/>
    <d v="2025-07-28T00:00:00"/>
    <d v="2025-07-21T00:00:00"/>
    <d v="2025-07-28T00:00:00"/>
    <n v="254710931"/>
    <n v="6862"/>
    <s v="USD"/>
    <n v="7730440559"/>
    <d v="2025-07-31T00:00:00"/>
    <s v="TEMPE CN"/>
    <m/>
    <d v="2025-07-18T00:00:00"/>
    <d v="2025-08-03T00:00:00"/>
    <x v="6"/>
    <n v="7"/>
    <x v="0"/>
    <x v="0"/>
    <x v="0"/>
    <x v="0"/>
    <x v="1"/>
  </r>
  <r>
    <n v="515"/>
    <n v="5547812602"/>
    <d v="2025-07-28T00:00:00"/>
    <d v="2025-07-22T00:00:00"/>
    <d v="2025-07-28T00:00:00"/>
    <n v="254710931"/>
    <n v="2567"/>
    <s v="USD"/>
    <n v="7730440560"/>
    <d v="2025-07-31T00:00:00"/>
    <s v="TEMPE CN"/>
    <m/>
    <d v="2025-07-18T00:00:00"/>
    <d v="2025-08-03T00:00:00"/>
    <x v="6"/>
    <n v="7"/>
    <x v="0"/>
    <x v="0"/>
    <x v="0"/>
    <x v="0"/>
    <x v="1"/>
  </r>
  <r>
    <n v="515"/>
    <n v="5547812604"/>
    <d v="2025-07-28T00:00:00"/>
    <d v="2025-07-22T00:00:00"/>
    <d v="2025-07-28T00:00:00"/>
    <n v="254710931"/>
    <n v="23412"/>
    <s v="USD"/>
    <n v="7730440561"/>
    <d v="2025-07-31T00:00:00"/>
    <s v="TEMPE CN"/>
    <m/>
    <d v="2025-07-18T00:00:00"/>
    <d v="2025-08-03T00:00:00"/>
    <x v="6"/>
    <n v="7"/>
    <x v="0"/>
    <x v="0"/>
    <x v="0"/>
    <x v="0"/>
    <x v="1"/>
  </r>
  <r>
    <n v="515"/>
    <n v="5547812535"/>
    <d v="2025-07-28T00:00:00"/>
    <d v="2025-07-22T00:00:00"/>
    <d v="2025-07-28T00:00:00"/>
    <n v="254710931"/>
    <n v="1345"/>
    <s v="USD"/>
    <n v="7730440562"/>
    <d v="2025-07-31T00:00:00"/>
    <s v="TEMPE CN"/>
    <m/>
    <d v="2025-07-18T00:00:00"/>
    <d v="2025-08-03T00:00:00"/>
    <x v="6"/>
    <n v="7"/>
    <x v="0"/>
    <x v="0"/>
    <x v="0"/>
    <x v="0"/>
    <x v="1"/>
  </r>
  <r>
    <n v="515"/>
    <n v="5547812537"/>
    <d v="2025-07-28T00:00:00"/>
    <d v="2025-07-22T00:00:00"/>
    <d v="2025-07-28T00:00:00"/>
    <n v="254710931"/>
    <n v="70454"/>
    <s v="USD"/>
    <n v="7730440563"/>
    <d v="2025-07-31T00:00:00"/>
    <s v="TEMPE CN"/>
    <m/>
    <d v="2025-07-18T00:00:00"/>
    <d v="2025-08-03T00:00:00"/>
    <x v="6"/>
    <n v="7"/>
    <x v="0"/>
    <x v="0"/>
    <x v="0"/>
    <x v="0"/>
    <x v="1"/>
  </r>
  <r>
    <n v="515"/>
    <n v="5547812600"/>
    <d v="2025-07-28T00:00:00"/>
    <d v="2025-07-22T00:00:00"/>
    <d v="2025-07-28T00:00:00"/>
    <n v="254710931"/>
    <n v="4625"/>
    <s v="USD"/>
    <n v="7730440564"/>
    <d v="2025-07-31T00:00:00"/>
    <s v="TEMPE CN"/>
    <m/>
    <d v="2025-07-18T00:00:00"/>
    <d v="2025-08-03T00:00:00"/>
    <x v="6"/>
    <n v="7"/>
    <x v="0"/>
    <x v="0"/>
    <x v="0"/>
    <x v="0"/>
    <x v="1"/>
  </r>
  <r>
    <n v="515"/>
    <n v="5547812533"/>
    <d v="2025-07-28T00:00:00"/>
    <d v="2025-07-22T00:00:00"/>
    <d v="2025-07-28T00:00:00"/>
    <n v="254710931"/>
    <n v="42606"/>
    <s v="USD"/>
    <n v="7730440565"/>
    <d v="2025-07-31T00:00:00"/>
    <s v="TEMPE CN"/>
    <m/>
    <d v="2025-07-18T00:00:00"/>
    <d v="2025-08-03T00:00:00"/>
    <x v="6"/>
    <n v="7"/>
    <x v="0"/>
    <x v="0"/>
    <x v="0"/>
    <x v="0"/>
    <x v="1"/>
  </r>
  <r>
    <n v="515"/>
    <n v="5547812385"/>
    <d v="2025-07-28T00:00:00"/>
    <d v="2025-07-21T00:00:00"/>
    <d v="2025-07-28T00:00:00"/>
    <n v="254710931"/>
    <n v="46258"/>
    <s v="USD"/>
    <n v="7730440566"/>
    <d v="2025-07-31T00:00:00"/>
    <s v="TEMPE CN"/>
    <m/>
    <d v="2025-07-18T00:00:00"/>
    <d v="2025-08-03T00:00:00"/>
    <x v="6"/>
    <n v="7"/>
    <x v="0"/>
    <x v="0"/>
    <x v="0"/>
    <x v="0"/>
    <x v="1"/>
  </r>
  <r>
    <n v="515"/>
    <n v="5547812384"/>
    <d v="2025-07-28T00:00:00"/>
    <d v="2025-07-21T00:00:00"/>
    <d v="2025-07-28T00:00:00"/>
    <n v="254710931"/>
    <n v="9517"/>
    <s v="USD"/>
    <n v="7730440567"/>
    <d v="2025-07-31T00:00:00"/>
    <s v="TEMPE CN"/>
    <m/>
    <d v="2025-07-18T00:00:00"/>
    <d v="2025-08-03T00:00:00"/>
    <x v="6"/>
    <n v="7"/>
    <x v="0"/>
    <x v="0"/>
    <x v="0"/>
    <x v="0"/>
    <x v="1"/>
  </r>
  <r>
    <n v="515"/>
    <n v="5547812379"/>
    <d v="2025-07-28T00:00:00"/>
    <d v="2025-07-21T00:00:00"/>
    <d v="2025-07-28T00:00:00"/>
    <n v="254710931"/>
    <n v="399"/>
    <s v="USD"/>
    <n v="7730440568"/>
    <d v="2025-07-31T00:00:00"/>
    <s v="TEMPE CN"/>
    <m/>
    <d v="2025-07-18T00:00:00"/>
    <d v="2025-08-03T00:00:00"/>
    <x v="6"/>
    <n v="7"/>
    <x v="0"/>
    <x v="0"/>
    <x v="0"/>
    <x v="0"/>
    <x v="1"/>
  </r>
  <r>
    <n v="515"/>
    <n v="5547812374"/>
    <d v="2025-07-28T00:00:00"/>
    <d v="2025-07-21T00:00:00"/>
    <d v="2025-07-28T00:00:00"/>
    <n v="254710931"/>
    <n v="759"/>
    <s v="USD"/>
    <n v="7730440569"/>
    <d v="2025-07-31T00:00:00"/>
    <s v="TEMPE CN"/>
    <m/>
    <d v="2025-07-18T00:00:00"/>
    <d v="2025-08-03T00:00:00"/>
    <x v="6"/>
    <n v="7"/>
    <x v="0"/>
    <x v="0"/>
    <x v="0"/>
    <x v="0"/>
    <x v="1"/>
  </r>
  <r>
    <n v="515"/>
    <n v="5547826913"/>
    <d v="2025-08-06T00:00:00"/>
    <d v="2025-07-28T00:00:00"/>
    <d v="2025-08-06T00:00:00"/>
    <n v="254710931"/>
    <n v="399"/>
    <s v="USD"/>
    <n v="7730442050"/>
    <d v="2025-08-07T00:00:00"/>
    <s v="TEMPE CN"/>
    <m/>
    <d v="2025-07-18T00:00:00"/>
    <d v="2025-08-03T00:00:00"/>
    <x v="6"/>
    <n v="8"/>
    <x v="0"/>
    <x v="0"/>
    <x v="0"/>
    <x v="0"/>
    <x v="0"/>
  </r>
  <r>
    <n v="515"/>
    <n v="5547812387"/>
    <d v="2025-07-28T00:00:00"/>
    <d v="2025-07-21T00:00:00"/>
    <d v="2025-07-28T00:00:00"/>
    <n v="254710931"/>
    <n v="399"/>
    <s v="USD"/>
    <n v="7730440571"/>
    <d v="2025-07-31T00:00:00"/>
    <s v="TEMPE CN"/>
    <m/>
    <d v="2025-07-18T00:00:00"/>
    <d v="2025-08-03T00:00:00"/>
    <x v="6"/>
    <n v="7"/>
    <x v="0"/>
    <x v="0"/>
    <x v="0"/>
    <x v="0"/>
    <x v="1"/>
  </r>
  <r>
    <n v="515"/>
    <n v="5547812375"/>
    <d v="2025-07-28T00:00:00"/>
    <d v="2025-07-21T00:00:00"/>
    <d v="2025-07-28T00:00:00"/>
    <n v="254710931"/>
    <n v="399"/>
    <s v="USD"/>
    <n v="7730440572"/>
    <d v="2025-07-31T00:00:00"/>
    <s v="TEMPE CN"/>
    <m/>
    <d v="2025-07-18T00:00:00"/>
    <d v="2025-08-03T00:00:00"/>
    <x v="6"/>
    <n v="7"/>
    <x v="0"/>
    <x v="0"/>
    <x v="0"/>
    <x v="0"/>
    <x v="1"/>
  </r>
  <r>
    <n v="515"/>
    <n v="5547812377"/>
    <d v="2025-07-28T00:00:00"/>
    <d v="2025-07-21T00:00:00"/>
    <d v="2025-07-28T00:00:00"/>
    <n v="254710931"/>
    <n v="399"/>
    <s v="USD"/>
    <n v="7730440573"/>
    <d v="2025-07-31T00:00:00"/>
    <s v="TEMPE CN"/>
    <m/>
    <d v="2025-07-18T00:00:00"/>
    <d v="2025-08-03T00:00:00"/>
    <x v="6"/>
    <n v="7"/>
    <x v="0"/>
    <x v="0"/>
    <x v="0"/>
    <x v="0"/>
    <x v="1"/>
  </r>
  <r>
    <n v="515"/>
    <n v="5547812386"/>
    <d v="2025-07-28T00:00:00"/>
    <d v="2025-07-21T00:00:00"/>
    <d v="2025-07-28T00:00:00"/>
    <n v="254710931"/>
    <n v="974"/>
    <s v="USD"/>
    <n v="7730440574"/>
    <d v="2025-07-31T00:00:00"/>
    <s v="TEMPE CN"/>
    <m/>
    <d v="2025-07-18T00:00:00"/>
    <d v="2025-08-03T00:00:00"/>
    <x v="6"/>
    <n v="7"/>
    <x v="0"/>
    <x v="0"/>
    <x v="0"/>
    <x v="0"/>
    <x v="1"/>
  </r>
  <r>
    <n v="515"/>
    <n v="5547812380"/>
    <d v="2025-07-28T00:00:00"/>
    <d v="2025-07-21T00:00:00"/>
    <d v="2025-07-28T00:00:00"/>
    <n v="254710931"/>
    <n v="399"/>
    <s v="USD"/>
    <n v="7730440575"/>
    <d v="2025-07-31T00:00:00"/>
    <s v="TEMPE CN"/>
    <m/>
    <d v="2025-07-18T00:00:00"/>
    <d v="2025-08-03T00:00:00"/>
    <x v="6"/>
    <n v="7"/>
    <x v="0"/>
    <x v="0"/>
    <x v="0"/>
    <x v="0"/>
    <x v="1"/>
  </r>
  <r>
    <n v="515"/>
    <n v="5547812373"/>
    <d v="2025-07-28T00:00:00"/>
    <d v="2025-07-21T00:00:00"/>
    <d v="2025-07-28T00:00:00"/>
    <n v="254710931"/>
    <n v="6899"/>
    <s v="USD"/>
    <n v="7730440576"/>
    <d v="2025-07-31T00:00:00"/>
    <s v="TEMPE CN"/>
    <m/>
    <d v="2025-07-18T00:00:00"/>
    <d v="2025-08-03T00:00:00"/>
    <x v="6"/>
    <n v="7"/>
    <x v="0"/>
    <x v="0"/>
    <x v="0"/>
    <x v="0"/>
    <x v="1"/>
  </r>
  <r>
    <n v="515"/>
    <n v="5547812376"/>
    <d v="2025-07-28T00:00:00"/>
    <d v="2025-07-21T00:00:00"/>
    <d v="2025-07-28T00:00:00"/>
    <n v="254710931"/>
    <n v="434"/>
    <s v="USD"/>
    <n v="7730440577"/>
    <d v="2025-07-31T00:00:00"/>
    <s v="TEMPE CN"/>
    <m/>
    <d v="2025-07-18T00:00:00"/>
    <d v="2025-08-03T00:00:00"/>
    <x v="6"/>
    <n v="7"/>
    <x v="0"/>
    <x v="0"/>
    <x v="0"/>
    <x v="0"/>
    <x v="1"/>
  </r>
  <r>
    <n v="515"/>
    <n v="5547812601"/>
    <d v="2025-07-28T00:00:00"/>
    <d v="2025-07-22T00:00:00"/>
    <d v="2025-07-28T00:00:00"/>
    <n v="254710931"/>
    <n v="399"/>
    <s v="USD"/>
    <n v="7730440578"/>
    <d v="2025-07-31T00:00:00"/>
    <s v="TEMPE CN"/>
    <m/>
    <d v="2025-07-18T00:00:00"/>
    <d v="2025-08-03T00:00:00"/>
    <x v="6"/>
    <n v="7"/>
    <x v="0"/>
    <x v="0"/>
    <x v="0"/>
    <x v="0"/>
    <x v="1"/>
  </r>
  <r>
    <n v="515"/>
    <n v="5547812536"/>
    <d v="2025-07-28T00:00:00"/>
    <d v="2025-07-22T00:00:00"/>
    <d v="2025-07-28T00:00:00"/>
    <n v="254710931"/>
    <n v="659"/>
    <s v="USD"/>
    <n v="7730440579"/>
    <d v="2025-07-31T00:00:00"/>
    <s v="TEMPE CN"/>
    <m/>
    <d v="2025-07-18T00:00:00"/>
    <d v="2025-08-03T00:00:00"/>
    <x v="6"/>
    <n v="7"/>
    <x v="0"/>
    <x v="0"/>
    <x v="0"/>
    <x v="0"/>
    <x v="1"/>
  </r>
  <r>
    <n v="515"/>
    <n v="5547812599"/>
    <d v="2025-07-28T00:00:00"/>
    <d v="2025-07-22T00:00:00"/>
    <d v="2025-07-28T00:00:00"/>
    <n v="254710931"/>
    <n v="532"/>
    <s v="USD"/>
    <n v="7730440580"/>
    <d v="2025-07-31T00:00:00"/>
    <s v="TEMPE CN"/>
    <m/>
    <d v="2025-07-18T00:00:00"/>
    <d v="2025-08-03T00:00:00"/>
    <x v="6"/>
    <n v="7"/>
    <x v="0"/>
    <x v="0"/>
    <x v="0"/>
    <x v="0"/>
    <x v="1"/>
  </r>
  <r>
    <n v="515"/>
    <n v="5547812378"/>
    <d v="2025-07-28T00:00:00"/>
    <d v="2025-07-21T00:00:00"/>
    <d v="2025-07-28T00:00:00"/>
    <n v="254710931"/>
    <n v="1925"/>
    <s v="USD"/>
    <n v="7730440581"/>
    <d v="2025-07-31T00:00:00"/>
    <s v="TEMPE CN"/>
    <m/>
    <d v="2025-07-18T00:00:00"/>
    <d v="2025-08-03T00:00:00"/>
    <x v="6"/>
    <n v="7"/>
    <x v="0"/>
    <x v="0"/>
    <x v="0"/>
    <x v="0"/>
    <x v="1"/>
  </r>
  <r>
    <n v="515"/>
    <n v="5547812383"/>
    <d v="2025-07-28T00:00:00"/>
    <d v="2025-07-21T00:00:00"/>
    <d v="2025-07-28T00:00:00"/>
    <n v="254710931"/>
    <n v="399"/>
    <s v="USD"/>
    <n v="7730440582"/>
    <d v="2025-07-31T00:00:00"/>
    <s v="TEMPE CN"/>
    <m/>
    <d v="2025-07-18T00:00:00"/>
    <d v="2025-08-03T00:00:00"/>
    <x v="6"/>
    <n v="7"/>
    <x v="0"/>
    <x v="0"/>
    <x v="0"/>
    <x v="0"/>
    <x v="1"/>
  </r>
  <r>
    <n v="515"/>
    <n v="5547812381"/>
    <d v="2025-07-28T00:00:00"/>
    <d v="2025-07-21T00:00:00"/>
    <d v="2025-07-28T00:00:00"/>
    <n v="254710931"/>
    <n v="44"/>
    <s v="USD"/>
    <n v="7730440583"/>
    <d v="2025-07-31T00:00:00"/>
    <s v="TEMPE CN"/>
    <m/>
    <d v="2025-07-18T00:00:00"/>
    <d v="2025-08-03T00:00:00"/>
    <x v="6"/>
    <n v="7"/>
    <x v="0"/>
    <x v="0"/>
    <x v="0"/>
    <x v="0"/>
    <x v="1"/>
  </r>
  <r>
    <n v="515"/>
    <n v="5547822774"/>
    <d v="2025-08-05T00:00:00"/>
    <d v="2025-07-27T00:00:00"/>
    <d v="2025-08-05T00:00:00"/>
    <n v="254951530"/>
    <n v="50692"/>
    <s v="USD"/>
    <n v="7730442723"/>
    <d v="2025-08-11T00:00:00"/>
    <s v="TEMPE CN"/>
    <m/>
    <d v="2025-07-25T00:00:00"/>
    <d v="2025-08-10T00:00:00"/>
    <x v="6"/>
    <n v="8"/>
    <x v="0"/>
    <x v="0"/>
    <x v="0"/>
    <x v="0"/>
    <x v="1"/>
  </r>
  <r>
    <n v="515"/>
    <n v="5547822759"/>
    <d v="2025-08-05T00:00:00"/>
    <d v="2025-07-27T00:00:00"/>
    <d v="2025-08-05T00:00:00"/>
    <n v="254951530"/>
    <n v="20457"/>
    <s v="USD"/>
    <n v="7730442724"/>
    <d v="2025-08-11T00:00:00"/>
    <s v="TEMPE CN"/>
    <m/>
    <d v="2025-07-25T00:00:00"/>
    <d v="2025-08-10T00:00:00"/>
    <x v="6"/>
    <n v="8"/>
    <x v="0"/>
    <x v="0"/>
    <x v="0"/>
    <x v="0"/>
    <x v="1"/>
  </r>
  <r>
    <n v="515"/>
    <n v="5547822756"/>
    <d v="2025-08-05T00:00:00"/>
    <d v="2025-07-27T00:00:00"/>
    <d v="2025-08-05T00:00:00"/>
    <n v="254951530"/>
    <n v="25779"/>
    <s v="USD"/>
    <n v="7730442725"/>
    <d v="2025-08-11T00:00:00"/>
    <s v="TEMPE CN"/>
    <m/>
    <d v="2025-07-25T00:00:00"/>
    <d v="2025-08-10T00:00:00"/>
    <x v="6"/>
    <n v="8"/>
    <x v="0"/>
    <x v="0"/>
    <x v="0"/>
    <x v="0"/>
    <x v="1"/>
  </r>
  <r>
    <n v="515"/>
    <n v="5547822748"/>
    <d v="2025-08-05T00:00:00"/>
    <d v="2025-07-27T00:00:00"/>
    <d v="2025-08-05T00:00:00"/>
    <n v="254951530"/>
    <n v="1678"/>
    <s v="USD"/>
    <n v="7730442726"/>
    <d v="2025-08-11T00:00:00"/>
    <s v="TEMPE CN"/>
    <m/>
    <d v="2025-07-25T00:00:00"/>
    <d v="2025-08-10T00:00:00"/>
    <x v="6"/>
    <n v="8"/>
    <x v="0"/>
    <x v="0"/>
    <x v="0"/>
    <x v="0"/>
    <x v="1"/>
  </r>
  <r>
    <n v="515"/>
    <n v="5547822751"/>
    <d v="2025-08-05T00:00:00"/>
    <d v="2025-07-27T00:00:00"/>
    <d v="2025-08-05T00:00:00"/>
    <n v="254951530"/>
    <n v="130664"/>
    <s v="USD"/>
    <n v="7730442727"/>
    <d v="2025-08-11T00:00:00"/>
    <s v="TEMPE CN"/>
    <m/>
    <d v="2025-07-25T00:00:00"/>
    <d v="2025-08-10T00:00:00"/>
    <x v="6"/>
    <n v="8"/>
    <x v="0"/>
    <x v="0"/>
    <x v="0"/>
    <x v="0"/>
    <x v="1"/>
  </r>
  <r>
    <n v="515"/>
    <n v="5547822750"/>
    <d v="2025-08-05T00:00:00"/>
    <d v="2025-07-27T00:00:00"/>
    <d v="2025-08-05T00:00:00"/>
    <n v="254951530"/>
    <n v="62987"/>
    <s v="USD"/>
    <n v="7730442728"/>
    <d v="2025-08-11T00:00:00"/>
    <s v="TEMPE CN"/>
    <m/>
    <d v="2025-07-25T00:00:00"/>
    <d v="2025-08-10T00:00:00"/>
    <x v="6"/>
    <n v="8"/>
    <x v="0"/>
    <x v="0"/>
    <x v="0"/>
    <x v="0"/>
    <x v="1"/>
  </r>
  <r>
    <n v="515"/>
    <n v="5547822753"/>
    <d v="2025-08-05T00:00:00"/>
    <d v="2025-07-27T00:00:00"/>
    <d v="2025-08-05T00:00:00"/>
    <n v="254951530"/>
    <n v="93"/>
    <s v="USD"/>
    <n v="7730442746"/>
    <d v="2025-08-11T00:00:00"/>
    <s v="TEMPE CN"/>
    <m/>
    <d v="2025-07-25T00:00:00"/>
    <d v="2025-08-10T00:00:00"/>
    <x v="6"/>
    <n v="8"/>
    <x v="0"/>
    <x v="0"/>
    <x v="0"/>
    <x v="0"/>
    <x v="1"/>
  </r>
  <r>
    <n v="515"/>
    <n v="5547822747"/>
    <d v="2025-08-05T00:00:00"/>
    <d v="2025-07-27T00:00:00"/>
    <d v="2025-08-05T00:00:00"/>
    <n v="254951530"/>
    <n v="428"/>
    <s v="USD"/>
    <n v="7730442874"/>
    <d v="2025-08-11T00:00:00"/>
    <s v="TEMPE CN"/>
    <m/>
    <d v="2025-07-25T00:00:00"/>
    <d v="2025-08-10T00:00:00"/>
    <x v="6"/>
    <n v="8"/>
    <x v="0"/>
    <x v="0"/>
    <x v="0"/>
    <x v="0"/>
    <x v="1"/>
  </r>
  <r>
    <n v="515"/>
    <n v="5547822754"/>
    <d v="2025-08-05T00:00:00"/>
    <d v="2025-07-27T00:00:00"/>
    <d v="2025-08-05T00:00:00"/>
    <n v="254951530"/>
    <n v="158105"/>
    <s v="USD"/>
    <n v="7730442875"/>
    <d v="2025-08-11T00:00:00"/>
    <s v="TEMPE CN"/>
    <m/>
    <d v="2025-07-25T00:00:00"/>
    <d v="2025-08-10T00:00:00"/>
    <x v="6"/>
    <n v="8"/>
    <x v="0"/>
    <x v="0"/>
    <x v="0"/>
    <x v="0"/>
    <x v="1"/>
  </r>
  <r>
    <n v="515"/>
    <n v="5547822770"/>
    <d v="2025-08-05T00:00:00"/>
    <d v="2025-07-27T00:00:00"/>
    <d v="2025-08-05T00:00:00"/>
    <n v="254951530"/>
    <n v="686"/>
    <s v="USD"/>
    <n v="7730442876"/>
    <d v="2025-08-11T00:00:00"/>
    <s v="TEMPE CN"/>
    <m/>
    <d v="2025-07-25T00:00:00"/>
    <d v="2025-08-10T00:00:00"/>
    <x v="6"/>
    <n v="8"/>
    <x v="0"/>
    <x v="0"/>
    <x v="0"/>
    <x v="0"/>
    <x v="1"/>
  </r>
  <r>
    <n v="515"/>
    <n v="5547822752"/>
    <d v="2025-08-05T00:00:00"/>
    <d v="2025-07-27T00:00:00"/>
    <d v="2025-08-05T00:00:00"/>
    <n v="254951530"/>
    <n v="19142"/>
    <s v="USD"/>
    <n v="7730442900"/>
    <d v="2025-08-11T00:00:00"/>
    <s v="TEMPE CN"/>
    <m/>
    <d v="2025-07-25T00:00:00"/>
    <d v="2025-08-10T00:00:00"/>
    <x v="6"/>
    <n v="8"/>
    <x v="0"/>
    <x v="0"/>
    <x v="0"/>
    <x v="0"/>
    <x v="1"/>
  </r>
  <r>
    <n v="515"/>
    <n v="5547822742"/>
    <d v="2025-08-05T00:00:00"/>
    <d v="2025-07-27T00:00:00"/>
    <d v="2025-08-05T00:00:00"/>
    <n v="254951530"/>
    <n v="656"/>
    <s v="USD"/>
    <n v="7730442901"/>
    <d v="2025-08-11T00:00:00"/>
    <s v="TEMPE CN"/>
    <m/>
    <d v="2025-07-25T00:00:00"/>
    <d v="2025-08-10T00:00:00"/>
    <x v="6"/>
    <n v="8"/>
    <x v="0"/>
    <x v="0"/>
    <x v="0"/>
    <x v="0"/>
    <x v="1"/>
  </r>
  <r>
    <n v="515"/>
    <n v="5547822757"/>
    <d v="2025-08-05T00:00:00"/>
    <d v="2025-07-27T00:00:00"/>
    <d v="2025-08-05T00:00:00"/>
    <n v="254951530"/>
    <n v="1474"/>
    <s v="USD"/>
    <n v="7730442915"/>
    <d v="2025-08-11T00:00:00"/>
    <s v="TEMPE CN"/>
    <m/>
    <d v="2025-07-25T00:00:00"/>
    <d v="2025-08-10T00:00:00"/>
    <x v="6"/>
    <n v="8"/>
    <x v="0"/>
    <x v="0"/>
    <x v="0"/>
    <x v="0"/>
    <x v="1"/>
  </r>
  <r>
    <n v="515"/>
    <n v="5547822755"/>
    <d v="2025-08-05T00:00:00"/>
    <d v="2025-07-27T00:00:00"/>
    <d v="2025-08-05T00:00:00"/>
    <n v="254951530"/>
    <n v="2573"/>
    <s v="USD"/>
    <n v="7730442916"/>
    <d v="2025-08-11T00:00:00"/>
    <s v="TEMPE CN"/>
    <m/>
    <d v="2025-07-25T00:00:00"/>
    <d v="2025-08-10T00:00:00"/>
    <x v="6"/>
    <n v="8"/>
    <x v="0"/>
    <x v="0"/>
    <x v="0"/>
    <x v="0"/>
    <x v="1"/>
  </r>
  <r>
    <n v="515"/>
    <n v="5547822746"/>
    <d v="2025-08-05T00:00:00"/>
    <d v="2025-07-27T00:00:00"/>
    <d v="2025-08-05T00:00:00"/>
    <n v="254951530"/>
    <n v="44"/>
    <s v="USD"/>
    <n v="7730442917"/>
    <d v="2025-08-11T00:00:00"/>
    <s v="TEMPE CN"/>
    <m/>
    <d v="2025-07-25T00:00:00"/>
    <d v="2025-08-10T00:00:00"/>
    <x v="6"/>
    <n v="8"/>
    <x v="0"/>
    <x v="0"/>
    <x v="0"/>
    <x v="0"/>
    <x v="1"/>
  </r>
  <r>
    <n v="515"/>
    <n v="5547822743"/>
    <d v="2025-08-05T00:00:00"/>
    <d v="2025-07-27T00:00:00"/>
    <d v="2025-08-05T00:00:00"/>
    <n v="254951530"/>
    <n v="401"/>
    <s v="USD"/>
    <n v="7730442918"/>
    <d v="2025-08-11T00:00:00"/>
    <s v="TEMPE CN"/>
    <m/>
    <d v="2025-07-25T00:00:00"/>
    <d v="2025-08-10T00:00:00"/>
    <x v="6"/>
    <n v="8"/>
    <x v="0"/>
    <x v="0"/>
    <x v="0"/>
    <x v="0"/>
    <x v="1"/>
  </r>
  <r>
    <n v="515"/>
    <n v="5547822758"/>
    <d v="2025-08-05T00:00:00"/>
    <d v="2025-07-27T00:00:00"/>
    <d v="2025-08-05T00:00:00"/>
    <n v="254951530"/>
    <n v="401"/>
    <s v="USD"/>
    <n v="7730442919"/>
    <d v="2025-08-11T00:00:00"/>
    <s v="TEMPE CN"/>
    <m/>
    <d v="2025-07-25T00:00:00"/>
    <d v="2025-08-10T00:00:00"/>
    <x v="6"/>
    <n v="8"/>
    <x v="0"/>
    <x v="0"/>
    <x v="0"/>
    <x v="0"/>
    <x v="1"/>
  </r>
  <r>
    <n v="515"/>
    <n v="5547822745"/>
    <d v="2025-08-05T00:00:00"/>
    <d v="2025-07-27T00:00:00"/>
    <d v="2025-08-05T00:00:00"/>
    <n v="254951530"/>
    <n v="401"/>
    <s v="USD"/>
    <n v="7730442920"/>
    <d v="2025-08-11T00:00:00"/>
    <s v="TEMPE CN"/>
    <m/>
    <d v="2025-07-25T00:00:00"/>
    <d v="2025-08-10T00:00:00"/>
    <x v="6"/>
    <n v="8"/>
    <x v="0"/>
    <x v="0"/>
    <x v="0"/>
    <x v="0"/>
    <x v="1"/>
  </r>
  <r>
    <n v="515"/>
    <n v="5547822768"/>
    <d v="2025-08-05T00:00:00"/>
    <d v="2025-07-27T00:00:00"/>
    <d v="2025-08-05T00:00:00"/>
    <n v="254951530"/>
    <n v="116"/>
    <s v="USD"/>
    <n v="7730442921"/>
    <d v="2025-08-11T00:00:00"/>
    <s v="TEMPE CN"/>
    <m/>
    <d v="2025-07-25T00:00:00"/>
    <d v="2025-08-10T00:00:00"/>
    <x v="6"/>
    <n v="8"/>
    <x v="0"/>
    <x v="0"/>
    <x v="0"/>
    <x v="0"/>
    <x v="1"/>
  </r>
  <r>
    <n v="515"/>
    <n v="5547822763"/>
    <d v="2025-08-05T00:00:00"/>
    <d v="2025-07-27T00:00:00"/>
    <d v="2025-08-05T00:00:00"/>
    <n v="254951530"/>
    <n v="977"/>
    <s v="USD"/>
    <n v="7730442922"/>
    <d v="2025-08-11T00:00:00"/>
    <s v="TEMPE CN"/>
    <m/>
    <d v="2025-07-25T00:00:00"/>
    <d v="2025-08-10T00:00:00"/>
    <x v="6"/>
    <n v="8"/>
    <x v="0"/>
    <x v="0"/>
    <x v="0"/>
    <x v="0"/>
    <x v="1"/>
  </r>
  <r>
    <n v="515"/>
    <n v="5547822769"/>
    <d v="2025-08-05T00:00:00"/>
    <d v="2025-07-27T00:00:00"/>
    <d v="2025-08-05T00:00:00"/>
    <n v="254951530"/>
    <n v="715"/>
    <s v="USD"/>
    <n v="7730442923"/>
    <d v="2025-08-11T00:00:00"/>
    <s v="TEMPE CN"/>
    <m/>
    <d v="2025-07-25T00:00:00"/>
    <d v="2025-08-10T00:00:00"/>
    <x v="6"/>
    <n v="8"/>
    <x v="0"/>
    <x v="0"/>
    <x v="0"/>
    <x v="0"/>
    <x v="1"/>
  </r>
  <r>
    <n v="515"/>
    <n v="5547822765"/>
    <d v="2025-08-05T00:00:00"/>
    <d v="2025-07-27T00:00:00"/>
    <d v="2025-08-05T00:00:00"/>
    <n v="254951530"/>
    <n v="792"/>
    <s v="USD"/>
    <n v="7730442924"/>
    <d v="2025-08-11T00:00:00"/>
    <s v="TEMPE CN"/>
    <m/>
    <d v="2025-07-25T00:00:00"/>
    <d v="2025-08-10T00:00:00"/>
    <x v="6"/>
    <n v="8"/>
    <x v="0"/>
    <x v="0"/>
    <x v="0"/>
    <x v="0"/>
    <x v="1"/>
  </r>
  <r>
    <n v="515"/>
    <n v="5547822749"/>
    <d v="2025-08-05T00:00:00"/>
    <d v="2025-07-27T00:00:00"/>
    <d v="2025-08-05T00:00:00"/>
    <n v="254951530"/>
    <n v="401"/>
    <s v="USD"/>
    <n v="7730442925"/>
    <d v="2025-08-11T00:00:00"/>
    <s v="TEMPE CN"/>
    <m/>
    <d v="2025-07-25T00:00:00"/>
    <d v="2025-08-10T00:00:00"/>
    <x v="6"/>
    <n v="8"/>
    <x v="0"/>
    <x v="0"/>
    <x v="0"/>
    <x v="0"/>
    <x v="1"/>
  </r>
  <r>
    <n v="515"/>
    <n v="5547822744"/>
    <d v="2025-08-05T00:00:00"/>
    <d v="2025-07-27T00:00:00"/>
    <d v="2025-08-05T00:00:00"/>
    <n v="254951530"/>
    <n v="401"/>
    <s v="USD"/>
    <n v="7730442926"/>
    <d v="2025-08-11T00:00:00"/>
    <s v="TEMPE CN"/>
    <m/>
    <d v="2025-07-25T00:00:00"/>
    <d v="2025-08-10T00:00:00"/>
    <x v="6"/>
    <n v="8"/>
    <x v="0"/>
    <x v="0"/>
    <x v="0"/>
    <x v="0"/>
    <x v="1"/>
  </r>
  <r>
    <n v="515"/>
    <n v="5547822766"/>
    <d v="2025-08-05T00:00:00"/>
    <d v="2025-07-27T00:00:00"/>
    <d v="2025-08-05T00:00:00"/>
    <n v="254951530"/>
    <n v="858"/>
    <s v="USD"/>
    <n v="7730442927"/>
    <d v="2025-08-11T00:00:00"/>
    <s v="TEMPE CN"/>
    <m/>
    <d v="2025-07-25T00:00:00"/>
    <d v="2025-08-10T00:00:00"/>
    <x v="6"/>
    <n v="8"/>
    <x v="0"/>
    <x v="0"/>
    <x v="0"/>
    <x v="0"/>
    <x v="1"/>
  </r>
  <r>
    <n v="515"/>
    <n v="5547856343"/>
    <d v="2025-08-12T00:00:00"/>
    <d v="2025-08-10T00:00:00"/>
    <d v="2025-08-12T00:00:00"/>
    <n v="255223583"/>
    <n v="26226"/>
    <s v="USD"/>
    <n v="7730444103"/>
    <d v="2025-08-15T00:00:00"/>
    <s v="TEMPE CN"/>
    <m/>
    <d v="2025-08-07T00:00:00"/>
    <d v="2025-08-24T00:00:00"/>
    <x v="8"/>
    <n v="8"/>
    <x v="0"/>
    <x v="0"/>
    <x v="0"/>
    <x v="0"/>
    <x v="1"/>
  </r>
  <r>
    <n v="515"/>
    <n v="5547856339"/>
    <d v="2025-08-12T00:00:00"/>
    <d v="2025-08-10T00:00:00"/>
    <d v="2025-08-12T00:00:00"/>
    <n v="255223583"/>
    <n v="46779"/>
    <s v="USD"/>
    <n v="7730444104"/>
    <d v="2025-08-15T00:00:00"/>
    <s v="TEMPE CN"/>
    <m/>
    <d v="2025-08-07T00:00:00"/>
    <d v="2025-08-24T00:00:00"/>
    <x v="8"/>
    <n v="8"/>
    <x v="0"/>
    <x v="0"/>
    <x v="0"/>
    <x v="0"/>
    <x v="1"/>
  </r>
  <r>
    <n v="515"/>
    <n v="5547856337"/>
    <d v="2025-08-12T00:00:00"/>
    <d v="2025-08-10T00:00:00"/>
    <d v="2025-08-12T00:00:00"/>
    <n v="255223583"/>
    <n v="40042"/>
    <s v="USD"/>
    <n v="7730444105"/>
    <d v="2025-08-15T00:00:00"/>
    <s v="TEMPE CN"/>
    <m/>
    <d v="2025-08-07T00:00:00"/>
    <d v="2025-08-24T00:00:00"/>
    <x v="8"/>
    <n v="8"/>
    <x v="0"/>
    <x v="0"/>
    <x v="0"/>
    <x v="0"/>
    <x v="1"/>
  </r>
  <r>
    <n v="515"/>
    <n v="5547856336"/>
    <d v="2025-08-12T00:00:00"/>
    <d v="2025-08-10T00:00:00"/>
    <d v="2025-08-12T00:00:00"/>
    <n v="255223583"/>
    <n v="41343"/>
    <s v="USD"/>
    <n v="7730444106"/>
    <d v="2025-08-15T00:00:00"/>
    <s v="TEMPE CN"/>
    <m/>
    <d v="2025-08-07T00:00:00"/>
    <d v="2025-08-24T00:00:00"/>
    <x v="8"/>
    <n v="8"/>
    <x v="0"/>
    <x v="0"/>
    <x v="0"/>
    <x v="0"/>
    <x v="1"/>
  </r>
  <r>
    <n v="515"/>
    <n v="5547856349"/>
    <d v="2025-08-12T00:00:00"/>
    <d v="2025-08-10T00:00:00"/>
    <d v="2025-08-12T00:00:00"/>
    <n v="255223583"/>
    <n v="188911"/>
    <s v="USD"/>
    <n v="7730444107"/>
    <d v="2025-08-15T00:00:00"/>
    <s v="TEMPE CN"/>
    <m/>
    <d v="2025-08-07T00:00:00"/>
    <d v="2025-08-24T00:00:00"/>
    <x v="8"/>
    <n v="8"/>
    <x v="0"/>
    <x v="0"/>
    <x v="0"/>
    <x v="0"/>
    <x v="1"/>
  </r>
  <r>
    <n v="515"/>
    <n v="5547856352"/>
    <d v="2025-08-12T00:00:00"/>
    <d v="2025-08-10T00:00:00"/>
    <d v="2025-08-12T00:00:00"/>
    <n v="255223583"/>
    <n v="14765"/>
    <s v="USD"/>
    <n v="7730444108"/>
    <d v="2025-08-15T00:00:00"/>
    <s v="TEMPE CN"/>
    <m/>
    <d v="2025-08-07T00:00:00"/>
    <d v="2025-08-24T00:00:00"/>
    <x v="8"/>
    <n v="8"/>
    <x v="0"/>
    <x v="0"/>
    <x v="0"/>
    <x v="0"/>
    <x v="1"/>
  </r>
  <r>
    <n v="515"/>
    <n v="5547856345"/>
    <d v="2025-08-12T00:00:00"/>
    <d v="2025-08-10T00:00:00"/>
    <d v="2025-08-12T00:00:00"/>
    <n v="255223583"/>
    <n v="398"/>
    <s v="USD"/>
    <n v="7730444109"/>
    <d v="2025-08-15T00:00:00"/>
    <s v="TEMPE CN"/>
    <m/>
    <d v="2025-08-07T00:00:00"/>
    <d v="2025-08-24T00:00:00"/>
    <x v="8"/>
    <n v="8"/>
    <x v="0"/>
    <x v="0"/>
    <x v="0"/>
    <x v="0"/>
    <x v="1"/>
  </r>
  <r>
    <n v="515"/>
    <n v="5547856346"/>
    <d v="2025-08-12T00:00:00"/>
    <d v="2025-08-10T00:00:00"/>
    <d v="2025-08-12T00:00:00"/>
    <n v="255223583"/>
    <n v="398"/>
    <s v="USD"/>
    <n v="7730444116"/>
    <d v="2025-08-15T00:00:00"/>
    <s v="TEMPE CN"/>
    <m/>
    <d v="2025-08-07T00:00:00"/>
    <d v="2025-08-24T00:00:00"/>
    <x v="8"/>
    <n v="8"/>
    <x v="0"/>
    <x v="0"/>
    <x v="0"/>
    <x v="0"/>
    <x v="1"/>
  </r>
  <r>
    <n v="515"/>
    <n v="5547856340"/>
    <d v="2025-08-12T00:00:00"/>
    <d v="2025-08-10T00:00:00"/>
    <d v="2025-08-12T00:00:00"/>
    <n v="255223583"/>
    <n v="398"/>
    <s v="USD"/>
    <n v="7730444117"/>
    <d v="2025-08-15T00:00:00"/>
    <s v="TEMPE CN"/>
    <m/>
    <d v="2025-08-07T00:00:00"/>
    <d v="2025-08-24T00:00:00"/>
    <x v="8"/>
    <n v="8"/>
    <x v="0"/>
    <x v="0"/>
    <x v="0"/>
    <x v="0"/>
    <x v="1"/>
  </r>
  <r>
    <n v="515"/>
    <n v="5547856338"/>
    <d v="2025-08-12T00:00:00"/>
    <d v="2025-08-10T00:00:00"/>
    <d v="2025-08-12T00:00:00"/>
    <n v="255223583"/>
    <n v="50863"/>
    <s v="USD"/>
    <n v="7730444118"/>
    <d v="2025-08-15T00:00:00"/>
    <s v="TEMPE CN"/>
    <m/>
    <d v="2025-08-07T00:00:00"/>
    <d v="2025-08-24T00:00:00"/>
    <x v="8"/>
    <n v="8"/>
    <x v="0"/>
    <x v="0"/>
    <x v="0"/>
    <x v="0"/>
    <x v="1"/>
  </r>
  <r>
    <n v="515"/>
    <n v="5547856341"/>
    <d v="2025-08-12T00:00:00"/>
    <d v="2025-08-10T00:00:00"/>
    <d v="2025-08-12T00:00:00"/>
    <n v="255223583"/>
    <n v="31774"/>
    <s v="USD"/>
    <n v="7730444119"/>
    <d v="2025-08-15T00:00:00"/>
    <s v="TEMPE CN"/>
    <m/>
    <d v="2025-08-07T00:00:00"/>
    <d v="2025-08-24T00:00:00"/>
    <x v="8"/>
    <n v="8"/>
    <x v="0"/>
    <x v="0"/>
    <x v="0"/>
    <x v="0"/>
    <x v="1"/>
  </r>
  <r>
    <n v="515"/>
    <n v="5547856353"/>
    <d v="2025-08-12T00:00:00"/>
    <d v="2025-08-10T00:00:00"/>
    <d v="2025-08-12T00:00:00"/>
    <n v="255223583"/>
    <n v="23909"/>
    <s v="USD"/>
    <n v="7730444120"/>
    <d v="2025-08-15T00:00:00"/>
    <s v="TEMPE CN"/>
    <m/>
    <d v="2025-08-07T00:00:00"/>
    <d v="2025-08-24T00:00:00"/>
    <x v="8"/>
    <n v="8"/>
    <x v="0"/>
    <x v="0"/>
    <x v="0"/>
    <x v="0"/>
    <x v="1"/>
  </r>
  <r>
    <n v="515"/>
    <n v="5547856334"/>
    <d v="2025-08-12T00:00:00"/>
    <d v="2025-08-10T00:00:00"/>
    <d v="2025-08-12T00:00:00"/>
    <n v="255223583"/>
    <n v="398"/>
    <s v="USD"/>
    <n v="7730444121"/>
    <d v="2025-08-15T00:00:00"/>
    <s v="TEMPE CN"/>
    <m/>
    <d v="2025-08-07T00:00:00"/>
    <d v="2025-08-24T00:00:00"/>
    <x v="8"/>
    <n v="8"/>
    <x v="0"/>
    <x v="0"/>
    <x v="0"/>
    <x v="0"/>
    <x v="1"/>
  </r>
  <r>
    <n v="515"/>
    <n v="5547856348"/>
    <d v="2025-08-12T00:00:00"/>
    <d v="2025-08-10T00:00:00"/>
    <d v="2025-08-12T00:00:00"/>
    <n v="255223583"/>
    <n v="534"/>
    <s v="USD"/>
    <n v="7730444122"/>
    <d v="2025-08-15T00:00:00"/>
    <s v="TEMPE CN"/>
    <m/>
    <d v="2025-08-07T00:00:00"/>
    <d v="2025-08-24T00:00:00"/>
    <x v="8"/>
    <n v="8"/>
    <x v="0"/>
    <x v="0"/>
    <x v="0"/>
    <x v="0"/>
    <x v="1"/>
  </r>
  <r>
    <n v="515"/>
    <n v="5547856347"/>
    <d v="2025-08-12T00:00:00"/>
    <d v="2025-08-10T00:00:00"/>
    <d v="2025-08-12T00:00:00"/>
    <n v="255223583"/>
    <n v="322"/>
    <s v="USD"/>
    <n v="7730444123"/>
    <d v="2025-08-15T00:00:00"/>
    <s v="TEMPE CN"/>
    <m/>
    <d v="2025-08-07T00:00:00"/>
    <d v="2025-08-24T00:00:00"/>
    <x v="8"/>
    <n v="8"/>
    <x v="0"/>
    <x v="0"/>
    <x v="0"/>
    <x v="0"/>
    <x v="1"/>
  </r>
  <r>
    <n v="515"/>
    <n v="5547856333"/>
    <d v="2025-08-12T00:00:00"/>
    <d v="2025-08-10T00:00:00"/>
    <d v="2025-08-12T00:00:00"/>
    <n v="255223583"/>
    <n v="1228"/>
    <s v="USD"/>
    <n v="7730444124"/>
    <d v="2025-08-15T00:00:00"/>
    <s v="TEMPE CN"/>
    <m/>
    <d v="2025-08-07T00:00:00"/>
    <d v="2025-08-24T00:00:00"/>
    <x v="8"/>
    <n v="8"/>
    <x v="0"/>
    <x v="0"/>
    <x v="0"/>
    <x v="0"/>
    <x v="1"/>
  </r>
  <r>
    <n v="515"/>
    <n v="5547856342"/>
    <d v="2025-08-12T00:00:00"/>
    <d v="2025-08-10T00:00:00"/>
    <d v="2025-08-12T00:00:00"/>
    <n v="255223583"/>
    <n v="398"/>
    <s v="USD"/>
    <n v="7730444125"/>
    <d v="2025-08-15T00:00:00"/>
    <s v="TEMPE CN"/>
    <m/>
    <d v="2025-08-07T00:00:00"/>
    <d v="2025-08-24T00:00:00"/>
    <x v="8"/>
    <n v="8"/>
    <x v="0"/>
    <x v="0"/>
    <x v="0"/>
    <x v="0"/>
    <x v="1"/>
  </r>
  <r>
    <n v="515"/>
    <n v="5547856351"/>
    <d v="2025-08-12T00:00:00"/>
    <d v="2025-08-10T00:00:00"/>
    <d v="2025-08-12T00:00:00"/>
    <n v="255223583"/>
    <n v="1256"/>
    <s v="USD"/>
    <n v="7730444126"/>
    <d v="2025-08-15T00:00:00"/>
    <s v="TEMPE CN"/>
    <m/>
    <d v="2025-08-07T00:00:00"/>
    <d v="2025-08-24T00:00:00"/>
    <x v="8"/>
    <n v="8"/>
    <x v="0"/>
    <x v="0"/>
    <x v="0"/>
    <x v="0"/>
    <x v="1"/>
  </r>
  <r>
    <n v="515"/>
    <n v="5547856335"/>
    <d v="2025-08-12T00:00:00"/>
    <d v="2025-08-10T00:00:00"/>
    <d v="2025-08-12T00:00:00"/>
    <n v="255223583"/>
    <n v="507"/>
    <s v="USD"/>
    <n v="7730444132"/>
    <d v="2025-08-15T00:00:00"/>
    <s v="TEMPE CN"/>
    <m/>
    <d v="2025-08-07T00:00:00"/>
    <d v="2025-08-24T00:00:00"/>
    <x v="8"/>
    <n v="8"/>
    <x v="0"/>
    <x v="0"/>
    <x v="0"/>
    <x v="0"/>
    <x v="1"/>
  </r>
  <r>
    <n v="515"/>
    <n v="5547856344"/>
    <d v="2025-08-12T00:00:00"/>
    <d v="2025-08-10T00:00:00"/>
    <d v="2025-08-12T00:00:00"/>
    <n v="255223583"/>
    <n v="829"/>
    <s v="USD"/>
    <n v="7730444133"/>
    <d v="2025-08-15T00:00:00"/>
    <s v="TEMPE CN"/>
    <m/>
    <d v="2025-08-07T00:00:00"/>
    <d v="2025-08-24T00:00:00"/>
    <x v="8"/>
    <n v="8"/>
    <x v="0"/>
    <x v="0"/>
    <x v="0"/>
    <x v="0"/>
    <x v="1"/>
  </r>
  <r>
    <n v="515"/>
    <n v="5547834462"/>
    <d v="2025-08-12T00:00:00"/>
    <d v="2025-07-31T00:00:00"/>
    <d v="2025-08-12T00:00:00"/>
    <n v="255100164"/>
    <n v="4383"/>
    <s v="USD"/>
    <n v="7730444428"/>
    <d v="2025-08-18T00:00:00"/>
    <s v="TEMPE CN"/>
    <m/>
    <d v="2025-07-31T00:00:00"/>
    <d v="2025-08-17T00:00:00"/>
    <x v="6"/>
    <n v="8"/>
    <x v="0"/>
    <x v="0"/>
    <x v="0"/>
    <x v="0"/>
    <x v="1"/>
  </r>
  <r>
    <n v="515"/>
    <n v="5547834456"/>
    <d v="2025-08-12T00:00:00"/>
    <d v="2025-07-31T00:00:00"/>
    <d v="2025-08-12T00:00:00"/>
    <n v="255100164"/>
    <n v="399"/>
    <s v="USD"/>
    <n v="7730444429"/>
    <d v="2025-08-18T00:00:00"/>
    <s v="TEMPE CN"/>
    <m/>
    <d v="2025-07-31T00:00:00"/>
    <d v="2025-08-17T00:00:00"/>
    <x v="6"/>
    <n v="8"/>
    <x v="0"/>
    <x v="0"/>
    <x v="0"/>
    <x v="0"/>
    <x v="1"/>
  </r>
  <r>
    <n v="515"/>
    <n v="5547834463"/>
    <d v="2025-08-12T00:00:00"/>
    <d v="2025-07-31T00:00:00"/>
    <d v="2025-08-12T00:00:00"/>
    <n v="255100164"/>
    <n v="19176"/>
    <s v="USD"/>
    <n v="7730444485"/>
    <d v="2025-08-18T00:00:00"/>
    <s v="TEMPE CN"/>
    <m/>
    <d v="2025-07-31T00:00:00"/>
    <d v="2025-08-17T00:00:00"/>
    <x v="6"/>
    <n v="8"/>
    <x v="0"/>
    <x v="0"/>
    <x v="0"/>
    <x v="0"/>
    <x v="1"/>
  </r>
  <r>
    <n v="515"/>
    <n v="5547834469"/>
    <d v="2025-08-12T00:00:00"/>
    <d v="2025-07-31T00:00:00"/>
    <d v="2025-08-12T00:00:00"/>
    <n v="255100164"/>
    <n v="23474"/>
    <s v="USD"/>
    <n v="7730444430"/>
    <d v="2025-08-18T00:00:00"/>
    <s v="TEMPE CN"/>
    <m/>
    <d v="2025-07-31T00:00:00"/>
    <d v="2025-08-17T00:00:00"/>
    <x v="6"/>
    <n v="8"/>
    <x v="0"/>
    <x v="0"/>
    <x v="0"/>
    <x v="0"/>
    <x v="1"/>
  </r>
  <r>
    <n v="515"/>
    <n v="5547834461"/>
    <d v="2025-08-12T00:00:00"/>
    <d v="2025-07-31T00:00:00"/>
    <d v="2025-08-12T00:00:00"/>
    <n v="255100164"/>
    <n v="33612"/>
    <s v="USD"/>
    <n v="7730444431"/>
    <d v="2025-08-18T00:00:00"/>
    <s v="TEMPE CN"/>
    <m/>
    <d v="2025-07-31T00:00:00"/>
    <d v="2025-08-17T00:00:00"/>
    <x v="6"/>
    <n v="8"/>
    <x v="0"/>
    <x v="0"/>
    <x v="0"/>
    <x v="0"/>
    <x v="1"/>
  </r>
  <r>
    <n v="515"/>
    <n v="5547834470"/>
    <d v="2025-08-12T00:00:00"/>
    <d v="2025-07-31T00:00:00"/>
    <d v="2025-08-12T00:00:00"/>
    <n v="255100164"/>
    <n v="5434"/>
    <s v="USD"/>
    <n v="7730444446"/>
    <d v="2025-08-18T00:00:00"/>
    <s v="TEMPE CN"/>
    <m/>
    <d v="2025-07-31T00:00:00"/>
    <d v="2025-08-17T00:00:00"/>
    <x v="6"/>
    <n v="8"/>
    <x v="0"/>
    <x v="0"/>
    <x v="0"/>
    <x v="0"/>
    <x v="1"/>
  </r>
  <r>
    <n v="515"/>
    <n v="5547834452"/>
    <d v="2025-08-12T00:00:00"/>
    <d v="2025-07-31T00:00:00"/>
    <d v="2025-08-12T00:00:00"/>
    <n v="255100164"/>
    <n v="1496"/>
    <s v="USD"/>
    <n v="7730444447"/>
    <d v="2025-08-18T00:00:00"/>
    <s v="TEMPE CN"/>
    <m/>
    <d v="2025-07-31T00:00:00"/>
    <d v="2025-08-17T00:00:00"/>
    <x v="6"/>
    <n v="8"/>
    <x v="0"/>
    <x v="0"/>
    <x v="0"/>
    <x v="0"/>
    <x v="1"/>
  </r>
  <r>
    <n v="515"/>
    <n v="5547834457"/>
    <d v="2025-08-12T00:00:00"/>
    <d v="2025-07-31T00:00:00"/>
    <d v="2025-08-12T00:00:00"/>
    <n v="255100164"/>
    <n v="699"/>
    <s v="USD"/>
    <n v="7730444448"/>
    <d v="2025-08-18T00:00:00"/>
    <s v="TEMPE CN"/>
    <m/>
    <d v="2025-07-31T00:00:00"/>
    <d v="2025-08-17T00:00:00"/>
    <x v="6"/>
    <n v="8"/>
    <x v="0"/>
    <x v="0"/>
    <x v="0"/>
    <x v="0"/>
    <x v="1"/>
  </r>
  <r>
    <n v="515"/>
    <n v="5547834453"/>
    <d v="2025-08-12T00:00:00"/>
    <d v="2025-07-31T00:00:00"/>
    <d v="2025-08-12T00:00:00"/>
    <n v="255100164"/>
    <n v="677"/>
    <s v="USD"/>
    <n v="7730444449"/>
    <d v="2025-08-18T00:00:00"/>
    <s v="TEMPE CN"/>
    <m/>
    <d v="2025-07-31T00:00:00"/>
    <d v="2025-08-17T00:00:00"/>
    <x v="6"/>
    <n v="8"/>
    <x v="0"/>
    <x v="0"/>
    <x v="0"/>
    <x v="0"/>
    <x v="1"/>
  </r>
  <r>
    <n v="515"/>
    <n v="5547834465"/>
    <d v="2025-08-12T00:00:00"/>
    <d v="2025-07-31T00:00:00"/>
    <d v="2025-08-12T00:00:00"/>
    <n v="255100164"/>
    <n v="10966"/>
    <s v="USD"/>
    <n v="7730444450"/>
    <d v="2025-08-18T00:00:00"/>
    <s v="TEMPE CN"/>
    <m/>
    <d v="2025-07-31T00:00:00"/>
    <d v="2025-08-17T00:00:00"/>
    <x v="6"/>
    <n v="8"/>
    <x v="0"/>
    <x v="0"/>
    <x v="0"/>
    <x v="0"/>
    <x v="1"/>
  </r>
  <r>
    <n v="515"/>
    <n v="5547834460"/>
    <d v="2025-08-12T00:00:00"/>
    <d v="2025-07-31T00:00:00"/>
    <d v="2025-08-12T00:00:00"/>
    <n v="255100164"/>
    <n v="92521"/>
    <s v="USD"/>
    <n v="7730444451"/>
    <d v="2025-08-18T00:00:00"/>
    <s v="TEMPE CN"/>
    <m/>
    <d v="2025-07-31T00:00:00"/>
    <d v="2025-08-17T00:00:00"/>
    <x v="6"/>
    <n v="8"/>
    <x v="0"/>
    <x v="0"/>
    <x v="0"/>
    <x v="0"/>
    <x v="1"/>
  </r>
  <r>
    <n v="515"/>
    <n v="5547834464"/>
    <d v="2025-08-12T00:00:00"/>
    <d v="2025-07-31T00:00:00"/>
    <d v="2025-08-12T00:00:00"/>
    <n v="255100164"/>
    <n v="399"/>
    <s v="USD"/>
    <n v="7730444452"/>
    <d v="2025-08-18T00:00:00"/>
    <s v="TEMPE CN"/>
    <m/>
    <d v="2025-07-31T00:00:00"/>
    <d v="2025-08-17T00:00:00"/>
    <x v="6"/>
    <n v="8"/>
    <x v="0"/>
    <x v="0"/>
    <x v="0"/>
    <x v="0"/>
    <x v="1"/>
  </r>
  <r>
    <n v="515"/>
    <n v="5547834468"/>
    <d v="2025-08-12T00:00:00"/>
    <d v="2025-07-31T00:00:00"/>
    <d v="2025-08-12T00:00:00"/>
    <n v="255100164"/>
    <n v="399"/>
    <s v="USD"/>
    <n v="7730444457"/>
    <d v="2025-08-18T00:00:00"/>
    <s v="TEMPE CN"/>
    <m/>
    <d v="2025-07-31T00:00:00"/>
    <d v="2025-08-17T00:00:00"/>
    <x v="6"/>
    <n v="8"/>
    <x v="0"/>
    <x v="0"/>
    <x v="0"/>
    <x v="0"/>
    <x v="1"/>
  </r>
  <r>
    <n v="515"/>
    <n v="5547834471"/>
    <d v="2025-08-12T00:00:00"/>
    <d v="2025-07-31T00:00:00"/>
    <d v="2025-08-12T00:00:00"/>
    <n v="255100164"/>
    <n v="1642"/>
    <s v="USD"/>
    <n v="7730444458"/>
    <d v="2025-08-18T00:00:00"/>
    <s v="TEMPE CN"/>
    <m/>
    <d v="2025-07-31T00:00:00"/>
    <d v="2025-08-17T00:00:00"/>
    <x v="6"/>
    <n v="8"/>
    <x v="0"/>
    <x v="0"/>
    <x v="0"/>
    <x v="0"/>
    <x v="1"/>
  </r>
  <r>
    <n v="515"/>
    <n v="5547834458"/>
    <d v="2025-08-12T00:00:00"/>
    <d v="2025-07-31T00:00:00"/>
    <d v="2025-08-12T00:00:00"/>
    <n v="255100164"/>
    <n v="463"/>
    <s v="USD"/>
    <n v="7730444459"/>
    <d v="2025-08-18T00:00:00"/>
    <s v="TEMPE CN"/>
    <m/>
    <d v="2025-07-31T00:00:00"/>
    <d v="2025-08-17T00:00:00"/>
    <x v="6"/>
    <n v="8"/>
    <x v="0"/>
    <x v="0"/>
    <x v="0"/>
    <x v="0"/>
    <x v="1"/>
  </r>
  <r>
    <n v="515"/>
    <n v="5547834459"/>
    <d v="2025-08-12T00:00:00"/>
    <d v="2025-07-31T00:00:00"/>
    <d v="2025-08-12T00:00:00"/>
    <n v="255100164"/>
    <n v="399"/>
    <s v="USD"/>
    <n v="7730444460"/>
    <d v="2025-08-18T00:00:00"/>
    <s v="TEMPE CN"/>
    <m/>
    <d v="2025-07-31T00:00:00"/>
    <d v="2025-08-17T00:00:00"/>
    <x v="6"/>
    <n v="8"/>
    <x v="0"/>
    <x v="0"/>
    <x v="0"/>
    <x v="0"/>
    <x v="1"/>
  </r>
  <r>
    <n v="515"/>
    <n v="5547834454"/>
    <d v="2025-08-12T00:00:00"/>
    <d v="2025-07-31T00:00:00"/>
    <d v="2025-08-12T00:00:00"/>
    <n v="255100164"/>
    <n v="399"/>
    <s v="USD"/>
    <n v="7730444461"/>
    <d v="2025-08-18T00:00:00"/>
    <s v="TEMPE CN"/>
    <m/>
    <d v="2025-07-31T00:00:00"/>
    <d v="2025-08-17T00:00:00"/>
    <x v="6"/>
    <n v="8"/>
    <x v="0"/>
    <x v="0"/>
    <x v="0"/>
    <x v="0"/>
    <x v="1"/>
  </r>
  <r>
    <n v="515"/>
    <n v="5547834455"/>
    <d v="2025-08-12T00:00:00"/>
    <d v="2025-07-31T00:00:00"/>
    <d v="2025-08-12T00:00:00"/>
    <n v="255100164"/>
    <n v="642"/>
    <s v="USD"/>
    <n v="7730444472"/>
    <d v="2025-08-18T00:00:00"/>
    <s v="TEMPE CN"/>
    <m/>
    <d v="2025-07-31T00:00:00"/>
    <d v="2025-08-17T00:00:00"/>
    <x v="6"/>
    <n v="8"/>
    <x v="0"/>
    <x v="0"/>
    <x v="0"/>
    <x v="0"/>
    <x v="1"/>
  </r>
  <r>
    <n v="515"/>
    <n v="5547856350"/>
    <d v="2025-08-12T00:00:00"/>
    <d v="2025-08-10T00:00:00"/>
    <d v="2025-08-12T00:00:00"/>
    <n v="255100164"/>
    <n v="853"/>
    <s v="USD"/>
    <n v="7730444479"/>
    <d v="2025-08-18T00:00:00"/>
    <s v="TEMPE CN"/>
    <m/>
    <d v="2025-07-31T00:00:00"/>
    <d v="2025-08-17T00:00:00"/>
    <x v="8"/>
    <n v="8"/>
    <x v="0"/>
    <x v="0"/>
    <x v="0"/>
    <x v="0"/>
    <x v="0"/>
  </r>
  <r>
    <n v="515"/>
    <n v="5547834466"/>
    <d v="2025-08-12T00:00:00"/>
    <d v="2025-07-31T00:00:00"/>
    <d v="2025-08-12T00:00:00"/>
    <n v="255100164"/>
    <n v="399"/>
    <s v="USD"/>
    <n v="7730444480"/>
    <d v="2025-08-18T00:00:00"/>
    <s v="TEMPE CN"/>
    <m/>
    <d v="2025-07-31T00:00:00"/>
    <d v="2025-08-17T00:00:00"/>
    <x v="6"/>
    <n v="8"/>
    <x v="0"/>
    <x v="0"/>
    <x v="0"/>
    <x v="0"/>
    <x v="1"/>
  </r>
  <r>
    <n v="515"/>
    <n v="5547834467"/>
    <d v="2025-08-12T00:00:00"/>
    <d v="2025-07-31T00:00:00"/>
    <d v="2025-08-12T00:00:00"/>
    <n v="255100164"/>
    <n v="399"/>
    <s v="USD"/>
    <n v="7730444481"/>
    <d v="2025-08-18T00:00:00"/>
    <s v="TEMPE CN"/>
    <m/>
    <d v="2025-07-31T00:00:00"/>
    <d v="2025-08-17T00:00:00"/>
    <x v="6"/>
    <n v="8"/>
    <x v="0"/>
    <x v="0"/>
    <x v="0"/>
    <x v="0"/>
    <x v="1"/>
  </r>
  <r>
    <n v="515"/>
    <n v="5547873094"/>
    <d v="2025-08-19T00:00:00"/>
    <d v="2025-08-15T00:00:00"/>
    <d v="2025-08-19T00:00:00"/>
    <n v="255607679"/>
    <n v="34586"/>
    <s v="USD"/>
    <n v="7730445040"/>
    <d v="2025-08-20T00:00:00"/>
    <s v="TEMPE CN"/>
    <m/>
    <d v="2025-08-14T00:00:00"/>
    <d v="2025-08-31T00:00:00"/>
    <x v="8"/>
    <n v="8"/>
    <x v="0"/>
    <x v="0"/>
    <x v="0"/>
    <x v="0"/>
    <x v="1"/>
  </r>
  <r>
    <n v="515"/>
    <n v="5547873098"/>
    <d v="2025-08-19T00:00:00"/>
    <d v="2025-08-15T00:00:00"/>
    <d v="2025-08-19T00:00:00"/>
    <n v="255607679"/>
    <n v="44748"/>
    <s v="USD"/>
    <n v="7730445041"/>
    <d v="2025-08-20T00:00:00"/>
    <s v="TEMPE CN"/>
    <m/>
    <d v="2025-08-14T00:00:00"/>
    <d v="2025-08-31T00:00:00"/>
    <x v="8"/>
    <n v="8"/>
    <x v="0"/>
    <x v="0"/>
    <x v="0"/>
    <x v="0"/>
    <x v="1"/>
  </r>
  <r>
    <n v="515"/>
    <n v="5547873090"/>
    <d v="2025-08-19T00:00:00"/>
    <d v="2025-08-15T00:00:00"/>
    <d v="2025-08-19T00:00:00"/>
    <n v="255607679"/>
    <n v="15186"/>
    <s v="USD"/>
    <n v="7730445042"/>
    <d v="2025-08-20T00:00:00"/>
    <s v="TEMPE CN"/>
    <m/>
    <d v="2025-08-14T00:00:00"/>
    <d v="2025-08-31T00:00:00"/>
    <x v="8"/>
    <n v="8"/>
    <x v="0"/>
    <x v="0"/>
    <x v="0"/>
    <x v="0"/>
    <x v="1"/>
  </r>
  <r>
    <n v="515"/>
    <n v="5547873096"/>
    <d v="2025-08-19T00:00:00"/>
    <d v="2025-08-15T00:00:00"/>
    <d v="2025-08-19T00:00:00"/>
    <n v="255607679"/>
    <n v="9158"/>
    <s v="USD"/>
    <n v="7730445043"/>
    <d v="2025-08-20T00:00:00"/>
    <s v="TEMPE CN"/>
    <m/>
    <d v="2025-08-14T00:00:00"/>
    <d v="2025-08-31T00:00:00"/>
    <x v="8"/>
    <n v="8"/>
    <x v="0"/>
    <x v="0"/>
    <x v="0"/>
    <x v="0"/>
    <x v="1"/>
  </r>
  <r>
    <n v="515"/>
    <n v="5547877088"/>
    <d v="2025-08-19T00:00:00"/>
    <d v="2025-08-18T00:00:00"/>
    <d v="2025-08-19T00:00:00"/>
    <n v="255607679"/>
    <n v="634"/>
    <s v="USD"/>
    <n v="7730445044"/>
    <d v="2025-08-20T00:00:00"/>
    <s v="TEMPE CN"/>
    <m/>
    <d v="2025-08-14T00:00:00"/>
    <d v="2025-08-31T00:00:00"/>
    <x v="8"/>
    <n v="8"/>
    <x v="0"/>
    <x v="0"/>
    <x v="0"/>
    <x v="0"/>
    <x v="1"/>
  </r>
  <r>
    <n v="515"/>
    <n v="5547877083"/>
    <d v="2025-08-19T00:00:00"/>
    <d v="2025-08-18T00:00:00"/>
    <d v="2025-08-19T00:00:00"/>
    <n v="255607679"/>
    <n v="491"/>
    <s v="USD"/>
    <n v="7730445045"/>
    <d v="2025-08-20T00:00:00"/>
    <s v="TEMPE CN"/>
    <m/>
    <d v="2025-08-14T00:00:00"/>
    <d v="2025-08-31T00:00:00"/>
    <x v="8"/>
    <n v="8"/>
    <x v="0"/>
    <x v="0"/>
    <x v="0"/>
    <x v="0"/>
    <x v="1"/>
  </r>
  <r>
    <n v="515"/>
    <n v="5547873100"/>
    <d v="2025-08-19T00:00:00"/>
    <d v="2025-08-15T00:00:00"/>
    <d v="2025-08-19T00:00:00"/>
    <n v="255607679"/>
    <n v="1443"/>
    <s v="USD"/>
    <n v="7730445046"/>
    <d v="2025-08-20T00:00:00"/>
    <s v="TEMPE CN"/>
    <m/>
    <d v="2025-08-14T00:00:00"/>
    <d v="2025-08-31T00:00:00"/>
    <x v="8"/>
    <n v="8"/>
    <x v="0"/>
    <x v="0"/>
    <x v="0"/>
    <x v="0"/>
    <x v="1"/>
  </r>
  <r>
    <n v="515"/>
    <n v="5547873092"/>
    <d v="2025-08-19T00:00:00"/>
    <d v="2025-08-15T00:00:00"/>
    <d v="2025-08-19T00:00:00"/>
    <n v="255607679"/>
    <n v="2175"/>
    <s v="USD"/>
    <n v="7730445049"/>
    <d v="2025-08-20T00:00:00"/>
    <s v="TEMPE CN"/>
    <m/>
    <d v="2025-08-14T00:00:00"/>
    <d v="2025-08-31T00:00:00"/>
    <x v="8"/>
    <n v="8"/>
    <x v="0"/>
    <x v="0"/>
    <x v="0"/>
    <x v="0"/>
    <x v="1"/>
  </r>
  <r>
    <n v="515"/>
    <n v="5547873097"/>
    <d v="2025-08-19T00:00:00"/>
    <d v="2025-08-15T00:00:00"/>
    <d v="2025-08-19T00:00:00"/>
    <n v="255607679"/>
    <n v="9254"/>
    <s v="USD"/>
    <n v="7730445050"/>
    <d v="2025-08-20T00:00:00"/>
    <s v="TEMPE CN"/>
    <m/>
    <d v="2025-08-14T00:00:00"/>
    <d v="2025-08-31T00:00:00"/>
    <x v="8"/>
    <n v="8"/>
    <x v="0"/>
    <x v="0"/>
    <x v="0"/>
    <x v="0"/>
    <x v="1"/>
  </r>
  <r>
    <n v="515"/>
    <n v="5547873690"/>
    <d v="2025-08-19T00:00:00"/>
    <d v="2025-08-17T00:00:00"/>
    <d v="2025-08-19T00:00:00"/>
    <n v="255607679"/>
    <n v="74"/>
    <s v="USD"/>
    <n v="7730445051"/>
    <d v="2025-08-20T00:00:00"/>
    <s v="TEMPE CN"/>
    <m/>
    <d v="2025-08-14T00:00:00"/>
    <d v="2025-08-31T00:00:00"/>
    <x v="8"/>
    <n v="8"/>
    <x v="0"/>
    <x v="0"/>
    <x v="0"/>
    <x v="0"/>
    <x v="1"/>
  </r>
  <r>
    <n v="515"/>
    <n v="5547873095"/>
    <d v="2025-08-19T00:00:00"/>
    <d v="2025-08-15T00:00:00"/>
    <d v="2025-08-19T00:00:00"/>
    <n v="255607679"/>
    <n v="399"/>
    <s v="USD"/>
    <n v="7730445052"/>
    <d v="2025-08-20T00:00:00"/>
    <s v="TEMPE CN"/>
    <m/>
    <d v="2025-08-14T00:00:00"/>
    <d v="2025-08-31T00:00:00"/>
    <x v="8"/>
    <n v="8"/>
    <x v="0"/>
    <x v="0"/>
    <x v="0"/>
    <x v="0"/>
    <x v="1"/>
  </r>
  <r>
    <n v="515"/>
    <n v="5547873101"/>
    <d v="2025-08-19T00:00:00"/>
    <d v="2025-08-15T00:00:00"/>
    <d v="2025-08-19T00:00:00"/>
    <n v="255607679"/>
    <n v="24444"/>
    <s v="USD"/>
    <n v="7730445053"/>
    <d v="2025-08-20T00:00:00"/>
    <s v="TEMPE CN"/>
    <m/>
    <d v="2025-08-14T00:00:00"/>
    <d v="2025-08-31T00:00:00"/>
    <x v="8"/>
    <n v="8"/>
    <x v="0"/>
    <x v="0"/>
    <x v="0"/>
    <x v="0"/>
    <x v="1"/>
  </r>
  <r>
    <n v="515"/>
    <n v="5547873691"/>
    <d v="2025-08-19T00:00:00"/>
    <d v="2025-08-17T00:00:00"/>
    <d v="2025-08-19T00:00:00"/>
    <n v="255607679"/>
    <n v="1657"/>
    <s v="USD"/>
    <n v="7730445054"/>
    <d v="2025-08-20T00:00:00"/>
    <s v="TEMPE CN"/>
    <m/>
    <d v="2025-08-14T00:00:00"/>
    <d v="2025-08-31T00:00:00"/>
    <x v="8"/>
    <n v="8"/>
    <x v="0"/>
    <x v="0"/>
    <x v="0"/>
    <x v="0"/>
    <x v="1"/>
  </r>
  <r>
    <n v="515"/>
    <n v="5547877086"/>
    <d v="2025-08-19T00:00:00"/>
    <d v="2025-08-18T00:00:00"/>
    <d v="2025-08-19T00:00:00"/>
    <n v="255607679"/>
    <n v="3971"/>
    <s v="USD"/>
    <n v="7730445055"/>
    <d v="2025-08-20T00:00:00"/>
    <s v="TEMPE CN"/>
    <m/>
    <d v="2025-08-14T00:00:00"/>
    <d v="2025-08-31T00:00:00"/>
    <x v="8"/>
    <n v="8"/>
    <x v="0"/>
    <x v="0"/>
    <x v="0"/>
    <x v="0"/>
    <x v="1"/>
  </r>
  <r>
    <n v="515"/>
    <n v="5547873692"/>
    <d v="2025-08-19T00:00:00"/>
    <d v="2025-08-17T00:00:00"/>
    <d v="2025-08-19T00:00:00"/>
    <n v="255607679"/>
    <n v="33916"/>
    <s v="USD"/>
    <n v="7730445056"/>
    <d v="2025-08-20T00:00:00"/>
    <s v="TEMPE CN"/>
    <m/>
    <d v="2025-08-14T00:00:00"/>
    <d v="2025-08-31T00:00:00"/>
    <x v="8"/>
    <n v="8"/>
    <x v="0"/>
    <x v="0"/>
    <x v="0"/>
    <x v="0"/>
    <x v="1"/>
  </r>
  <r>
    <n v="515"/>
    <n v="5547873093"/>
    <d v="2025-08-19T00:00:00"/>
    <d v="2025-08-15T00:00:00"/>
    <d v="2025-08-19T00:00:00"/>
    <n v="255607679"/>
    <n v="1487"/>
    <s v="USD"/>
    <n v="7730445057"/>
    <d v="2025-08-20T00:00:00"/>
    <s v="TEMPE CN"/>
    <m/>
    <d v="2025-08-14T00:00:00"/>
    <d v="2025-08-31T00:00:00"/>
    <x v="8"/>
    <n v="8"/>
    <x v="0"/>
    <x v="0"/>
    <x v="0"/>
    <x v="0"/>
    <x v="1"/>
  </r>
  <r>
    <n v="515"/>
    <n v="5547877082"/>
    <d v="2025-08-19T00:00:00"/>
    <d v="2025-08-18T00:00:00"/>
    <d v="2025-08-19T00:00:00"/>
    <n v="255607679"/>
    <n v="448"/>
    <s v="USD"/>
    <n v="7730445058"/>
    <d v="2025-08-20T00:00:00"/>
    <s v="TEMPE CN"/>
    <m/>
    <d v="2025-08-14T00:00:00"/>
    <d v="2025-08-31T00:00:00"/>
    <x v="8"/>
    <n v="8"/>
    <x v="0"/>
    <x v="0"/>
    <x v="0"/>
    <x v="0"/>
    <x v="1"/>
  </r>
  <r>
    <n v="515"/>
    <n v="5547873091"/>
    <d v="2025-08-19T00:00:00"/>
    <d v="2025-08-15T00:00:00"/>
    <d v="2025-08-19T00:00:00"/>
    <n v="255607679"/>
    <n v="13579"/>
    <s v="USD"/>
    <n v="7730445059"/>
    <d v="2025-08-20T00:00:00"/>
    <s v="TEMPE CN"/>
    <m/>
    <d v="2025-08-14T00:00:00"/>
    <d v="2025-08-31T00:00:00"/>
    <x v="8"/>
    <n v="8"/>
    <x v="0"/>
    <x v="0"/>
    <x v="0"/>
    <x v="0"/>
    <x v="1"/>
  </r>
  <r>
    <n v="515"/>
    <n v="5547877085"/>
    <d v="2025-08-19T00:00:00"/>
    <d v="2025-08-18T00:00:00"/>
    <d v="2025-08-19T00:00:00"/>
    <n v="255607679"/>
    <n v="572"/>
    <s v="USD"/>
    <n v="7730445060"/>
    <d v="2025-08-20T00:00:00"/>
    <s v="TEMPE CN"/>
    <m/>
    <d v="2025-08-14T00:00:00"/>
    <d v="2025-08-31T00:00:00"/>
    <x v="8"/>
    <n v="8"/>
    <x v="0"/>
    <x v="0"/>
    <x v="0"/>
    <x v="0"/>
    <x v="1"/>
  </r>
  <r>
    <n v="515"/>
    <n v="5547877084"/>
    <d v="2025-08-19T00:00:00"/>
    <d v="2025-08-18T00:00:00"/>
    <d v="2025-08-19T00:00:00"/>
    <n v="255607679"/>
    <n v="1042"/>
    <s v="USD"/>
    <n v="7730445061"/>
    <d v="2025-08-20T00:00:00"/>
    <s v="TEMPE CN"/>
    <m/>
    <d v="2025-08-14T00:00:00"/>
    <d v="2025-08-31T00:00:00"/>
    <x v="8"/>
    <n v="8"/>
    <x v="0"/>
    <x v="0"/>
    <x v="0"/>
    <x v="0"/>
    <x v="1"/>
  </r>
  <r>
    <n v="515"/>
    <n v="5547908502"/>
    <d v="2025-09-01T00:00:00"/>
    <d v="2025-08-30T00:00:00"/>
    <d v="2025-09-01T00:00:00"/>
    <n v="256651147"/>
    <n v="4291"/>
    <s v="USD"/>
    <n v="7730453029"/>
    <d v="2025-09-18T00:00:00"/>
    <s v="TEMPE CN"/>
    <m/>
    <d v="2025-08-29T00:00:00"/>
    <d v="2025-09-14T00:00:00"/>
    <x v="8"/>
    <n v="9"/>
    <x v="0"/>
    <x v="0"/>
    <x v="0"/>
    <x v="0"/>
    <x v="1"/>
  </r>
  <r>
    <n v="515"/>
    <n v="5547908506"/>
    <d v="2025-09-01T00:00:00"/>
    <d v="2025-08-30T00:00:00"/>
    <d v="2025-09-01T00:00:00"/>
    <n v="256651147"/>
    <n v="12422"/>
    <s v="USD"/>
    <n v="7730448041"/>
    <d v="2025-09-02T00:00:00"/>
    <s v="TEMPE CN"/>
    <m/>
    <d v="2025-08-29T00:00:00"/>
    <d v="2025-09-14T00:00:00"/>
    <x v="8"/>
    <n v="9"/>
    <x v="0"/>
    <x v="0"/>
    <x v="0"/>
    <x v="0"/>
    <x v="1"/>
  </r>
  <r>
    <n v="515"/>
    <n v="5547908511"/>
    <d v="2025-09-01T00:00:00"/>
    <d v="2025-08-30T00:00:00"/>
    <d v="2025-09-01T00:00:00"/>
    <n v="256651147"/>
    <n v="1131"/>
    <s v="USD"/>
    <n v="7730448042"/>
    <d v="2025-09-02T00:00:00"/>
    <s v="TEMPE CN"/>
    <m/>
    <d v="2025-08-29T00:00:00"/>
    <d v="2025-09-14T00:00:00"/>
    <x v="8"/>
    <n v="9"/>
    <x v="0"/>
    <x v="0"/>
    <x v="0"/>
    <x v="0"/>
    <x v="1"/>
  </r>
  <r>
    <n v="515"/>
    <n v="5547908503"/>
    <d v="2025-09-01T00:00:00"/>
    <d v="2025-08-30T00:00:00"/>
    <d v="2025-09-01T00:00:00"/>
    <n v="256651147"/>
    <n v="3204"/>
    <s v="USD"/>
    <n v="7730448081"/>
    <d v="2025-09-02T00:00:00"/>
    <s v="TEMPE CN"/>
    <m/>
    <d v="2025-08-29T00:00:00"/>
    <d v="2025-09-14T00:00:00"/>
    <x v="8"/>
    <n v="9"/>
    <x v="0"/>
    <x v="0"/>
    <x v="0"/>
    <x v="0"/>
    <x v="1"/>
  </r>
  <r>
    <n v="515"/>
    <n v="5547908509"/>
    <d v="2025-09-01T00:00:00"/>
    <d v="2025-08-30T00:00:00"/>
    <d v="2025-09-01T00:00:00"/>
    <n v="256651147"/>
    <n v="28186"/>
    <s v="USD"/>
    <n v="7730448082"/>
    <d v="2025-09-02T00:00:00"/>
    <s v="TEMPE CN"/>
    <m/>
    <d v="2025-08-29T00:00:00"/>
    <d v="2025-09-14T00:00:00"/>
    <x v="8"/>
    <n v="9"/>
    <x v="0"/>
    <x v="0"/>
    <x v="0"/>
    <x v="0"/>
    <x v="1"/>
  </r>
  <r>
    <n v="515"/>
    <n v="5547908501"/>
    <d v="2025-09-01T00:00:00"/>
    <d v="2025-08-30T00:00:00"/>
    <d v="2025-09-01T00:00:00"/>
    <n v="256651147"/>
    <n v="15214"/>
    <s v="USD"/>
    <n v="7730448083"/>
    <d v="2025-09-02T00:00:00"/>
    <s v="TEMPE CN"/>
    <m/>
    <d v="2025-08-29T00:00:00"/>
    <d v="2025-09-14T00:00:00"/>
    <x v="8"/>
    <n v="9"/>
    <x v="0"/>
    <x v="0"/>
    <x v="0"/>
    <x v="0"/>
    <x v="1"/>
  </r>
  <r>
    <n v="515"/>
    <n v="5547908499"/>
    <d v="2025-09-01T00:00:00"/>
    <d v="2025-08-30T00:00:00"/>
    <d v="2025-09-01T00:00:00"/>
    <n v="256651147"/>
    <n v="16747"/>
    <s v="USD"/>
    <n v="7730448084"/>
    <d v="2025-09-02T00:00:00"/>
    <s v="TEMPE CN"/>
    <m/>
    <d v="2025-08-29T00:00:00"/>
    <d v="2025-09-14T00:00:00"/>
    <x v="8"/>
    <n v="9"/>
    <x v="0"/>
    <x v="0"/>
    <x v="0"/>
    <x v="0"/>
    <x v="1"/>
  </r>
  <r>
    <n v="515"/>
    <n v="5547908497"/>
    <d v="2025-09-01T00:00:00"/>
    <d v="2025-08-30T00:00:00"/>
    <d v="2025-09-01T00:00:00"/>
    <n v="256651147"/>
    <n v="31905"/>
    <s v="USD"/>
    <n v="7730448085"/>
    <d v="2025-09-02T00:00:00"/>
    <s v="TEMPE CN"/>
    <m/>
    <d v="2025-08-29T00:00:00"/>
    <d v="2025-09-14T00:00:00"/>
    <x v="8"/>
    <n v="9"/>
    <x v="0"/>
    <x v="0"/>
    <x v="0"/>
    <x v="0"/>
    <x v="1"/>
  </r>
  <r>
    <n v="515"/>
    <n v="5547908510"/>
    <d v="2025-09-01T00:00:00"/>
    <d v="2025-08-30T00:00:00"/>
    <d v="2025-09-01T00:00:00"/>
    <n v="256651147"/>
    <n v="10011"/>
    <s v="USD"/>
    <n v="7730448086"/>
    <d v="2025-09-02T00:00:00"/>
    <s v="TEMPE CN"/>
    <m/>
    <d v="2025-08-29T00:00:00"/>
    <d v="2025-09-14T00:00:00"/>
    <x v="8"/>
    <n v="9"/>
    <x v="0"/>
    <x v="0"/>
    <x v="0"/>
    <x v="0"/>
    <x v="1"/>
  </r>
  <r>
    <n v="515"/>
    <n v="5547908498"/>
    <d v="2025-09-01T00:00:00"/>
    <d v="2025-08-30T00:00:00"/>
    <d v="2025-09-01T00:00:00"/>
    <n v="256651147"/>
    <n v="30058"/>
    <s v="USD"/>
    <n v="7730448087"/>
    <d v="2025-09-02T00:00:00"/>
    <s v="TEMPE CN"/>
    <m/>
    <d v="2025-08-29T00:00:00"/>
    <d v="2025-09-14T00:00:00"/>
    <x v="8"/>
    <n v="9"/>
    <x v="0"/>
    <x v="0"/>
    <x v="0"/>
    <x v="0"/>
    <x v="1"/>
  </r>
  <r>
    <n v="515"/>
    <n v="5547908512"/>
    <d v="2025-09-01T00:00:00"/>
    <d v="2025-08-30T00:00:00"/>
    <d v="2025-09-01T00:00:00"/>
    <n v="256651147"/>
    <n v="42851"/>
    <s v="USD"/>
    <n v="7730448088"/>
    <d v="2025-09-02T00:00:00"/>
    <s v="TEMPE CN"/>
    <m/>
    <d v="2025-08-29T00:00:00"/>
    <d v="2025-09-14T00:00:00"/>
    <x v="8"/>
    <n v="9"/>
    <x v="0"/>
    <x v="0"/>
    <x v="0"/>
    <x v="0"/>
    <x v="1"/>
  </r>
  <r>
    <n v="515"/>
    <n v="5547908507"/>
    <d v="2025-09-01T00:00:00"/>
    <d v="2025-08-30T00:00:00"/>
    <d v="2025-09-01T00:00:00"/>
    <n v="256651147"/>
    <n v="8189"/>
    <s v="USD"/>
    <n v="7730448089"/>
    <d v="2025-09-02T00:00:00"/>
    <s v="TEMPE CN"/>
    <m/>
    <d v="2025-08-29T00:00:00"/>
    <d v="2025-09-14T00:00:00"/>
    <x v="8"/>
    <n v="9"/>
    <x v="0"/>
    <x v="0"/>
    <x v="0"/>
    <x v="0"/>
    <x v="1"/>
  </r>
  <r>
    <n v="515"/>
    <n v="5547908504"/>
    <d v="2025-09-01T00:00:00"/>
    <d v="2025-08-30T00:00:00"/>
    <d v="2025-09-01T00:00:00"/>
    <n v="256651147"/>
    <n v="17184"/>
    <s v="USD"/>
    <n v="7730448090"/>
    <d v="2025-09-02T00:00:00"/>
    <s v="TEMPE CN"/>
    <m/>
    <d v="2025-08-29T00:00:00"/>
    <d v="2025-09-14T00:00:00"/>
    <x v="8"/>
    <n v="9"/>
    <x v="0"/>
    <x v="0"/>
    <x v="0"/>
    <x v="0"/>
    <x v="1"/>
  </r>
  <r>
    <n v="515"/>
    <n v="5547908508"/>
    <d v="2025-09-01T00:00:00"/>
    <d v="2025-08-30T00:00:00"/>
    <d v="2025-09-01T00:00:00"/>
    <n v="256651147"/>
    <n v="57117"/>
    <s v="USD"/>
    <n v="7730448096"/>
    <d v="2025-09-02T00:00:00"/>
    <s v="TEMPE CN"/>
    <m/>
    <d v="2025-08-29T00:00:00"/>
    <d v="2025-09-14T00:00:00"/>
    <x v="8"/>
    <n v="9"/>
    <x v="0"/>
    <x v="0"/>
    <x v="0"/>
    <x v="0"/>
    <x v="1"/>
  </r>
  <r>
    <n v="515"/>
    <n v="5547908500"/>
    <d v="2025-09-01T00:00:00"/>
    <d v="2025-08-30T00:00:00"/>
    <d v="2025-09-01T00:00:00"/>
    <n v="256651147"/>
    <n v="75705"/>
    <s v="USD"/>
    <n v="7730448097"/>
    <d v="2025-09-02T00:00:00"/>
    <s v="TEMPE CN"/>
    <m/>
    <d v="2025-08-29T00:00:00"/>
    <d v="2025-09-14T00:00:00"/>
    <x v="8"/>
    <n v="9"/>
    <x v="0"/>
    <x v="0"/>
    <x v="0"/>
    <x v="0"/>
    <x v="1"/>
  </r>
  <r>
    <n v="515"/>
    <n v="5547908494"/>
    <d v="2025-09-01T00:00:00"/>
    <d v="2025-08-30T00:00:00"/>
    <d v="2025-09-01T00:00:00"/>
    <n v="256651147"/>
    <n v="391"/>
    <s v="USD"/>
    <n v="7730448098"/>
    <d v="2025-09-02T00:00:00"/>
    <s v="TEMPE CN"/>
    <m/>
    <d v="2025-08-29T00:00:00"/>
    <d v="2025-09-14T00:00:00"/>
    <x v="8"/>
    <n v="9"/>
    <x v="0"/>
    <x v="0"/>
    <x v="0"/>
    <x v="0"/>
    <x v="1"/>
  </r>
  <r>
    <n v="515"/>
    <n v="5547908496"/>
    <d v="2025-09-01T00:00:00"/>
    <d v="2025-08-30T00:00:00"/>
    <d v="2025-09-01T00:00:00"/>
    <n v="256651147"/>
    <n v="391"/>
    <s v="USD"/>
    <n v="7730448099"/>
    <d v="2025-09-02T00:00:00"/>
    <s v="TEMPE CN"/>
    <m/>
    <d v="2025-08-29T00:00:00"/>
    <d v="2025-09-14T00:00:00"/>
    <x v="8"/>
    <n v="9"/>
    <x v="0"/>
    <x v="0"/>
    <x v="0"/>
    <x v="0"/>
    <x v="1"/>
  </r>
  <r>
    <n v="515"/>
    <n v="5547908505"/>
    <d v="2025-09-01T00:00:00"/>
    <d v="2025-08-30T00:00:00"/>
    <d v="2025-09-01T00:00:00"/>
    <n v="256651147"/>
    <n v="432"/>
    <s v="USD"/>
    <n v="7730448100"/>
    <d v="2025-09-02T00:00:00"/>
    <s v="TEMPE CN"/>
    <m/>
    <d v="2025-08-29T00:00:00"/>
    <d v="2025-09-14T00:00:00"/>
    <x v="8"/>
    <n v="9"/>
    <x v="0"/>
    <x v="0"/>
    <x v="0"/>
    <x v="0"/>
    <x v="1"/>
  </r>
  <r>
    <n v="515"/>
    <n v="5547908495"/>
    <d v="2025-09-01T00:00:00"/>
    <d v="2025-08-30T00:00:00"/>
    <d v="2025-09-01T00:00:00"/>
    <n v="256651147"/>
    <n v="451"/>
    <s v="USD"/>
    <n v="7730448101"/>
    <d v="2025-09-02T00:00:00"/>
    <s v="TEMPE CN"/>
    <m/>
    <d v="2025-08-29T00:00:00"/>
    <d v="2025-09-14T00:00:00"/>
    <x v="8"/>
    <n v="9"/>
    <x v="0"/>
    <x v="0"/>
    <x v="0"/>
    <x v="0"/>
    <x v="1"/>
  </r>
  <r>
    <n v="515"/>
    <n v="5547908493"/>
    <d v="2025-09-01T00:00:00"/>
    <d v="2025-08-30T00:00:00"/>
    <d v="2025-09-01T00:00:00"/>
    <n v="256651147"/>
    <n v="1502"/>
    <s v="USD"/>
    <n v="7730448102"/>
    <d v="2025-09-02T00:00:00"/>
    <s v="TEMPE CN"/>
    <m/>
    <d v="2025-08-29T00:00:00"/>
    <d v="2025-09-14T00:00:00"/>
    <x v="8"/>
    <n v="9"/>
    <x v="0"/>
    <x v="0"/>
    <x v="0"/>
    <x v="0"/>
    <x v="1"/>
  </r>
  <r>
    <n v="515"/>
    <n v="5547890511"/>
    <d v="2025-09-01T00:00:00"/>
    <d v="2025-08-22T00:00:00"/>
    <d v="2025-09-01T00:00:00"/>
    <n v="256080932"/>
    <n v="19062"/>
    <s v="USD"/>
    <n v="7730448157"/>
    <d v="2025-09-02T00:00:00"/>
    <s v="TEMPE CN"/>
    <m/>
    <d v="2025-08-21T00:00:00"/>
    <d v="2025-09-07T00:00:00"/>
    <x v="8"/>
    <n v="9"/>
    <x v="0"/>
    <x v="0"/>
    <x v="0"/>
    <x v="0"/>
    <x v="1"/>
  </r>
  <r>
    <n v="515"/>
    <n v="5547890628"/>
    <d v="2025-09-01T00:00:00"/>
    <d v="2025-08-24T00:00:00"/>
    <d v="2025-09-01T00:00:00"/>
    <n v="256080932"/>
    <n v="3295"/>
    <s v="USD"/>
    <n v="7730448158"/>
    <d v="2025-09-02T00:00:00"/>
    <s v="TEMPE CN"/>
    <m/>
    <d v="2025-08-21T00:00:00"/>
    <d v="2025-09-07T00:00:00"/>
    <x v="8"/>
    <n v="9"/>
    <x v="0"/>
    <x v="0"/>
    <x v="0"/>
    <x v="0"/>
    <x v="1"/>
  </r>
  <r>
    <n v="515"/>
    <n v="5547890512"/>
    <d v="2025-09-01T00:00:00"/>
    <d v="2025-08-22T00:00:00"/>
    <d v="2025-09-01T00:00:00"/>
    <n v="256080932"/>
    <n v="2681"/>
    <s v="USD"/>
    <n v="7730448159"/>
    <d v="2025-09-02T00:00:00"/>
    <s v="TEMPE CN"/>
    <m/>
    <d v="2025-08-21T00:00:00"/>
    <d v="2025-09-07T00:00:00"/>
    <x v="8"/>
    <n v="9"/>
    <x v="0"/>
    <x v="0"/>
    <x v="0"/>
    <x v="0"/>
    <x v="1"/>
  </r>
  <r>
    <n v="515"/>
    <n v="5547890627"/>
    <d v="2025-09-01T00:00:00"/>
    <d v="2025-08-24T00:00:00"/>
    <d v="2025-09-01T00:00:00"/>
    <n v="256080932"/>
    <n v="637"/>
    <s v="USD"/>
    <n v="7730448160"/>
    <d v="2025-09-02T00:00:00"/>
    <s v="TEMPE CN"/>
    <m/>
    <d v="2025-08-21T00:00:00"/>
    <d v="2025-09-07T00:00:00"/>
    <x v="8"/>
    <n v="9"/>
    <x v="0"/>
    <x v="0"/>
    <x v="0"/>
    <x v="0"/>
    <x v="1"/>
  </r>
  <r>
    <n v="515"/>
    <n v="5547890520"/>
    <d v="2025-09-01T00:00:00"/>
    <d v="2025-08-22T00:00:00"/>
    <d v="2025-09-01T00:00:00"/>
    <n v="256080932"/>
    <n v="155059"/>
    <s v="USD"/>
    <n v="7730448161"/>
    <d v="2025-09-02T00:00:00"/>
    <s v="TEMPE CN"/>
    <m/>
    <d v="2025-08-21T00:00:00"/>
    <d v="2025-09-07T00:00:00"/>
    <x v="8"/>
    <n v="9"/>
    <x v="0"/>
    <x v="0"/>
    <x v="0"/>
    <x v="0"/>
    <x v="1"/>
  </r>
  <r>
    <n v="515"/>
    <n v="5547890518"/>
    <d v="2025-09-01T00:00:00"/>
    <d v="2025-08-22T00:00:00"/>
    <d v="2025-09-01T00:00:00"/>
    <n v="256080932"/>
    <n v="86162"/>
    <s v="USD"/>
    <n v="7730448162"/>
    <d v="2025-09-02T00:00:00"/>
    <s v="TEMPE CN"/>
    <m/>
    <d v="2025-08-21T00:00:00"/>
    <d v="2025-09-07T00:00:00"/>
    <x v="8"/>
    <n v="9"/>
    <x v="0"/>
    <x v="0"/>
    <x v="0"/>
    <x v="0"/>
    <x v="1"/>
  </r>
  <r>
    <n v="515"/>
    <n v="5547890630"/>
    <d v="2025-09-01T00:00:00"/>
    <d v="2025-08-24T00:00:00"/>
    <d v="2025-09-01T00:00:00"/>
    <n v="256080932"/>
    <n v="23791"/>
    <s v="USD"/>
    <n v="7730448163"/>
    <d v="2025-09-02T00:00:00"/>
    <s v="TEMPE CN"/>
    <m/>
    <d v="2025-08-21T00:00:00"/>
    <d v="2025-09-07T00:00:00"/>
    <x v="8"/>
    <n v="9"/>
    <x v="0"/>
    <x v="0"/>
    <x v="0"/>
    <x v="0"/>
    <x v="1"/>
  </r>
  <r>
    <n v="515"/>
    <n v="5547890509"/>
    <d v="2025-09-01T00:00:00"/>
    <d v="2025-08-22T00:00:00"/>
    <d v="2025-09-01T00:00:00"/>
    <n v="256080932"/>
    <n v="2104"/>
    <s v="USD"/>
    <n v="7730448164"/>
    <d v="2025-09-02T00:00:00"/>
    <s v="TEMPE CN"/>
    <m/>
    <d v="2025-08-21T00:00:00"/>
    <d v="2025-09-07T00:00:00"/>
    <x v="8"/>
    <n v="9"/>
    <x v="0"/>
    <x v="0"/>
    <x v="0"/>
    <x v="0"/>
    <x v="1"/>
  </r>
  <r>
    <n v="515"/>
    <n v="5547890510"/>
    <d v="2025-09-01T00:00:00"/>
    <d v="2025-08-22T00:00:00"/>
    <d v="2025-09-01T00:00:00"/>
    <n v="256080932"/>
    <n v="4862"/>
    <s v="USD"/>
    <n v="7730448165"/>
    <d v="2025-09-02T00:00:00"/>
    <s v="TEMPE CN"/>
    <m/>
    <d v="2025-08-21T00:00:00"/>
    <d v="2025-09-07T00:00:00"/>
    <x v="8"/>
    <n v="9"/>
    <x v="0"/>
    <x v="0"/>
    <x v="0"/>
    <x v="0"/>
    <x v="1"/>
  </r>
  <r>
    <n v="515"/>
    <n v="5547890517"/>
    <d v="2025-09-01T00:00:00"/>
    <d v="2025-08-22T00:00:00"/>
    <d v="2025-09-01T00:00:00"/>
    <n v="256080932"/>
    <n v="22128"/>
    <s v="USD"/>
    <n v="7730448166"/>
    <d v="2025-09-02T00:00:00"/>
    <s v="TEMPE CN"/>
    <m/>
    <d v="2025-08-21T00:00:00"/>
    <d v="2025-09-07T00:00:00"/>
    <x v="8"/>
    <n v="9"/>
    <x v="0"/>
    <x v="0"/>
    <x v="0"/>
    <x v="0"/>
    <x v="1"/>
  </r>
  <r>
    <n v="515"/>
    <n v="5547890514"/>
    <d v="2025-09-01T00:00:00"/>
    <d v="2025-08-22T00:00:00"/>
    <d v="2025-09-01T00:00:00"/>
    <n v="256080932"/>
    <n v="399"/>
    <s v="USD"/>
    <n v="7730448167"/>
    <d v="2025-09-02T00:00:00"/>
    <s v="TEMPE CN"/>
    <m/>
    <d v="2025-08-21T00:00:00"/>
    <d v="2025-09-07T00:00:00"/>
    <x v="8"/>
    <n v="9"/>
    <x v="0"/>
    <x v="0"/>
    <x v="0"/>
    <x v="0"/>
    <x v="1"/>
  </r>
  <r>
    <n v="515"/>
    <n v="5547890516"/>
    <d v="2025-09-01T00:00:00"/>
    <d v="2025-08-22T00:00:00"/>
    <d v="2025-09-01T00:00:00"/>
    <n v="256080932"/>
    <n v="646"/>
    <s v="USD"/>
    <n v="7730448168"/>
    <d v="2025-09-02T00:00:00"/>
    <s v="TEMPE CN"/>
    <m/>
    <d v="2025-08-21T00:00:00"/>
    <d v="2025-09-07T00:00:00"/>
    <x v="8"/>
    <n v="9"/>
    <x v="0"/>
    <x v="0"/>
    <x v="0"/>
    <x v="0"/>
    <x v="1"/>
  </r>
  <r>
    <n v="515"/>
    <n v="5547890629"/>
    <d v="2025-09-01T00:00:00"/>
    <d v="2025-08-24T00:00:00"/>
    <d v="2025-09-01T00:00:00"/>
    <n v="256080932"/>
    <n v="695"/>
    <s v="USD"/>
    <n v="7730448169"/>
    <d v="2025-09-02T00:00:00"/>
    <s v="TEMPE CN"/>
    <m/>
    <d v="2025-08-21T00:00:00"/>
    <d v="2025-09-07T00:00:00"/>
    <x v="8"/>
    <n v="9"/>
    <x v="0"/>
    <x v="0"/>
    <x v="0"/>
    <x v="0"/>
    <x v="1"/>
  </r>
  <r>
    <n v="515"/>
    <n v="5547890519"/>
    <d v="2025-09-01T00:00:00"/>
    <d v="2025-08-22T00:00:00"/>
    <d v="2025-09-01T00:00:00"/>
    <n v="256080932"/>
    <n v="399"/>
    <s v="USD"/>
    <n v="7730448170"/>
    <d v="2025-09-02T00:00:00"/>
    <s v="TEMPE CN"/>
    <m/>
    <d v="2025-08-21T00:00:00"/>
    <d v="2025-09-07T00:00:00"/>
    <x v="8"/>
    <n v="9"/>
    <x v="0"/>
    <x v="0"/>
    <x v="0"/>
    <x v="0"/>
    <x v="1"/>
  </r>
  <r>
    <n v="515"/>
    <n v="5547890515"/>
    <d v="2025-09-01T00:00:00"/>
    <d v="2025-08-22T00:00:00"/>
    <d v="2025-09-01T00:00:00"/>
    <n v="256080932"/>
    <n v="4889"/>
    <s v="USD"/>
    <n v="7730448171"/>
    <d v="2025-09-02T00:00:00"/>
    <s v="TEMPE CN"/>
    <m/>
    <d v="2025-08-21T00:00:00"/>
    <d v="2025-09-07T00:00:00"/>
    <x v="8"/>
    <n v="9"/>
    <x v="0"/>
    <x v="0"/>
    <x v="0"/>
    <x v="0"/>
    <x v="1"/>
  </r>
  <r>
    <n v="515"/>
    <n v="5547924993"/>
    <d v="2025-09-12T00:00:00"/>
    <d v="2025-09-05T00:00:00"/>
    <d v="2025-09-12T00:00:00"/>
    <n v="256946615"/>
    <n v="393"/>
    <s v="USD"/>
    <n v="7730456233"/>
    <d v="2025-10-02T00:00:00"/>
    <s v="TEMPE CN"/>
    <m/>
    <d v="2025-09-04T00:00:00"/>
    <d v="2025-09-21T00:00:00"/>
    <x v="10"/>
    <n v="10"/>
    <x v="0"/>
    <x v="0"/>
    <x v="0"/>
    <x v="0"/>
    <x v="1"/>
  </r>
  <r>
    <n v="515"/>
    <n v="5547924995"/>
    <d v="2025-09-12T00:00:00"/>
    <d v="2025-09-05T00:00:00"/>
    <d v="2025-09-12T00:00:00"/>
    <n v="256946615"/>
    <n v="393"/>
    <s v="USD"/>
    <n v="7730456234"/>
    <d v="2025-10-02T00:00:00"/>
    <s v="TEMPE CN"/>
    <m/>
    <d v="2025-09-04T00:00:00"/>
    <d v="2025-09-21T00:00:00"/>
    <x v="10"/>
    <n v="10"/>
    <x v="0"/>
    <x v="0"/>
    <x v="0"/>
    <x v="0"/>
    <x v="1"/>
  </r>
  <r>
    <n v="515"/>
    <n v="5547925004"/>
    <d v="2025-09-12T00:00:00"/>
    <d v="2025-09-05T00:00:00"/>
    <d v="2025-09-12T00:00:00"/>
    <n v="256946615"/>
    <n v="393"/>
    <s v="USD"/>
    <n v="7730456235"/>
    <d v="2025-10-02T00:00:00"/>
    <s v="TEMPE CN"/>
    <m/>
    <d v="2025-09-04T00:00:00"/>
    <d v="2025-09-21T00:00:00"/>
    <x v="10"/>
    <n v="10"/>
    <x v="0"/>
    <x v="0"/>
    <x v="0"/>
    <x v="0"/>
    <x v="1"/>
  </r>
  <r>
    <n v="515"/>
    <n v="5547925000"/>
    <d v="2025-09-12T00:00:00"/>
    <d v="2025-09-05T00:00:00"/>
    <d v="2025-09-12T00:00:00"/>
    <n v="256946615"/>
    <n v="442"/>
    <s v="USD"/>
    <n v="7730456253"/>
    <d v="2025-10-02T00:00:00"/>
    <s v="TEMPE CN"/>
    <m/>
    <d v="2025-09-04T00:00:00"/>
    <d v="2025-09-21T00:00:00"/>
    <x v="10"/>
    <n v="10"/>
    <x v="0"/>
    <x v="0"/>
    <x v="0"/>
    <x v="0"/>
    <x v="1"/>
  </r>
  <r>
    <n v="515"/>
    <n v="5547925003"/>
    <d v="2025-09-12T00:00:00"/>
    <d v="2025-09-05T00:00:00"/>
    <d v="2025-09-12T00:00:00"/>
    <n v="256946615"/>
    <n v="22120"/>
    <s v="USD"/>
    <n v="7730456970"/>
    <d v="2025-10-04T00:00:00"/>
    <s v="TEMPE CN"/>
    <m/>
    <d v="2025-09-04T00:00:00"/>
    <d v="2025-09-21T00:00:00"/>
    <x v="10"/>
    <n v="10"/>
    <x v="0"/>
    <x v="0"/>
    <x v="0"/>
    <x v="0"/>
    <x v="1"/>
  </r>
  <r>
    <n v="515"/>
    <n v="5547924997"/>
    <d v="2025-09-12T00:00:00"/>
    <d v="2025-09-05T00:00:00"/>
    <d v="2025-09-12T00:00:00"/>
    <n v="256946615"/>
    <n v="53739"/>
    <s v="USD"/>
    <n v="7730456971"/>
    <d v="2025-10-04T00:00:00"/>
    <s v="TEMPE CN"/>
    <m/>
    <d v="2025-09-04T00:00:00"/>
    <d v="2025-09-21T00:00:00"/>
    <x v="10"/>
    <n v="10"/>
    <x v="0"/>
    <x v="0"/>
    <x v="0"/>
    <x v="0"/>
    <x v="1"/>
  </r>
  <r>
    <n v="515"/>
    <n v="5547925001"/>
    <d v="2025-09-12T00:00:00"/>
    <d v="2025-09-05T00:00:00"/>
    <d v="2025-09-12T00:00:00"/>
    <n v="256946615"/>
    <n v="21484"/>
    <s v="USD"/>
    <n v="7730456972"/>
    <d v="2025-10-04T00:00:00"/>
    <s v="TEMPE CN"/>
    <m/>
    <d v="2025-09-04T00:00:00"/>
    <d v="2025-09-21T00:00:00"/>
    <x v="10"/>
    <n v="10"/>
    <x v="0"/>
    <x v="0"/>
    <x v="0"/>
    <x v="0"/>
    <x v="1"/>
  </r>
  <r>
    <n v="515"/>
    <n v="5547925052"/>
    <d v="2025-09-12T00:00:00"/>
    <d v="2025-09-05T00:00:00"/>
    <d v="2025-09-12T00:00:00"/>
    <n v="256946615"/>
    <n v="863"/>
    <s v="USD"/>
    <n v="7730452256"/>
    <d v="2025-09-17T00:00:00"/>
    <s v="TEMPE CN"/>
    <m/>
    <d v="2025-09-04T00:00:00"/>
    <d v="2025-09-21T00:00:00"/>
    <x v="10"/>
    <n v="9"/>
    <x v="0"/>
    <x v="0"/>
    <x v="0"/>
    <x v="0"/>
    <x v="1"/>
  </r>
  <r>
    <n v="515"/>
    <n v="5547924996"/>
    <d v="2025-09-12T00:00:00"/>
    <d v="2025-09-05T00:00:00"/>
    <d v="2025-09-12T00:00:00"/>
    <n v="256946615"/>
    <n v="1638"/>
    <s v="USD"/>
    <n v="7730452257"/>
    <d v="2025-09-17T00:00:00"/>
    <s v="TEMPE CN"/>
    <m/>
    <d v="2025-09-04T00:00:00"/>
    <d v="2025-09-21T00:00:00"/>
    <x v="10"/>
    <n v="9"/>
    <x v="0"/>
    <x v="0"/>
    <x v="0"/>
    <x v="0"/>
    <x v="1"/>
  </r>
  <r>
    <n v="515"/>
    <n v="5547925049"/>
    <d v="2025-09-12T00:00:00"/>
    <d v="2025-09-05T00:00:00"/>
    <d v="2025-09-12T00:00:00"/>
    <n v="256946615"/>
    <n v="393"/>
    <s v="USD"/>
    <n v="7730452258"/>
    <d v="2025-09-17T00:00:00"/>
    <s v="TEMPE CN"/>
    <m/>
    <d v="2025-09-04T00:00:00"/>
    <d v="2025-09-21T00:00:00"/>
    <x v="10"/>
    <n v="9"/>
    <x v="0"/>
    <x v="0"/>
    <x v="0"/>
    <x v="0"/>
    <x v="1"/>
  </r>
  <r>
    <n v="515"/>
    <n v="5547925404"/>
    <d v="2025-09-12T00:00:00"/>
    <d v="2025-09-05T00:00:00"/>
    <d v="2025-09-12T00:00:00"/>
    <n v="256946615"/>
    <n v="393"/>
    <s v="USD"/>
    <n v="7730452259"/>
    <d v="2025-09-17T00:00:00"/>
    <s v="TEMPE CN"/>
    <m/>
    <d v="2025-09-04T00:00:00"/>
    <d v="2025-09-21T00:00:00"/>
    <x v="10"/>
    <n v="9"/>
    <x v="0"/>
    <x v="0"/>
    <x v="0"/>
    <x v="0"/>
    <x v="1"/>
  </r>
  <r>
    <n v="515"/>
    <n v="5547924999"/>
    <d v="2025-09-12T00:00:00"/>
    <d v="2025-09-05T00:00:00"/>
    <d v="2025-09-12T00:00:00"/>
    <n v="256946615"/>
    <n v="393"/>
    <s v="USD"/>
    <n v="7730452260"/>
    <d v="2025-09-17T00:00:00"/>
    <s v="TEMPE CN"/>
    <m/>
    <d v="2025-09-04T00:00:00"/>
    <d v="2025-09-21T00:00:00"/>
    <x v="10"/>
    <n v="9"/>
    <x v="0"/>
    <x v="0"/>
    <x v="0"/>
    <x v="0"/>
    <x v="1"/>
  </r>
  <r>
    <n v="515"/>
    <n v="5547925002"/>
    <d v="2025-09-12T00:00:00"/>
    <d v="2025-09-05T00:00:00"/>
    <d v="2025-09-12T00:00:00"/>
    <n v="256946615"/>
    <n v="503"/>
    <s v="USD"/>
    <n v="7730452261"/>
    <d v="2025-09-17T00:00:00"/>
    <s v="TEMPE CN"/>
    <m/>
    <d v="2025-09-04T00:00:00"/>
    <d v="2025-09-21T00:00:00"/>
    <x v="10"/>
    <n v="9"/>
    <x v="0"/>
    <x v="0"/>
    <x v="0"/>
    <x v="0"/>
    <x v="1"/>
  </r>
  <r>
    <n v="515"/>
    <n v="5547924992"/>
    <d v="2025-09-12T00:00:00"/>
    <d v="2025-09-05T00:00:00"/>
    <d v="2025-09-12T00:00:00"/>
    <n v="256946615"/>
    <n v="119"/>
    <s v="USD"/>
    <n v="7730452262"/>
    <d v="2025-09-17T00:00:00"/>
    <s v="TEMPE CN"/>
    <m/>
    <d v="2025-09-04T00:00:00"/>
    <d v="2025-09-21T00:00:00"/>
    <x v="10"/>
    <n v="9"/>
    <x v="0"/>
    <x v="0"/>
    <x v="0"/>
    <x v="0"/>
    <x v="1"/>
  </r>
  <r>
    <n v="515"/>
    <n v="5547924994"/>
    <d v="2025-09-12T00:00:00"/>
    <d v="2025-09-05T00:00:00"/>
    <d v="2025-09-12T00:00:00"/>
    <n v="256946615"/>
    <n v="393"/>
    <s v="USD"/>
    <n v="7730452263"/>
    <d v="2025-09-17T00:00:00"/>
    <s v="TEMPE CN"/>
    <m/>
    <d v="2025-09-04T00:00:00"/>
    <d v="2025-09-21T00:00:00"/>
    <x v="10"/>
    <n v="9"/>
    <x v="0"/>
    <x v="0"/>
    <x v="0"/>
    <x v="0"/>
    <x v="1"/>
  </r>
  <r>
    <n v="515"/>
    <n v="5547924998"/>
    <d v="2025-09-12T00:00:00"/>
    <d v="2025-09-05T00:00:00"/>
    <d v="2025-09-12T00:00:00"/>
    <n v="256946615"/>
    <n v="431"/>
    <s v="USD"/>
    <n v="7730452264"/>
    <d v="2025-09-17T00:00:00"/>
    <s v="TEMPE CN"/>
    <m/>
    <d v="2025-09-04T00:00:00"/>
    <d v="2025-09-21T00:00:00"/>
    <x v="10"/>
    <n v="9"/>
    <x v="0"/>
    <x v="0"/>
    <x v="0"/>
    <x v="0"/>
    <x v="1"/>
  </r>
  <r>
    <n v="515"/>
    <n v="5547924991"/>
    <d v="2025-09-12T00:00:00"/>
    <d v="2025-09-05T00:00:00"/>
    <d v="2025-09-12T00:00:00"/>
    <n v="256946615"/>
    <n v="393"/>
    <s v="USD"/>
    <n v="7730452281"/>
    <d v="2025-09-17T00:00:00"/>
    <s v="TEMPE CN"/>
    <m/>
    <d v="2025-09-04T00:00:00"/>
    <d v="2025-09-21T00:00:00"/>
    <x v="10"/>
    <n v="9"/>
    <x v="0"/>
    <x v="0"/>
    <x v="0"/>
    <x v="0"/>
    <x v="1"/>
  </r>
  <r>
    <n v="515"/>
    <n v="5547949671"/>
    <d v="2025-09-17T00:00:00"/>
    <d v="2025-09-17T00:00:00"/>
    <d v="2025-09-17T00:00:00"/>
    <n v="256946615"/>
    <n v="393"/>
    <s v="USD"/>
    <n v="7730453340"/>
    <d v="2025-09-19T00:00:00"/>
    <s v="TEMPE CN"/>
    <m/>
    <d v="2025-09-04T00:00:00"/>
    <d v="2025-09-21T00:00:00"/>
    <x v="10"/>
    <n v="9"/>
    <x v="0"/>
    <x v="0"/>
    <x v="0"/>
    <x v="1"/>
    <x v="0"/>
  </r>
  <r>
    <n v="515"/>
    <n v="5547940454"/>
    <d v="2025-09-17T00:00:00"/>
    <d v="2025-09-12T00:00:00"/>
    <d v="2025-09-17T00:00:00"/>
    <n v="257329485"/>
    <n v="899"/>
    <s v="USD"/>
    <n v="7730453696"/>
    <d v="2025-09-23T00:00:00"/>
    <s v="TEMPE CN"/>
    <m/>
    <d v="2025-09-11T00:00:00"/>
    <d v="2025-09-28T00:00:00"/>
    <x v="10"/>
    <n v="9"/>
    <x v="0"/>
    <x v="0"/>
    <x v="0"/>
    <x v="0"/>
    <x v="1"/>
  </r>
  <r>
    <n v="515"/>
    <n v="5547940460"/>
    <d v="2025-09-17T00:00:00"/>
    <d v="2025-09-12T00:00:00"/>
    <d v="2025-09-17T00:00:00"/>
    <n v="257329485"/>
    <n v="647"/>
    <s v="USD"/>
    <n v="7730453697"/>
    <d v="2025-09-23T00:00:00"/>
    <s v="TEMPE CN"/>
    <m/>
    <d v="2025-09-11T00:00:00"/>
    <d v="2025-09-28T00:00:00"/>
    <x v="10"/>
    <n v="9"/>
    <x v="0"/>
    <x v="0"/>
    <x v="0"/>
    <x v="0"/>
    <x v="1"/>
  </r>
  <r>
    <n v="515"/>
    <n v="5547940458"/>
    <d v="2025-09-17T00:00:00"/>
    <d v="2025-09-12T00:00:00"/>
    <d v="2025-09-17T00:00:00"/>
    <n v="257329485"/>
    <n v="623"/>
    <s v="USD"/>
    <n v="7730453698"/>
    <d v="2025-09-23T00:00:00"/>
    <s v="TEMPE CN"/>
    <m/>
    <d v="2025-09-11T00:00:00"/>
    <d v="2025-09-28T00:00:00"/>
    <x v="10"/>
    <n v="9"/>
    <x v="0"/>
    <x v="0"/>
    <x v="0"/>
    <x v="0"/>
    <x v="1"/>
  </r>
  <r>
    <n v="515"/>
    <n v="5547940450"/>
    <d v="2025-09-17T00:00:00"/>
    <d v="2025-09-12T00:00:00"/>
    <d v="2025-09-17T00:00:00"/>
    <n v="257329485"/>
    <n v="1035"/>
    <s v="USD"/>
    <n v="7730453699"/>
    <d v="2025-09-23T00:00:00"/>
    <s v="TEMPE CN"/>
    <m/>
    <d v="2025-09-11T00:00:00"/>
    <d v="2025-09-28T00:00:00"/>
    <x v="10"/>
    <n v="9"/>
    <x v="0"/>
    <x v="0"/>
    <x v="0"/>
    <x v="0"/>
    <x v="1"/>
  </r>
  <r>
    <n v="515"/>
    <n v="5547940463"/>
    <d v="2025-09-17T00:00:00"/>
    <d v="2025-09-12T00:00:00"/>
    <d v="2025-09-17T00:00:00"/>
    <n v="257329485"/>
    <n v="21197"/>
    <s v="USD"/>
    <n v="7730456973"/>
    <d v="2025-10-04T00:00:00"/>
    <s v="TEMPE CN"/>
    <m/>
    <d v="2025-09-11T00:00:00"/>
    <d v="2025-09-28T00:00:00"/>
    <x v="10"/>
    <n v="10"/>
    <x v="0"/>
    <x v="0"/>
    <x v="0"/>
    <x v="0"/>
    <x v="1"/>
  </r>
  <r>
    <n v="515"/>
    <n v="5547940449"/>
    <d v="2025-09-17T00:00:00"/>
    <d v="2025-09-12T00:00:00"/>
    <d v="2025-09-17T00:00:00"/>
    <n v="257329485"/>
    <n v="19327"/>
    <s v="USD"/>
    <n v="7730456974"/>
    <d v="2025-10-04T00:00:00"/>
    <s v="TEMPE CN"/>
    <m/>
    <d v="2025-09-11T00:00:00"/>
    <d v="2025-09-28T00:00:00"/>
    <x v="10"/>
    <n v="10"/>
    <x v="0"/>
    <x v="0"/>
    <x v="0"/>
    <x v="0"/>
    <x v="1"/>
  </r>
  <r>
    <n v="515"/>
    <n v="5547940473"/>
    <d v="2025-09-17T00:00:00"/>
    <d v="2025-09-12T00:00:00"/>
    <d v="2025-09-17T00:00:00"/>
    <n v="257329485"/>
    <n v="1269"/>
    <s v="USD"/>
    <n v="7730456975"/>
    <d v="2025-10-04T00:00:00"/>
    <s v="TEMPE CN"/>
    <m/>
    <d v="2025-09-11T00:00:00"/>
    <d v="2025-09-28T00:00:00"/>
    <x v="10"/>
    <n v="10"/>
    <x v="0"/>
    <x v="0"/>
    <x v="0"/>
    <x v="0"/>
    <x v="1"/>
  </r>
  <r>
    <n v="515"/>
    <n v="5547940470"/>
    <d v="2025-09-17T00:00:00"/>
    <d v="2025-09-12T00:00:00"/>
    <d v="2025-09-17T00:00:00"/>
    <n v="257329485"/>
    <n v="13763"/>
    <s v="USD"/>
    <n v="7730456976"/>
    <d v="2025-10-04T00:00:00"/>
    <s v="TEMPE CN"/>
    <m/>
    <d v="2025-09-11T00:00:00"/>
    <d v="2025-09-28T00:00:00"/>
    <x v="10"/>
    <n v="10"/>
    <x v="0"/>
    <x v="0"/>
    <x v="0"/>
    <x v="0"/>
    <x v="1"/>
  </r>
  <r>
    <n v="515"/>
    <n v="5547940455"/>
    <d v="2025-09-17T00:00:00"/>
    <d v="2025-09-12T00:00:00"/>
    <d v="2025-09-17T00:00:00"/>
    <n v="257329485"/>
    <n v="16178"/>
    <s v="USD"/>
    <n v="7730456977"/>
    <d v="2025-10-04T00:00:00"/>
    <s v="TEMPE CN"/>
    <m/>
    <d v="2025-09-11T00:00:00"/>
    <d v="2025-09-28T00:00:00"/>
    <x v="10"/>
    <n v="10"/>
    <x v="0"/>
    <x v="0"/>
    <x v="0"/>
    <x v="0"/>
    <x v="1"/>
  </r>
  <r>
    <n v="515"/>
    <n v="5547940452"/>
    <d v="2025-09-17T00:00:00"/>
    <d v="2025-09-12T00:00:00"/>
    <d v="2025-09-17T00:00:00"/>
    <n v="257329485"/>
    <n v="2903"/>
    <s v="USD"/>
    <n v="7730456978"/>
    <d v="2025-10-04T00:00:00"/>
    <s v="TEMPE CN"/>
    <m/>
    <d v="2025-09-11T00:00:00"/>
    <d v="2025-09-28T00:00:00"/>
    <x v="10"/>
    <n v="10"/>
    <x v="0"/>
    <x v="0"/>
    <x v="0"/>
    <x v="0"/>
    <x v="1"/>
  </r>
  <r>
    <n v="515"/>
    <n v="5547940467"/>
    <d v="2025-09-17T00:00:00"/>
    <d v="2025-09-12T00:00:00"/>
    <d v="2025-09-17T00:00:00"/>
    <n v="257329485"/>
    <n v="23203"/>
    <s v="USD"/>
    <n v="7730456979"/>
    <d v="2025-10-04T00:00:00"/>
    <s v="TEMPE CN"/>
    <m/>
    <d v="2025-09-11T00:00:00"/>
    <d v="2025-09-28T00:00:00"/>
    <x v="10"/>
    <n v="10"/>
    <x v="0"/>
    <x v="0"/>
    <x v="0"/>
    <x v="0"/>
    <x v="1"/>
  </r>
  <r>
    <n v="515"/>
    <n v="5547940466"/>
    <d v="2025-09-17T00:00:00"/>
    <d v="2025-09-12T00:00:00"/>
    <d v="2025-09-17T00:00:00"/>
    <n v="257329485"/>
    <n v="34770"/>
    <s v="USD"/>
    <n v="7730456980"/>
    <d v="2025-10-04T00:00:00"/>
    <s v="TEMPE CN"/>
    <m/>
    <d v="2025-09-11T00:00:00"/>
    <d v="2025-09-28T00:00:00"/>
    <x v="10"/>
    <n v="10"/>
    <x v="0"/>
    <x v="0"/>
    <x v="0"/>
    <x v="0"/>
    <x v="1"/>
  </r>
  <r>
    <n v="515"/>
    <n v="5547940469"/>
    <d v="2025-09-17T00:00:00"/>
    <d v="2025-09-12T00:00:00"/>
    <d v="2025-09-17T00:00:00"/>
    <n v="257329485"/>
    <n v="40411"/>
    <s v="USD"/>
    <n v="7730456981"/>
    <d v="2025-10-04T00:00:00"/>
    <s v="TEMPE CN"/>
    <m/>
    <d v="2025-09-11T00:00:00"/>
    <d v="2025-09-28T00:00:00"/>
    <x v="10"/>
    <n v="10"/>
    <x v="0"/>
    <x v="0"/>
    <x v="0"/>
    <x v="0"/>
    <x v="1"/>
  </r>
  <r>
    <n v="515"/>
    <n v="5547940468"/>
    <d v="2025-09-17T00:00:00"/>
    <d v="2025-09-12T00:00:00"/>
    <d v="2025-09-17T00:00:00"/>
    <n v="257329485"/>
    <n v="41585"/>
    <s v="USD"/>
    <n v="7730456982"/>
    <d v="2025-10-04T00:00:00"/>
    <s v="TEMPE CN"/>
    <m/>
    <d v="2025-09-11T00:00:00"/>
    <d v="2025-09-28T00:00:00"/>
    <x v="10"/>
    <n v="10"/>
    <x v="0"/>
    <x v="0"/>
    <x v="0"/>
    <x v="0"/>
    <x v="1"/>
  </r>
  <r>
    <n v="515"/>
    <n v="5547940462"/>
    <d v="2025-09-17T00:00:00"/>
    <d v="2025-09-12T00:00:00"/>
    <d v="2025-09-17T00:00:00"/>
    <n v="257329485"/>
    <n v="3414"/>
    <s v="USD"/>
    <n v="7730453710"/>
    <d v="2025-09-23T00:00:00"/>
    <s v="TEMPE CN"/>
    <m/>
    <d v="2025-09-11T00:00:00"/>
    <d v="2025-09-28T00:00:00"/>
    <x v="10"/>
    <n v="9"/>
    <x v="0"/>
    <x v="0"/>
    <x v="0"/>
    <x v="0"/>
    <x v="1"/>
  </r>
  <r>
    <n v="515"/>
    <n v="5547954452"/>
    <d v="2025-09-22T00:00:00"/>
    <d v="2025-09-19T00:00:00"/>
    <d v="2025-09-22T00:00:00"/>
    <n v="257832280"/>
    <n v="11255"/>
    <s v="USD"/>
    <n v="7730458674"/>
    <d v="2025-10-13T00:00:00"/>
    <s v="TEMPE CN"/>
    <m/>
    <d v="2025-09-18T00:00:00"/>
    <d v="2025-10-05T00:00:00"/>
    <x v="10"/>
    <n v="10"/>
    <x v="0"/>
    <x v="0"/>
    <x v="0"/>
    <x v="0"/>
    <x v="1"/>
  </r>
  <r>
    <n v="515"/>
    <n v="5547954449"/>
    <d v="2025-09-22T00:00:00"/>
    <d v="2025-09-19T00:00:00"/>
    <d v="2025-09-22T00:00:00"/>
    <n v="257832280"/>
    <n v="13286"/>
    <s v="USD"/>
    <n v="7730458682"/>
    <d v="2025-10-13T00:00:00"/>
    <s v="TEMPE CN"/>
    <m/>
    <d v="2025-09-18T00:00:00"/>
    <d v="2025-10-05T00:00:00"/>
    <x v="10"/>
    <n v="10"/>
    <x v="0"/>
    <x v="0"/>
    <x v="0"/>
    <x v="0"/>
    <x v="1"/>
  </r>
  <r>
    <n v="515"/>
    <n v="5547954451"/>
    <d v="2025-09-22T00:00:00"/>
    <d v="2025-09-19T00:00:00"/>
    <d v="2025-09-22T00:00:00"/>
    <n v="257832280"/>
    <n v="394"/>
    <s v="USD"/>
    <n v="7730458683"/>
    <d v="2025-10-13T00:00:00"/>
    <s v="TEMPE CN"/>
    <m/>
    <d v="2025-09-18T00:00:00"/>
    <d v="2025-10-05T00:00:00"/>
    <x v="10"/>
    <n v="10"/>
    <x v="0"/>
    <x v="0"/>
    <x v="0"/>
    <x v="0"/>
    <x v="1"/>
  </r>
  <r>
    <n v="515"/>
    <n v="5547954454"/>
    <d v="2025-09-22T00:00:00"/>
    <d v="2025-09-19T00:00:00"/>
    <d v="2025-09-22T00:00:00"/>
    <n v="257832280"/>
    <n v="23827"/>
    <s v="USD"/>
    <n v="7730458684"/>
    <d v="2025-10-13T00:00:00"/>
    <s v="TEMPE CN"/>
    <m/>
    <d v="2025-09-18T00:00:00"/>
    <d v="2025-10-05T00:00:00"/>
    <x v="10"/>
    <n v="10"/>
    <x v="0"/>
    <x v="0"/>
    <x v="0"/>
    <x v="0"/>
    <x v="1"/>
  </r>
  <r>
    <n v="515"/>
    <n v="5547954446"/>
    <d v="2025-09-22T00:00:00"/>
    <d v="2025-09-19T00:00:00"/>
    <d v="2025-09-22T00:00:00"/>
    <n v="257832280"/>
    <n v="394"/>
    <s v="USD"/>
    <n v="7730458685"/>
    <d v="2025-10-13T00:00:00"/>
    <s v="TEMPE CN"/>
    <m/>
    <d v="2025-09-18T00:00:00"/>
    <d v="2025-10-05T00:00:00"/>
    <x v="10"/>
    <n v="10"/>
    <x v="0"/>
    <x v="0"/>
    <x v="0"/>
    <x v="0"/>
    <x v="1"/>
  </r>
  <r>
    <n v="515"/>
    <n v="5547954458"/>
    <d v="2025-09-22T00:00:00"/>
    <d v="2025-09-19T00:00:00"/>
    <d v="2025-09-22T00:00:00"/>
    <n v="257832280"/>
    <n v="62190"/>
    <s v="USD"/>
    <n v="7730458686"/>
    <d v="2025-10-13T00:00:00"/>
    <s v="TEMPE CN"/>
    <m/>
    <d v="2025-09-18T00:00:00"/>
    <d v="2025-10-05T00:00:00"/>
    <x v="10"/>
    <n v="10"/>
    <x v="0"/>
    <x v="0"/>
    <x v="0"/>
    <x v="0"/>
    <x v="1"/>
  </r>
  <r>
    <n v="515"/>
    <n v="5547954445"/>
    <d v="2025-09-22T00:00:00"/>
    <d v="2025-09-19T00:00:00"/>
    <d v="2025-09-22T00:00:00"/>
    <n v="257832280"/>
    <n v="544"/>
    <s v="USD"/>
    <n v="7730458687"/>
    <d v="2025-10-13T00:00:00"/>
    <s v="TEMPE CN"/>
    <m/>
    <d v="2025-09-18T00:00:00"/>
    <d v="2025-10-05T00:00:00"/>
    <x v="10"/>
    <n v="10"/>
    <x v="0"/>
    <x v="0"/>
    <x v="0"/>
    <x v="0"/>
    <x v="1"/>
  </r>
  <r>
    <n v="515"/>
    <n v="5547954457"/>
    <d v="2025-09-22T00:00:00"/>
    <d v="2025-09-19T00:00:00"/>
    <d v="2025-09-22T00:00:00"/>
    <n v="257832280"/>
    <n v="14345"/>
    <s v="USD"/>
    <n v="7730458688"/>
    <d v="2025-10-13T00:00:00"/>
    <s v="TEMPE CN"/>
    <m/>
    <d v="2025-09-18T00:00:00"/>
    <d v="2025-10-05T00:00:00"/>
    <x v="10"/>
    <n v="10"/>
    <x v="0"/>
    <x v="0"/>
    <x v="0"/>
    <x v="0"/>
    <x v="1"/>
  </r>
  <r>
    <n v="515"/>
    <n v="5547954447"/>
    <d v="2025-09-22T00:00:00"/>
    <d v="2025-09-19T00:00:00"/>
    <d v="2025-09-22T00:00:00"/>
    <n v="257832280"/>
    <n v="45178"/>
    <s v="USD"/>
    <n v="7730477352"/>
    <d v="2025-12-24T00:00:00"/>
    <s v="TEMPE CN"/>
    <m/>
    <d v="2025-09-18T00:00:00"/>
    <d v="2025-10-05T00:00:00"/>
    <x v="10"/>
    <n v="12"/>
    <x v="0"/>
    <x v="0"/>
    <x v="0"/>
    <x v="0"/>
    <x v="1"/>
  </r>
  <r>
    <n v="515"/>
    <n v="5547954448"/>
    <d v="2025-09-22T00:00:00"/>
    <d v="2025-09-19T00:00:00"/>
    <d v="2025-09-22T00:00:00"/>
    <n v="257832280"/>
    <n v="63388"/>
    <s v="USD"/>
    <n v="7730458692"/>
    <d v="2025-10-13T00:00:00"/>
    <s v="TEMPE CN"/>
    <m/>
    <d v="2025-09-18T00:00:00"/>
    <d v="2025-10-05T00:00:00"/>
    <x v="10"/>
    <n v="10"/>
    <x v="0"/>
    <x v="0"/>
    <x v="0"/>
    <x v="0"/>
    <x v="1"/>
  </r>
  <r>
    <n v="515"/>
    <n v="5547954450"/>
    <d v="2025-09-22T00:00:00"/>
    <d v="2025-09-19T00:00:00"/>
    <d v="2025-09-22T00:00:00"/>
    <n v="257832280"/>
    <n v="394"/>
    <s v="USD"/>
    <n v="7730458693"/>
    <d v="2025-10-13T00:00:00"/>
    <s v="TEMPE CN"/>
    <m/>
    <d v="2025-09-18T00:00:00"/>
    <d v="2025-10-05T00:00:00"/>
    <x v="10"/>
    <n v="10"/>
    <x v="0"/>
    <x v="0"/>
    <x v="0"/>
    <x v="0"/>
    <x v="1"/>
  </r>
  <r>
    <n v="515"/>
    <n v="5547954460"/>
    <d v="2025-09-22T00:00:00"/>
    <d v="2025-09-19T00:00:00"/>
    <d v="2025-09-22T00:00:00"/>
    <n v="257832280"/>
    <n v="25328"/>
    <s v="USD"/>
    <n v="7730458731"/>
    <d v="2025-10-13T00:00:00"/>
    <s v="TEMPE CN"/>
    <m/>
    <d v="2025-09-18T00:00:00"/>
    <d v="2025-10-05T00:00:00"/>
    <x v="10"/>
    <n v="10"/>
    <x v="0"/>
    <x v="0"/>
    <x v="0"/>
    <x v="0"/>
    <x v="1"/>
  </r>
  <r>
    <n v="515"/>
    <n v="5547954461"/>
    <d v="2025-09-22T00:00:00"/>
    <d v="2025-09-19T00:00:00"/>
    <d v="2025-09-22T00:00:00"/>
    <n v="257832280"/>
    <n v="13945"/>
    <s v="USD"/>
    <n v="7730458732"/>
    <d v="2025-10-13T00:00:00"/>
    <s v="TEMPE CN"/>
    <m/>
    <d v="2025-09-18T00:00:00"/>
    <d v="2025-10-05T00:00:00"/>
    <x v="10"/>
    <n v="10"/>
    <x v="0"/>
    <x v="0"/>
    <x v="0"/>
    <x v="0"/>
    <x v="1"/>
  </r>
  <r>
    <n v="515"/>
    <n v="5547954459"/>
    <d v="2025-09-22T00:00:00"/>
    <d v="2025-09-19T00:00:00"/>
    <d v="2025-09-22T00:00:00"/>
    <n v="257832280"/>
    <n v="394"/>
    <s v="USD"/>
    <n v="7730458733"/>
    <d v="2025-10-13T00:00:00"/>
    <s v="TEMPE CN"/>
    <m/>
    <d v="2025-09-18T00:00:00"/>
    <d v="2025-10-05T00:00:00"/>
    <x v="10"/>
    <n v="10"/>
    <x v="0"/>
    <x v="0"/>
    <x v="0"/>
    <x v="0"/>
    <x v="1"/>
  </r>
  <r>
    <n v="515"/>
    <n v="5547954456"/>
    <d v="2025-09-22T00:00:00"/>
    <d v="2025-09-19T00:00:00"/>
    <d v="2025-09-22T00:00:00"/>
    <n v="257832280"/>
    <n v="1394"/>
    <s v="USD"/>
    <n v="7730458734"/>
    <d v="2025-10-13T00:00:00"/>
    <s v="TEMPE CN"/>
    <m/>
    <d v="2025-09-18T00:00:00"/>
    <d v="2025-10-05T00:00:00"/>
    <x v="10"/>
    <n v="10"/>
    <x v="0"/>
    <x v="0"/>
    <x v="0"/>
    <x v="0"/>
    <x v="1"/>
  </r>
  <r>
    <n v="515"/>
    <n v="5547954443"/>
    <d v="2025-09-22T00:00:00"/>
    <d v="2025-09-19T00:00:00"/>
    <d v="2025-09-22T00:00:00"/>
    <n v="257832280"/>
    <n v="2263"/>
    <s v="USD"/>
    <n v="7730458735"/>
    <d v="2025-10-13T00:00:00"/>
    <s v="TEMPE CN"/>
    <m/>
    <d v="2025-09-18T00:00:00"/>
    <d v="2025-10-05T00:00:00"/>
    <x v="10"/>
    <n v="10"/>
    <x v="0"/>
    <x v="0"/>
    <x v="0"/>
    <x v="0"/>
    <x v="1"/>
  </r>
  <r>
    <n v="515"/>
    <n v="5547954453"/>
    <d v="2025-09-22T00:00:00"/>
    <d v="2025-09-19T00:00:00"/>
    <d v="2025-09-22T00:00:00"/>
    <n v="257832280"/>
    <n v="60117"/>
    <s v="USD"/>
    <n v="7730458736"/>
    <d v="2025-10-13T00:00:00"/>
    <s v="TEMPE CN"/>
    <m/>
    <d v="2025-09-18T00:00:00"/>
    <d v="2025-10-05T00:00:00"/>
    <x v="10"/>
    <n v="10"/>
    <x v="0"/>
    <x v="0"/>
    <x v="0"/>
    <x v="0"/>
    <x v="1"/>
  </r>
  <r>
    <n v="515"/>
    <n v="5547954455"/>
    <d v="2025-09-22T00:00:00"/>
    <d v="2025-09-19T00:00:00"/>
    <d v="2025-09-22T00:00:00"/>
    <n v="257832280"/>
    <n v="394"/>
    <s v="USD"/>
    <n v="7730458737"/>
    <d v="2025-10-13T00:00:00"/>
    <s v="TEMPE CN"/>
    <m/>
    <d v="2025-09-18T00:00:00"/>
    <d v="2025-10-05T00:00:00"/>
    <x v="10"/>
    <n v="10"/>
    <x v="0"/>
    <x v="0"/>
    <x v="0"/>
    <x v="0"/>
    <x v="1"/>
  </r>
  <r>
    <n v="515"/>
    <n v="5547954444"/>
    <d v="2025-09-22T00:00:00"/>
    <d v="2025-09-19T00:00:00"/>
    <d v="2025-09-22T00:00:00"/>
    <n v="257832280"/>
    <n v="221"/>
    <s v="USD"/>
    <n v="7730458738"/>
    <d v="2025-10-13T00:00:00"/>
    <s v="TEMPE CN"/>
    <m/>
    <d v="2025-09-18T00:00:00"/>
    <d v="2025-10-05T00:00:00"/>
    <x v="10"/>
    <n v="10"/>
    <x v="0"/>
    <x v="0"/>
    <x v="0"/>
    <x v="0"/>
    <x v="1"/>
  </r>
  <r>
    <n v="515"/>
    <n v="5547980953"/>
    <d v="2025-10-09T00:00:00"/>
    <d v="2025-10-03T00:00:00"/>
    <d v="2025-10-09T00:00:00"/>
    <n v="258264778"/>
    <n v="18619"/>
    <s v="USD"/>
    <n v="7730460210"/>
    <d v="2025-10-17T00:00:00"/>
    <s v="TEMPE CN"/>
    <m/>
    <d v="2025-09-30T00:00:00"/>
    <d v="2025-10-12T00:00:00"/>
    <x v="9"/>
    <n v="10"/>
    <x v="0"/>
    <x v="0"/>
    <x v="0"/>
    <x v="0"/>
    <x v="1"/>
  </r>
  <r>
    <n v="515"/>
    <n v="5547980960"/>
    <d v="2025-10-09T00:00:00"/>
    <d v="2025-10-03T00:00:00"/>
    <d v="2025-10-09T00:00:00"/>
    <n v="258264778"/>
    <n v="48730"/>
    <s v="USD"/>
    <n v="7730460211"/>
    <d v="2025-10-17T00:00:00"/>
    <s v="TEMPE CN"/>
    <m/>
    <d v="2025-09-30T00:00:00"/>
    <d v="2025-10-12T00:00:00"/>
    <x v="9"/>
    <n v="10"/>
    <x v="0"/>
    <x v="0"/>
    <x v="0"/>
    <x v="0"/>
    <x v="1"/>
  </r>
  <r>
    <n v="515"/>
    <n v="5547980967"/>
    <d v="2025-10-09T00:00:00"/>
    <d v="2025-10-03T00:00:00"/>
    <d v="2025-10-09T00:00:00"/>
    <n v="258264778"/>
    <n v="395"/>
    <s v="USD"/>
    <n v="7730460212"/>
    <d v="2025-10-17T00:00:00"/>
    <s v="TEMPE CN"/>
    <m/>
    <d v="2025-09-30T00:00:00"/>
    <d v="2025-10-12T00:00:00"/>
    <x v="9"/>
    <n v="10"/>
    <x v="0"/>
    <x v="0"/>
    <x v="0"/>
    <x v="0"/>
    <x v="1"/>
  </r>
  <r>
    <n v="515"/>
    <n v="5547980965"/>
    <d v="2025-10-09T00:00:00"/>
    <d v="2025-10-03T00:00:00"/>
    <d v="2025-10-09T00:00:00"/>
    <n v="258264778"/>
    <n v="395"/>
    <s v="USD"/>
    <n v="7730460213"/>
    <d v="2025-10-17T00:00:00"/>
    <s v="TEMPE CN"/>
    <m/>
    <d v="2025-09-30T00:00:00"/>
    <d v="2025-10-12T00:00:00"/>
    <x v="9"/>
    <n v="10"/>
    <x v="0"/>
    <x v="0"/>
    <x v="0"/>
    <x v="0"/>
    <x v="1"/>
  </r>
  <r>
    <n v="515"/>
    <n v="5547980956"/>
    <d v="2025-10-09T00:00:00"/>
    <d v="2025-10-03T00:00:00"/>
    <d v="2025-10-09T00:00:00"/>
    <n v="258264778"/>
    <n v="20480"/>
    <s v="USD"/>
    <n v="7730460214"/>
    <d v="2025-10-17T00:00:00"/>
    <s v="TEMPE CN"/>
    <m/>
    <d v="2025-09-30T00:00:00"/>
    <d v="2025-10-12T00:00:00"/>
    <x v="9"/>
    <n v="10"/>
    <x v="0"/>
    <x v="0"/>
    <x v="0"/>
    <x v="0"/>
    <x v="1"/>
  </r>
  <r>
    <n v="515"/>
    <n v="5547980973"/>
    <d v="2025-10-09T00:00:00"/>
    <d v="2025-10-03T00:00:00"/>
    <d v="2025-10-09T00:00:00"/>
    <n v="258264778"/>
    <n v="2228"/>
    <s v="USD"/>
    <n v="7730460215"/>
    <d v="2025-10-17T00:00:00"/>
    <s v="TEMPE CN"/>
    <m/>
    <d v="2025-09-30T00:00:00"/>
    <d v="2025-10-12T00:00:00"/>
    <x v="9"/>
    <n v="10"/>
    <x v="0"/>
    <x v="0"/>
    <x v="0"/>
    <x v="0"/>
    <x v="1"/>
  </r>
  <r>
    <n v="515"/>
    <n v="5547980952"/>
    <d v="2025-10-09T00:00:00"/>
    <d v="2025-10-03T00:00:00"/>
    <d v="2025-10-09T00:00:00"/>
    <n v="258264778"/>
    <n v="2783"/>
    <s v="USD"/>
    <n v="7730460216"/>
    <d v="2025-10-17T00:00:00"/>
    <s v="TEMPE CN"/>
    <m/>
    <d v="2025-09-30T00:00:00"/>
    <d v="2025-10-12T00:00:00"/>
    <x v="9"/>
    <n v="10"/>
    <x v="0"/>
    <x v="0"/>
    <x v="0"/>
    <x v="0"/>
    <x v="1"/>
  </r>
  <r>
    <n v="515"/>
    <n v="5547980970"/>
    <d v="2025-10-09T00:00:00"/>
    <d v="2025-10-03T00:00:00"/>
    <d v="2025-10-09T00:00:00"/>
    <n v="258264778"/>
    <n v="56"/>
    <s v="USD"/>
    <n v="7730460217"/>
    <d v="2025-10-17T00:00:00"/>
    <s v="TEMPE CN"/>
    <m/>
    <d v="2025-09-30T00:00:00"/>
    <d v="2025-10-12T00:00:00"/>
    <x v="9"/>
    <n v="10"/>
    <x v="0"/>
    <x v="0"/>
    <x v="0"/>
    <x v="0"/>
    <x v="1"/>
  </r>
  <r>
    <n v="515"/>
    <n v="5547980954"/>
    <d v="2025-10-09T00:00:00"/>
    <d v="2025-10-03T00:00:00"/>
    <d v="2025-10-09T00:00:00"/>
    <n v="258264778"/>
    <n v="16697"/>
    <s v="USD"/>
    <n v="7730460218"/>
    <d v="2025-10-17T00:00:00"/>
    <s v="TEMPE CN"/>
    <m/>
    <d v="2025-09-30T00:00:00"/>
    <d v="2025-10-12T00:00:00"/>
    <x v="9"/>
    <n v="10"/>
    <x v="0"/>
    <x v="0"/>
    <x v="0"/>
    <x v="0"/>
    <x v="1"/>
  </r>
  <r>
    <n v="515"/>
    <n v="5547980951"/>
    <d v="2025-10-09T00:00:00"/>
    <d v="2025-10-03T00:00:00"/>
    <d v="2025-10-09T00:00:00"/>
    <n v="258264778"/>
    <n v="15609"/>
    <s v="USD"/>
    <n v="7730460219"/>
    <d v="2025-10-17T00:00:00"/>
    <s v="TEMPE CN"/>
    <m/>
    <d v="2025-09-30T00:00:00"/>
    <d v="2025-10-12T00:00:00"/>
    <x v="9"/>
    <n v="10"/>
    <x v="0"/>
    <x v="0"/>
    <x v="0"/>
    <x v="0"/>
    <x v="1"/>
  </r>
  <r>
    <n v="515"/>
    <n v="5547980955"/>
    <d v="2025-10-09T00:00:00"/>
    <d v="2025-10-03T00:00:00"/>
    <d v="2025-10-09T00:00:00"/>
    <n v="258264778"/>
    <n v="28766"/>
    <s v="USD"/>
    <n v="7730460220"/>
    <d v="2025-10-17T00:00:00"/>
    <s v="TEMPE CN"/>
    <m/>
    <d v="2025-09-30T00:00:00"/>
    <d v="2025-10-12T00:00:00"/>
    <x v="9"/>
    <n v="10"/>
    <x v="0"/>
    <x v="0"/>
    <x v="0"/>
    <x v="0"/>
    <x v="1"/>
  </r>
  <r>
    <n v="515"/>
    <n v="5547980958"/>
    <d v="2025-10-09T00:00:00"/>
    <d v="2025-10-03T00:00:00"/>
    <d v="2025-10-09T00:00:00"/>
    <n v="258264778"/>
    <n v="41056"/>
    <s v="USD"/>
    <n v="7730460221"/>
    <d v="2025-10-17T00:00:00"/>
    <s v="TEMPE CN"/>
    <m/>
    <d v="2025-09-30T00:00:00"/>
    <d v="2025-10-12T00:00:00"/>
    <x v="9"/>
    <n v="10"/>
    <x v="0"/>
    <x v="0"/>
    <x v="0"/>
    <x v="0"/>
    <x v="1"/>
  </r>
  <r>
    <n v="515"/>
    <n v="5547980959"/>
    <d v="2025-10-09T00:00:00"/>
    <d v="2025-10-03T00:00:00"/>
    <d v="2025-10-09T00:00:00"/>
    <n v="258264778"/>
    <n v="395"/>
    <s v="USD"/>
    <n v="7730460233"/>
    <d v="2025-10-17T00:00:00"/>
    <s v="TEMPE CN"/>
    <m/>
    <d v="2025-09-30T00:00:00"/>
    <d v="2025-10-12T00:00:00"/>
    <x v="9"/>
    <n v="10"/>
    <x v="0"/>
    <x v="0"/>
    <x v="0"/>
    <x v="0"/>
    <x v="1"/>
  </r>
  <r>
    <n v="515"/>
    <n v="5547980971"/>
    <d v="2025-10-09T00:00:00"/>
    <d v="2025-10-03T00:00:00"/>
    <d v="2025-10-09T00:00:00"/>
    <n v="258264778"/>
    <n v="395"/>
    <s v="USD"/>
    <n v="7730477353"/>
    <d v="2025-12-24T00:00:00"/>
    <s v="TEMPE CN"/>
    <m/>
    <d v="2025-09-30T00:00:00"/>
    <d v="2025-10-12T00:00:00"/>
    <x v="9"/>
    <n v="12"/>
    <x v="0"/>
    <x v="0"/>
    <x v="0"/>
    <x v="0"/>
    <x v="1"/>
  </r>
  <r>
    <n v="515"/>
    <n v="5547980957"/>
    <d v="2025-10-09T00:00:00"/>
    <d v="2025-10-03T00:00:00"/>
    <d v="2025-10-09T00:00:00"/>
    <n v="258264778"/>
    <n v="261"/>
    <s v="USD"/>
    <n v="7730460235"/>
    <d v="2025-10-17T00:00:00"/>
    <s v="TEMPE CN"/>
    <m/>
    <d v="2025-09-30T00:00:00"/>
    <d v="2025-10-12T00:00:00"/>
    <x v="9"/>
    <n v="10"/>
    <x v="0"/>
    <x v="0"/>
    <x v="0"/>
    <x v="0"/>
    <x v="1"/>
  </r>
  <r>
    <n v="515"/>
    <n v="5547980966"/>
    <d v="2025-10-09T00:00:00"/>
    <d v="2025-10-03T00:00:00"/>
    <d v="2025-10-09T00:00:00"/>
    <n v="258264778"/>
    <n v="481"/>
    <s v="USD"/>
    <n v="7730460236"/>
    <d v="2025-10-17T00:00:00"/>
    <s v="TEMPE CN"/>
    <m/>
    <d v="2025-09-30T00:00:00"/>
    <d v="2025-10-12T00:00:00"/>
    <x v="9"/>
    <n v="10"/>
    <x v="0"/>
    <x v="0"/>
    <x v="0"/>
    <x v="0"/>
    <x v="1"/>
  </r>
  <r>
    <n v="515"/>
    <n v="5547980962"/>
    <d v="2025-10-09T00:00:00"/>
    <d v="2025-10-03T00:00:00"/>
    <d v="2025-10-09T00:00:00"/>
    <n v="258264778"/>
    <n v="2706"/>
    <s v="USD"/>
    <n v="7730460237"/>
    <d v="2025-10-17T00:00:00"/>
    <s v="TEMPE CN"/>
    <m/>
    <d v="2025-09-30T00:00:00"/>
    <d v="2025-10-12T00:00:00"/>
    <x v="9"/>
    <n v="10"/>
    <x v="0"/>
    <x v="0"/>
    <x v="0"/>
    <x v="0"/>
    <x v="1"/>
  </r>
  <r>
    <n v="515"/>
    <n v="5547980961"/>
    <d v="2025-10-09T00:00:00"/>
    <d v="2025-10-03T00:00:00"/>
    <d v="2025-10-09T00:00:00"/>
    <n v="258264778"/>
    <n v="1389"/>
    <s v="USD"/>
    <n v="7730460238"/>
    <d v="2025-10-17T00:00:00"/>
    <s v="TEMPE CN"/>
    <m/>
    <d v="2025-09-30T00:00:00"/>
    <d v="2025-10-12T00:00:00"/>
    <x v="9"/>
    <n v="10"/>
    <x v="0"/>
    <x v="0"/>
    <x v="0"/>
    <x v="0"/>
    <x v="1"/>
  </r>
  <r>
    <n v="515"/>
    <n v="5547980972"/>
    <d v="2025-10-09T00:00:00"/>
    <d v="2025-10-03T00:00:00"/>
    <d v="2025-10-09T00:00:00"/>
    <n v="258264778"/>
    <n v="657"/>
    <s v="USD"/>
    <n v="7730460239"/>
    <d v="2025-10-17T00:00:00"/>
    <s v="TEMPE CN"/>
    <m/>
    <d v="2025-09-30T00:00:00"/>
    <d v="2025-10-12T00:00:00"/>
    <x v="9"/>
    <n v="10"/>
    <x v="0"/>
    <x v="0"/>
    <x v="0"/>
    <x v="0"/>
    <x v="1"/>
  </r>
  <r>
    <n v="515"/>
    <n v="5547980963"/>
    <d v="2025-10-09T00:00:00"/>
    <d v="2025-10-03T00:00:00"/>
    <d v="2025-10-09T00:00:00"/>
    <n v="258264778"/>
    <n v="564"/>
    <s v="USD"/>
    <n v="7730460240"/>
    <d v="2025-10-17T00:00:00"/>
    <s v="TEMPE CN"/>
    <m/>
    <d v="2025-09-30T00:00:00"/>
    <d v="2025-10-12T00:00:00"/>
    <x v="9"/>
    <n v="10"/>
    <x v="0"/>
    <x v="0"/>
    <x v="0"/>
    <x v="0"/>
    <x v="1"/>
  </r>
  <r>
    <n v="515"/>
    <n v="5547980969"/>
    <d v="2025-10-09T00:00:00"/>
    <d v="2025-10-03T00:00:00"/>
    <d v="2025-10-09T00:00:00"/>
    <n v="258264778"/>
    <n v="418"/>
    <s v="USD"/>
    <n v="7730460241"/>
    <d v="2025-10-17T00:00:00"/>
    <s v="TEMPE CN"/>
    <m/>
    <d v="2025-09-30T00:00:00"/>
    <d v="2025-10-12T00:00:00"/>
    <x v="9"/>
    <n v="10"/>
    <x v="0"/>
    <x v="0"/>
    <x v="0"/>
    <x v="0"/>
    <x v="1"/>
  </r>
  <r>
    <n v="515"/>
    <n v="5547988334"/>
    <d v="2025-10-09T00:00:00"/>
    <d v="2025-10-08T00:00:00"/>
    <d v="2025-10-09T00:00:00"/>
    <n v="258264776"/>
    <n v="1992"/>
    <s v="USD"/>
    <n v="7730461132"/>
    <d v="2025-10-22T00:00:00"/>
    <s v="TEMPE CN"/>
    <m/>
    <d v="2025-10-04T00:00:00"/>
    <d v="2025-10-19T00:00:00"/>
    <x v="9"/>
    <n v="10"/>
    <x v="0"/>
    <x v="0"/>
    <x v="0"/>
    <x v="0"/>
    <x v="1"/>
  </r>
  <r>
    <n v="515"/>
    <n v="5547988209"/>
    <d v="2025-10-09T00:00:00"/>
    <d v="2025-10-07T00:00:00"/>
    <d v="2025-10-09T00:00:00"/>
    <n v="258264776"/>
    <n v="395"/>
    <s v="USD"/>
    <n v="7730461134"/>
    <d v="2025-10-22T00:00:00"/>
    <s v="TEMPE CN"/>
    <m/>
    <d v="2025-10-04T00:00:00"/>
    <d v="2025-10-19T00:00:00"/>
    <x v="9"/>
    <n v="10"/>
    <x v="0"/>
    <x v="0"/>
    <x v="0"/>
    <x v="0"/>
    <x v="1"/>
  </r>
  <r>
    <n v="515"/>
    <n v="5547988204"/>
    <d v="2025-10-09T00:00:00"/>
    <d v="2025-10-07T00:00:00"/>
    <d v="2025-10-09T00:00:00"/>
    <n v="258264776"/>
    <n v="759"/>
    <s v="USD"/>
    <n v="7730461136"/>
    <d v="2025-10-22T00:00:00"/>
    <s v="TEMPE CN"/>
    <m/>
    <d v="2025-10-04T00:00:00"/>
    <d v="2025-10-19T00:00:00"/>
    <x v="9"/>
    <n v="10"/>
    <x v="0"/>
    <x v="0"/>
    <x v="0"/>
    <x v="0"/>
    <x v="1"/>
  </r>
  <r>
    <n v="515"/>
    <n v="5547988210"/>
    <d v="2025-10-09T00:00:00"/>
    <d v="2025-10-07T00:00:00"/>
    <d v="2025-10-09T00:00:00"/>
    <n v="258264776"/>
    <n v="395"/>
    <s v="USD"/>
    <n v="7730461137"/>
    <d v="2025-10-22T00:00:00"/>
    <s v="TEMPE CN"/>
    <m/>
    <d v="2025-10-04T00:00:00"/>
    <d v="2025-10-19T00:00:00"/>
    <x v="9"/>
    <n v="10"/>
    <x v="0"/>
    <x v="0"/>
    <x v="0"/>
    <x v="0"/>
    <x v="1"/>
  </r>
  <r>
    <n v="515"/>
    <n v="5547988206"/>
    <d v="2025-10-09T00:00:00"/>
    <d v="2025-10-07T00:00:00"/>
    <d v="2025-10-09T00:00:00"/>
    <n v="258264776"/>
    <n v="517"/>
    <s v="USD"/>
    <n v="7730461138"/>
    <d v="2025-10-22T00:00:00"/>
    <s v="TEMPE CN"/>
    <m/>
    <d v="2025-10-04T00:00:00"/>
    <d v="2025-10-19T00:00:00"/>
    <x v="9"/>
    <n v="10"/>
    <x v="0"/>
    <x v="0"/>
    <x v="0"/>
    <x v="0"/>
    <x v="1"/>
  </r>
  <r>
    <n v="515"/>
    <n v="5547988316"/>
    <d v="2025-10-09T00:00:00"/>
    <d v="2025-10-08T00:00:00"/>
    <d v="2025-10-09T00:00:00"/>
    <n v="258264776"/>
    <n v="1606"/>
    <s v="USD"/>
    <n v="7730461139"/>
    <d v="2025-10-22T00:00:00"/>
    <s v="TEMPE CN"/>
    <m/>
    <d v="2025-10-04T00:00:00"/>
    <d v="2025-10-19T00:00:00"/>
    <x v="9"/>
    <n v="10"/>
    <x v="0"/>
    <x v="0"/>
    <x v="0"/>
    <x v="0"/>
    <x v="1"/>
  </r>
  <r>
    <n v="515"/>
    <n v="5547988199"/>
    <d v="2025-10-09T00:00:00"/>
    <d v="2025-10-07T00:00:00"/>
    <d v="2025-10-09T00:00:00"/>
    <n v="258264776"/>
    <n v="2105"/>
    <s v="USD"/>
    <n v="7730461140"/>
    <d v="2025-10-22T00:00:00"/>
    <s v="TEMPE CN"/>
    <m/>
    <d v="2025-10-04T00:00:00"/>
    <d v="2025-10-19T00:00:00"/>
    <x v="9"/>
    <n v="10"/>
    <x v="0"/>
    <x v="0"/>
    <x v="0"/>
    <x v="0"/>
    <x v="1"/>
  </r>
  <r>
    <n v="515"/>
    <n v="5547988205"/>
    <d v="2025-10-09T00:00:00"/>
    <d v="2025-10-07T00:00:00"/>
    <d v="2025-10-09T00:00:00"/>
    <n v="258264776"/>
    <n v="43074"/>
    <s v="USD"/>
    <n v="7730461141"/>
    <d v="2025-10-22T00:00:00"/>
    <s v="TEMPE CN"/>
    <m/>
    <d v="2025-10-04T00:00:00"/>
    <d v="2025-10-19T00:00:00"/>
    <x v="9"/>
    <n v="10"/>
    <x v="0"/>
    <x v="0"/>
    <x v="0"/>
    <x v="0"/>
    <x v="1"/>
  </r>
  <r>
    <n v="515"/>
    <n v="5547988201"/>
    <d v="2025-10-09T00:00:00"/>
    <d v="2025-10-07T00:00:00"/>
    <d v="2025-10-09T00:00:00"/>
    <n v="258264776"/>
    <n v="695"/>
    <s v="USD"/>
    <n v="7730461142"/>
    <d v="2025-10-22T00:00:00"/>
    <s v="TEMPE CN"/>
    <m/>
    <d v="2025-10-04T00:00:00"/>
    <d v="2025-10-19T00:00:00"/>
    <x v="9"/>
    <n v="10"/>
    <x v="0"/>
    <x v="0"/>
    <x v="0"/>
    <x v="0"/>
    <x v="1"/>
  </r>
  <r>
    <n v="515"/>
    <n v="5547988203"/>
    <d v="2025-10-09T00:00:00"/>
    <d v="2025-10-07T00:00:00"/>
    <d v="2025-10-09T00:00:00"/>
    <n v="258264776"/>
    <n v="646"/>
    <s v="USD"/>
    <n v="7730461143"/>
    <d v="2025-10-22T00:00:00"/>
    <s v="TEMPE CN"/>
    <m/>
    <d v="2025-10-04T00:00:00"/>
    <d v="2025-10-19T00:00:00"/>
    <x v="9"/>
    <n v="10"/>
    <x v="0"/>
    <x v="0"/>
    <x v="0"/>
    <x v="0"/>
    <x v="1"/>
  </r>
  <r>
    <n v="515"/>
    <n v="5547988200"/>
    <d v="2025-10-09T00:00:00"/>
    <d v="2025-10-07T00:00:00"/>
    <d v="2025-10-09T00:00:00"/>
    <n v="258264776"/>
    <n v="50325"/>
    <s v="USD"/>
    <n v="7730461144"/>
    <d v="2025-10-22T00:00:00"/>
    <s v="TEMPE CN"/>
    <m/>
    <d v="2025-10-04T00:00:00"/>
    <d v="2025-10-19T00:00:00"/>
    <x v="9"/>
    <n v="10"/>
    <x v="0"/>
    <x v="0"/>
    <x v="0"/>
    <x v="0"/>
    <x v="1"/>
  </r>
  <r>
    <n v="515"/>
    <n v="5547988198"/>
    <d v="2025-10-09T00:00:00"/>
    <d v="2025-10-07T00:00:00"/>
    <d v="2025-10-09T00:00:00"/>
    <n v="258264776"/>
    <n v="2733"/>
    <s v="USD"/>
    <n v="7730461145"/>
    <d v="2025-10-22T00:00:00"/>
    <s v="TEMPE CN"/>
    <m/>
    <d v="2025-10-04T00:00:00"/>
    <d v="2025-10-19T00:00:00"/>
    <x v="9"/>
    <n v="10"/>
    <x v="0"/>
    <x v="0"/>
    <x v="0"/>
    <x v="0"/>
    <x v="1"/>
  </r>
  <r>
    <n v="515"/>
    <n v="5547988202"/>
    <d v="2025-10-09T00:00:00"/>
    <d v="2025-10-07T00:00:00"/>
    <d v="2025-10-09T00:00:00"/>
    <n v="258264776"/>
    <n v="2508"/>
    <s v="USD"/>
    <n v="7730461146"/>
    <d v="2025-10-22T00:00:00"/>
    <s v="TEMPE CN"/>
    <m/>
    <d v="2025-10-04T00:00:00"/>
    <d v="2025-10-19T00:00:00"/>
    <x v="9"/>
    <n v="10"/>
    <x v="0"/>
    <x v="0"/>
    <x v="0"/>
    <x v="0"/>
    <x v="1"/>
  </r>
  <r>
    <n v="515"/>
    <n v="5547988335"/>
    <d v="2025-10-09T00:00:00"/>
    <d v="2025-10-08T00:00:00"/>
    <d v="2025-10-09T00:00:00"/>
    <n v="258264776"/>
    <n v="11186"/>
    <s v="USD"/>
    <n v="7730461147"/>
    <d v="2025-10-22T00:00:00"/>
    <s v="TEMPE CN"/>
    <m/>
    <d v="2025-10-04T00:00:00"/>
    <d v="2025-10-19T00:00:00"/>
    <x v="9"/>
    <n v="10"/>
    <x v="0"/>
    <x v="0"/>
    <x v="0"/>
    <x v="0"/>
    <x v="1"/>
  </r>
  <r>
    <n v="515"/>
    <n v="5547988333"/>
    <d v="2025-10-09T00:00:00"/>
    <d v="2025-10-08T00:00:00"/>
    <d v="2025-10-09T00:00:00"/>
    <n v="258264776"/>
    <n v="7294"/>
    <s v="USD"/>
    <n v="7730461148"/>
    <d v="2025-10-22T00:00:00"/>
    <s v="TEMPE CN"/>
    <m/>
    <d v="2025-10-04T00:00:00"/>
    <d v="2025-10-19T00:00:00"/>
    <x v="9"/>
    <n v="10"/>
    <x v="0"/>
    <x v="0"/>
    <x v="0"/>
    <x v="0"/>
    <x v="1"/>
  </r>
  <r>
    <n v="515"/>
    <n v="5547988207"/>
    <d v="2025-10-09T00:00:00"/>
    <d v="2025-10-07T00:00:00"/>
    <d v="2025-10-09T00:00:00"/>
    <n v="258264776"/>
    <n v="1121"/>
    <s v="USD"/>
    <n v="7730461279"/>
    <d v="2025-10-22T00:00:00"/>
    <s v="TEMPE CN"/>
    <m/>
    <d v="2025-10-04T00:00:00"/>
    <d v="2025-10-19T00:00:00"/>
    <x v="9"/>
    <n v="10"/>
    <x v="0"/>
    <x v="0"/>
    <x v="0"/>
    <x v="0"/>
    <x v="1"/>
  </r>
  <r>
    <n v="515"/>
    <n v="5547988208"/>
    <d v="2025-10-09T00:00:00"/>
    <d v="2025-10-07T00:00:00"/>
    <d v="2025-10-09T00:00:00"/>
    <n v="258264776"/>
    <n v="395"/>
    <s v="USD"/>
    <n v="7730461280"/>
    <d v="2025-10-22T00:00:00"/>
    <s v="TEMPE CN"/>
    <m/>
    <d v="2025-10-04T00:00:00"/>
    <d v="2025-10-19T00:00:00"/>
    <x v="9"/>
    <n v="10"/>
    <x v="0"/>
    <x v="0"/>
    <x v="0"/>
    <x v="0"/>
    <x v="1"/>
  </r>
  <r>
    <n v="515"/>
    <n v="5548006303"/>
    <d v="2025-10-09T00:00:00"/>
    <d v="2025-10-16T00:00:00"/>
    <d v="2025-01-17T00:00:00"/>
    <n v="258264776"/>
    <n v="1005"/>
    <s v="USD"/>
    <n v="7730461449"/>
    <d v="2025-10-22T00:00:00"/>
    <s v="TEMPE CN"/>
    <m/>
    <d v="2025-10-04T00:00:00"/>
    <d v="2025-10-19T00:00:00"/>
    <x v="9"/>
    <n v="10"/>
    <x v="0"/>
    <x v="0"/>
    <x v="1"/>
    <x v="0"/>
    <x v="0"/>
  </r>
  <r>
    <n v="515"/>
    <n v="5283295489"/>
    <d v="2025-10-16T00:00:00"/>
    <d v="2025-10-15T00:00:00"/>
    <d v="2025-10-16T00:00:00"/>
    <n v="259917917"/>
    <n v="1142"/>
    <s v="USD"/>
    <n v="7730465145"/>
    <d v="2025-11-05T00:00:00"/>
    <s v="TEMPE CN"/>
    <m/>
    <d v="2025-10-09T00:00:00"/>
    <d v="2025-11-05T00:00:00"/>
    <x v="9"/>
    <n v="11"/>
    <x v="0"/>
    <x v="0"/>
    <x v="0"/>
    <x v="0"/>
    <x v="0"/>
  </r>
  <r>
    <n v="515"/>
    <n v="5283295486"/>
    <d v="2025-10-16T00:00:00"/>
    <d v="2025-10-15T00:00:00"/>
    <d v="2025-10-16T00:00:00"/>
    <n v="259917917"/>
    <n v="1142"/>
    <s v="USD"/>
    <n v="7730465146"/>
    <d v="2025-11-05T00:00:00"/>
    <s v="TEMPE CN"/>
    <m/>
    <d v="2025-10-09T00:00:00"/>
    <d v="2025-11-05T00:00:00"/>
    <x v="9"/>
    <n v="11"/>
    <x v="0"/>
    <x v="0"/>
    <x v="0"/>
    <x v="0"/>
    <x v="0"/>
  </r>
  <r>
    <n v="515"/>
    <n v="5283295485"/>
    <d v="2025-10-16T00:00:00"/>
    <d v="2025-10-15T00:00:00"/>
    <d v="2025-10-16T00:00:00"/>
    <n v="259917917"/>
    <n v="1142"/>
    <s v="USD"/>
    <n v="7730465147"/>
    <d v="2025-11-05T00:00:00"/>
    <s v="TEMPE CN"/>
    <m/>
    <d v="2025-10-09T00:00:00"/>
    <d v="2025-11-05T00:00:00"/>
    <x v="9"/>
    <n v="11"/>
    <x v="0"/>
    <x v="0"/>
    <x v="0"/>
    <x v="0"/>
    <x v="0"/>
  </r>
  <r>
    <n v="515"/>
    <n v="5283295484"/>
    <d v="2025-10-16T00:00:00"/>
    <d v="2025-10-15T00:00:00"/>
    <d v="2025-10-16T00:00:00"/>
    <n v="259917917"/>
    <n v="1142"/>
    <s v="USD"/>
    <n v="7730465148"/>
    <d v="2025-11-05T00:00:00"/>
    <s v="TEMPE CN"/>
    <m/>
    <d v="2025-10-09T00:00:00"/>
    <d v="2025-11-05T00:00:00"/>
    <x v="9"/>
    <n v="11"/>
    <x v="0"/>
    <x v="0"/>
    <x v="0"/>
    <x v="0"/>
    <x v="0"/>
  </r>
  <r>
    <n v="515"/>
    <n v="5283295483"/>
    <d v="2025-10-16T00:00:00"/>
    <d v="2025-10-15T00:00:00"/>
    <d v="2025-10-16T00:00:00"/>
    <n v="259917917"/>
    <n v="1142"/>
    <s v="USD"/>
    <n v="7730465149"/>
    <d v="2025-11-05T00:00:00"/>
    <s v="TEMPE CN"/>
    <m/>
    <d v="2025-10-09T00:00:00"/>
    <d v="2025-11-05T00:00:00"/>
    <x v="9"/>
    <n v="11"/>
    <x v="0"/>
    <x v="0"/>
    <x v="0"/>
    <x v="0"/>
    <x v="0"/>
  </r>
  <r>
    <n v="515"/>
    <n v="5548008428"/>
    <d v="2025-10-18T00:00:00"/>
    <d v="2025-10-17T00:00:00"/>
    <d v="2025-10-18T00:00:00"/>
    <n v="258986228"/>
    <n v="394"/>
    <s v="USD"/>
    <n v="7730462138"/>
    <d v="2025-10-24T00:00:00"/>
    <s v="TEMPE CN"/>
    <m/>
    <d v="2025-10-17T00:00:00"/>
    <d v="2025-11-03T00:00:00"/>
    <x v="9"/>
    <n v="10"/>
    <x v="0"/>
    <x v="0"/>
    <x v="0"/>
    <x v="0"/>
    <x v="1"/>
  </r>
  <r>
    <n v="515"/>
    <n v="5548008429"/>
    <d v="2025-10-18T00:00:00"/>
    <d v="2025-10-17T00:00:00"/>
    <d v="2025-10-18T00:00:00"/>
    <n v="258986228"/>
    <n v="394"/>
    <s v="USD"/>
    <n v="7730462139"/>
    <d v="2025-10-24T00:00:00"/>
    <s v="TEMPE CN"/>
    <m/>
    <d v="2025-10-17T00:00:00"/>
    <d v="2025-11-03T00:00:00"/>
    <x v="9"/>
    <n v="10"/>
    <x v="0"/>
    <x v="0"/>
    <x v="0"/>
    <x v="0"/>
    <x v="1"/>
  </r>
  <r>
    <n v="515"/>
    <n v="5548008432"/>
    <d v="2025-10-18T00:00:00"/>
    <d v="2025-10-17T00:00:00"/>
    <d v="2025-10-18T00:00:00"/>
    <n v="258986228"/>
    <n v="394"/>
    <s v="USD"/>
    <n v="7730462140"/>
    <d v="2025-10-24T00:00:00"/>
    <s v="TEMPE CN"/>
    <m/>
    <d v="2025-10-17T00:00:00"/>
    <d v="2025-11-03T00:00:00"/>
    <x v="9"/>
    <n v="10"/>
    <x v="0"/>
    <x v="0"/>
    <x v="0"/>
    <x v="0"/>
    <x v="1"/>
  </r>
  <r>
    <n v="515"/>
    <n v="5548008424"/>
    <d v="2025-10-18T00:00:00"/>
    <d v="2025-10-17T00:00:00"/>
    <d v="2025-10-18T00:00:00"/>
    <n v="258986228"/>
    <n v="102"/>
    <s v="USD"/>
    <n v="7730483876"/>
    <d v="2026-01-22T00:00:00"/>
    <s v="TEMPE CN"/>
    <m/>
    <d v="2025-10-17T00:00:00"/>
    <d v="2025-11-03T00:00:00"/>
    <x v="9"/>
    <n v="1"/>
    <x v="0"/>
    <x v="0"/>
    <x v="0"/>
    <x v="0"/>
    <x v="1"/>
  </r>
  <r>
    <n v="515"/>
    <n v="5548008436"/>
    <d v="2025-10-18T00:00:00"/>
    <d v="2025-10-17T00:00:00"/>
    <d v="2025-10-18T00:00:00"/>
    <n v="258986228"/>
    <n v="1596"/>
    <s v="USD"/>
    <n v="7730462142"/>
    <d v="2025-10-24T00:00:00"/>
    <s v="TEMPE CN"/>
    <m/>
    <d v="2025-10-17T00:00:00"/>
    <d v="2025-11-03T00:00:00"/>
    <x v="9"/>
    <n v="10"/>
    <x v="0"/>
    <x v="0"/>
    <x v="0"/>
    <x v="0"/>
    <x v="1"/>
  </r>
  <r>
    <n v="515"/>
    <n v="5548008434"/>
    <d v="2025-10-18T00:00:00"/>
    <d v="2025-10-17T00:00:00"/>
    <d v="2025-10-18T00:00:00"/>
    <n v="258986228"/>
    <n v="1189"/>
    <s v="USD"/>
    <n v="7730462143"/>
    <d v="2025-10-24T00:00:00"/>
    <s v="TEMPE CN"/>
    <m/>
    <d v="2025-10-17T00:00:00"/>
    <d v="2025-11-03T00:00:00"/>
    <x v="9"/>
    <n v="10"/>
    <x v="0"/>
    <x v="0"/>
    <x v="0"/>
    <x v="0"/>
    <x v="1"/>
  </r>
  <r>
    <n v="515"/>
    <n v="5548008427"/>
    <d v="2025-10-18T00:00:00"/>
    <d v="2025-10-17T00:00:00"/>
    <d v="2025-10-18T00:00:00"/>
    <n v="258986228"/>
    <n v="3003"/>
    <s v="USD"/>
    <n v="7730462144"/>
    <d v="2025-10-24T00:00:00"/>
    <s v="TEMPE CN"/>
    <m/>
    <d v="2025-10-17T00:00:00"/>
    <d v="2025-11-03T00:00:00"/>
    <x v="9"/>
    <n v="10"/>
    <x v="0"/>
    <x v="0"/>
    <x v="0"/>
    <x v="0"/>
    <x v="1"/>
  </r>
  <r>
    <n v="515"/>
    <n v="5548008431"/>
    <d v="2025-10-18T00:00:00"/>
    <d v="2025-10-17T00:00:00"/>
    <d v="2025-10-18T00:00:00"/>
    <n v="258986228"/>
    <n v="414"/>
    <s v="USD"/>
    <n v="7730462145"/>
    <d v="2025-10-24T00:00:00"/>
    <s v="TEMPE CN"/>
    <m/>
    <d v="2025-10-17T00:00:00"/>
    <d v="2025-11-03T00:00:00"/>
    <x v="9"/>
    <n v="10"/>
    <x v="0"/>
    <x v="0"/>
    <x v="0"/>
    <x v="0"/>
    <x v="1"/>
  </r>
  <r>
    <n v="515"/>
    <n v="5548008425"/>
    <d v="2025-10-18T00:00:00"/>
    <d v="2025-10-17T00:00:00"/>
    <d v="2025-10-18T00:00:00"/>
    <n v="258986228"/>
    <n v="394"/>
    <s v="USD"/>
    <n v="7730462146"/>
    <d v="2025-10-24T00:00:00"/>
    <s v="TEMPE CN"/>
    <m/>
    <d v="2025-10-17T00:00:00"/>
    <d v="2025-11-03T00:00:00"/>
    <x v="9"/>
    <n v="10"/>
    <x v="0"/>
    <x v="0"/>
    <x v="0"/>
    <x v="0"/>
    <x v="1"/>
  </r>
  <r>
    <n v="515"/>
    <n v="5548008423"/>
    <d v="2025-10-18T00:00:00"/>
    <d v="2025-10-17T00:00:00"/>
    <d v="2025-10-18T00:00:00"/>
    <n v="258986228"/>
    <n v="394"/>
    <s v="USD"/>
    <n v="7730462147"/>
    <d v="2025-10-24T00:00:00"/>
    <s v="TEMPE CN"/>
    <m/>
    <d v="2025-10-17T00:00:00"/>
    <d v="2025-11-03T00:00:00"/>
    <x v="9"/>
    <n v="10"/>
    <x v="0"/>
    <x v="0"/>
    <x v="0"/>
    <x v="0"/>
    <x v="1"/>
  </r>
  <r>
    <n v="515"/>
    <n v="5548008435"/>
    <d v="2025-10-18T00:00:00"/>
    <d v="2025-10-17T00:00:00"/>
    <d v="2025-10-18T00:00:00"/>
    <n v="258986228"/>
    <n v="791"/>
    <s v="USD"/>
    <n v="7730462148"/>
    <d v="2025-10-24T00:00:00"/>
    <s v="TEMPE CN"/>
    <m/>
    <d v="2025-10-17T00:00:00"/>
    <d v="2025-11-03T00:00:00"/>
    <x v="9"/>
    <n v="10"/>
    <x v="0"/>
    <x v="0"/>
    <x v="0"/>
    <x v="0"/>
    <x v="1"/>
  </r>
  <r>
    <n v="515"/>
    <n v="5548008430"/>
    <d v="2025-10-18T00:00:00"/>
    <d v="2025-10-17T00:00:00"/>
    <d v="2025-10-18T00:00:00"/>
    <n v="258986228"/>
    <n v="914"/>
    <s v="USD"/>
    <n v="7730462149"/>
    <d v="2025-10-24T00:00:00"/>
    <s v="TEMPE CN"/>
    <m/>
    <d v="2025-10-17T00:00:00"/>
    <d v="2025-11-03T00:00:00"/>
    <x v="9"/>
    <n v="10"/>
    <x v="0"/>
    <x v="0"/>
    <x v="0"/>
    <x v="0"/>
    <x v="1"/>
  </r>
  <r>
    <n v="515"/>
    <n v="5548008433"/>
    <d v="2025-10-18T00:00:00"/>
    <d v="2025-10-17T00:00:00"/>
    <d v="2025-10-18T00:00:00"/>
    <n v="258986228"/>
    <n v="578"/>
    <s v="USD"/>
    <n v="7730462150"/>
    <d v="2025-10-24T00:00:00"/>
    <s v="TEMPE CN"/>
    <m/>
    <d v="2025-10-17T00:00:00"/>
    <d v="2025-11-03T00:00:00"/>
    <x v="9"/>
    <n v="10"/>
    <x v="0"/>
    <x v="0"/>
    <x v="0"/>
    <x v="0"/>
    <x v="1"/>
  </r>
  <r>
    <n v="515"/>
    <n v="5548008426"/>
    <d v="2025-10-18T00:00:00"/>
    <d v="2025-10-17T00:00:00"/>
    <d v="2025-10-18T00:00:00"/>
    <n v="258986228"/>
    <n v="394"/>
    <s v="USD"/>
    <n v="7730462151"/>
    <d v="2025-10-24T00:00:00"/>
    <s v="TEMPE CN"/>
    <m/>
    <d v="2025-10-17T00:00:00"/>
    <d v="2025-11-03T00:00:00"/>
    <x v="9"/>
    <n v="10"/>
    <x v="0"/>
    <x v="0"/>
    <x v="0"/>
    <x v="0"/>
    <x v="1"/>
  </r>
  <r>
    <n v="515"/>
    <n v="5548004496"/>
    <d v="2025-10-17T00:00:00"/>
    <d v="2025-10-16T00:00:00"/>
    <d v="2025-10-17T00:00:00"/>
    <n v="258730291"/>
    <n v="394"/>
    <s v="USD"/>
    <n v="7730462645"/>
    <d v="2025-10-27T00:00:00"/>
    <s v="TEMPE CN"/>
    <m/>
    <d v="2025-10-13T00:00:00"/>
    <d v="2025-10-28T00:00:00"/>
    <x v="9"/>
    <n v="10"/>
    <x v="0"/>
    <x v="0"/>
    <x v="0"/>
    <x v="0"/>
    <x v="1"/>
  </r>
  <r>
    <n v="515"/>
    <n v="5548004497"/>
    <d v="2025-10-17T00:00:00"/>
    <d v="2025-10-16T00:00:00"/>
    <d v="2025-10-17T00:00:00"/>
    <n v="258730291"/>
    <n v="626"/>
    <s v="USD"/>
    <n v="7730462700"/>
    <d v="2025-10-27T00:00:00"/>
    <s v="TEMPE CN"/>
    <m/>
    <d v="2025-10-13T00:00:00"/>
    <d v="2025-10-28T00:00:00"/>
    <x v="9"/>
    <n v="10"/>
    <x v="0"/>
    <x v="0"/>
    <x v="0"/>
    <x v="0"/>
    <x v="1"/>
  </r>
  <r>
    <n v="515"/>
    <n v="5548004495"/>
    <d v="2025-10-17T00:00:00"/>
    <d v="2025-10-16T00:00:00"/>
    <d v="2025-10-17T00:00:00"/>
    <n v="258730291"/>
    <n v="1359"/>
    <s v="USD"/>
    <n v="7730462701"/>
    <d v="2025-10-27T00:00:00"/>
    <s v="TEMPE CN"/>
    <m/>
    <d v="2025-10-13T00:00:00"/>
    <d v="2025-10-28T00:00:00"/>
    <x v="9"/>
    <n v="10"/>
    <x v="0"/>
    <x v="0"/>
    <x v="0"/>
    <x v="0"/>
    <x v="1"/>
  </r>
  <r>
    <n v="515"/>
    <n v="5548004491"/>
    <d v="2025-10-17T00:00:00"/>
    <d v="2025-10-16T00:00:00"/>
    <d v="2025-10-17T00:00:00"/>
    <n v="258730291"/>
    <n v="109"/>
    <s v="USD"/>
    <n v="7730462702"/>
    <d v="2025-10-27T00:00:00"/>
    <s v="TEMPE CN"/>
    <m/>
    <d v="2025-10-13T00:00:00"/>
    <d v="2025-10-28T00:00:00"/>
    <x v="9"/>
    <n v="10"/>
    <x v="0"/>
    <x v="0"/>
    <x v="0"/>
    <x v="0"/>
    <x v="1"/>
  </r>
  <r>
    <n v="515"/>
    <n v="5548004493"/>
    <d v="2025-10-17T00:00:00"/>
    <d v="2025-10-16T00:00:00"/>
    <d v="2025-10-17T00:00:00"/>
    <n v="258730291"/>
    <n v="1447"/>
    <s v="USD"/>
    <n v="7730462717"/>
    <d v="2025-10-27T00:00:00"/>
    <s v="TEMPE CN"/>
    <m/>
    <d v="2025-10-13T00:00:00"/>
    <d v="2025-10-28T00:00:00"/>
    <x v="9"/>
    <n v="10"/>
    <x v="0"/>
    <x v="0"/>
    <x v="0"/>
    <x v="0"/>
    <x v="1"/>
  </r>
  <r>
    <n v="515"/>
    <n v="5548004494"/>
    <d v="2025-10-17T00:00:00"/>
    <d v="2025-10-16T00:00:00"/>
    <d v="2025-10-17T00:00:00"/>
    <n v="258730291"/>
    <n v="193"/>
    <s v="USD"/>
    <n v="7730462718"/>
    <d v="2025-10-27T00:00:00"/>
    <s v="TEMPE CN"/>
    <m/>
    <d v="2025-10-13T00:00:00"/>
    <d v="2025-10-28T00:00:00"/>
    <x v="9"/>
    <n v="10"/>
    <x v="0"/>
    <x v="0"/>
    <x v="0"/>
    <x v="0"/>
    <x v="1"/>
  </r>
  <r>
    <n v="515"/>
    <n v="5548004492"/>
    <d v="2025-10-17T00:00:00"/>
    <d v="2025-10-16T00:00:00"/>
    <d v="2025-10-17T00:00:00"/>
    <n v="258730291"/>
    <n v="394"/>
    <s v="USD"/>
    <n v="7730462719"/>
    <d v="2025-10-27T00:00:00"/>
    <s v="TEMPE CN"/>
    <m/>
    <d v="2025-10-13T00:00:00"/>
    <d v="2025-10-28T00:00:00"/>
    <x v="9"/>
    <n v="10"/>
    <x v="0"/>
    <x v="0"/>
    <x v="0"/>
    <x v="0"/>
    <x v="1"/>
  </r>
  <r>
    <n v="515"/>
    <n v="5548004498"/>
    <d v="2025-10-17T00:00:00"/>
    <d v="2025-10-16T00:00:00"/>
    <d v="2025-10-17T00:00:00"/>
    <n v="258730291"/>
    <n v="394"/>
    <s v="USD"/>
    <n v="7730462720"/>
    <d v="2025-10-27T00:00:00"/>
    <s v="TEMPE CN"/>
    <m/>
    <d v="2025-10-13T00:00:00"/>
    <d v="2025-10-28T00:00:00"/>
    <x v="9"/>
    <n v="10"/>
    <x v="0"/>
    <x v="0"/>
    <x v="0"/>
    <x v="0"/>
    <x v="1"/>
  </r>
  <r>
    <n v="515"/>
    <n v="5283300127"/>
    <d v="2025-10-22T00:00:00"/>
    <d v="2025-10-17T00:00:00"/>
    <d v="2025-10-22T00:00:00"/>
    <n v="259294910"/>
    <n v="1143"/>
    <s v="USD"/>
    <n v="7730463448"/>
    <d v="2025-10-29T00:00:00"/>
    <s v="TEMPE CN"/>
    <m/>
    <d v="2025-09-29T00:00:00"/>
    <d v="2025-10-15T00:00:00"/>
    <x v="9"/>
    <n v="10"/>
    <x v="0"/>
    <x v="0"/>
    <x v="0"/>
    <x v="0"/>
    <x v="0"/>
  </r>
  <r>
    <n v="515"/>
    <n v="5283300125"/>
    <d v="2025-10-22T00:00:00"/>
    <d v="2025-10-17T00:00:00"/>
    <d v="2025-10-22T00:00:00"/>
    <n v="259294910"/>
    <n v="1143"/>
    <s v="USD"/>
    <n v="7730463449"/>
    <d v="2025-10-29T00:00:00"/>
    <s v="TEMPE CN"/>
    <m/>
    <d v="2025-09-29T00:00:00"/>
    <d v="2025-10-15T00:00:00"/>
    <x v="9"/>
    <n v="10"/>
    <x v="0"/>
    <x v="0"/>
    <x v="0"/>
    <x v="0"/>
    <x v="0"/>
  </r>
  <r>
    <n v="515"/>
    <n v="5283300129"/>
    <d v="2025-10-22T00:00:00"/>
    <d v="2025-10-17T00:00:00"/>
    <d v="2025-10-22T00:00:00"/>
    <n v="259294910"/>
    <n v="1143"/>
    <s v="USD"/>
    <n v="7730463539"/>
    <d v="2025-10-29T00:00:00"/>
    <s v="TEMPE CN"/>
    <m/>
    <d v="2025-09-29T00:00:00"/>
    <d v="2025-10-15T00:00:00"/>
    <x v="9"/>
    <n v="10"/>
    <x v="0"/>
    <x v="0"/>
    <x v="0"/>
    <x v="0"/>
    <x v="0"/>
  </r>
  <r>
    <n v="515"/>
    <n v="5283300120"/>
    <d v="2025-10-22T00:00:00"/>
    <d v="2025-10-17T00:00:00"/>
    <d v="2025-10-22T00:00:00"/>
    <n v="259294910"/>
    <n v="1143"/>
    <s v="USD"/>
    <n v="7730463540"/>
    <d v="2025-10-29T00:00:00"/>
    <s v="TEMPE CN"/>
    <m/>
    <d v="2025-09-29T00:00:00"/>
    <d v="2025-10-15T00:00:00"/>
    <x v="9"/>
    <n v="10"/>
    <x v="0"/>
    <x v="0"/>
    <x v="0"/>
    <x v="0"/>
    <x v="0"/>
  </r>
  <r>
    <n v="515"/>
    <n v="5283300124"/>
    <d v="2025-10-22T00:00:00"/>
    <d v="2025-10-17T00:00:00"/>
    <d v="2025-10-22T00:00:00"/>
    <n v="259294910"/>
    <n v="1143"/>
    <s v="USD"/>
    <n v="7730463541"/>
    <d v="2025-10-29T00:00:00"/>
    <s v="TEMPE CN"/>
    <m/>
    <d v="2025-09-29T00:00:00"/>
    <d v="2025-10-15T00:00:00"/>
    <x v="9"/>
    <n v="10"/>
    <x v="0"/>
    <x v="0"/>
    <x v="0"/>
    <x v="0"/>
    <x v="0"/>
  </r>
  <r>
    <n v="515"/>
    <n v="5283300121"/>
    <d v="2025-10-22T00:00:00"/>
    <d v="2025-10-17T00:00:00"/>
    <d v="2025-10-22T00:00:00"/>
    <n v="259294910"/>
    <n v="1143"/>
    <s v="USD"/>
    <n v="7730463542"/>
    <d v="2025-10-29T00:00:00"/>
    <s v="TEMPE CN"/>
    <m/>
    <d v="2025-09-29T00:00:00"/>
    <d v="2025-10-15T00:00:00"/>
    <x v="9"/>
    <n v="10"/>
    <x v="0"/>
    <x v="0"/>
    <x v="0"/>
    <x v="0"/>
    <x v="0"/>
  </r>
  <r>
    <n v="515"/>
    <n v="5283300126"/>
    <d v="2025-10-22T00:00:00"/>
    <d v="2025-10-17T00:00:00"/>
    <d v="2025-10-22T00:00:00"/>
    <n v="259294910"/>
    <n v="1143"/>
    <s v="USD"/>
    <n v="7730463544"/>
    <d v="2025-10-29T00:00:00"/>
    <s v="TEMPE CN"/>
    <m/>
    <d v="2025-09-29T00:00:00"/>
    <d v="2025-10-15T00:00:00"/>
    <x v="9"/>
    <n v="10"/>
    <x v="0"/>
    <x v="0"/>
    <x v="0"/>
    <x v="0"/>
    <x v="0"/>
  </r>
  <r>
    <n v="515"/>
    <n v="5283300122"/>
    <d v="2025-10-22T00:00:00"/>
    <d v="2025-10-17T00:00:00"/>
    <d v="2025-10-22T00:00:00"/>
    <n v="259294910"/>
    <n v="1143"/>
    <s v="USD"/>
    <n v="7730463545"/>
    <d v="2025-10-29T00:00:00"/>
    <s v="TEMPE CN"/>
    <m/>
    <d v="2025-09-29T00:00:00"/>
    <d v="2025-10-15T00:00:00"/>
    <x v="9"/>
    <n v="10"/>
    <x v="0"/>
    <x v="0"/>
    <x v="0"/>
    <x v="0"/>
    <x v="0"/>
  </r>
  <r>
    <n v="515"/>
    <n v="5283307361"/>
    <d v="2025-10-23T00:00:00"/>
    <d v="2025-10-22T00:00:00"/>
    <d v="2025-10-23T00:00:00"/>
    <n v="259965502"/>
    <n v="1144"/>
    <s v="USD"/>
    <n v="7730463547"/>
    <d v="2025-10-29T00:00:00"/>
    <s v="TEMPE CN"/>
    <m/>
    <d v="2025-10-20T00:00:00"/>
    <d v="2025-11-05T00:00:00"/>
    <x v="9"/>
    <n v="10"/>
    <x v="0"/>
    <x v="0"/>
    <x v="0"/>
    <x v="0"/>
    <x v="1"/>
  </r>
  <r>
    <n v="515"/>
    <n v="5283307355"/>
    <d v="2025-10-23T00:00:00"/>
    <d v="2025-10-22T00:00:00"/>
    <d v="2025-10-23T00:00:00"/>
    <n v="259965502"/>
    <n v="1145"/>
    <s v="USD"/>
    <n v="7730463548"/>
    <d v="2025-10-29T00:00:00"/>
    <s v="TEMPE CN"/>
    <m/>
    <d v="2025-10-20T00:00:00"/>
    <d v="2025-11-05T00:00:00"/>
    <x v="9"/>
    <n v="10"/>
    <x v="0"/>
    <x v="0"/>
    <x v="0"/>
    <x v="0"/>
    <x v="1"/>
  </r>
  <r>
    <n v="515"/>
    <n v="5283307357"/>
    <d v="2025-10-23T00:00:00"/>
    <d v="2025-10-22T00:00:00"/>
    <d v="2025-10-23T00:00:00"/>
    <n v="259965502"/>
    <n v="1145"/>
    <s v="USD"/>
    <n v="7730463549"/>
    <d v="2025-10-29T00:00:00"/>
    <s v="TEMPE CN"/>
    <m/>
    <d v="2025-10-20T00:00:00"/>
    <d v="2025-11-05T00:00:00"/>
    <x v="9"/>
    <n v="10"/>
    <x v="0"/>
    <x v="0"/>
    <x v="0"/>
    <x v="0"/>
    <x v="1"/>
  </r>
  <r>
    <n v="515"/>
    <n v="5283307359"/>
    <d v="2025-10-23T00:00:00"/>
    <d v="2025-10-22T00:00:00"/>
    <d v="2025-10-23T00:00:00"/>
    <n v="259965502"/>
    <n v="1145"/>
    <s v="USD"/>
    <n v="7730463550"/>
    <d v="2025-10-29T00:00:00"/>
    <s v="TEMPE CN"/>
    <m/>
    <d v="2025-10-20T00:00:00"/>
    <d v="2025-11-05T00:00:00"/>
    <x v="9"/>
    <n v="10"/>
    <x v="0"/>
    <x v="0"/>
    <x v="0"/>
    <x v="0"/>
    <x v="1"/>
  </r>
  <r>
    <n v="515"/>
    <n v="5283307360"/>
    <d v="2025-10-23T00:00:00"/>
    <d v="2025-10-22T00:00:00"/>
    <d v="2025-10-23T00:00:00"/>
    <n v="259965502"/>
    <n v="1145"/>
    <s v="USD"/>
    <n v="7730463551"/>
    <d v="2025-10-29T00:00:00"/>
    <s v="TEMPE CN"/>
    <m/>
    <d v="2025-10-20T00:00:00"/>
    <d v="2025-11-05T00:00:00"/>
    <x v="9"/>
    <n v="10"/>
    <x v="0"/>
    <x v="0"/>
    <x v="0"/>
    <x v="0"/>
    <x v="1"/>
  </r>
  <r>
    <n v="515"/>
    <n v="5283307356"/>
    <d v="2025-10-23T00:00:00"/>
    <d v="2025-10-22T00:00:00"/>
    <d v="2025-10-23T00:00:00"/>
    <n v="259965502"/>
    <n v="1145"/>
    <s v="USD"/>
    <n v="7730463552"/>
    <d v="2025-10-29T00:00:00"/>
    <s v="TEMPE CN"/>
    <m/>
    <d v="2025-10-20T00:00:00"/>
    <d v="2025-11-05T00:00:00"/>
    <x v="9"/>
    <n v="10"/>
    <x v="0"/>
    <x v="0"/>
    <x v="0"/>
    <x v="0"/>
    <x v="1"/>
  </r>
  <r>
    <n v="515"/>
    <n v="5548022081"/>
    <d v="2025-10-24T00:00:00"/>
    <d v="2025-10-24T00:00:00"/>
    <d v="2025-10-24T00:00:00"/>
    <n v="259478868"/>
    <n v="544"/>
    <s v="USD"/>
    <n v="7730464201"/>
    <d v="2025-10-31T00:00:00"/>
    <s v="TEMPE CN"/>
    <m/>
    <d v="2025-10-23T00:00:00"/>
    <d v="2025-11-09T00:00:00"/>
    <x v="9"/>
    <n v="10"/>
    <x v="0"/>
    <x v="0"/>
    <x v="0"/>
    <x v="1"/>
    <x v="1"/>
  </r>
  <r>
    <n v="515"/>
    <n v="5548022083"/>
    <d v="2025-10-24T00:00:00"/>
    <d v="2025-10-24T00:00:00"/>
    <d v="2025-10-24T00:00:00"/>
    <n v="259478868"/>
    <n v="395"/>
    <s v="USD"/>
    <n v="7730464202"/>
    <d v="2025-10-31T00:00:00"/>
    <s v="TEMPE CN"/>
    <m/>
    <d v="2025-10-23T00:00:00"/>
    <d v="2025-11-09T00:00:00"/>
    <x v="9"/>
    <n v="10"/>
    <x v="0"/>
    <x v="0"/>
    <x v="0"/>
    <x v="1"/>
    <x v="1"/>
  </r>
  <r>
    <n v="515"/>
    <n v="5548022078"/>
    <d v="2025-10-24T00:00:00"/>
    <d v="2025-10-24T00:00:00"/>
    <d v="2025-10-24T00:00:00"/>
    <n v="259478868"/>
    <n v="1068"/>
    <s v="USD"/>
    <n v="7730464203"/>
    <d v="2025-10-31T00:00:00"/>
    <s v="TEMPE CN"/>
    <m/>
    <d v="2025-10-23T00:00:00"/>
    <d v="2025-11-09T00:00:00"/>
    <x v="9"/>
    <n v="10"/>
    <x v="0"/>
    <x v="0"/>
    <x v="0"/>
    <x v="1"/>
    <x v="1"/>
  </r>
  <r>
    <n v="515"/>
    <n v="5548022079"/>
    <d v="2025-10-24T00:00:00"/>
    <d v="2025-10-24T00:00:00"/>
    <d v="2025-10-24T00:00:00"/>
    <n v="259478868"/>
    <n v="1304"/>
    <s v="USD"/>
    <n v="7730464204"/>
    <d v="2025-10-31T00:00:00"/>
    <s v="TEMPE CN"/>
    <m/>
    <d v="2025-10-23T00:00:00"/>
    <d v="2025-11-09T00:00:00"/>
    <x v="9"/>
    <n v="10"/>
    <x v="0"/>
    <x v="0"/>
    <x v="0"/>
    <x v="1"/>
    <x v="1"/>
  </r>
  <r>
    <n v="515"/>
    <n v="5548022086"/>
    <d v="2025-10-24T00:00:00"/>
    <d v="2025-10-24T00:00:00"/>
    <d v="2025-10-24T00:00:00"/>
    <n v="259478868"/>
    <n v="1134"/>
    <s v="USD"/>
    <n v="7730464205"/>
    <d v="2025-10-31T00:00:00"/>
    <s v="TEMPE CN"/>
    <m/>
    <d v="2025-10-23T00:00:00"/>
    <d v="2025-11-09T00:00:00"/>
    <x v="9"/>
    <n v="10"/>
    <x v="0"/>
    <x v="0"/>
    <x v="0"/>
    <x v="1"/>
    <x v="1"/>
  </r>
  <r>
    <n v="515"/>
    <n v="5548022085"/>
    <d v="2025-10-24T00:00:00"/>
    <d v="2025-10-24T00:00:00"/>
    <d v="2025-10-24T00:00:00"/>
    <n v="259478868"/>
    <n v="395"/>
    <s v="USD"/>
    <n v="7730464206"/>
    <d v="2025-10-31T00:00:00"/>
    <s v="TEMPE CN"/>
    <m/>
    <d v="2025-10-23T00:00:00"/>
    <d v="2025-11-09T00:00:00"/>
    <x v="9"/>
    <n v="10"/>
    <x v="0"/>
    <x v="0"/>
    <x v="0"/>
    <x v="1"/>
    <x v="1"/>
  </r>
  <r>
    <n v="515"/>
    <n v="5548022088"/>
    <d v="2025-10-24T00:00:00"/>
    <d v="2025-10-24T00:00:00"/>
    <d v="2025-10-24T00:00:00"/>
    <n v="259478868"/>
    <n v="395"/>
    <s v="USD"/>
    <n v="7730464207"/>
    <d v="2025-10-31T00:00:00"/>
    <s v="TEMPE CN"/>
    <m/>
    <d v="2025-10-23T00:00:00"/>
    <d v="2025-11-09T00:00:00"/>
    <x v="9"/>
    <n v="10"/>
    <x v="0"/>
    <x v="0"/>
    <x v="0"/>
    <x v="1"/>
    <x v="1"/>
  </r>
  <r>
    <n v="515"/>
    <n v="5548022084"/>
    <d v="2025-10-24T00:00:00"/>
    <d v="2025-10-24T00:00:00"/>
    <d v="2025-10-24T00:00:00"/>
    <n v="259478868"/>
    <n v="395"/>
    <s v="USD"/>
    <n v="7730464208"/>
    <d v="2025-10-31T00:00:00"/>
    <s v="TEMPE CN"/>
    <m/>
    <d v="2025-10-23T00:00:00"/>
    <d v="2025-11-09T00:00:00"/>
    <x v="9"/>
    <n v="10"/>
    <x v="0"/>
    <x v="0"/>
    <x v="0"/>
    <x v="1"/>
    <x v="1"/>
  </r>
  <r>
    <n v="515"/>
    <n v="5548022087"/>
    <d v="2025-10-24T00:00:00"/>
    <d v="2025-10-24T00:00:00"/>
    <d v="2025-10-24T00:00:00"/>
    <n v="259478868"/>
    <n v="395"/>
    <s v="USD"/>
    <n v="7730464209"/>
    <d v="2025-10-31T00:00:00"/>
    <s v="TEMPE CN"/>
    <m/>
    <d v="2025-10-23T00:00:00"/>
    <d v="2025-11-09T00:00:00"/>
    <x v="9"/>
    <n v="10"/>
    <x v="0"/>
    <x v="0"/>
    <x v="0"/>
    <x v="1"/>
    <x v="1"/>
  </r>
  <r>
    <n v="515"/>
    <n v="5548022080"/>
    <d v="2025-10-24T00:00:00"/>
    <d v="2025-10-24T00:00:00"/>
    <d v="2025-10-24T00:00:00"/>
    <n v="259478868"/>
    <n v="1118"/>
    <s v="USD"/>
    <n v="7730464210"/>
    <d v="2025-10-31T00:00:00"/>
    <s v="TEMPE CN"/>
    <m/>
    <d v="2025-10-23T00:00:00"/>
    <d v="2025-11-09T00:00:00"/>
    <x v="9"/>
    <n v="10"/>
    <x v="0"/>
    <x v="0"/>
    <x v="0"/>
    <x v="1"/>
    <x v="1"/>
  </r>
  <r>
    <n v="515"/>
    <n v="5548022082"/>
    <d v="2025-10-24T00:00:00"/>
    <d v="2025-10-24T00:00:00"/>
    <d v="2025-10-24T00:00:00"/>
    <n v="259478868"/>
    <n v="47"/>
    <s v="USD"/>
    <n v="7730464213"/>
    <d v="2025-10-31T00:00:00"/>
    <s v="TEMPE CN"/>
    <m/>
    <d v="2025-10-23T00:00:00"/>
    <d v="2025-11-09T00:00:00"/>
    <x v="9"/>
    <n v="10"/>
    <x v="0"/>
    <x v="0"/>
    <x v="0"/>
    <x v="1"/>
    <x v="1"/>
  </r>
  <r>
    <n v="515"/>
    <n v="5283313929"/>
    <d v="2025-10-24T00:00:00"/>
    <d v="2025-10-24T00:00:00"/>
    <d v="2025-10-24T00:00:00"/>
    <n v="259478876"/>
    <n v="1145"/>
    <s v="USD"/>
    <n v="7730464530"/>
    <d v="2025-11-03T00:00:00"/>
    <s v="TEMPE CN"/>
    <m/>
    <d v="2025-10-06T00:00:00"/>
    <d v="2025-10-22T00:00:00"/>
    <x v="9"/>
    <n v="11"/>
    <x v="0"/>
    <x v="0"/>
    <x v="0"/>
    <x v="1"/>
    <x v="0"/>
  </r>
  <r>
    <n v="515"/>
    <n v="5283313928"/>
    <d v="2025-10-24T00:00:00"/>
    <d v="2025-10-24T00:00:00"/>
    <d v="2025-10-24T00:00:00"/>
    <n v="259478876"/>
    <n v="1145"/>
    <s v="USD"/>
    <n v="7730464531"/>
    <d v="2025-11-03T00:00:00"/>
    <s v="TEMPE CN"/>
    <m/>
    <d v="2025-10-06T00:00:00"/>
    <d v="2025-10-22T00:00:00"/>
    <x v="9"/>
    <n v="11"/>
    <x v="0"/>
    <x v="0"/>
    <x v="0"/>
    <x v="1"/>
    <x v="0"/>
  </r>
  <r>
    <n v="515"/>
    <n v="5283313926"/>
    <d v="2025-10-24T00:00:00"/>
    <d v="2025-10-24T00:00:00"/>
    <d v="2025-10-24T00:00:00"/>
    <n v="259478876"/>
    <n v="1145"/>
    <s v="USD"/>
    <n v="7730464532"/>
    <d v="2025-11-03T00:00:00"/>
    <s v="TEMPE CN"/>
    <m/>
    <d v="2025-10-06T00:00:00"/>
    <d v="2025-10-22T00:00:00"/>
    <x v="9"/>
    <n v="11"/>
    <x v="0"/>
    <x v="0"/>
    <x v="0"/>
    <x v="1"/>
    <x v="0"/>
  </r>
  <r>
    <n v="515"/>
    <n v="5283313927"/>
    <d v="2025-10-24T00:00:00"/>
    <d v="2025-10-24T00:00:00"/>
    <d v="2025-10-24T00:00:00"/>
    <n v="259478876"/>
    <n v="1145"/>
    <s v="USD"/>
    <n v="7730464533"/>
    <d v="2025-11-03T00:00:00"/>
    <s v="TEMPE CN"/>
    <m/>
    <d v="2025-10-06T00:00:00"/>
    <d v="2025-10-22T00:00:00"/>
    <x v="9"/>
    <n v="11"/>
    <x v="0"/>
    <x v="0"/>
    <x v="0"/>
    <x v="1"/>
    <x v="0"/>
  </r>
  <r>
    <n v="515"/>
    <n v="5283313930"/>
    <d v="2025-10-24T00:00:00"/>
    <d v="2025-10-24T00:00:00"/>
    <d v="2025-10-24T00:00:00"/>
    <n v="259478876"/>
    <n v="1145"/>
    <s v="USD"/>
    <n v="7730464534"/>
    <d v="2025-11-03T00:00:00"/>
    <s v="TEMPE CN"/>
    <m/>
    <d v="2025-10-06T00:00:00"/>
    <d v="2025-10-22T00:00:00"/>
    <x v="9"/>
    <n v="11"/>
    <x v="0"/>
    <x v="0"/>
    <x v="0"/>
    <x v="1"/>
    <x v="0"/>
  </r>
  <r>
    <n v="515"/>
    <n v="5283313931"/>
    <d v="2025-10-24T00:00:00"/>
    <d v="2025-10-24T00:00:00"/>
    <d v="2025-10-24T00:00:00"/>
    <n v="259478876"/>
    <n v="1145"/>
    <s v="USD"/>
    <n v="7730464535"/>
    <d v="2025-11-03T00:00:00"/>
    <s v="TEMPE CN"/>
    <m/>
    <d v="2025-10-06T00:00:00"/>
    <d v="2025-10-22T00:00:00"/>
    <x v="9"/>
    <n v="11"/>
    <x v="0"/>
    <x v="0"/>
    <x v="0"/>
    <x v="1"/>
    <x v="0"/>
  </r>
  <r>
    <n v="515"/>
    <n v="5283313932"/>
    <d v="2025-10-24T00:00:00"/>
    <d v="2025-10-24T00:00:00"/>
    <d v="2025-10-24T00:00:00"/>
    <n v="259478876"/>
    <n v="1145"/>
    <s v="USD"/>
    <n v="7730464536"/>
    <d v="2025-11-03T00:00:00"/>
    <s v="TEMPE CN"/>
    <m/>
    <d v="2025-10-06T00:00:00"/>
    <d v="2025-10-22T00:00:00"/>
    <x v="9"/>
    <n v="11"/>
    <x v="0"/>
    <x v="0"/>
    <x v="0"/>
    <x v="1"/>
    <x v="0"/>
  </r>
  <r>
    <n v="515"/>
    <n v="5283323885"/>
    <d v="2025-10-30T00:00:00"/>
    <d v="2025-10-29T00:00:00"/>
    <d v="2025-10-30T00:00:00"/>
    <n v="259965914"/>
    <n v="1148"/>
    <s v="USD"/>
    <n v="7730464627"/>
    <d v="2025-11-03T00:00:00"/>
    <s v="TEMPE CN"/>
    <m/>
    <d v="2025-10-29T00:00:00"/>
    <d v="2025-11-12T00:00:00"/>
    <x v="9"/>
    <n v="11"/>
    <x v="0"/>
    <x v="0"/>
    <x v="0"/>
    <x v="0"/>
    <x v="1"/>
  </r>
  <r>
    <n v="515"/>
    <n v="5283323883"/>
    <d v="2025-10-30T00:00:00"/>
    <d v="2025-10-29T00:00:00"/>
    <d v="2025-10-30T00:00:00"/>
    <n v="259965914"/>
    <n v="1148"/>
    <s v="USD"/>
    <n v="7730464628"/>
    <d v="2025-11-03T00:00:00"/>
    <s v="TEMPE CN"/>
    <m/>
    <d v="2025-10-29T00:00:00"/>
    <d v="2025-11-12T00:00:00"/>
    <x v="9"/>
    <n v="11"/>
    <x v="0"/>
    <x v="0"/>
    <x v="0"/>
    <x v="0"/>
    <x v="1"/>
  </r>
  <r>
    <n v="515"/>
    <n v="5283323882"/>
    <d v="2025-10-30T00:00:00"/>
    <d v="2025-10-29T00:00:00"/>
    <d v="2025-10-30T00:00:00"/>
    <n v="259965914"/>
    <n v="1148"/>
    <s v="USD"/>
    <n v="7730464629"/>
    <d v="2025-11-03T00:00:00"/>
    <s v="TEMPE CN"/>
    <m/>
    <d v="2025-10-29T00:00:00"/>
    <d v="2025-11-12T00:00:00"/>
    <x v="9"/>
    <n v="11"/>
    <x v="0"/>
    <x v="0"/>
    <x v="0"/>
    <x v="0"/>
    <x v="1"/>
  </r>
  <r>
    <n v="515"/>
    <n v="5283323884"/>
    <d v="2025-10-30T00:00:00"/>
    <d v="2025-10-29T00:00:00"/>
    <d v="2025-10-30T00:00:00"/>
    <n v="259965914"/>
    <n v="1148"/>
    <s v="USD"/>
    <n v="7730464630"/>
    <d v="2025-11-03T00:00:00"/>
    <s v="TEMPE CN"/>
    <m/>
    <d v="2025-10-29T00:00:00"/>
    <d v="2025-11-12T00:00:00"/>
    <x v="9"/>
    <n v="11"/>
    <x v="0"/>
    <x v="0"/>
    <x v="0"/>
    <x v="0"/>
    <x v="1"/>
  </r>
  <r>
    <n v="515"/>
    <n v="5548039510"/>
    <d v="2025-11-04T00:00:00"/>
    <d v="2025-11-03T00:00:00"/>
    <d v="2025-11-04T00:00:00"/>
    <n v="259864568"/>
    <n v="1101"/>
    <s v="USD"/>
    <n v="7730465259"/>
    <d v="2025-11-06T00:00:00"/>
    <s v="TEMPE CN"/>
    <m/>
    <d v="2025-11-01T00:00:00"/>
    <d v="2025-11-17T00:00:00"/>
    <x v="11"/>
    <n v="11"/>
    <x v="0"/>
    <x v="0"/>
    <x v="0"/>
    <x v="0"/>
    <x v="1"/>
  </r>
  <r>
    <n v="515"/>
    <n v="5548039505"/>
    <d v="2025-11-04T00:00:00"/>
    <d v="2025-11-03T00:00:00"/>
    <d v="2025-11-04T00:00:00"/>
    <n v="259864568"/>
    <n v="395"/>
    <s v="USD"/>
    <n v="7730465260"/>
    <d v="2025-11-06T00:00:00"/>
    <s v="TEMPE CN"/>
    <m/>
    <d v="2025-11-01T00:00:00"/>
    <d v="2025-11-17T00:00:00"/>
    <x v="11"/>
    <n v="11"/>
    <x v="0"/>
    <x v="0"/>
    <x v="0"/>
    <x v="0"/>
    <x v="1"/>
  </r>
  <r>
    <n v="515"/>
    <n v="5548039503"/>
    <d v="2025-11-04T00:00:00"/>
    <d v="2025-11-03T00:00:00"/>
    <d v="2025-11-04T00:00:00"/>
    <n v="259864568"/>
    <n v="428"/>
    <s v="USD"/>
    <n v="7730465261"/>
    <d v="2025-11-06T00:00:00"/>
    <s v="TEMPE CN"/>
    <m/>
    <d v="2025-11-01T00:00:00"/>
    <d v="2025-11-17T00:00:00"/>
    <x v="11"/>
    <n v="11"/>
    <x v="0"/>
    <x v="0"/>
    <x v="0"/>
    <x v="0"/>
    <x v="1"/>
  </r>
  <r>
    <n v="515"/>
    <n v="5548039506"/>
    <d v="2025-11-04T00:00:00"/>
    <d v="2025-11-03T00:00:00"/>
    <d v="2025-11-04T00:00:00"/>
    <n v="259864568"/>
    <n v="395"/>
    <s v="USD"/>
    <n v="7730465262"/>
    <d v="2025-11-06T00:00:00"/>
    <s v="TEMPE CN"/>
    <m/>
    <d v="2025-11-01T00:00:00"/>
    <d v="2025-11-17T00:00:00"/>
    <x v="11"/>
    <n v="11"/>
    <x v="0"/>
    <x v="0"/>
    <x v="0"/>
    <x v="0"/>
    <x v="1"/>
  </r>
  <r>
    <n v="515"/>
    <n v="5548039511"/>
    <d v="2025-11-04T00:00:00"/>
    <d v="2025-11-03T00:00:00"/>
    <d v="2025-11-04T00:00:00"/>
    <n v="259864568"/>
    <n v="395"/>
    <s v="USD"/>
    <n v="7730465263"/>
    <d v="2025-11-06T00:00:00"/>
    <s v="TEMPE CN"/>
    <m/>
    <d v="2025-11-01T00:00:00"/>
    <d v="2025-11-17T00:00:00"/>
    <x v="11"/>
    <n v="11"/>
    <x v="0"/>
    <x v="0"/>
    <x v="0"/>
    <x v="0"/>
    <x v="1"/>
  </r>
  <r>
    <n v="515"/>
    <n v="5548039507"/>
    <d v="2025-11-04T00:00:00"/>
    <d v="2025-11-03T00:00:00"/>
    <d v="2025-11-04T00:00:00"/>
    <n v="259864568"/>
    <n v="395"/>
    <s v="USD"/>
    <n v="7730465264"/>
    <d v="2025-11-06T00:00:00"/>
    <s v="TEMPE CN"/>
    <m/>
    <d v="2025-11-01T00:00:00"/>
    <d v="2025-11-17T00:00:00"/>
    <x v="11"/>
    <n v="11"/>
    <x v="0"/>
    <x v="0"/>
    <x v="0"/>
    <x v="0"/>
    <x v="1"/>
  </r>
  <r>
    <n v="515"/>
    <n v="5548039501"/>
    <d v="2025-11-04T00:00:00"/>
    <d v="2025-11-03T00:00:00"/>
    <d v="2025-11-04T00:00:00"/>
    <n v="259864568"/>
    <n v="525"/>
    <s v="USD"/>
    <n v="7730465268"/>
    <d v="2025-11-06T00:00:00"/>
    <s v="TEMPE CN"/>
    <m/>
    <d v="2025-11-01T00:00:00"/>
    <d v="2025-11-17T00:00:00"/>
    <x v="11"/>
    <n v="11"/>
    <x v="0"/>
    <x v="0"/>
    <x v="0"/>
    <x v="0"/>
    <x v="1"/>
  </r>
  <r>
    <n v="515"/>
    <n v="5548039502"/>
    <d v="2025-11-04T00:00:00"/>
    <d v="2025-11-03T00:00:00"/>
    <d v="2025-11-04T00:00:00"/>
    <n v="259864568"/>
    <n v="1517"/>
    <s v="USD"/>
    <n v="7730465269"/>
    <d v="2025-11-06T00:00:00"/>
    <s v="TEMPE CN"/>
    <m/>
    <d v="2025-11-01T00:00:00"/>
    <d v="2025-11-17T00:00:00"/>
    <x v="11"/>
    <n v="11"/>
    <x v="0"/>
    <x v="0"/>
    <x v="0"/>
    <x v="0"/>
    <x v="1"/>
  </r>
  <r>
    <n v="515"/>
    <n v="5548039504"/>
    <d v="2025-11-04T00:00:00"/>
    <d v="2025-11-03T00:00:00"/>
    <d v="2025-11-04T00:00:00"/>
    <n v="259864568"/>
    <n v="395"/>
    <s v="USD"/>
    <n v="7730465270"/>
    <d v="2025-11-06T00:00:00"/>
    <s v="TEMPE CN"/>
    <m/>
    <d v="2025-11-01T00:00:00"/>
    <d v="2025-11-17T00:00:00"/>
    <x v="11"/>
    <n v="11"/>
    <x v="0"/>
    <x v="0"/>
    <x v="0"/>
    <x v="0"/>
    <x v="1"/>
  </r>
  <r>
    <n v="515"/>
    <n v="5548039508"/>
    <d v="2025-11-04T00:00:00"/>
    <d v="2025-11-03T00:00:00"/>
    <d v="2025-11-04T00:00:00"/>
    <n v="259864568"/>
    <n v="3504"/>
    <s v="USD"/>
    <n v="7730465271"/>
    <d v="2025-11-06T00:00:00"/>
    <s v="TEMPE CN"/>
    <m/>
    <d v="2025-11-01T00:00:00"/>
    <d v="2025-11-17T00:00:00"/>
    <x v="11"/>
    <n v="11"/>
    <x v="0"/>
    <x v="0"/>
    <x v="0"/>
    <x v="0"/>
    <x v="1"/>
  </r>
  <r>
    <n v="515"/>
    <n v="5548039509"/>
    <d v="2025-11-04T00:00:00"/>
    <d v="2025-11-03T00:00:00"/>
    <d v="2025-11-04T00:00:00"/>
    <n v="259864568"/>
    <n v="395"/>
    <s v="USD"/>
    <n v="7730465272"/>
    <d v="2025-11-06T00:00:00"/>
    <s v="TEMPE CN"/>
    <m/>
    <d v="2025-11-01T00:00:00"/>
    <d v="2025-11-17T00:00:00"/>
    <x v="11"/>
    <n v="11"/>
    <x v="0"/>
    <x v="0"/>
    <x v="0"/>
    <x v="0"/>
    <x v="1"/>
  </r>
  <r>
    <n v="515"/>
    <n v="5283342889"/>
    <d v="2025-11-10T00:00:00"/>
    <d v="2025-11-06T00:00:00"/>
    <d v="2025-11-10T00:00:00"/>
    <n v="259965919"/>
    <n v="1146"/>
    <s v="USD"/>
    <n v="7730466881"/>
    <d v="2025-11-12T00:00:00"/>
    <s v="TEMPE CN"/>
    <m/>
    <d v="2025-11-01T00:00:00"/>
    <d v="2025-11-17T00:00:00"/>
    <x v="11"/>
    <n v="11"/>
    <x v="0"/>
    <x v="0"/>
    <x v="0"/>
    <x v="0"/>
    <x v="1"/>
  </r>
  <r>
    <n v="515"/>
    <n v="5283342867"/>
    <d v="2025-11-10T00:00:00"/>
    <d v="2025-11-06T00:00:00"/>
    <d v="2025-11-10T00:00:00"/>
    <n v="259965919"/>
    <n v="1146"/>
    <s v="USD"/>
    <n v="7730466882"/>
    <d v="2025-11-12T00:00:00"/>
    <s v="TEMPE CN"/>
    <m/>
    <d v="2025-11-01T00:00:00"/>
    <d v="2025-11-17T00:00:00"/>
    <x v="11"/>
    <n v="11"/>
    <x v="0"/>
    <x v="0"/>
    <x v="0"/>
    <x v="0"/>
    <x v="1"/>
  </r>
  <r>
    <n v="515"/>
    <n v="5283342884"/>
    <d v="2025-11-10T00:00:00"/>
    <d v="2025-11-06T00:00:00"/>
    <d v="2025-11-10T00:00:00"/>
    <n v="259965919"/>
    <n v="1146"/>
    <s v="USD"/>
    <n v="7730466883"/>
    <d v="2025-11-12T00:00:00"/>
    <s v="TEMPE CN"/>
    <m/>
    <d v="2025-11-01T00:00:00"/>
    <d v="2025-11-17T00:00:00"/>
    <x v="11"/>
    <n v="11"/>
    <x v="0"/>
    <x v="0"/>
    <x v="0"/>
    <x v="0"/>
    <x v="1"/>
  </r>
  <r>
    <n v="515"/>
    <n v="5548050179"/>
    <d v="2025-11-11T00:00:00"/>
    <d v="2025-11-07T00:00:00"/>
    <d v="2025-11-11T00:00:00"/>
    <n v="259864579"/>
    <n v="6539"/>
    <s v="USD"/>
    <n v="7730470157"/>
    <d v="2025-11-26T00:00:00"/>
    <s v="TEMPE CN"/>
    <m/>
    <d v="2025-11-07T00:00:00"/>
    <d v="2025-11-24T00:00:00"/>
    <x v="11"/>
    <n v="11"/>
    <x v="0"/>
    <x v="0"/>
    <x v="0"/>
    <x v="0"/>
    <x v="1"/>
  </r>
  <r>
    <n v="515"/>
    <n v="5548050182"/>
    <d v="2025-11-11T00:00:00"/>
    <d v="2025-11-07T00:00:00"/>
    <d v="2025-11-11T00:00:00"/>
    <n v="259864579"/>
    <n v="1028"/>
    <s v="USD"/>
    <n v="7730470158"/>
    <d v="2025-11-26T00:00:00"/>
    <s v="TEMPE CN"/>
    <m/>
    <d v="2025-11-07T00:00:00"/>
    <d v="2025-11-24T00:00:00"/>
    <x v="11"/>
    <n v="11"/>
    <x v="0"/>
    <x v="0"/>
    <x v="0"/>
    <x v="0"/>
    <x v="1"/>
  </r>
  <r>
    <n v="515"/>
    <n v="5548050185"/>
    <d v="2025-11-11T00:00:00"/>
    <d v="2025-11-07T00:00:00"/>
    <d v="2025-11-11T00:00:00"/>
    <n v="259864579"/>
    <n v="395"/>
    <s v="USD"/>
    <n v="7730470159"/>
    <d v="2025-11-26T00:00:00"/>
    <s v="TEMPE CN"/>
    <m/>
    <d v="2025-11-07T00:00:00"/>
    <d v="2025-11-24T00:00:00"/>
    <x v="11"/>
    <n v="11"/>
    <x v="0"/>
    <x v="0"/>
    <x v="0"/>
    <x v="0"/>
    <x v="1"/>
  </r>
  <r>
    <n v="515"/>
    <n v="5548050178"/>
    <d v="2025-11-11T00:00:00"/>
    <d v="2025-11-07T00:00:00"/>
    <d v="2025-11-11T00:00:00"/>
    <n v="259864579"/>
    <n v="1256"/>
    <s v="USD"/>
    <n v="7730470160"/>
    <d v="2025-11-26T00:00:00"/>
    <s v="TEMPE CN"/>
    <m/>
    <d v="2025-11-07T00:00:00"/>
    <d v="2025-11-24T00:00:00"/>
    <x v="11"/>
    <n v="11"/>
    <x v="0"/>
    <x v="0"/>
    <x v="0"/>
    <x v="0"/>
    <x v="1"/>
  </r>
  <r>
    <n v="515"/>
    <n v="5548050183"/>
    <d v="2025-11-11T00:00:00"/>
    <d v="2025-11-07T00:00:00"/>
    <d v="2025-11-11T00:00:00"/>
    <n v="259864579"/>
    <n v="395"/>
    <s v="USD"/>
    <n v="7730470161"/>
    <d v="2025-11-26T00:00:00"/>
    <s v="TEMPE CN"/>
    <m/>
    <d v="2025-11-07T00:00:00"/>
    <d v="2025-11-24T00:00:00"/>
    <x v="11"/>
    <n v="11"/>
    <x v="0"/>
    <x v="0"/>
    <x v="0"/>
    <x v="0"/>
    <x v="1"/>
  </r>
  <r>
    <n v="515"/>
    <n v="5548050181"/>
    <d v="2025-11-11T00:00:00"/>
    <d v="2025-11-07T00:00:00"/>
    <d v="2025-11-11T00:00:00"/>
    <n v="259864579"/>
    <n v="395"/>
    <s v="USD"/>
    <n v="7730470162"/>
    <d v="2025-11-26T00:00:00"/>
    <s v="TEMPE CN"/>
    <m/>
    <d v="2025-11-07T00:00:00"/>
    <d v="2025-11-24T00:00:00"/>
    <x v="11"/>
    <n v="11"/>
    <x v="0"/>
    <x v="0"/>
    <x v="0"/>
    <x v="0"/>
    <x v="1"/>
  </r>
  <r>
    <n v="515"/>
    <n v="5548050177"/>
    <d v="2025-11-11T00:00:00"/>
    <d v="2025-11-07T00:00:00"/>
    <d v="2025-11-11T00:00:00"/>
    <n v="259864579"/>
    <n v="956"/>
    <s v="USD"/>
    <n v="7730470387"/>
    <d v="2025-11-26T00:00:00"/>
    <s v="TEMPE CN"/>
    <m/>
    <d v="2025-11-07T00:00:00"/>
    <d v="2025-11-24T00:00:00"/>
    <x v="11"/>
    <n v="11"/>
    <x v="0"/>
    <x v="0"/>
    <x v="0"/>
    <x v="0"/>
    <x v="1"/>
  </r>
  <r>
    <n v="515"/>
    <n v="5548050184"/>
    <d v="2025-11-11T00:00:00"/>
    <d v="2025-11-07T00:00:00"/>
    <d v="2025-11-11T00:00:00"/>
    <n v="259864579"/>
    <n v="727"/>
    <s v="USD"/>
    <n v="7730470388"/>
    <d v="2025-11-26T00:00:00"/>
    <s v="TEMPE CN"/>
    <m/>
    <d v="2025-11-07T00:00:00"/>
    <d v="2025-11-24T00:00:00"/>
    <x v="11"/>
    <n v="11"/>
    <x v="0"/>
    <x v="0"/>
    <x v="0"/>
    <x v="0"/>
    <x v="1"/>
  </r>
  <r>
    <n v="515"/>
    <n v="5548062223"/>
    <d v="2025-11-17T00:00:00"/>
    <d v="2025-11-14T00:00:00"/>
    <d v="2025-11-17T00:00:00"/>
    <n v="261277677"/>
    <n v="397"/>
    <s v="USD"/>
    <n v="7730469029"/>
    <d v="2025-11-21T00:00:00"/>
    <s v="TEMPE CN"/>
    <m/>
    <d v="2025-11-14T00:00:00"/>
    <d v="2025-11-30T00:00:00"/>
    <x v="11"/>
    <n v="11"/>
    <x v="0"/>
    <x v="0"/>
    <x v="0"/>
    <x v="0"/>
    <x v="1"/>
  </r>
  <r>
    <n v="515"/>
    <n v="5548062232"/>
    <d v="2025-11-17T00:00:00"/>
    <d v="2025-11-14T00:00:00"/>
    <d v="2025-11-17T00:00:00"/>
    <n v="261277677"/>
    <n v="3371"/>
    <s v="USD"/>
    <n v="7730469030"/>
    <d v="2025-11-21T00:00:00"/>
    <s v="TEMPE CN"/>
    <m/>
    <d v="2025-11-14T00:00:00"/>
    <d v="2025-11-30T00:00:00"/>
    <x v="11"/>
    <n v="11"/>
    <x v="0"/>
    <x v="0"/>
    <x v="0"/>
    <x v="0"/>
    <x v="1"/>
  </r>
  <r>
    <n v="515"/>
    <n v="5548062228"/>
    <d v="2025-11-17T00:00:00"/>
    <d v="2025-11-14T00:00:00"/>
    <d v="2025-11-17T00:00:00"/>
    <n v="261277677"/>
    <n v="101"/>
    <s v="USD"/>
    <n v="7730469039"/>
    <d v="2025-11-21T00:00:00"/>
    <s v="TEMPE CN"/>
    <m/>
    <d v="2025-11-14T00:00:00"/>
    <d v="2025-11-30T00:00:00"/>
    <x v="11"/>
    <n v="11"/>
    <x v="0"/>
    <x v="0"/>
    <x v="0"/>
    <x v="0"/>
    <x v="1"/>
  </r>
  <r>
    <n v="515"/>
    <n v="5548062227"/>
    <d v="2025-11-17T00:00:00"/>
    <d v="2025-11-14T00:00:00"/>
    <d v="2025-11-17T00:00:00"/>
    <n v="261277677"/>
    <n v="397"/>
    <s v="USD"/>
    <n v="7730469040"/>
    <d v="2025-11-21T00:00:00"/>
    <s v="TEMPE CN"/>
    <m/>
    <d v="2025-11-14T00:00:00"/>
    <d v="2025-11-30T00:00:00"/>
    <x v="11"/>
    <n v="11"/>
    <x v="0"/>
    <x v="0"/>
    <x v="0"/>
    <x v="0"/>
    <x v="1"/>
  </r>
  <r>
    <n v="515"/>
    <n v="5548062225"/>
    <d v="2025-11-17T00:00:00"/>
    <d v="2025-11-14T00:00:00"/>
    <d v="2025-11-17T00:00:00"/>
    <n v="261277677"/>
    <n v="1913"/>
    <s v="USD"/>
    <n v="7730469041"/>
    <d v="2025-11-21T00:00:00"/>
    <s v="TEMPE CN"/>
    <m/>
    <d v="2025-11-14T00:00:00"/>
    <d v="2025-11-30T00:00:00"/>
    <x v="11"/>
    <n v="11"/>
    <x v="0"/>
    <x v="0"/>
    <x v="0"/>
    <x v="0"/>
    <x v="1"/>
  </r>
  <r>
    <n v="515"/>
    <n v="5548062224"/>
    <d v="2025-11-17T00:00:00"/>
    <d v="2025-11-14T00:00:00"/>
    <d v="2025-11-17T00:00:00"/>
    <n v="261277677"/>
    <n v="397"/>
    <s v="USD"/>
    <n v="7730469042"/>
    <d v="2025-11-21T00:00:00"/>
    <s v="TEMPE CN"/>
    <m/>
    <d v="2025-11-14T00:00:00"/>
    <d v="2025-11-30T00:00:00"/>
    <x v="11"/>
    <n v="11"/>
    <x v="0"/>
    <x v="0"/>
    <x v="0"/>
    <x v="0"/>
    <x v="1"/>
  </r>
  <r>
    <n v="515"/>
    <n v="5548062226"/>
    <d v="2025-11-17T00:00:00"/>
    <d v="2025-11-14T00:00:00"/>
    <d v="2025-11-17T00:00:00"/>
    <n v="261277677"/>
    <n v="397"/>
    <s v="USD"/>
    <n v="7730469043"/>
    <d v="2025-11-21T00:00:00"/>
    <s v="TEMPE CN"/>
    <m/>
    <d v="2025-11-14T00:00:00"/>
    <d v="2025-11-30T00:00:00"/>
    <x v="11"/>
    <n v="11"/>
    <x v="0"/>
    <x v="0"/>
    <x v="0"/>
    <x v="0"/>
    <x v="1"/>
  </r>
  <r>
    <n v="515"/>
    <n v="5548062229"/>
    <d v="2025-11-17T00:00:00"/>
    <d v="2025-11-14T00:00:00"/>
    <d v="2025-11-17T00:00:00"/>
    <n v="261277677"/>
    <n v="438"/>
    <s v="USD"/>
    <n v="7730469044"/>
    <d v="2025-11-21T00:00:00"/>
    <s v="TEMPE CN"/>
    <m/>
    <d v="2025-11-14T00:00:00"/>
    <d v="2025-11-30T00:00:00"/>
    <x v="11"/>
    <n v="11"/>
    <x v="0"/>
    <x v="0"/>
    <x v="0"/>
    <x v="0"/>
    <x v="1"/>
  </r>
  <r>
    <n v="515"/>
    <n v="5548062230"/>
    <d v="2025-11-17T00:00:00"/>
    <d v="2025-11-14T00:00:00"/>
    <d v="2025-11-17T00:00:00"/>
    <n v="261277677"/>
    <n v="397"/>
    <s v="USD"/>
    <n v="7730469045"/>
    <d v="2025-11-21T00:00:00"/>
    <s v="TEMPE CN"/>
    <m/>
    <d v="2025-11-14T00:00:00"/>
    <d v="2025-11-30T00:00:00"/>
    <x v="11"/>
    <n v="11"/>
    <x v="0"/>
    <x v="0"/>
    <x v="0"/>
    <x v="0"/>
    <x v="1"/>
  </r>
  <r>
    <n v="515"/>
    <n v="5548062231"/>
    <d v="2025-11-17T00:00:00"/>
    <d v="2025-11-14T00:00:00"/>
    <d v="2025-11-17T00:00:00"/>
    <n v="261277677"/>
    <n v="793"/>
    <s v="USD"/>
    <n v="7730469046"/>
    <d v="2025-11-21T00:00:00"/>
    <s v="TEMPE CN"/>
    <m/>
    <d v="2025-11-14T00:00:00"/>
    <d v="2025-11-30T00:00:00"/>
    <x v="11"/>
    <n v="11"/>
    <x v="0"/>
    <x v="0"/>
    <x v="0"/>
    <x v="0"/>
    <x v="1"/>
  </r>
  <r>
    <n v="515"/>
    <n v="5283356740"/>
    <d v="2025-11-17T00:00:00"/>
    <d v="2025-11-12T00:00:00"/>
    <d v="2025-11-17T00:00:00"/>
    <n v="260777967"/>
    <n v="1145"/>
    <s v="USD"/>
    <n v="7730469047"/>
    <d v="2025-11-21T00:00:00"/>
    <s v="TEMPE CN"/>
    <m/>
    <d v="2025-11-11T00:00:00"/>
    <d v="2025-11-27T00:00:00"/>
    <x v="11"/>
    <n v="11"/>
    <x v="0"/>
    <x v="0"/>
    <x v="0"/>
    <x v="0"/>
    <x v="1"/>
  </r>
  <r>
    <n v="515"/>
    <n v="5283356741"/>
    <d v="2025-11-17T00:00:00"/>
    <d v="2025-11-12T00:00:00"/>
    <d v="2025-11-17T00:00:00"/>
    <n v="260777967"/>
    <n v="1145"/>
    <s v="USD"/>
    <n v="7730469048"/>
    <d v="2025-11-21T00:00:00"/>
    <s v="TEMPE CN"/>
    <m/>
    <d v="2025-11-11T00:00:00"/>
    <d v="2025-11-27T00:00:00"/>
    <x v="11"/>
    <n v="11"/>
    <x v="0"/>
    <x v="0"/>
    <x v="0"/>
    <x v="0"/>
    <x v="1"/>
  </r>
  <r>
    <n v="515"/>
    <n v="5283356739"/>
    <d v="2025-11-17T00:00:00"/>
    <d v="2025-11-12T00:00:00"/>
    <d v="2025-11-17T00:00:00"/>
    <n v="260777967"/>
    <n v="1145"/>
    <s v="USD"/>
    <n v="7730469049"/>
    <d v="2025-11-21T00:00:00"/>
    <s v="TEMPE CN"/>
    <m/>
    <d v="2025-11-11T00:00:00"/>
    <d v="2025-11-27T00:00:00"/>
    <x v="11"/>
    <n v="11"/>
    <x v="0"/>
    <x v="0"/>
    <x v="0"/>
    <x v="0"/>
    <x v="1"/>
  </r>
  <r>
    <n v="515"/>
    <n v="5283356736"/>
    <d v="2025-11-17T00:00:00"/>
    <d v="2025-11-12T00:00:00"/>
    <d v="2025-11-17T00:00:00"/>
    <n v="260777967"/>
    <n v="1145"/>
    <s v="USD"/>
    <n v="7730469050"/>
    <d v="2025-11-21T00:00:00"/>
    <s v="TEMPE CN"/>
    <m/>
    <d v="2025-11-11T00:00:00"/>
    <d v="2025-11-27T00:00:00"/>
    <x v="11"/>
    <n v="11"/>
    <x v="0"/>
    <x v="0"/>
    <x v="0"/>
    <x v="0"/>
    <x v="1"/>
  </r>
  <r>
    <n v="515"/>
    <n v="5283356738"/>
    <d v="2025-11-17T00:00:00"/>
    <d v="2025-11-12T00:00:00"/>
    <d v="2025-11-17T00:00:00"/>
    <n v="260777967"/>
    <n v="1145"/>
    <s v="USD"/>
    <n v="7730469051"/>
    <d v="2025-11-21T00:00:00"/>
    <s v="TEMPE CN"/>
    <m/>
    <d v="2025-11-11T00:00:00"/>
    <d v="2025-11-27T00:00:00"/>
    <x v="11"/>
    <n v="11"/>
    <x v="0"/>
    <x v="0"/>
    <x v="0"/>
    <x v="0"/>
    <x v="1"/>
  </r>
  <r>
    <n v="515"/>
    <n v="5283356737"/>
    <d v="2025-11-17T00:00:00"/>
    <d v="2025-11-12T00:00:00"/>
    <d v="2025-11-17T00:00:00"/>
    <n v="260777967"/>
    <n v="1145"/>
    <s v="USD"/>
    <n v="7730469064"/>
    <d v="2025-11-21T00:00:00"/>
    <s v="TEMPE CN"/>
    <m/>
    <d v="2025-11-11T00:00:00"/>
    <d v="2025-11-27T00:00:00"/>
    <x v="11"/>
    <n v="11"/>
    <x v="0"/>
    <x v="0"/>
    <x v="0"/>
    <x v="0"/>
    <x v="1"/>
  </r>
  <r>
    <n v="515"/>
    <n v="5548074399"/>
    <d v="2025-11-24T00:00:00"/>
    <d v="2025-11-21T00:00:00"/>
    <d v="2025-11-24T00:00:00"/>
    <n v="261166713"/>
    <n v="395"/>
    <s v="USD"/>
    <n v="7730470932"/>
    <d v="2025-11-28T00:00:00"/>
    <s v="TEMPE CN"/>
    <m/>
    <d v="2025-11-22T00:00:00"/>
    <d v="2025-12-07T00:00:00"/>
    <x v="11"/>
    <n v="11"/>
    <x v="0"/>
    <x v="0"/>
    <x v="0"/>
    <x v="0"/>
    <x v="1"/>
  </r>
  <r>
    <n v="515"/>
    <n v="5548074395"/>
    <d v="2025-11-24T00:00:00"/>
    <d v="2025-11-21T00:00:00"/>
    <d v="2025-11-24T00:00:00"/>
    <n v="261166713"/>
    <n v="395"/>
    <s v="USD"/>
    <n v="7730470933"/>
    <d v="2025-11-28T00:00:00"/>
    <s v="TEMPE CN"/>
    <m/>
    <d v="2025-11-22T00:00:00"/>
    <d v="2025-12-07T00:00:00"/>
    <x v="11"/>
    <n v="11"/>
    <x v="0"/>
    <x v="0"/>
    <x v="0"/>
    <x v="0"/>
    <x v="1"/>
  </r>
  <r>
    <n v="515"/>
    <n v="5548074397"/>
    <d v="2025-11-24T00:00:00"/>
    <d v="2025-11-21T00:00:00"/>
    <d v="2025-11-24T00:00:00"/>
    <n v="261166713"/>
    <n v="395"/>
    <s v="USD"/>
    <n v="7730470934"/>
    <d v="2025-11-28T00:00:00"/>
    <s v="TEMPE CN"/>
    <m/>
    <d v="2025-11-22T00:00:00"/>
    <d v="2025-12-07T00:00:00"/>
    <x v="11"/>
    <n v="11"/>
    <x v="0"/>
    <x v="0"/>
    <x v="0"/>
    <x v="0"/>
    <x v="1"/>
  </r>
  <r>
    <n v="515"/>
    <n v="5548074387"/>
    <d v="2025-11-24T00:00:00"/>
    <d v="2025-11-21T00:00:00"/>
    <d v="2025-11-24T00:00:00"/>
    <n v="261166713"/>
    <n v="1366"/>
    <s v="USD"/>
    <n v="7730470935"/>
    <d v="2025-11-28T00:00:00"/>
    <s v="TEMPE CN"/>
    <m/>
    <d v="2025-11-22T00:00:00"/>
    <d v="2025-12-07T00:00:00"/>
    <x v="11"/>
    <n v="11"/>
    <x v="0"/>
    <x v="0"/>
    <x v="0"/>
    <x v="0"/>
    <x v="1"/>
  </r>
  <r>
    <n v="515"/>
    <n v="5548074393"/>
    <d v="2025-11-24T00:00:00"/>
    <d v="2025-11-21T00:00:00"/>
    <d v="2025-11-24T00:00:00"/>
    <n v="261166713"/>
    <n v="1478"/>
    <s v="USD"/>
    <n v="7730470937"/>
    <d v="2025-11-28T00:00:00"/>
    <s v="TEMPE CN"/>
    <m/>
    <d v="2025-11-22T00:00:00"/>
    <d v="2025-12-07T00:00:00"/>
    <x v="11"/>
    <n v="11"/>
    <x v="0"/>
    <x v="0"/>
    <x v="0"/>
    <x v="0"/>
    <x v="1"/>
  </r>
  <r>
    <n v="515"/>
    <n v="5548074386"/>
    <d v="2025-11-24T00:00:00"/>
    <d v="2025-11-21T00:00:00"/>
    <d v="2025-11-24T00:00:00"/>
    <n v="261166713"/>
    <n v="395"/>
    <s v="USD"/>
    <n v="7730470938"/>
    <d v="2025-11-28T00:00:00"/>
    <s v="TEMPE CN"/>
    <m/>
    <d v="2025-11-22T00:00:00"/>
    <d v="2025-12-07T00:00:00"/>
    <x v="11"/>
    <n v="11"/>
    <x v="0"/>
    <x v="0"/>
    <x v="0"/>
    <x v="0"/>
    <x v="1"/>
  </r>
  <r>
    <n v="515"/>
    <n v="5548074385"/>
    <d v="2025-11-24T00:00:00"/>
    <d v="2025-11-21T00:00:00"/>
    <d v="2025-11-24T00:00:00"/>
    <n v="261166713"/>
    <n v="3139"/>
    <s v="USD"/>
    <n v="7730470939"/>
    <d v="2025-11-28T00:00:00"/>
    <s v="TEMPE CN"/>
    <m/>
    <d v="2025-11-22T00:00:00"/>
    <d v="2025-12-07T00:00:00"/>
    <x v="11"/>
    <n v="11"/>
    <x v="0"/>
    <x v="0"/>
    <x v="0"/>
    <x v="0"/>
    <x v="1"/>
  </r>
  <r>
    <n v="515"/>
    <n v="5548074396"/>
    <d v="2025-11-24T00:00:00"/>
    <d v="2025-11-21T00:00:00"/>
    <d v="2025-11-24T00:00:00"/>
    <n v="261166713"/>
    <n v="1267"/>
    <s v="USD"/>
    <n v="7730470940"/>
    <d v="2025-11-28T00:00:00"/>
    <s v="TEMPE CN"/>
    <m/>
    <d v="2025-11-22T00:00:00"/>
    <d v="2025-12-07T00:00:00"/>
    <x v="11"/>
    <n v="11"/>
    <x v="0"/>
    <x v="0"/>
    <x v="0"/>
    <x v="0"/>
    <x v="1"/>
  </r>
  <r>
    <n v="515"/>
    <n v="5548074388"/>
    <d v="2025-11-24T00:00:00"/>
    <d v="2025-11-21T00:00:00"/>
    <d v="2025-11-24T00:00:00"/>
    <n v="261166713"/>
    <n v="1175"/>
    <s v="USD"/>
    <n v="7730470941"/>
    <d v="2025-11-28T00:00:00"/>
    <s v="TEMPE CN"/>
    <m/>
    <d v="2025-11-22T00:00:00"/>
    <d v="2025-12-07T00:00:00"/>
    <x v="11"/>
    <n v="11"/>
    <x v="0"/>
    <x v="0"/>
    <x v="0"/>
    <x v="0"/>
    <x v="1"/>
  </r>
  <r>
    <n v="515"/>
    <n v="5548074389"/>
    <d v="2025-11-24T00:00:00"/>
    <d v="2025-11-21T00:00:00"/>
    <d v="2025-11-24T00:00:00"/>
    <n v="261166713"/>
    <n v="411"/>
    <s v="USD"/>
    <n v="7730470942"/>
    <d v="2025-11-28T00:00:00"/>
    <s v="TEMPE CN"/>
    <m/>
    <d v="2025-11-22T00:00:00"/>
    <d v="2025-12-07T00:00:00"/>
    <x v="11"/>
    <n v="11"/>
    <x v="0"/>
    <x v="0"/>
    <x v="0"/>
    <x v="0"/>
    <x v="1"/>
  </r>
  <r>
    <n v="515"/>
    <n v="5283387418"/>
    <d v="2025-11-27T00:00:00"/>
    <d v="2025-11-26T00:00:00"/>
    <d v="2025-11-27T00:00:00"/>
    <n v="260777975"/>
    <n v="1148"/>
    <s v="USD"/>
    <n v="7730473502"/>
    <d v="2025-12-10T00:00:00"/>
    <s v="TEMPE CN"/>
    <m/>
    <d v="2025-11-25T00:00:00"/>
    <d v="2025-12-10T00:00:00"/>
    <x v="11"/>
    <n v="12"/>
    <x v="0"/>
    <x v="0"/>
    <x v="0"/>
    <x v="0"/>
    <x v="1"/>
  </r>
  <r>
    <n v="515"/>
    <n v="5283387413"/>
    <d v="2025-11-27T00:00:00"/>
    <d v="2025-11-26T00:00:00"/>
    <d v="2025-11-27T00:00:00"/>
    <n v="260777975"/>
    <n v="1148"/>
    <s v="USD"/>
    <n v="7730473503"/>
    <d v="2025-12-10T00:00:00"/>
    <s v="TEMPE CN"/>
    <m/>
    <d v="2025-11-25T00:00:00"/>
    <d v="2025-12-10T00:00:00"/>
    <x v="11"/>
    <n v="12"/>
    <x v="0"/>
    <x v="0"/>
    <x v="0"/>
    <x v="0"/>
    <x v="1"/>
  </r>
  <r>
    <n v="515"/>
    <n v="5283387414"/>
    <d v="2025-11-27T00:00:00"/>
    <d v="2025-11-26T00:00:00"/>
    <d v="2025-11-27T00:00:00"/>
    <n v="260777975"/>
    <n v="1148"/>
    <s v="USD"/>
    <n v="7730473504"/>
    <d v="2025-12-10T00:00:00"/>
    <s v="TEMPE CN"/>
    <m/>
    <d v="2025-11-25T00:00:00"/>
    <d v="2025-12-10T00:00:00"/>
    <x v="11"/>
    <n v="12"/>
    <x v="0"/>
    <x v="0"/>
    <x v="0"/>
    <x v="0"/>
    <x v="1"/>
  </r>
  <r>
    <n v="515"/>
    <n v="5283387406"/>
    <d v="2025-11-27T00:00:00"/>
    <d v="2025-11-26T00:00:00"/>
    <d v="2025-11-27T00:00:00"/>
    <n v="260777975"/>
    <n v="1148"/>
    <s v="USD"/>
    <n v="7730473505"/>
    <d v="2025-12-10T00:00:00"/>
    <s v="TEMPE CN"/>
    <m/>
    <d v="2025-11-25T00:00:00"/>
    <d v="2025-12-10T00:00:00"/>
    <x v="11"/>
    <n v="12"/>
    <x v="0"/>
    <x v="0"/>
    <x v="0"/>
    <x v="0"/>
    <x v="1"/>
  </r>
  <r>
    <n v="515"/>
    <n v="5283387674"/>
    <d v="2025-11-27T00:00:00"/>
    <d v="2025-11-26T00:00:00"/>
    <d v="2025-11-27T00:00:00"/>
    <n v="260777975"/>
    <n v="1148"/>
    <s v="USD"/>
    <n v="7730473506"/>
    <d v="2025-12-10T00:00:00"/>
    <s v="TEMPE CN"/>
    <m/>
    <d v="2025-11-25T00:00:00"/>
    <d v="2025-12-10T00:00:00"/>
    <x v="11"/>
    <n v="12"/>
    <x v="0"/>
    <x v="0"/>
    <x v="0"/>
    <x v="0"/>
    <x v="1"/>
  </r>
  <r>
    <n v="515"/>
    <n v="5283387430"/>
    <d v="2025-11-27T00:00:00"/>
    <d v="2025-11-26T00:00:00"/>
    <d v="2025-11-27T00:00:00"/>
    <n v="261167293"/>
    <n v="1148"/>
    <s v="USD"/>
    <n v="7730473507"/>
    <d v="2025-12-10T00:00:00"/>
    <s v="TEMPE CN"/>
    <m/>
    <d v="2025-11-24T00:00:00"/>
    <d v="2025-12-10T00:00:00"/>
    <x v="11"/>
    <n v="12"/>
    <x v="0"/>
    <x v="0"/>
    <x v="0"/>
    <x v="0"/>
    <x v="1"/>
  </r>
  <r>
    <n v="515"/>
    <n v="5283387429"/>
    <d v="2025-11-27T00:00:00"/>
    <d v="2025-11-26T00:00:00"/>
    <d v="2025-11-27T00:00:00"/>
    <n v="261167293"/>
    <n v="1148"/>
    <s v="USD"/>
    <n v="7730473508"/>
    <d v="2025-12-10T00:00:00"/>
    <s v="TEMPE CN"/>
    <m/>
    <d v="2025-11-24T00:00:00"/>
    <d v="2025-12-10T00:00:00"/>
    <x v="11"/>
    <n v="12"/>
    <x v="0"/>
    <x v="0"/>
    <x v="0"/>
    <x v="0"/>
    <x v="1"/>
  </r>
  <r>
    <n v="515"/>
    <n v="5283387428"/>
    <d v="2025-11-27T00:00:00"/>
    <d v="2025-11-26T00:00:00"/>
    <d v="2025-11-27T00:00:00"/>
    <n v="261167293"/>
    <n v="1148"/>
    <s v="USD"/>
    <n v="7730473509"/>
    <d v="2025-12-10T00:00:00"/>
    <s v="TEMPE CN"/>
    <m/>
    <d v="2025-11-24T00:00:00"/>
    <d v="2025-12-10T00:00:00"/>
    <x v="11"/>
    <n v="12"/>
    <x v="0"/>
    <x v="0"/>
    <x v="0"/>
    <x v="0"/>
    <x v="1"/>
  </r>
  <r>
    <n v="515"/>
    <n v="5283387423"/>
    <d v="2025-11-27T00:00:00"/>
    <d v="2025-11-26T00:00:00"/>
    <d v="2025-11-27T00:00:00"/>
    <n v="261167293"/>
    <n v="1148"/>
    <s v="USD"/>
    <n v="7730473510"/>
    <d v="2025-12-10T00:00:00"/>
    <s v="TEMPE CN"/>
    <m/>
    <d v="2025-11-24T00:00:00"/>
    <d v="2025-12-10T00:00:00"/>
    <x v="11"/>
    <n v="12"/>
    <x v="0"/>
    <x v="0"/>
    <x v="0"/>
    <x v="0"/>
    <x v="1"/>
  </r>
  <r>
    <n v="515"/>
    <n v="5283387417"/>
    <d v="2025-11-27T00:00:00"/>
    <d v="2025-11-26T00:00:00"/>
    <d v="2025-11-27T00:00:00"/>
    <n v="261167293"/>
    <n v="1148"/>
    <s v="USD"/>
    <n v="7730473523"/>
    <d v="2025-12-10T00:00:00"/>
    <s v="TEMPE CN"/>
    <m/>
    <d v="2025-11-24T00:00:00"/>
    <d v="2025-12-10T00:00:00"/>
    <x v="11"/>
    <n v="12"/>
    <x v="0"/>
    <x v="0"/>
    <x v="0"/>
    <x v="0"/>
    <x v="1"/>
  </r>
  <r>
    <n v="515"/>
    <n v="5283387431"/>
    <d v="2025-11-27T00:00:00"/>
    <d v="2025-11-26T00:00:00"/>
    <d v="2025-11-27T00:00:00"/>
    <n v="261167293"/>
    <n v="1148"/>
    <s v="USD"/>
    <n v="7730473524"/>
    <d v="2025-12-10T00:00:00"/>
    <s v="TEMPE CN"/>
    <m/>
    <d v="2025-11-24T00:00:00"/>
    <d v="2025-12-10T00:00:00"/>
    <x v="11"/>
    <n v="12"/>
    <x v="0"/>
    <x v="0"/>
    <x v="0"/>
    <x v="0"/>
    <x v="1"/>
  </r>
  <r>
    <n v="515"/>
    <n v="5548086984"/>
    <d v="2025-12-02T00:00:00"/>
    <d v="2025-11-28T00:00:00"/>
    <d v="2025-12-02T00:00:00"/>
    <n v="261166388"/>
    <n v="2279"/>
    <s v="USD"/>
    <n v="7730473748"/>
    <d v="2025-12-10T00:00:00"/>
    <s v="TEMPE CN"/>
    <m/>
    <d v="2025-11-28T00:00:00"/>
    <d v="2025-12-18T00:00:00"/>
    <x v="11"/>
    <n v="12"/>
    <x v="0"/>
    <x v="0"/>
    <x v="0"/>
    <x v="0"/>
    <x v="1"/>
  </r>
  <r>
    <n v="515"/>
    <n v="5548086985"/>
    <d v="2025-12-02T00:00:00"/>
    <d v="2025-11-28T00:00:00"/>
    <d v="2025-12-02T00:00:00"/>
    <n v="261166388"/>
    <n v="85"/>
    <s v="USD"/>
    <n v="7730473754"/>
    <d v="2025-12-10T00:00:00"/>
    <s v="TEMPE CN"/>
    <m/>
    <d v="2025-11-28T00:00:00"/>
    <d v="2025-12-18T00:00:00"/>
    <x v="11"/>
    <n v="12"/>
    <x v="0"/>
    <x v="0"/>
    <x v="0"/>
    <x v="0"/>
    <x v="1"/>
  </r>
  <r>
    <n v="515"/>
    <n v="5548086988"/>
    <d v="2025-12-02T00:00:00"/>
    <d v="2025-11-28T00:00:00"/>
    <d v="2025-12-02T00:00:00"/>
    <n v="261166388"/>
    <n v="397"/>
    <s v="USD"/>
    <n v="7730473755"/>
    <d v="2025-12-10T00:00:00"/>
    <s v="TEMPE CN"/>
    <m/>
    <d v="2025-11-28T00:00:00"/>
    <d v="2025-12-18T00:00:00"/>
    <x v="11"/>
    <n v="12"/>
    <x v="0"/>
    <x v="0"/>
    <x v="0"/>
    <x v="0"/>
    <x v="1"/>
  </r>
  <r>
    <n v="515"/>
    <n v="5548086983"/>
    <d v="2025-12-02T00:00:00"/>
    <d v="2025-11-28T00:00:00"/>
    <d v="2025-12-02T00:00:00"/>
    <n v="261166388"/>
    <n v="397"/>
    <s v="USD"/>
    <n v="7730473756"/>
    <d v="2025-12-10T00:00:00"/>
    <s v="TEMPE CN"/>
    <m/>
    <d v="2025-11-28T00:00:00"/>
    <d v="2025-12-18T00:00:00"/>
    <x v="11"/>
    <n v="12"/>
    <x v="0"/>
    <x v="0"/>
    <x v="0"/>
    <x v="0"/>
    <x v="1"/>
  </r>
  <r>
    <n v="515"/>
    <n v="5548086981"/>
    <d v="2025-12-02T00:00:00"/>
    <d v="2025-11-28T00:00:00"/>
    <d v="2025-12-02T00:00:00"/>
    <n v="261166388"/>
    <n v="397"/>
    <s v="USD"/>
    <n v="7730473757"/>
    <d v="2025-12-10T00:00:00"/>
    <s v="TEMPE CN"/>
    <m/>
    <d v="2025-11-28T00:00:00"/>
    <d v="2025-12-18T00:00:00"/>
    <x v="11"/>
    <n v="12"/>
    <x v="0"/>
    <x v="0"/>
    <x v="0"/>
    <x v="0"/>
    <x v="1"/>
  </r>
  <r>
    <n v="515"/>
    <n v="5548086991"/>
    <d v="2025-12-02T00:00:00"/>
    <d v="2025-11-28T00:00:00"/>
    <d v="2025-12-02T00:00:00"/>
    <n v="261166388"/>
    <n v="3637"/>
    <s v="USD"/>
    <n v="7730473758"/>
    <d v="2025-12-10T00:00:00"/>
    <s v="TEMPE CN"/>
    <m/>
    <d v="2025-11-28T00:00:00"/>
    <d v="2025-12-18T00:00:00"/>
    <x v="11"/>
    <n v="12"/>
    <x v="0"/>
    <x v="0"/>
    <x v="0"/>
    <x v="0"/>
    <x v="1"/>
  </r>
  <r>
    <n v="515"/>
    <n v="5548086992"/>
    <d v="2025-12-02T00:00:00"/>
    <d v="2025-11-28T00:00:00"/>
    <d v="2025-12-02T00:00:00"/>
    <n v="261166388"/>
    <n v="664"/>
    <s v="USD"/>
    <n v="7730473759"/>
    <d v="2025-12-10T00:00:00"/>
    <s v="TEMPE CN"/>
    <m/>
    <d v="2025-11-28T00:00:00"/>
    <d v="2025-12-18T00:00:00"/>
    <x v="11"/>
    <n v="12"/>
    <x v="0"/>
    <x v="0"/>
    <x v="0"/>
    <x v="0"/>
    <x v="1"/>
  </r>
  <r>
    <n v="515"/>
    <n v="5548086993"/>
    <d v="2025-12-02T00:00:00"/>
    <d v="2025-11-28T00:00:00"/>
    <d v="2025-12-02T00:00:00"/>
    <n v="261166388"/>
    <n v="765"/>
    <s v="USD"/>
    <n v="7730473760"/>
    <d v="2025-12-10T00:00:00"/>
    <s v="TEMPE CN"/>
    <m/>
    <d v="2025-11-28T00:00:00"/>
    <d v="2025-12-18T00:00:00"/>
    <x v="11"/>
    <n v="12"/>
    <x v="0"/>
    <x v="0"/>
    <x v="0"/>
    <x v="0"/>
    <x v="1"/>
  </r>
  <r>
    <n v="515"/>
    <n v="5548086989"/>
    <d v="2025-12-02T00:00:00"/>
    <d v="2025-11-28T00:00:00"/>
    <d v="2025-12-02T00:00:00"/>
    <n v="261166388"/>
    <n v="1196"/>
    <s v="USD"/>
    <n v="7730473761"/>
    <d v="2025-12-10T00:00:00"/>
    <s v="TEMPE CN"/>
    <m/>
    <d v="2025-11-28T00:00:00"/>
    <d v="2025-12-18T00:00:00"/>
    <x v="11"/>
    <n v="12"/>
    <x v="0"/>
    <x v="0"/>
    <x v="0"/>
    <x v="0"/>
    <x v="1"/>
  </r>
  <r>
    <n v="515"/>
    <n v="5548086994"/>
    <d v="2025-12-02T00:00:00"/>
    <d v="2025-11-28T00:00:00"/>
    <d v="2025-12-02T00:00:00"/>
    <n v="261166388"/>
    <n v="1306"/>
    <s v="USD"/>
    <n v="7730473762"/>
    <d v="2025-12-10T00:00:00"/>
    <s v="TEMPE CN"/>
    <m/>
    <d v="2025-11-28T00:00:00"/>
    <d v="2025-12-18T00:00:00"/>
    <x v="11"/>
    <n v="12"/>
    <x v="0"/>
    <x v="0"/>
    <x v="0"/>
    <x v="0"/>
    <x v="1"/>
  </r>
  <r>
    <n v="515"/>
    <n v="5548086982"/>
    <d v="2025-12-02T00:00:00"/>
    <d v="2025-11-28T00:00:00"/>
    <d v="2025-12-02T00:00:00"/>
    <n v="261166388"/>
    <n v="46"/>
    <s v="USD"/>
    <n v="7730473763"/>
    <d v="2025-12-10T00:00:00"/>
    <s v="TEMPE CN"/>
    <m/>
    <d v="2025-11-28T00:00:00"/>
    <d v="2025-12-18T00:00:00"/>
    <x v="11"/>
    <n v="12"/>
    <x v="0"/>
    <x v="0"/>
    <x v="0"/>
    <x v="0"/>
    <x v="1"/>
  </r>
  <r>
    <n v="515"/>
    <n v="5548086990"/>
    <d v="2025-12-02T00:00:00"/>
    <d v="2025-11-28T00:00:00"/>
    <d v="2025-12-02T00:00:00"/>
    <n v="261166388"/>
    <n v="397"/>
    <s v="USD"/>
    <n v="7730473764"/>
    <d v="2025-12-10T00:00:00"/>
    <s v="TEMPE CN"/>
    <m/>
    <d v="2025-11-28T00:00:00"/>
    <d v="2025-12-18T00:00:00"/>
    <x v="11"/>
    <n v="12"/>
    <x v="0"/>
    <x v="0"/>
    <x v="0"/>
    <x v="0"/>
    <x v="1"/>
  </r>
  <r>
    <n v="515"/>
    <n v="5548086987"/>
    <d v="2025-12-02T00:00:00"/>
    <d v="2025-11-28T00:00:00"/>
    <d v="2025-12-02T00:00:00"/>
    <n v="261166388"/>
    <n v="977"/>
    <s v="USD"/>
    <n v="7730473765"/>
    <d v="2025-12-10T00:00:00"/>
    <s v="TEMPE CN"/>
    <m/>
    <d v="2025-11-28T00:00:00"/>
    <d v="2025-12-18T00:00:00"/>
    <x v="11"/>
    <n v="12"/>
    <x v="0"/>
    <x v="0"/>
    <x v="0"/>
    <x v="0"/>
    <x v="1"/>
  </r>
  <r>
    <n v="515"/>
    <n v="5283402414"/>
    <d v="2025-12-03T00:00:00"/>
    <d v="2025-12-03T00:00:00"/>
    <d v="2025-12-03T00:00:00"/>
    <n v="261167294"/>
    <n v="1152"/>
    <s v="USD"/>
    <n v="7730473841"/>
    <d v="2025-12-10T00:00:00"/>
    <s v="TEMPE CN"/>
    <m/>
    <d v="2025-12-01T00:00:00"/>
    <d v="2025-12-18T00:00:00"/>
    <x v="12"/>
    <n v="12"/>
    <x v="0"/>
    <x v="0"/>
    <x v="0"/>
    <x v="1"/>
    <x v="1"/>
  </r>
  <r>
    <n v="515"/>
    <n v="5283402496"/>
    <d v="2025-12-03T00:00:00"/>
    <d v="2025-12-03T00:00:00"/>
    <d v="2025-12-03T00:00:00"/>
    <n v="261167294"/>
    <n v="1152"/>
    <s v="USD"/>
    <n v="7730473842"/>
    <d v="2025-12-10T00:00:00"/>
    <s v="TEMPE CN"/>
    <m/>
    <d v="2025-12-01T00:00:00"/>
    <d v="2025-12-18T00:00:00"/>
    <x v="12"/>
    <n v="12"/>
    <x v="0"/>
    <x v="0"/>
    <x v="0"/>
    <x v="1"/>
    <x v="1"/>
  </r>
  <r>
    <n v="515"/>
    <n v="5283402413"/>
    <d v="2025-12-03T00:00:00"/>
    <d v="2025-12-03T00:00:00"/>
    <d v="2025-12-03T00:00:00"/>
    <n v="261167294"/>
    <n v="1152"/>
    <s v="USD"/>
    <n v="7730473843"/>
    <d v="2025-12-10T00:00:00"/>
    <s v="TEMPE CN"/>
    <m/>
    <d v="2025-12-01T00:00:00"/>
    <d v="2025-12-18T00:00:00"/>
    <x v="12"/>
    <n v="12"/>
    <x v="0"/>
    <x v="0"/>
    <x v="0"/>
    <x v="1"/>
    <x v="1"/>
  </r>
  <r>
    <n v="515"/>
    <n v="5283402412"/>
    <d v="2025-12-03T00:00:00"/>
    <d v="2025-12-03T00:00:00"/>
    <d v="2025-12-03T00:00:00"/>
    <n v="261167294"/>
    <n v="1152"/>
    <s v="USD"/>
    <n v="7730473844"/>
    <d v="2025-12-10T00:00:00"/>
    <s v="TEMPE CN"/>
    <m/>
    <d v="2025-12-01T00:00:00"/>
    <d v="2025-12-18T00:00:00"/>
    <x v="12"/>
    <n v="12"/>
    <x v="0"/>
    <x v="0"/>
    <x v="0"/>
    <x v="1"/>
    <x v="1"/>
  </r>
  <r>
    <n v="515"/>
    <n v="5283402446"/>
    <d v="2025-12-03T00:00:00"/>
    <d v="2025-12-03T00:00:00"/>
    <d v="2025-12-03T00:00:00"/>
    <n v="261167294"/>
    <n v="1152"/>
    <s v="USD"/>
    <n v="7730473845"/>
    <d v="2025-12-10T00:00:00"/>
    <s v="TEMPE CN"/>
    <m/>
    <d v="2025-12-01T00:00:00"/>
    <d v="2025-12-18T00:00:00"/>
    <x v="12"/>
    <n v="12"/>
    <x v="0"/>
    <x v="0"/>
    <x v="0"/>
    <x v="1"/>
    <x v="1"/>
  </r>
  <r>
    <n v="515"/>
    <n v="5283402443"/>
    <d v="2025-12-03T00:00:00"/>
    <d v="2025-12-03T00:00:00"/>
    <d v="2025-12-03T00:00:00"/>
    <n v="261167294"/>
    <n v="1152"/>
    <s v="USD"/>
    <n v="7730473846"/>
    <d v="2025-12-10T00:00:00"/>
    <s v="TEMPE CN"/>
    <m/>
    <d v="2025-12-01T00:00:00"/>
    <d v="2025-12-18T00:00:00"/>
    <x v="12"/>
    <n v="12"/>
    <x v="0"/>
    <x v="0"/>
    <x v="0"/>
    <x v="1"/>
    <x v="1"/>
  </r>
  <r>
    <n v="515"/>
    <n v="5548097646"/>
    <d v="2025-12-10T00:00:00"/>
    <d v="2025-12-05T00:00:00"/>
    <d v="2025-12-10T00:00:00"/>
    <n v="261166648"/>
    <n v="398"/>
    <s v="USD"/>
    <n v="7730474193"/>
    <d v="2025-12-12T00:00:00"/>
    <s v="TEMPE CN"/>
    <m/>
    <d v="2025-12-04T00:00:00"/>
    <d v="2025-12-21T00:00:00"/>
    <x v="12"/>
    <n v="12"/>
    <x v="0"/>
    <x v="0"/>
    <x v="0"/>
    <x v="0"/>
    <x v="1"/>
  </r>
  <r>
    <n v="515"/>
    <n v="5548097645"/>
    <d v="2025-12-10T00:00:00"/>
    <d v="2025-12-05T00:00:00"/>
    <d v="2025-12-10T00:00:00"/>
    <n v="261166648"/>
    <n v="398"/>
    <s v="USD"/>
    <n v="7730474194"/>
    <d v="2025-12-12T00:00:00"/>
    <s v="TEMPE CN"/>
    <m/>
    <d v="2025-12-04T00:00:00"/>
    <d v="2025-12-21T00:00:00"/>
    <x v="12"/>
    <n v="12"/>
    <x v="0"/>
    <x v="0"/>
    <x v="0"/>
    <x v="0"/>
    <x v="1"/>
  </r>
  <r>
    <n v="515"/>
    <n v="5548103394"/>
    <d v="2025-12-10T00:00:00"/>
    <d v="2025-12-09T00:00:00"/>
    <d v="2025-12-10T00:00:00"/>
    <n v="261166648"/>
    <n v="398"/>
    <s v="USD"/>
    <n v="7730474195"/>
    <d v="2025-12-12T00:00:00"/>
    <s v="TEMPE CN"/>
    <m/>
    <d v="2025-12-04T00:00:00"/>
    <d v="2025-12-21T00:00:00"/>
    <x v="12"/>
    <n v="12"/>
    <x v="0"/>
    <x v="0"/>
    <x v="0"/>
    <x v="0"/>
    <x v="1"/>
  </r>
  <r>
    <n v="515"/>
    <n v="5548097653"/>
    <d v="2025-12-10T00:00:00"/>
    <d v="2025-12-05T00:00:00"/>
    <d v="2025-12-10T00:00:00"/>
    <n v="261166648"/>
    <n v="436"/>
    <s v="USD"/>
    <n v="7730474201"/>
    <d v="2025-12-12T00:00:00"/>
    <s v="TEMPE CN"/>
    <m/>
    <d v="2025-12-04T00:00:00"/>
    <d v="2025-12-21T00:00:00"/>
    <x v="12"/>
    <n v="12"/>
    <x v="0"/>
    <x v="0"/>
    <x v="0"/>
    <x v="0"/>
    <x v="1"/>
  </r>
  <r>
    <n v="515"/>
    <n v="5548097655"/>
    <d v="2025-12-10T00:00:00"/>
    <d v="2025-12-05T00:00:00"/>
    <d v="2025-12-10T00:00:00"/>
    <n v="261166648"/>
    <n v="398"/>
    <s v="USD"/>
    <n v="7730474202"/>
    <d v="2025-12-12T00:00:00"/>
    <s v="TEMPE CN"/>
    <m/>
    <d v="2025-12-04T00:00:00"/>
    <d v="2025-12-21T00:00:00"/>
    <x v="12"/>
    <n v="12"/>
    <x v="0"/>
    <x v="0"/>
    <x v="0"/>
    <x v="0"/>
    <x v="1"/>
  </r>
  <r>
    <n v="515"/>
    <n v="5548097657"/>
    <d v="2025-12-10T00:00:00"/>
    <d v="2025-12-05T00:00:00"/>
    <d v="2025-12-10T00:00:00"/>
    <n v="261166648"/>
    <n v="1003"/>
    <s v="USD"/>
    <n v="7730474203"/>
    <d v="2025-12-12T00:00:00"/>
    <s v="TEMPE CN"/>
    <m/>
    <d v="2025-12-04T00:00:00"/>
    <d v="2025-12-21T00:00:00"/>
    <x v="12"/>
    <n v="12"/>
    <x v="0"/>
    <x v="0"/>
    <x v="0"/>
    <x v="0"/>
    <x v="1"/>
  </r>
  <r>
    <n v="515"/>
    <n v="5548097647"/>
    <d v="2025-12-10T00:00:00"/>
    <d v="2025-12-05T00:00:00"/>
    <d v="2025-12-10T00:00:00"/>
    <n v="261166648"/>
    <n v="398"/>
    <s v="USD"/>
    <n v="7730474206"/>
    <d v="2025-12-12T00:00:00"/>
    <s v="TEMPE CN"/>
    <m/>
    <d v="2025-12-04T00:00:00"/>
    <d v="2025-12-21T00:00:00"/>
    <x v="12"/>
    <n v="12"/>
    <x v="0"/>
    <x v="0"/>
    <x v="0"/>
    <x v="0"/>
    <x v="1"/>
  </r>
  <r>
    <n v="515"/>
    <n v="5548097656"/>
    <d v="2025-12-10T00:00:00"/>
    <d v="2025-12-05T00:00:00"/>
    <d v="2025-12-10T00:00:00"/>
    <n v="261166648"/>
    <n v="398"/>
    <s v="USD"/>
    <n v="7730474204"/>
    <d v="2025-12-12T00:00:00"/>
    <s v="TEMPE CN"/>
    <m/>
    <d v="2025-12-04T00:00:00"/>
    <d v="2025-12-21T00:00:00"/>
    <x v="12"/>
    <n v="12"/>
    <x v="0"/>
    <x v="0"/>
    <x v="0"/>
    <x v="0"/>
    <x v="1"/>
  </r>
  <r>
    <n v="515"/>
    <n v="5548097649"/>
    <d v="2025-12-10T00:00:00"/>
    <d v="2025-12-05T00:00:00"/>
    <d v="2025-12-10T00:00:00"/>
    <n v="261166648"/>
    <n v="398"/>
    <s v="USD"/>
    <n v="7730474205"/>
    <d v="2025-12-12T00:00:00"/>
    <s v="TEMPE CN"/>
    <m/>
    <d v="2025-12-04T00:00:00"/>
    <d v="2025-12-21T00:00:00"/>
    <x v="12"/>
    <n v="12"/>
    <x v="0"/>
    <x v="0"/>
    <x v="0"/>
    <x v="0"/>
    <x v="1"/>
  </r>
  <r>
    <n v="515"/>
    <n v="5548097648"/>
    <d v="2025-12-10T00:00:00"/>
    <d v="2025-12-05T00:00:00"/>
    <d v="2025-12-10T00:00:00"/>
    <n v="261166648"/>
    <n v="398"/>
    <s v="USD"/>
    <n v="7730474207"/>
    <d v="2025-12-12T00:00:00"/>
    <s v="TEMPE CN"/>
    <m/>
    <d v="2025-12-04T00:00:00"/>
    <d v="2025-12-21T00:00:00"/>
    <x v="12"/>
    <n v="12"/>
    <x v="0"/>
    <x v="0"/>
    <x v="0"/>
    <x v="0"/>
    <x v="1"/>
  </r>
  <r>
    <n v="515"/>
    <n v="5589489318"/>
    <d v="2025-12-10T00:00:00"/>
    <d v="2025-12-10T00:00:00"/>
    <d v="2025-12-10T00:00:00"/>
    <n v="261167338"/>
    <n v="1153"/>
    <s v="USD"/>
    <n v="7730475494"/>
    <d v="2025-12-17T00:00:00"/>
    <s v="TEMPE CN"/>
    <m/>
    <d v="2025-12-09T00:00:00"/>
    <d v="2025-12-26T00:00:00"/>
    <x v="12"/>
    <n v="12"/>
    <x v="0"/>
    <x v="0"/>
    <x v="0"/>
    <x v="1"/>
    <x v="1"/>
  </r>
  <r>
    <n v="515"/>
    <n v="5589489307"/>
    <d v="2025-12-10T00:00:00"/>
    <d v="2025-12-10T00:00:00"/>
    <d v="2025-12-10T00:00:00"/>
    <n v="261167338"/>
    <n v="1153"/>
    <s v="USD"/>
    <n v="7730475495"/>
    <d v="2025-12-17T00:00:00"/>
    <s v="TEMPE CN"/>
    <m/>
    <d v="2025-12-09T00:00:00"/>
    <d v="2025-12-26T00:00:00"/>
    <x v="12"/>
    <n v="12"/>
    <x v="0"/>
    <x v="0"/>
    <x v="0"/>
    <x v="1"/>
    <x v="1"/>
  </r>
  <r>
    <n v="515"/>
    <n v="5589489317"/>
    <d v="2025-12-10T00:00:00"/>
    <d v="2025-12-10T00:00:00"/>
    <d v="2025-12-10T00:00:00"/>
    <n v="261167338"/>
    <n v="1153"/>
    <s v="USD"/>
    <n v="7730475496"/>
    <d v="2025-12-17T00:00:00"/>
    <s v="TEMPE CN"/>
    <m/>
    <d v="2025-12-09T00:00:00"/>
    <d v="2025-12-26T00:00:00"/>
    <x v="12"/>
    <n v="12"/>
    <x v="0"/>
    <x v="0"/>
    <x v="0"/>
    <x v="1"/>
    <x v="1"/>
  </r>
  <r>
    <n v="515"/>
    <n v="5589489306"/>
    <d v="2025-12-10T00:00:00"/>
    <d v="2025-12-10T00:00:00"/>
    <d v="2025-12-10T00:00:00"/>
    <n v="261167338"/>
    <n v="1153"/>
    <s v="USD"/>
    <n v="7730475497"/>
    <d v="2025-12-17T00:00:00"/>
    <s v="TEMPE CN"/>
    <m/>
    <d v="2025-12-09T00:00:00"/>
    <d v="2025-12-26T00:00:00"/>
    <x v="12"/>
    <n v="12"/>
    <x v="0"/>
    <x v="0"/>
    <x v="0"/>
    <x v="1"/>
    <x v="1"/>
  </r>
  <r>
    <n v="515"/>
    <n v="5589489313"/>
    <d v="2025-12-10T00:00:00"/>
    <d v="2025-12-10T00:00:00"/>
    <d v="2025-12-10T00:00:00"/>
    <n v="261167338"/>
    <n v="1153"/>
    <s v="USD"/>
    <n v="7730475498"/>
    <d v="2025-12-17T00:00:00"/>
    <s v="TEMPE CN"/>
    <m/>
    <d v="2025-12-09T00:00:00"/>
    <d v="2025-12-26T00:00:00"/>
    <x v="12"/>
    <n v="12"/>
    <x v="0"/>
    <x v="0"/>
    <x v="0"/>
    <x v="1"/>
    <x v="1"/>
  </r>
  <r>
    <n v="515"/>
    <n v="5589489308"/>
    <d v="2025-12-10T00:00:00"/>
    <d v="2025-12-10T00:00:00"/>
    <d v="2025-12-10T00:00:00"/>
    <n v="261167338"/>
    <n v="1153"/>
    <s v="USD"/>
    <n v="7730475499"/>
    <d v="2025-12-17T00:00:00"/>
    <s v="TEMPE CN"/>
    <m/>
    <d v="2025-12-09T00:00:00"/>
    <d v="2025-12-26T00:00:00"/>
    <x v="12"/>
    <n v="12"/>
    <x v="0"/>
    <x v="0"/>
    <x v="0"/>
    <x v="1"/>
    <x v="1"/>
  </r>
  <r>
    <n v="515"/>
    <n v="5548110324"/>
    <d v="2025-12-15T00:00:00"/>
    <d v="2025-12-12T00:00:00"/>
    <d v="2025-12-15T00:00:00"/>
    <n v="261166651"/>
    <n v="574"/>
    <s v="USD"/>
    <n v="7730476921"/>
    <d v="2025-12-23T00:00:00"/>
    <s v="TEMPE CN"/>
    <m/>
    <d v="2025-12-11T00:00:00"/>
    <d v="2025-12-29T00:00:00"/>
    <x v="12"/>
    <n v="12"/>
    <x v="0"/>
    <x v="0"/>
    <x v="0"/>
    <x v="0"/>
    <x v="1"/>
  </r>
  <r>
    <n v="515"/>
    <n v="5548110327"/>
    <d v="2025-12-15T00:00:00"/>
    <d v="2025-12-12T00:00:00"/>
    <d v="2025-12-15T00:00:00"/>
    <n v="261166651"/>
    <n v="658"/>
    <s v="USD"/>
    <n v="7730476946"/>
    <d v="2025-12-23T00:00:00"/>
    <s v="TEMPE CN"/>
    <m/>
    <d v="2025-12-11T00:00:00"/>
    <d v="2025-12-29T00:00:00"/>
    <x v="12"/>
    <n v="12"/>
    <x v="0"/>
    <x v="0"/>
    <x v="0"/>
    <x v="0"/>
    <x v="1"/>
  </r>
  <r>
    <n v="515"/>
    <n v="5548110332"/>
    <d v="2025-12-15T00:00:00"/>
    <d v="2025-12-12T00:00:00"/>
    <d v="2025-12-15T00:00:00"/>
    <n v="261166651"/>
    <n v="278"/>
    <s v="USD"/>
    <n v="7730476947"/>
    <d v="2025-12-23T00:00:00"/>
    <s v="TEMPE CN"/>
    <m/>
    <d v="2025-12-11T00:00:00"/>
    <d v="2025-12-29T00:00:00"/>
    <x v="12"/>
    <n v="12"/>
    <x v="0"/>
    <x v="0"/>
    <x v="0"/>
    <x v="0"/>
    <x v="1"/>
  </r>
  <r>
    <n v="515"/>
    <n v="5548110323"/>
    <d v="2025-12-15T00:00:00"/>
    <d v="2025-12-12T00:00:00"/>
    <d v="2025-12-15T00:00:00"/>
    <n v="261166651"/>
    <n v="399"/>
    <s v="USD"/>
    <n v="7730476948"/>
    <d v="2025-12-23T00:00:00"/>
    <s v="TEMPE CN"/>
    <m/>
    <d v="2025-12-11T00:00:00"/>
    <d v="2025-12-29T00:00:00"/>
    <x v="12"/>
    <n v="12"/>
    <x v="0"/>
    <x v="0"/>
    <x v="0"/>
    <x v="0"/>
    <x v="1"/>
  </r>
  <r>
    <n v="515"/>
    <n v="5548110321"/>
    <d v="2025-12-15T00:00:00"/>
    <d v="2025-12-12T00:00:00"/>
    <d v="2025-12-15T00:00:00"/>
    <n v="261166651"/>
    <n v="399"/>
    <s v="USD"/>
    <n v="7730476949"/>
    <d v="2025-12-23T00:00:00"/>
    <s v="TEMPE CN"/>
    <m/>
    <d v="2025-12-11T00:00:00"/>
    <d v="2025-12-29T00:00:00"/>
    <x v="12"/>
    <n v="12"/>
    <x v="0"/>
    <x v="0"/>
    <x v="0"/>
    <x v="0"/>
    <x v="1"/>
  </r>
  <r>
    <n v="515"/>
    <n v="5548110325"/>
    <d v="2025-12-15T00:00:00"/>
    <d v="2025-12-12T00:00:00"/>
    <d v="2025-12-15T00:00:00"/>
    <n v="261166651"/>
    <n v="1015"/>
    <s v="USD"/>
    <n v="7730476950"/>
    <d v="2025-12-23T00:00:00"/>
    <s v="TEMPE CN"/>
    <m/>
    <d v="2025-12-11T00:00:00"/>
    <d v="2025-12-29T00:00:00"/>
    <x v="12"/>
    <n v="12"/>
    <x v="0"/>
    <x v="0"/>
    <x v="0"/>
    <x v="0"/>
    <x v="1"/>
  </r>
  <r>
    <n v="515"/>
    <n v="5548110331"/>
    <d v="2025-12-15T00:00:00"/>
    <d v="2025-12-12T00:00:00"/>
    <d v="2025-12-15T00:00:00"/>
    <n v="261166651"/>
    <n v="983"/>
    <s v="USD"/>
    <n v="7730476951"/>
    <d v="2025-12-23T00:00:00"/>
    <s v="TEMPE CN"/>
    <m/>
    <d v="2025-12-11T00:00:00"/>
    <d v="2025-12-29T00:00:00"/>
    <x v="12"/>
    <n v="12"/>
    <x v="0"/>
    <x v="0"/>
    <x v="0"/>
    <x v="0"/>
    <x v="1"/>
  </r>
  <r>
    <n v="515"/>
    <n v="5548110320"/>
    <d v="2025-12-15T00:00:00"/>
    <d v="2025-12-12T00:00:00"/>
    <d v="2025-12-15T00:00:00"/>
    <n v="261166651"/>
    <n v="1894"/>
    <s v="USD"/>
    <n v="7730476974"/>
    <d v="2025-12-23T00:00:00"/>
    <s v="TEMPE CN"/>
    <m/>
    <d v="2025-12-11T00:00:00"/>
    <d v="2025-12-29T00:00:00"/>
    <x v="12"/>
    <n v="12"/>
    <x v="0"/>
    <x v="0"/>
    <x v="0"/>
    <x v="0"/>
    <x v="1"/>
  </r>
  <r>
    <n v="515"/>
    <n v="5548110317"/>
    <d v="2025-12-15T00:00:00"/>
    <d v="2025-12-12T00:00:00"/>
    <d v="2025-12-15T00:00:00"/>
    <n v="261166651"/>
    <n v="475"/>
    <s v="USD"/>
    <n v="7730476975"/>
    <d v="2025-12-23T00:00:00"/>
    <s v="TEMPE CN"/>
    <m/>
    <d v="2025-12-11T00:00:00"/>
    <d v="2025-12-29T00:00:00"/>
    <x v="12"/>
    <n v="12"/>
    <x v="0"/>
    <x v="0"/>
    <x v="0"/>
    <x v="0"/>
    <x v="1"/>
  </r>
  <r>
    <n v="515"/>
    <n v="5548110328"/>
    <d v="2025-12-15T00:00:00"/>
    <d v="2025-12-12T00:00:00"/>
    <d v="2025-12-15T00:00:00"/>
    <n v="261166651"/>
    <n v="399"/>
    <s v="USD"/>
    <n v="7730476976"/>
    <d v="2025-12-23T00:00:00"/>
    <s v="TEMPE CN"/>
    <m/>
    <d v="2025-12-11T00:00:00"/>
    <d v="2025-12-29T00:00:00"/>
    <x v="12"/>
    <n v="12"/>
    <x v="0"/>
    <x v="0"/>
    <x v="0"/>
    <x v="0"/>
    <x v="1"/>
  </r>
  <r>
    <n v="515"/>
    <n v="5548110330"/>
    <d v="2025-12-15T00:00:00"/>
    <d v="2025-12-12T00:00:00"/>
    <d v="2025-12-15T00:00:00"/>
    <n v="261166651"/>
    <n v="474"/>
    <s v="USD"/>
    <n v="7730476977"/>
    <d v="2025-12-23T00:00:00"/>
    <s v="TEMPE CN"/>
    <m/>
    <d v="2025-12-11T00:00:00"/>
    <d v="2025-12-29T00:00:00"/>
    <x v="12"/>
    <n v="12"/>
    <x v="0"/>
    <x v="0"/>
    <x v="0"/>
    <x v="0"/>
    <x v="1"/>
  </r>
  <r>
    <n v="515"/>
    <n v="5548110322"/>
    <d v="2025-12-15T00:00:00"/>
    <d v="2025-12-12T00:00:00"/>
    <d v="2025-12-15T00:00:00"/>
    <n v="261166651"/>
    <n v="975"/>
    <s v="USD"/>
    <n v="7730476978"/>
    <d v="2025-12-23T00:00:00"/>
    <s v="TEMPE CN"/>
    <m/>
    <d v="2025-12-11T00:00:00"/>
    <d v="2025-12-29T00:00:00"/>
    <x v="12"/>
    <n v="12"/>
    <x v="0"/>
    <x v="0"/>
    <x v="0"/>
    <x v="0"/>
    <x v="1"/>
  </r>
  <r>
    <n v="515"/>
    <n v="5548110329"/>
    <d v="2025-12-15T00:00:00"/>
    <d v="2025-12-12T00:00:00"/>
    <d v="2025-12-15T00:00:00"/>
    <n v="261166651"/>
    <n v="785"/>
    <s v="USD"/>
    <n v="7730476979"/>
    <d v="2025-12-23T00:00:00"/>
    <s v="TEMPE CN"/>
    <m/>
    <d v="2025-12-11T00:00:00"/>
    <d v="2025-12-29T00:00:00"/>
    <x v="12"/>
    <n v="12"/>
    <x v="0"/>
    <x v="0"/>
    <x v="0"/>
    <x v="0"/>
    <x v="1"/>
  </r>
  <r>
    <n v="515"/>
    <n v="5548110326"/>
    <d v="2025-12-15T00:00:00"/>
    <d v="2025-12-12T00:00:00"/>
    <d v="2025-12-15T00:00:00"/>
    <n v="261166651"/>
    <n v="1482"/>
    <s v="USD"/>
    <n v="7730476980"/>
    <d v="2025-12-23T00:00:00"/>
    <s v="TEMPE CN"/>
    <m/>
    <d v="2025-12-11T00:00:00"/>
    <d v="2025-12-29T00:00:00"/>
    <x v="12"/>
    <n v="12"/>
    <x v="0"/>
    <x v="0"/>
    <x v="0"/>
    <x v="0"/>
    <x v="1"/>
  </r>
  <r>
    <n v="515"/>
    <n v="5548110319"/>
    <d v="2025-12-15T00:00:00"/>
    <d v="2025-12-12T00:00:00"/>
    <d v="2025-12-15T00:00:00"/>
    <n v="261166651"/>
    <n v="2124"/>
    <s v="USD"/>
    <n v="7730476981"/>
    <d v="2025-12-23T00:00:00"/>
    <s v="TEMPE CN"/>
    <m/>
    <d v="2025-12-11T00:00:00"/>
    <d v="2025-12-29T00:00:00"/>
    <x v="12"/>
    <n v="12"/>
    <x v="0"/>
    <x v="0"/>
    <x v="0"/>
    <x v="0"/>
    <x v="1"/>
  </r>
  <r>
    <n v="515"/>
    <n v="5548110318"/>
    <d v="2025-12-15T00:00:00"/>
    <d v="2025-12-12T00:00:00"/>
    <d v="2025-12-15T00:00:00"/>
    <n v="261166651"/>
    <n v="667"/>
    <s v="USD"/>
    <n v="7730476982"/>
    <d v="2025-12-23T00:00:00"/>
    <s v="TEMPE CN"/>
    <m/>
    <d v="2025-12-11T00:00:00"/>
    <d v="2025-12-29T00:00:00"/>
    <x v="12"/>
    <n v="12"/>
    <x v="0"/>
    <x v="0"/>
    <x v="0"/>
    <x v="0"/>
    <x v="1"/>
  </r>
  <r>
    <n v="515"/>
    <n v="5589520100"/>
    <d v="2025-12-25T00:00:00"/>
    <d v="2025-12-24T00:00:00"/>
    <d v="2025-12-25T00:00:00"/>
    <n v="261167340"/>
    <n v="1158"/>
    <s v="USD"/>
    <n v="7730479945"/>
    <d v="2026-01-06T00:00:00"/>
    <s v="TEMPE CN"/>
    <m/>
    <d v="2025-12-23T00:00:00"/>
    <d v="2026-01-07T00:00:00"/>
    <x v="12"/>
    <n v="1"/>
    <x v="0"/>
    <x v="0"/>
    <x v="0"/>
    <x v="0"/>
    <x v="1"/>
  </r>
  <r>
    <n v="515"/>
    <n v="5589519964"/>
    <d v="2025-12-25T00:00:00"/>
    <d v="2025-12-24T00:00:00"/>
    <d v="2025-12-25T00:00:00"/>
    <n v="261167340"/>
    <n v="1158"/>
    <s v="USD"/>
    <n v="7730479946"/>
    <d v="2026-01-06T00:00:00"/>
    <s v="TEMPE CN"/>
    <m/>
    <d v="2025-12-23T00:00:00"/>
    <d v="2026-01-07T00:00:00"/>
    <x v="12"/>
    <n v="1"/>
    <x v="0"/>
    <x v="0"/>
    <x v="0"/>
    <x v="0"/>
    <x v="1"/>
  </r>
  <r>
    <n v="515"/>
    <n v="5589519962"/>
    <d v="2025-12-25T00:00:00"/>
    <d v="2025-12-24T00:00:00"/>
    <d v="2025-12-25T00:00:00"/>
    <n v="261167340"/>
    <n v="1158"/>
    <s v="USD"/>
    <n v="7730479947"/>
    <d v="2026-01-06T00:00:00"/>
    <s v="TEMPE CN"/>
    <m/>
    <d v="2025-12-23T00:00:00"/>
    <d v="2026-01-07T00:00:00"/>
    <x v="12"/>
    <n v="1"/>
    <x v="0"/>
    <x v="0"/>
    <x v="0"/>
    <x v="0"/>
    <x v="1"/>
  </r>
  <r>
    <n v="515"/>
    <n v="5589519965"/>
    <d v="2025-12-25T00:00:00"/>
    <d v="2025-12-24T00:00:00"/>
    <d v="2025-12-25T00:00:00"/>
    <n v="261167340"/>
    <n v="1158"/>
    <s v="USD"/>
    <n v="7730479950"/>
    <d v="2026-01-06T00:00:00"/>
    <s v="TEMPE CN"/>
    <m/>
    <d v="2025-12-23T00:00:00"/>
    <d v="2026-01-07T00:00:00"/>
    <x v="12"/>
    <n v="1"/>
    <x v="0"/>
    <x v="0"/>
    <x v="0"/>
    <x v="0"/>
    <x v="1"/>
  </r>
  <r>
    <n v="515"/>
    <n v="5589519963"/>
    <d v="2025-12-25T00:00:00"/>
    <d v="2025-12-24T00:00:00"/>
    <d v="2025-12-25T00:00:00"/>
    <n v="261167340"/>
    <n v="1158"/>
    <s v="USD"/>
    <n v="7730479948"/>
    <d v="2026-01-06T00:00:00"/>
    <s v="TEMPE CN"/>
    <m/>
    <d v="2025-12-23T00:00:00"/>
    <d v="2026-01-07T00:00:00"/>
    <x v="12"/>
    <n v="1"/>
    <x v="0"/>
    <x v="0"/>
    <x v="0"/>
    <x v="0"/>
    <x v="1"/>
  </r>
  <r>
    <n v="515"/>
    <n v="5589519961"/>
    <d v="2025-12-25T00:00:00"/>
    <d v="2025-12-24T00:00:00"/>
    <d v="2025-12-25T00:00:00"/>
    <n v="261167340"/>
    <n v="1158"/>
    <s v="USD"/>
    <n v="7730479951"/>
    <d v="2026-01-06T00:00:00"/>
    <s v="TEMPE CN"/>
    <m/>
    <d v="2025-12-23T00:00:00"/>
    <d v="2026-01-07T00:00:00"/>
    <x v="12"/>
    <n v="1"/>
    <x v="0"/>
    <x v="0"/>
    <x v="0"/>
    <x v="0"/>
    <x v="1"/>
  </r>
  <r>
    <n v="515"/>
    <n v="5548125001"/>
    <d v="2025-12-23T00:00:00"/>
    <d v="2025-12-19T00:00:00"/>
    <d v="2025-12-23T00:00:00"/>
    <n v="261166683"/>
    <n v="2219"/>
    <s v="USD"/>
    <n v="7730479801"/>
    <d v="2026-01-06T00:00:00"/>
    <s v="TEMPE CN"/>
    <m/>
    <d v="2025-12-19T00:00:00"/>
    <d v="2026-01-04T00:00:00"/>
    <x v="12"/>
    <n v="1"/>
    <x v="0"/>
    <x v="0"/>
    <x v="0"/>
    <x v="0"/>
    <x v="1"/>
  </r>
  <r>
    <n v="515"/>
    <n v="5548124996"/>
    <d v="2025-12-23T00:00:00"/>
    <d v="2025-12-19T00:00:00"/>
    <d v="2025-12-23T00:00:00"/>
    <n v="261166683"/>
    <n v="577"/>
    <s v="USD"/>
    <n v="7730479802"/>
    <d v="2026-01-06T00:00:00"/>
    <s v="TEMPE CN"/>
    <m/>
    <d v="2025-12-19T00:00:00"/>
    <d v="2026-01-04T00:00:00"/>
    <x v="12"/>
    <n v="1"/>
    <x v="0"/>
    <x v="0"/>
    <x v="0"/>
    <x v="0"/>
    <x v="1"/>
  </r>
  <r>
    <n v="515"/>
    <n v="5548125002"/>
    <d v="2025-12-23T00:00:00"/>
    <d v="2025-12-19T00:00:00"/>
    <d v="2025-12-23T00:00:00"/>
    <n v="261166683"/>
    <n v="332"/>
    <s v="USD"/>
    <n v="7730479803"/>
    <d v="2026-01-06T00:00:00"/>
    <s v="TEMPE CN"/>
    <m/>
    <d v="2025-12-19T00:00:00"/>
    <d v="2026-01-04T00:00:00"/>
    <x v="12"/>
    <n v="1"/>
    <x v="0"/>
    <x v="0"/>
    <x v="0"/>
    <x v="0"/>
    <x v="1"/>
  </r>
  <r>
    <n v="515"/>
    <n v="5548125004"/>
    <d v="2025-12-23T00:00:00"/>
    <d v="2025-12-19T00:00:00"/>
    <d v="2025-12-23T00:00:00"/>
    <n v="261166683"/>
    <n v="399"/>
    <s v="USD"/>
    <n v="7730479934"/>
    <d v="2026-01-06T00:00:00"/>
    <s v="TEMPE CN"/>
    <m/>
    <d v="2025-12-19T00:00:00"/>
    <d v="2026-01-04T00:00:00"/>
    <x v="12"/>
    <n v="1"/>
    <x v="0"/>
    <x v="0"/>
    <x v="0"/>
    <x v="0"/>
    <x v="1"/>
  </r>
  <r>
    <n v="515"/>
    <n v="5548124994"/>
    <d v="2025-12-23T00:00:00"/>
    <d v="2025-12-19T00:00:00"/>
    <d v="2025-12-23T00:00:00"/>
    <n v="261166683"/>
    <n v="106"/>
    <s v="USD"/>
    <n v="7730479935"/>
    <d v="2026-01-06T00:00:00"/>
    <s v="TEMPE CN"/>
    <m/>
    <d v="2025-12-19T00:00:00"/>
    <d v="2026-01-04T00:00:00"/>
    <x v="12"/>
    <n v="1"/>
    <x v="0"/>
    <x v="0"/>
    <x v="0"/>
    <x v="0"/>
    <x v="1"/>
  </r>
  <r>
    <n v="515"/>
    <n v="5548125005"/>
    <d v="2025-12-23T00:00:00"/>
    <d v="2025-12-19T00:00:00"/>
    <d v="2025-12-23T00:00:00"/>
    <n v="261166683"/>
    <n v="399"/>
    <s v="USD"/>
    <n v="7730479936"/>
    <d v="2026-01-06T00:00:00"/>
    <s v="TEMPE CN"/>
    <m/>
    <d v="2025-12-19T00:00:00"/>
    <d v="2026-01-04T00:00:00"/>
    <x v="12"/>
    <n v="1"/>
    <x v="0"/>
    <x v="0"/>
    <x v="0"/>
    <x v="0"/>
    <x v="1"/>
  </r>
  <r>
    <n v="515"/>
    <n v="5548125003"/>
    <d v="2025-12-23T00:00:00"/>
    <d v="2025-12-19T00:00:00"/>
    <d v="2025-12-23T00:00:00"/>
    <n v="261166683"/>
    <n v="399"/>
    <s v="USD"/>
    <n v="7730479937"/>
    <d v="2026-01-06T00:00:00"/>
    <s v="TEMPE CN"/>
    <m/>
    <d v="2025-12-19T00:00:00"/>
    <d v="2026-01-04T00:00:00"/>
    <x v="12"/>
    <n v="1"/>
    <x v="0"/>
    <x v="0"/>
    <x v="0"/>
    <x v="0"/>
    <x v="1"/>
  </r>
  <r>
    <n v="515"/>
    <n v="5548124997"/>
    <d v="2025-12-23T00:00:00"/>
    <d v="2025-12-19T00:00:00"/>
    <d v="2025-12-23T00:00:00"/>
    <n v="261166683"/>
    <n v="1226"/>
    <s v="USD"/>
    <n v="7730479938"/>
    <d v="2026-01-06T00:00:00"/>
    <s v="TEMPE CN"/>
    <m/>
    <d v="2025-12-19T00:00:00"/>
    <d v="2026-01-04T00:00:00"/>
    <x v="12"/>
    <n v="1"/>
    <x v="0"/>
    <x v="0"/>
    <x v="0"/>
    <x v="0"/>
    <x v="1"/>
  </r>
  <r>
    <n v="515"/>
    <n v="5548125000"/>
    <d v="2025-12-23T00:00:00"/>
    <d v="2025-12-19T00:00:00"/>
    <d v="2025-12-23T00:00:00"/>
    <n v="261166683"/>
    <n v="459"/>
    <s v="USD"/>
    <n v="7730479939"/>
    <d v="2026-01-06T00:00:00"/>
    <s v="TEMPE CN"/>
    <m/>
    <d v="2025-12-19T00:00:00"/>
    <d v="2026-01-04T00:00:00"/>
    <x v="12"/>
    <n v="1"/>
    <x v="0"/>
    <x v="0"/>
    <x v="0"/>
    <x v="0"/>
    <x v="1"/>
  </r>
  <r>
    <n v="515"/>
    <n v="5548124995"/>
    <d v="2025-12-23T00:00:00"/>
    <d v="2025-12-19T00:00:00"/>
    <d v="2025-12-23T00:00:00"/>
    <n v="261166683"/>
    <n v="719"/>
    <s v="USD"/>
    <n v="7730479940"/>
    <d v="2026-01-06T00:00:00"/>
    <s v="TEMPE CN"/>
    <m/>
    <d v="2025-12-19T00:00:00"/>
    <d v="2026-01-04T00:00:00"/>
    <x v="12"/>
    <n v="1"/>
    <x v="0"/>
    <x v="0"/>
    <x v="0"/>
    <x v="0"/>
    <x v="1"/>
  </r>
  <r>
    <n v="515"/>
    <n v="5548125006"/>
    <d v="2025-12-23T00:00:00"/>
    <d v="2025-12-19T00:00:00"/>
    <d v="2025-12-23T00:00:00"/>
    <n v="261166683"/>
    <n v="2308"/>
    <s v="USD"/>
    <n v="7730479942"/>
    <d v="2026-01-06T00:00:00"/>
    <s v="TEMPE CN"/>
    <m/>
    <d v="2025-12-19T00:00:00"/>
    <d v="2026-01-04T00:00:00"/>
    <x v="12"/>
    <n v="1"/>
    <x v="0"/>
    <x v="0"/>
    <x v="0"/>
    <x v="0"/>
    <x v="1"/>
  </r>
  <r>
    <n v="515"/>
    <n v="5548124999"/>
    <d v="2025-12-23T00:00:00"/>
    <d v="2025-12-19T00:00:00"/>
    <d v="2025-12-23T00:00:00"/>
    <n v="261166683"/>
    <n v="1118"/>
    <s v="USD"/>
    <n v="7730479943"/>
    <d v="2026-01-06T00:00:00"/>
    <s v="TEMPE CN"/>
    <m/>
    <d v="2025-12-19T00:00:00"/>
    <d v="2026-01-04T00:00:00"/>
    <x v="12"/>
    <n v="1"/>
    <x v="0"/>
    <x v="0"/>
    <x v="0"/>
    <x v="0"/>
    <x v="1"/>
  </r>
  <r>
    <n v="515"/>
    <n v="5548124998"/>
    <d v="2025-12-23T00:00:00"/>
    <d v="2025-12-19T00:00:00"/>
    <d v="2025-12-23T00:00:00"/>
    <n v="261166683"/>
    <n v="1566"/>
    <s v="USD"/>
    <n v="7730479944"/>
    <d v="2026-01-06T00:00:00"/>
    <s v="TEMPE CN"/>
    <m/>
    <d v="2025-12-19T00:00:00"/>
    <d v="2026-01-04T00:00:00"/>
    <x v="12"/>
    <n v="1"/>
    <x v="0"/>
    <x v="0"/>
    <x v="0"/>
    <x v="0"/>
    <x v="1"/>
  </r>
  <r>
    <n v="515"/>
    <n v="5548138590"/>
    <d v="2025-12-31T00:00:00"/>
    <d v="2025-12-26T00:00:00"/>
    <d v="2025-12-31T00:00:00"/>
    <n v="261448441"/>
    <n v="1155"/>
    <s v="USD"/>
    <n v="7730480343"/>
    <d v="2026-01-08T00:00:00"/>
    <s v="TEMPE CN"/>
    <m/>
    <d v="2025-12-26T00:00:00"/>
    <d v="2026-01-11T00:00:00"/>
    <x v="12"/>
    <n v="1"/>
    <x v="0"/>
    <x v="0"/>
    <x v="0"/>
    <x v="0"/>
    <x v="1"/>
  </r>
  <r>
    <n v="515"/>
    <n v="5548138578"/>
    <d v="2025-12-31T00:00:00"/>
    <d v="2025-12-26T00:00:00"/>
    <d v="2025-12-31T00:00:00"/>
    <n v="261448441"/>
    <n v="942"/>
    <s v="USD"/>
    <n v="7730480344"/>
    <d v="2026-01-08T00:00:00"/>
    <s v="TEMPE CN"/>
    <m/>
    <d v="2025-12-26T00:00:00"/>
    <d v="2026-01-11T00:00:00"/>
    <x v="12"/>
    <n v="1"/>
    <x v="0"/>
    <x v="0"/>
    <x v="0"/>
    <x v="0"/>
    <x v="1"/>
  </r>
  <r>
    <n v="515"/>
    <n v="5548138580"/>
    <d v="2025-12-31T00:00:00"/>
    <d v="2025-12-26T00:00:00"/>
    <d v="2025-12-31T00:00:00"/>
    <n v="261448441"/>
    <n v="854"/>
    <s v="USD"/>
    <n v="7730480345"/>
    <d v="2026-01-08T00:00:00"/>
    <s v="TEMPE CN"/>
    <m/>
    <d v="2025-12-26T00:00:00"/>
    <d v="2026-01-11T00:00:00"/>
    <x v="12"/>
    <n v="1"/>
    <x v="0"/>
    <x v="0"/>
    <x v="0"/>
    <x v="0"/>
    <x v="1"/>
  </r>
  <r>
    <n v="515"/>
    <n v="5548138576"/>
    <d v="2025-12-31T00:00:00"/>
    <d v="2025-12-26T00:00:00"/>
    <d v="2025-12-31T00:00:00"/>
    <n v="261448441"/>
    <n v="131"/>
    <s v="USD"/>
    <n v="7730480346"/>
    <d v="2026-01-08T00:00:00"/>
    <s v="TEMPE CN"/>
    <m/>
    <d v="2025-12-26T00:00:00"/>
    <d v="2026-01-11T00:00:00"/>
    <x v="12"/>
    <n v="1"/>
    <x v="0"/>
    <x v="0"/>
    <x v="0"/>
    <x v="0"/>
    <x v="1"/>
  </r>
  <r>
    <n v="515"/>
    <n v="5548138583"/>
    <d v="2025-12-31T00:00:00"/>
    <d v="2025-12-26T00:00:00"/>
    <d v="2025-12-31T00:00:00"/>
    <n v="261448441"/>
    <n v="1562"/>
    <s v="USD"/>
    <n v="7730480347"/>
    <d v="2026-01-08T00:00:00"/>
    <s v="TEMPE CN"/>
    <m/>
    <d v="2025-12-26T00:00:00"/>
    <d v="2026-01-11T00:00:00"/>
    <x v="12"/>
    <n v="1"/>
    <x v="0"/>
    <x v="0"/>
    <x v="0"/>
    <x v="0"/>
    <x v="1"/>
  </r>
  <r>
    <n v="515"/>
    <n v="5548138586"/>
    <d v="2025-12-31T00:00:00"/>
    <d v="2025-12-26T00:00:00"/>
    <d v="2025-12-31T00:00:00"/>
    <n v="261448441"/>
    <n v="2441"/>
    <s v="USD"/>
    <n v="7730480348"/>
    <d v="2026-01-08T00:00:00"/>
    <s v="TEMPE CN"/>
    <m/>
    <d v="2025-12-26T00:00:00"/>
    <d v="2026-01-11T00:00:00"/>
    <x v="12"/>
    <n v="1"/>
    <x v="0"/>
    <x v="0"/>
    <x v="0"/>
    <x v="0"/>
    <x v="1"/>
  </r>
  <r>
    <n v="515"/>
    <n v="5548138587"/>
    <d v="2025-12-31T00:00:00"/>
    <d v="2025-12-26T00:00:00"/>
    <d v="2025-12-31T00:00:00"/>
    <n v="261448441"/>
    <n v="46"/>
    <s v="USD"/>
    <n v="7730480349"/>
    <d v="2026-01-08T00:00:00"/>
    <s v="TEMPE CN"/>
    <m/>
    <d v="2025-12-26T00:00:00"/>
    <d v="2026-01-11T00:00:00"/>
    <x v="12"/>
    <n v="1"/>
    <x v="0"/>
    <x v="0"/>
    <x v="0"/>
    <x v="0"/>
    <x v="1"/>
  </r>
  <r>
    <n v="515"/>
    <n v="5548138589"/>
    <d v="2025-12-31T00:00:00"/>
    <d v="2025-12-26T00:00:00"/>
    <d v="2025-12-31T00:00:00"/>
    <n v="261448441"/>
    <n v="401"/>
    <s v="USD"/>
    <n v="7730480356"/>
    <d v="2026-01-08T00:00:00"/>
    <s v="TEMPE CN"/>
    <m/>
    <d v="2025-12-26T00:00:00"/>
    <d v="2026-01-11T00:00:00"/>
    <x v="12"/>
    <n v="1"/>
    <x v="0"/>
    <x v="0"/>
    <x v="0"/>
    <x v="0"/>
    <x v="1"/>
  </r>
  <r>
    <n v="515"/>
    <n v="5548138581"/>
    <d v="2025-12-31T00:00:00"/>
    <d v="2025-12-26T00:00:00"/>
    <d v="2025-12-31T00:00:00"/>
    <n v="261448441"/>
    <n v="797"/>
    <s v="USD"/>
    <n v="7730480357"/>
    <d v="2026-01-08T00:00:00"/>
    <s v="TEMPE CN"/>
    <m/>
    <d v="2025-12-26T00:00:00"/>
    <d v="2026-01-11T00:00:00"/>
    <x v="12"/>
    <n v="1"/>
    <x v="0"/>
    <x v="0"/>
    <x v="0"/>
    <x v="0"/>
    <x v="1"/>
  </r>
  <r>
    <n v="515"/>
    <n v="5548138577"/>
    <d v="2025-12-31T00:00:00"/>
    <d v="2025-12-26T00:00:00"/>
    <d v="2025-12-31T00:00:00"/>
    <n v="261448441"/>
    <n v="1105"/>
    <s v="USD"/>
    <n v="7730480358"/>
    <d v="2026-01-08T00:00:00"/>
    <s v="TEMPE CN"/>
    <m/>
    <d v="2025-12-26T00:00:00"/>
    <d v="2026-01-11T00:00:00"/>
    <x v="12"/>
    <n v="1"/>
    <x v="0"/>
    <x v="0"/>
    <x v="0"/>
    <x v="0"/>
    <x v="1"/>
  </r>
  <r>
    <n v="515"/>
    <n v="5548138588"/>
    <d v="2025-12-31T00:00:00"/>
    <d v="2025-12-26T00:00:00"/>
    <d v="2025-12-31T00:00:00"/>
    <n v="261448441"/>
    <n v="1511"/>
    <s v="USD"/>
    <n v="7730480359"/>
    <d v="2026-01-08T00:00:00"/>
    <s v="TEMPE CN"/>
    <m/>
    <d v="2025-12-26T00:00:00"/>
    <d v="2026-01-11T00:00:00"/>
    <x v="12"/>
    <n v="1"/>
    <x v="0"/>
    <x v="0"/>
    <x v="0"/>
    <x v="0"/>
    <x v="1"/>
  </r>
  <r>
    <n v="515"/>
    <n v="5548138579"/>
    <d v="2025-12-31T00:00:00"/>
    <d v="2025-12-26T00:00:00"/>
    <d v="2025-12-31T00:00:00"/>
    <n v="261448441"/>
    <n v="614"/>
    <s v="USD"/>
    <n v="7730481503"/>
    <d v="2026-01-14T00:00:00"/>
    <s v="TEMPE CN"/>
    <m/>
    <d v="2025-12-26T00:00:00"/>
    <d v="2026-01-11T00:00:00"/>
    <x v="12"/>
    <n v="1"/>
    <x v="0"/>
    <x v="0"/>
    <x v="0"/>
    <x v="0"/>
    <x v="1"/>
  </r>
  <r>
    <n v="515"/>
    <n v="5548138584"/>
    <d v="2025-12-31T00:00:00"/>
    <d v="2025-12-26T00:00:00"/>
    <d v="2025-12-31T00:00:00"/>
    <n v="261448441"/>
    <n v="401"/>
    <s v="USD"/>
    <n v="7730481504"/>
    <d v="2026-01-14T00:00:00"/>
    <s v="TEMPE CN"/>
    <m/>
    <d v="2025-12-26T00:00:00"/>
    <d v="2026-01-11T00:00:00"/>
    <x v="12"/>
    <n v="1"/>
    <x v="0"/>
    <x v="0"/>
    <x v="0"/>
    <x v="0"/>
    <x v="1"/>
  </r>
  <r>
    <n v="515"/>
    <n v="5548138582"/>
    <d v="2025-12-31T00:00:00"/>
    <d v="2025-12-26T00:00:00"/>
    <d v="2025-12-31T00:00:00"/>
    <n v="261448441"/>
    <n v="2833"/>
    <s v="USD"/>
    <n v="7730480366"/>
    <d v="2026-01-08T00:00:00"/>
    <s v="TEMPE CN"/>
    <m/>
    <d v="2025-12-26T00:00:00"/>
    <d v="2026-01-11T00:00:00"/>
    <x v="12"/>
    <n v="1"/>
    <x v="0"/>
    <x v="0"/>
    <x v="0"/>
    <x v="0"/>
    <x v="1"/>
  </r>
  <r>
    <n v="515"/>
    <n v="5548138585"/>
    <d v="2025-12-31T00:00:00"/>
    <d v="2025-12-26T00:00:00"/>
    <d v="2025-12-31T00:00:00"/>
    <n v="261448441"/>
    <n v="401"/>
    <s v="USD"/>
    <n v="7730480361"/>
    <d v="2026-01-08T00:00:00"/>
    <s v="TEMPE CN"/>
    <m/>
    <d v="2025-12-26T00:00:00"/>
    <d v="2026-01-11T00:00:00"/>
    <x v="12"/>
    <n v="1"/>
    <x v="0"/>
    <x v="0"/>
    <x v="0"/>
    <x v="0"/>
    <x v="1"/>
  </r>
  <r>
    <n v="515"/>
    <n v="5589506760"/>
    <d v="2025-12-19T00:00:00"/>
    <d v="2025-12-18T00:00:00"/>
    <d v="2025-12-31T00:00:00"/>
    <n v="261167339"/>
    <n v="1156"/>
    <s v="USD"/>
    <n v="7730480362"/>
    <d v="2026-01-08T00:00:00"/>
    <s v="TEMPE CN"/>
    <m/>
    <d v="2025-12-16T00:00:00"/>
    <d v="2025-12-31T00:00:00"/>
    <x v="12"/>
    <n v="1"/>
    <x v="0"/>
    <x v="0"/>
    <x v="0"/>
    <x v="0"/>
    <x v="1"/>
  </r>
  <r>
    <n v="515"/>
    <n v="5589506765"/>
    <d v="2025-12-19T00:00:00"/>
    <d v="2025-12-18T00:00:00"/>
    <d v="2025-12-31T00:00:00"/>
    <n v="261167339"/>
    <n v="1156"/>
    <s v="USD"/>
    <n v="7730480363"/>
    <d v="2026-01-08T00:00:00"/>
    <s v="TEMPE CN"/>
    <m/>
    <d v="2025-12-16T00:00:00"/>
    <d v="2025-12-31T00:00:00"/>
    <x v="12"/>
    <n v="1"/>
    <x v="0"/>
    <x v="0"/>
    <x v="0"/>
    <x v="0"/>
    <x v="1"/>
  </r>
  <r>
    <n v="515"/>
    <n v="5589506768"/>
    <d v="2025-12-19T00:00:00"/>
    <d v="2025-12-18T00:00:00"/>
    <d v="2025-12-31T00:00:00"/>
    <n v="261167339"/>
    <n v="1156"/>
    <s v="USD"/>
    <n v="7730480365"/>
    <d v="2026-01-08T00:00:00"/>
    <s v="TEMPE CN"/>
    <m/>
    <d v="2025-12-16T00:00:00"/>
    <d v="2025-12-31T00:00:00"/>
    <x v="12"/>
    <n v="1"/>
    <x v="0"/>
    <x v="0"/>
    <x v="0"/>
    <x v="0"/>
    <x v="1"/>
  </r>
  <r>
    <n v="515"/>
    <n v="5589506762"/>
    <d v="2025-12-19T00:00:00"/>
    <d v="2025-12-18T00:00:00"/>
    <d v="2025-12-31T00:00:00"/>
    <n v="261167339"/>
    <n v="1156"/>
    <s v="USD"/>
    <n v="7730480364"/>
    <d v="2026-01-08T00:00:00"/>
    <s v="TEMPE CN"/>
    <m/>
    <d v="2025-12-16T00:00:00"/>
    <d v="2025-12-31T00:00:00"/>
    <x v="12"/>
    <n v="1"/>
    <x v="0"/>
    <x v="0"/>
    <x v="0"/>
    <x v="0"/>
    <x v="1"/>
  </r>
  <r>
    <n v="515"/>
    <n v="5548004789"/>
    <d v="2025-10-17T00:00:00"/>
    <d v="2025-10-16T00:00:00"/>
    <d v="2025-10-17T00:00:00"/>
    <n v="258730291"/>
    <n v="59552"/>
    <s v="USD"/>
    <n v="7730463808"/>
    <d v="2025-10-30T00:00:00"/>
    <s v="TEMPE CN - CAF"/>
    <m/>
    <d v="2025-10-13T00:00:00"/>
    <d v="2025-10-28T00:00:00"/>
    <x v="9"/>
    <n v="10"/>
    <x v="0"/>
    <x v="0"/>
    <x v="0"/>
    <x v="0"/>
    <x v="1"/>
  </r>
  <r>
    <n v="515"/>
    <n v="5283295549"/>
    <d v="2025-10-16T00:00:00"/>
    <d v="2025-10-15T00:00:00"/>
    <d v="2025-10-16T00:00:00"/>
    <n v="259917917"/>
    <n v="1139"/>
    <s v="USD"/>
    <n v="7730466073"/>
    <d v="2025-11-10T00:00:00"/>
    <s v="TEMPE CN - CAF"/>
    <m/>
    <d v="2025-10-09T00:00:00"/>
    <d v="2025-11-05T00:00:00"/>
    <x v="9"/>
    <n v="11"/>
    <x v="0"/>
    <x v="0"/>
    <x v="0"/>
    <x v="0"/>
    <x v="0"/>
  </r>
  <r>
    <n v="515"/>
    <n v="5283295545"/>
    <d v="2025-10-16T00:00:00"/>
    <d v="2025-10-15T00:00:00"/>
    <d v="2025-10-16T00:00:00"/>
    <n v="259917917"/>
    <n v="18666"/>
    <s v="USD"/>
    <n v="7730466073"/>
    <d v="2025-11-10T00:00:00"/>
    <s v="TEMPE CN - CAF"/>
    <m/>
    <d v="2025-10-09T00:00:00"/>
    <d v="2025-11-05T00:00:00"/>
    <x v="9"/>
    <n v="11"/>
    <x v="0"/>
    <x v="0"/>
    <x v="0"/>
    <x v="0"/>
    <x v="0"/>
  </r>
  <r>
    <n v="515"/>
    <n v="5548008709"/>
    <d v="2025-10-18T00:00:00"/>
    <d v="2025-10-17T00:00:00"/>
    <d v="2025-10-18T00:00:00"/>
    <n v="258986228"/>
    <n v="8953"/>
    <s v="USD"/>
    <n v="7730466073"/>
    <d v="2025-11-10T00:00:00"/>
    <s v="TEMPE CN - CAF"/>
    <m/>
    <d v="2025-10-17T00:00:00"/>
    <d v="2025-11-03T00:00:00"/>
    <x v="9"/>
    <n v="11"/>
    <x v="0"/>
    <x v="0"/>
    <x v="0"/>
    <x v="0"/>
    <x v="1"/>
  </r>
  <r>
    <n v="515"/>
    <n v="5548008706"/>
    <d v="2025-10-18T00:00:00"/>
    <d v="2025-10-17T00:00:00"/>
    <d v="2025-10-18T00:00:00"/>
    <n v="258986228"/>
    <n v="39392"/>
    <s v="USD"/>
    <n v="7730466073"/>
    <d v="2025-11-10T00:00:00"/>
    <s v="TEMPE CN - CAF"/>
    <m/>
    <d v="2025-10-17T00:00:00"/>
    <d v="2025-11-03T00:00:00"/>
    <x v="9"/>
    <n v="11"/>
    <x v="0"/>
    <x v="0"/>
    <x v="0"/>
    <x v="0"/>
    <x v="1"/>
  </r>
  <r>
    <n v="515"/>
    <n v="5548008708"/>
    <d v="2025-10-18T00:00:00"/>
    <d v="2025-10-17T00:00:00"/>
    <d v="2025-10-18T00:00:00"/>
    <n v="258986228"/>
    <n v="6162"/>
    <s v="USD"/>
    <n v="7730466073"/>
    <d v="2025-11-10T00:00:00"/>
    <s v="TEMPE CN - CAF"/>
    <m/>
    <d v="2025-10-17T00:00:00"/>
    <d v="2025-11-03T00:00:00"/>
    <x v="9"/>
    <n v="11"/>
    <x v="0"/>
    <x v="0"/>
    <x v="0"/>
    <x v="0"/>
    <x v="1"/>
  </r>
  <r>
    <n v="515"/>
    <n v="5283300187"/>
    <d v="2025-10-22T00:00:00"/>
    <d v="2025-10-17T00:00:00"/>
    <d v="2025-10-22T00:00:00"/>
    <n v="259294910"/>
    <n v="23882"/>
    <s v="USD"/>
    <n v="7730466073"/>
    <d v="2025-11-10T00:00:00"/>
    <s v="TEMPE CN - CAF"/>
    <m/>
    <d v="2025-09-29T00:00:00"/>
    <d v="2025-10-15T00:00:00"/>
    <x v="9"/>
    <n v="11"/>
    <x v="0"/>
    <x v="0"/>
    <x v="0"/>
    <x v="0"/>
    <x v="0"/>
  </r>
  <r>
    <n v="515"/>
    <n v="5283307615"/>
    <d v="2025-10-23T00:00:00"/>
    <d v="2025-10-22T00:00:00"/>
    <d v="2025-10-23T00:00:00"/>
    <n v="259965502"/>
    <n v="15932"/>
    <s v="USD"/>
    <n v="7730466073"/>
    <d v="2025-11-10T00:00:00"/>
    <s v="TEMPE CN - CAF"/>
    <m/>
    <d v="2025-10-20T00:00:00"/>
    <d v="2025-11-05T00:00:00"/>
    <x v="9"/>
    <n v="11"/>
    <x v="0"/>
    <x v="0"/>
    <x v="0"/>
    <x v="0"/>
    <x v="1"/>
  </r>
  <r>
    <n v="515"/>
    <n v="5283313933"/>
    <d v="2025-10-24T00:00:00"/>
    <d v="2025-10-24T00:00:00"/>
    <d v="2025-10-24T00:00:00"/>
    <n v="259478876"/>
    <n v="1784"/>
    <s v="USD"/>
    <n v="7730466073"/>
    <d v="2025-11-10T00:00:00"/>
    <s v="TEMPE CN - CAF"/>
    <m/>
    <d v="2025-10-06T00:00:00"/>
    <d v="2025-10-22T00:00:00"/>
    <x v="9"/>
    <n v="11"/>
    <x v="0"/>
    <x v="0"/>
    <x v="0"/>
    <x v="1"/>
    <x v="0"/>
  </r>
  <r>
    <n v="515"/>
    <n v="5548022097"/>
    <d v="2025-10-24T00:00:00"/>
    <d v="2025-10-24T00:00:00"/>
    <d v="2025-10-24T00:00:00"/>
    <n v="259478868"/>
    <n v="22455"/>
    <s v="USD"/>
    <n v="7730466073"/>
    <d v="2025-11-10T00:00:00"/>
    <s v="TEMPE CN - CAF"/>
    <m/>
    <d v="2025-10-23T00:00:00"/>
    <d v="2025-11-09T00:00:00"/>
    <x v="9"/>
    <n v="11"/>
    <x v="0"/>
    <x v="0"/>
    <x v="0"/>
    <x v="1"/>
    <x v="1"/>
  </r>
  <r>
    <n v="515"/>
    <n v="5548022090"/>
    <d v="2025-10-24T00:00:00"/>
    <d v="2025-10-24T00:00:00"/>
    <d v="2025-10-24T00:00:00"/>
    <n v="259478868"/>
    <n v="8237"/>
    <s v="USD"/>
    <n v="7730466073"/>
    <d v="2025-11-10T00:00:00"/>
    <s v="TEMPE CN - CAF"/>
    <m/>
    <d v="2025-10-23T00:00:00"/>
    <d v="2025-11-09T00:00:00"/>
    <x v="9"/>
    <n v="11"/>
    <x v="0"/>
    <x v="0"/>
    <x v="0"/>
    <x v="1"/>
    <x v="1"/>
  </r>
  <r>
    <n v="515"/>
    <n v="5548022094"/>
    <d v="2025-10-24T00:00:00"/>
    <d v="2025-10-24T00:00:00"/>
    <d v="2025-10-24T00:00:00"/>
    <n v="259478868"/>
    <n v="44061"/>
    <s v="USD"/>
    <n v="7730466073"/>
    <d v="2025-11-10T00:00:00"/>
    <s v="TEMPE CN - CAF"/>
    <m/>
    <d v="2025-10-23T00:00:00"/>
    <d v="2025-11-09T00:00:00"/>
    <x v="9"/>
    <n v="11"/>
    <x v="0"/>
    <x v="0"/>
    <x v="0"/>
    <x v="1"/>
    <x v="1"/>
  </r>
  <r>
    <n v="515"/>
    <n v="5283324073"/>
    <d v="2025-10-30T00:00:00"/>
    <d v="2025-10-29T00:00:00"/>
    <d v="2025-10-30T00:00:00"/>
    <n v="259965914"/>
    <n v="22472"/>
    <s v="USD"/>
    <n v="7730466073"/>
    <d v="2025-11-10T00:00:00"/>
    <s v="TEMPE CN - CAF"/>
    <m/>
    <d v="2025-10-29T00:00:00"/>
    <d v="2025-11-12T00:00:00"/>
    <x v="9"/>
    <n v="11"/>
    <x v="0"/>
    <x v="0"/>
    <x v="0"/>
    <x v="0"/>
    <x v="1"/>
  </r>
  <r>
    <n v="515"/>
    <n v="5548039512"/>
    <d v="2025-11-04T00:00:00"/>
    <d v="2025-11-03T00:00:00"/>
    <d v="2025-11-04T00:00:00"/>
    <n v="259864568"/>
    <n v="44988"/>
    <s v="USD"/>
    <n v="7730466073"/>
    <d v="2025-11-10T00:00:00"/>
    <s v="TEMPE CN - CAF"/>
    <m/>
    <d v="2025-11-01T00:00:00"/>
    <d v="2025-11-17T00:00:00"/>
    <x v="11"/>
    <n v="11"/>
    <x v="0"/>
    <x v="0"/>
    <x v="0"/>
    <x v="0"/>
    <x v="1"/>
  </r>
  <r>
    <n v="515"/>
    <n v="5548039515"/>
    <d v="2025-11-04T00:00:00"/>
    <d v="2025-11-03T00:00:00"/>
    <d v="2025-11-04T00:00:00"/>
    <n v="259864568"/>
    <n v="15219"/>
    <s v="USD"/>
    <n v="7730466073"/>
    <d v="2025-11-10T00:00:00"/>
    <s v="TEMPE CN - CAF"/>
    <m/>
    <d v="2025-11-01T00:00:00"/>
    <d v="2025-11-17T00:00:00"/>
    <x v="11"/>
    <n v="11"/>
    <x v="0"/>
    <x v="0"/>
    <x v="0"/>
    <x v="0"/>
    <x v="1"/>
  </r>
  <r>
    <n v="515"/>
    <n v="5548039513"/>
    <d v="2025-11-04T00:00:00"/>
    <d v="2025-11-03T00:00:00"/>
    <d v="2025-11-04T00:00:00"/>
    <n v="259864568"/>
    <n v="17514"/>
    <s v="USD"/>
    <n v="7730466073"/>
    <d v="2025-11-10T00:00:00"/>
    <s v="TEMPE CN - CAF"/>
    <m/>
    <d v="2025-11-01T00:00:00"/>
    <d v="2025-11-17T00:00:00"/>
    <x v="11"/>
    <n v="11"/>
    <x v="0"/>
    <x v="0"/>
    <x v="0"/>
    <x v="0"/>
    <x v="1"/>
  </r>
  <r>
    <n v="515"/>
    <n v="5548050920"/>
    <d v="2025-11-11T00:00:00"/>
    <d v="2025-11-10T00:00:00"/>
    <d v="2025-11-11T00:00:00"/>
    <n v="259864579"/>
    <n v="56015"/>
    <s v="USD"/>
    <n v="7730470842"/>
    <d v="2025-11-28T00:00:00"/>
    <s v="TEMPE CN - CAF"/>
    <m/>
    <d v="2025-11-07T00:00:00"/>
    <d v="2025-11-24T00:00:00"/>
    <x v="11"/>
    <n v="11"/>
    <x v="0"/>
    <x v="0"/>
    <x v="0"/>
    <x v="0"/>
    <x v="1"/>
  </r>
  <r>
    <n v="515"/>
    <n v="5548062247"/>
    <d v="2025-11-17T00:00:00"/>
    <d v="2025-11-14T00:00:00"/>
    <d v="2025-11-17T00:00:00"/>
    <n v="261277677"/>
    <n v="17977"/>
    <s v="USD"/>
    <n v="7730470842"/>
    <d v="2025-11-28T00:00:00"/>
    <s v="TEMPE CN - CAF"/>
    <m/>
    <d v="2025-11-14T00:00:00"/>
    <d v="2025-11-30T00:00:00"/>
    <x v="11"/>
    <n v="11"/>
    <x v="0"/>
    <x v="0"/>
    <x v="0"/>
    <x v="0"/>
    <x v="1"/>
  </r>
  <r>
    <n v="515"/>
    <n v="5283358985"/>
    <d v="2025-11-17T00:00:00"/>
    <d v="2025-11-13T00:00:00"/>
    <d v="2025-11-17T00:00:00"/>
    <n v="260777967"/>
    <n v="46849"/>
    <s v="USD"/>
    <n v="7730470842"/>
    <d v="2025-11-28T00:00:00"/>
    <s v="TEMPE CN - CAF"/>
    <m/>
    <d v="2025-11-11T00:00:00"/>
    <d v="2025-11-27T00:00:00"/>
    <x v="11"/>
    <n v="11"/>
    <x v="0"/>
    <x v="0"/>
    <x v="0"/>
    <x v="0"/>
    <x v="1"/>
  </r>
  <r>
    <n v="515"/>
    <n v="5283358990"/>
    <d v="2025-11-17T00:00:00"/>
    <d v="2025-11-13T00:00:00"/>
    <d v="2025-11-17T00:00:00"/>
    <n v="260777967"/>
    <n v="899"/>
    <s v="USD"/>
    <n v="7730470842"/>
    <d v="2025-11-28T00:00:00"/>
    <s v="TEMPE CN - CAF"/>
    <m/>
    <d v="2025-11-11T00:00:00"/>
    <d v="2025-11-27T00:00:00"/>
    <x v="11"/>
    <n v="11"/>
    <x v="0"/>
    <x v="0"/>
    <x v="0"/>
    <x v="0"/>
    <x v="1"/>
  </r>
  <r>
    <n v="515"/>
    <n v="5548074557"/>
    <d v="2025-11-24T00:00:00"/>
    <d v="2025-11-21T00:00:00"/>
    <d v="2025-11-24T00:00:00"/>
    <n v="261166713"/>
    <n v="12082"/>
    <s v="USD"/>
    <n v="7730472299"/>
    <d v="2025-12-04T00:00:00"/>
    <s v="TEMPE CN - CAF"/>
    <m/>
    <d v="2025-11-22T00:00:00"/>
    <d v="2025-12-07T00:00:00"/>
    <x v="11"/>
    <n v="12"/>
    <x v="0"/>
    <x v="0"/>
    <x v="0"/>
    <x v="0"/>
    <x v="1"/>
  </r>
  <r>
    <n v="515"/>
    <n v="5548074556"/>
    <d v="2025-11-24T00:00:00"/>
    <d v="2025-11-21T00:00:00"/>
    <d v="2025-11-24T00:00:00"/>
    <n v="261166713"/>
    <n v="13129"/>
    <s v="USD"/>
    <n v="7730472299"/>
    <d v="2025-12-04T00:00:00"/>
    <s v="TEMPE CN - CAF"/>
    <m/>
    <d v="2025-11-22T00:00:00"/>
    <d v="2025-12-07T00:00:00"/>
    <x v="11"/>
    <n v="12"/>
    <x v="0"/>
    <x v="0"/>
    <x v="0"/>
    <x v="0"/>
    <x v="1"/>
  </r>
  <r>
    <n v="515"/>
    <n v="5548074559"/>
    <d v="2025-11-24T00:00:00"/>
    <d v="2025-11-21T00:00:00"/>
    <d v="2025-11-24T00:00:00"/>
    <n v="261166713"/>
    <n v="14457"/>
    <s v="USD"/>
    <n v="7730472299"/>
    <d v="2025-12-04T00:00:00"/>
    <s v="TEMPE CN - CAF"/>
    <m/>
    <d v="2025-11-22T00:00:00"/>
    <d v="2025-12-07T00:00:00"/>
    <x v="11"/>
    <n v="12"/>
    <x v="0"/>
    <x v="0"/>
    <x v="0"/>
    <x v="0"/>
    <x v="1"/>
  </r>
  <r>
    <n v="515"/>
    <n v="5283387642"/>
    <d v="2025-11-27T00:00:00"/>
    <d v="2025-11-26T00:00:00"/>
    <d v="2025-11-27T00:00:00"/>
    <n v="260777975"/>
    <n v="17068"/>
    <s v="USD"/>
    <n v="7730475912"/>
    <d v="2025-12-18T00:00:00"/>
    <s v="TEMPE CN - CAF"/>
    <m/>
    <d v="2025-11-25T00:00:00"/>
    <d v="2025-12-10T00:00:00"/>
    <x v="11"/>
    <n v="12"/>
    <x v="0"/>
    <x v="0"/>
    <x v="0"/>
    <x v="0"/>
    <x v="1"/>
  </r>
  <r>
    <n v="515"/>
    <n v="5283387639"/>
    <d v="2025-11-27T00:00:00"/>
    <d v="2025-11-26T00:00:00"/>
    <d v="2025-11-27T00:00:00"/>
    <n v="261167293"/>
    <n v="10597"/>
    <s v="USD"/>
    <n v="7730475912"/>
    <d v="2025-12-18T00:00:00"/>
    <s v="TEMPE CN - CAF"/>
    <m/>
    <d v="2025-11-24T00:00:00"/>
    <d v="2025-12-10T00:00:00"/>
    <x v="11"/>
    <n v="12"/>
    <x v="0"/>
    <x v="0"/>
    <x v="0"/>
    <x v="0"/>
    <x v="1"/>
  </r>
  <r>
    <n v="515"/>
    <n v="5283387673"/>
    <d v="2025-11-27T00:00:00"/>
    <d v="2025-11-26T00:00:00"/>
    <d v="2025-11-27T00:00:00"/>
    <n v="261167293"/>
    <n v="17019"/>
    <s v="USD"/>
    <n v="7730475912"/>
    <d v="2025-12-18T00:00:00"/>
    <s v="TEMPE CN - CAF"/>
    <m/>
    <d v="2025-11-24T00:00:00"/>
    <d v="2025-12-10T00:00:00"/>
    <x v="11"/>
    <n v="12"/>
    <x v="0"/>
    <x v="0"/>
    <x v="0"/>
    <x v="0"/>
    <x v="1"/>
  </r>
  <r>
    <n v="515"/>
    <n v="5548087204"/>
    <d v="2025-12-02T00:00:00"/>
    <d v="2025-11-28T00:00:00"/>
    <d v="2025-12-02T00:00:00"/>
    <n v="261166388"/>
    <n v="9071"/>
    <s v="USD"/>
    <n v="7730475912"/>
    <d v="2025-12-18T00:00:00"/>
    <s v="TEMPE CN - CAF"/>
    <m/>
    <d v="2025-11-28T00:00:00"/>
    <d v="2025-12-18T00:00:00"/>
    <x v="11"/>
    <n v="12"/>
    <x v="0"/>
    <x v="0"/>
    <x v="0"/>
    <x v="0"/>
    <x v="1"/>
  </r>
  <r>
    <n v="515"/>
    <n v="5283402771"/>
    <d v="2025-12-03T00:00:00"/>
    <d v="2025-12-03T00:00:00"/>
    <d v="2025-12-03T00:00:00"/>
    <n v="261167294"/>
    <n v="44065"/>
    <s v="USD"/>
    <n v="7730475912"/>
    <d v="2025-12-18T00:00:00"/>
    <s v="TEMPE CN - CAF"/>
    <m/>
    <d v="2025-12-01T00:00:00"/>
    <d v="2025-12-18T00:00:00"/>
    <x v="12"/>
    <n v="12"/>
    <x v="0"/>
    <x v="0"/>
    <x v="0"/>
    <x v="1"/>
    <x v="1"/>
  </r>
  <r>
    <n v="515"/>
    <n v="5548097748"/>
    <d v="2025-12-10T00:00:00"/>
    <d v="2025-12-05T00:00:00"/>
    <d v="2025-12-10T00:00:00"/>
    <n v="261166648"/>
    <n v="20652"/>
    <s v="USD"/>
    <n v="7730475912"/>
    <d v="2025-12-18T00:00:00"/>
    <s v="TEMPE CN - CAF"/>
    <m/>
    <d v="2025-12-04T00:00:00"/>
    <d v="2025-12-21T00:00:00"/>
    <x v="12"/>
    <n v="12"/>
    <x v="0"/>
    <x v="0"/>
    <x v="0"/>
    <x v="0"/>
    <x v="1"/>
  </r>
  <r>
    <n v="515"/>
    <n v="5548097726"/>
    <d v="2025-12-10T00:00:00"/>
    <d v="2025-12-05T00:00:00"/>
    <d v="2025-12-10T00:00:00"/>
    <n v="261166648"/>
    <n v="12433"/>
    <s v="USD"/>
    <n v="7730475912"/>
    <d v="2025-12-18T00:00:00"/>
    <s v="TEMPE CN - CAF"/>
    <m/>
    <d v="2025-12-04T00:00:00"/>
    <d v="2025-12-21T00:00:00"/>
    <x v="12"/>
    <n v="12"/>
    <x v="0"/>
    <x v="0"/>
    <x v="0"/>
    <x v="0"/>
    <x v="1"/>
  </r>
  <r>
    <n v="515"/>
    <n v="5548097735"/>
    <d v="2025-12-10T00:00:00"/>
    <d v="2025-12-05T00:00:00"/>
    <d v="2025-12-10T00:00:00"/>
    <n v="261166648"/>
    <n v="8357"/>
    <s v="USD"/>
    <n v="7730475912"/>
    <d v="2025-12-18T00:00:00"/>
    <s v="TEMPE CN - CAF"/>
    <m/>
    <d v="2025-12-04T00:00:00"/>
    <d v="2025-12-21T00:00:00"/>
    <x v="12"/>
    <n v="12"/>
    <x v="0"/>
    <x v="0"/>
    <x v="0"/>
    <x v="0"/>
    <x v="1"/>
  </r>
  <r>
    <n v="515"/>
    <n v="5589489644"/>
    <d v="2025-12-10T00:00:00"/>
    <d v="2025-12-10T00:00:00"/>
    <d v="2025-12-10T00:00:00"/>
    <n v="261167338"/>
    <n v="6934"/>
    <s v="USD"/>
    <n v="7730475912"/>
    <d v="2025-12-18T00:00:00"/>
    <s v="TEMPE CN - CAF"/>
    <m/>
    <d v="2025-12-09T00:00:00"/>
    <d v="2025-12-26T00:00:00"/>
    <x v="12"/>
    <n v="12"/>
    <x v="0"/>
    <x v="0"/>
    <x v="0"/>
    <x v="1"/>
    <x v="1"/>
  </r>
  <r>
    <n v="515"/>
    <n v="5589489640"/>
    <d v="2025-12-10T00:00:00"/>
    <d v="2025-12-10T00:00:00"/>
    <d v="2025-12-10T00:00:00"/>
    <n v="261167338"/>
    <n v="13763"/>
    <s v="USD"/>
    <n v="7730475912"/>
    <d v="2025-12-18T00:00:00"/>
    <s v="TEMPE CN - CAF"/>
    <m/>
    <d v="2025-12-09T00:00:00"/>
    <d v="2025-12-26T00:00:00"/>
    <x v="12"/>
    <n v="12"/>
    <x v="0"/>
    <x v="0"/>
    <x v="0"/>
    <x v="1"/>
    <x v="1"/>
  </r>
  <r>
    <n v="515"/>
    <n v="5589489648"/>
    <d v="2025-12-10T00:00:00"/>
    <d v="2025-12-10T00:00:00"/>
    <d v="2025-12-10T00:00:00"/>
    <n v="261167338"/>
    <n v="9719"/>
    <s v="USD"/>
    <n v="7730475912"/>
    <d v="2025-12-18T00:00:00"/>
    <s v="TEMPE CN - CAF"/>
    <m/>
    <d v="2025-12-09T00:00:00"/>
    <d v="2025-12-26T00:00:00"/>
    <x v="12"/>
    <n v="12"/>
    <x v="0"/>
    <x v="0"/>
    <x v="0"/>
    <x v="1"/>
    <x v="1"/>
  </r>
  <r>
    <n v="515"/>
    <n v="5548110392"/>
    <d v="2025-12-15T00:00:00"/>
    <d v="2025-12-12T00:00:00"/>
    <d v="2025-12-15T00:00:00"/>
    <n v="261166651"/>
    <n v="30556"/>
    <s v="USD"/>
    <n v="7730480549"/>
    <d v="2026-01-09T00:00:00"/>
    <s v="TEMPE CN - CAF"/>
    <m/>
    <d v="2025-12-11T00:00:00"/>
    <d v="2025-12-29T00:00:00"/>
    <x v="12"/>
    <n v="1"/>
    <x v="0"/>
    <x v="0"/>
    <x v="0"/>
    <x v="0"/>
    <x v="1"/>
  </r>
  <r>
    <n v="515"/>
    <n v="5548110391"/>
    <d v="2025-12-15T00:00:00"/>
    <d v="2025-12-12T00:00:00"/>
    <d v="2025-12-15T00:00:00"/>
    <n v="261166651"/>
    <n v="6085"/>
    <s v="USD"/>
    <n v="7730480549"/>
    <d v="2026-01-09T00:00:00"/>
    <s v="TEMPE CN - CAF"/>
    <m/>
    <d v="2025-12-11T00:00:00"/>
    <d v="2025-12-29T00:00:00"/>
    <x v="12"/>
    <n v="1"/>
    <x v="0"/>
    <x v="0"/>
    <x v="0"/>
    <x v="0"/>
    <x v="1"/>
  </r>
  <r>
    <n v="515"/>
    <n v="5548110386"/>
    <d v="2025-12-15T00:00:00"/>
    <d v="2025-12-12T00:00:00"/>
    <d v="2025-12-15T00:00:00"/>
    <n v="261166651"/>
    <n v="12876"/>
    <s v="USD"/>
    <n v="7730480549"/>
    <d v="2026-01-09T00:00:00"/>
    <s v="TEMPE CN - CAF"/>
    <m/>
    <d v="2025-12-11T00:00:00"/>
    <d v="2025-12-29T00:00:00"/>
    <x v="12"/>
    <n v="1"/>
    <x v="0"/>
    <x v="0"/>
    <x v="0"/>
    <x v="0"/>
    <x v="1"/>
  </r>
  <r>
    <n v="515"/>
    <n v="5548125397"/>
    <d v="2025-12-23T00:00:00"/>
    <d v="2025-12-19T00:00:00"/>
    <d v="2025-12-23T00:00:00"/>
    <n v="261166683"/>
    <n v="79872"/>
    <s v="USD"/>
    <n v="7730480549"/>
    <d v="2026-01-09T00:00:00"/>
    <s v="TEMPE CN - CAF"/>
    <m/>
    <d v="2025-12-19T00:00:00"/>
    <d v="2026-01-04T00:00:00"/>
    <x v="12"/>
    <n v="1"/>
    <x v="0"/>
    <x v="0"/>
    <x v="0"/>
    <x v="0"/>
    <x v="1"/>
  </r>
  <r>
    <n v="515"/>
    <n v="5548125455"/>
    <d v="2025-12-23T00:00:00"/>
    <d v="2025-12-19T00:00:00"/>
    <d v="2025-12-23T00:00:00"/>
    <n v="261166683"/>
    <n v="20751"/>
    <s v="USD"/>
    <n v="7730480549"/>
    <d v="2026-01-09T00:00:00"/>
    <s v="TEMPE CN - CAF"/>
    <m/>
    <d v="2025-12-19T00:00:00"/>
    <d v="2026-01-04T00:00:00"/>
    <x v="12"/>
    <n v="1"/>
    <x v="0"/>
    <x v="0"/>
    <x v="0"/>
    <x v="0"/>
    <x v="1"/>
  </r>
  <r>
    <n v="515"/>
    <n v="5548125454"/>
    <d v="2025-12-23T00:00:00"/>
    <d v="2025-12-19T00:00:00"/>
    <d v="2025-12-23T00:00:00"/>
    <n v="261166683"/>
    <n v="119534"/>
    <s v="USD"/>
    <n v="7730480549"/>
    <d v="2026-01-09T00:00:00"/>
    <s v="TEMPE CN - CAF"/>
    <m/>
    <d v="2025-12-19T00:00:00"/>
    <d v="2026-01-04T00:00:00"/>
    <x v="12"/>
    <n v="1"/>
    <x v="0"/>
    <x v="0"/>
    <x v="0"/>
    <x v="0"/>
    <x v="1"/>
  </r>
  <r>
    <n v="515"/>
    <n v="5548125414"/>
    <d v="2025-12-23T00:00:00"/>
    <d v="2025-12-19T00:00:00"/>
    <d v="2025-12-23T00:00:00"/>
    <n v="261166683"/>
    <n v="6618"/>
    <s v="USD"/>
    <n v="7730480549"/>
    <d v="2026-01-09T00:00:00"/>
    <s v="TEMPE CN - CAF"/>
    <m/>
    <d v="2025-12-19T00:00:00"/>
    <d v="2026-01-04T00:00:00"/>
    <x v="12"/>
    <n v="1"/>
    <x v="0"/>
    <x v="0"/>
    <x v="0"/>
    <x v="0"/>
    <x v="1"/>
  </r>
  <r>
    <n v="515"/>
    <n v="5548139239"/>
    <d v="2025-12-31T00:00:00"/>
    <d v="2025-12-29T00:00:00"/>
    <d v="2025-12-31T00:00:00"/>
    <n v="261448441"/>
    <n v="17782"/>
    <s v="USD"/>
    <n v="7730480549"/>
    <d v="2026-01-09T00:00:00"/>
    <s v="TEMPE CN - CAF"/>
    <m/>
    <d v="2025-12-26T00:00:00"/>
    <d v="2026-01-11T00:00:00"/>
    <x v="12"/>
    <n v="1"/>
    <x v="0"/>
    <x v="0"/>
    <x v="0"/>
    <x v="0"/>
    <x v="1"/>
  </r>
  <r>
    <n v="515"/>
    <n v="5548139240"/>
    <d v="2025-12-31T00:00:00"/>
    <d v="2025-12-29T00:00:00"/>
    <d v="2025-12-31T00:00:00"/>
    <n v="261448441"/>
    <n v="19463"/>
    <s v="USD"/>
    <n v="7730480549"/>
    <d v="2026-01-09T00:00:00"/>
    <s v="TEMPE CN - CAF"/>
    <m/>
    <d v="2025-12-26T00:00:00"/>
    <d v="2026-01-11T00:00:00"/>
    <x v="12"/>
    <n v="1"/>
    <x v="0"/>
    <x v="0"/>
    <x v="0"/>
    <x v="0"/>
    <x v="1"/>
  </r>
  <r>
    <n v="515"/>
    <n v="5589507046"/>
    <d v="2025-12-19T00:00:00"/>
    <d v="2025-12-18T00:00:00"/>
    <d v="2025-12-31T00:00:00"/>
    <n v="261167339"/>
    <n v="4186"/>
    <s v="USD"/>
    <n v="7730480549"/>
    <d v="2026-01-09T00:00:00"/>
    <s v="TEMPE CN - CAF"/>
    <m/>
    <d v="2025-12-16T00:00:00"/>
    <d v="2025-12-31T00:00:00"/>
    <x v="12"/>
    <n v="1"/>
    <x v="0"/>
    <x v="0"/>
    <x v="0"/>
    <x v="0"/>
    <x v="1"/>
  </r>
  <r>
    <n v="515"/>
    <n v="5589507043"/>
    <d v="2025-12-19T00:00:00"/>
    <d v="2025-12-18T00:00:00"/>
    <d v="2025-12-31T00:00:00"/>
    <n v="261167339"/>
    <n v="30246"/>
    <s v="USD"/>
    <n v="7730480549"/>
    <d v="2026-01-09T00:00:00"/>
    <s v="TEMPE CN - CAF"/>
    <m/>
    <d v="2025-12-16T00:00:00"/>
    <d v="2025-12-31T00:00:00"/>
    <x v="12"/>
    <n v="1"/>
    <x v="0"/>
    <x v="0"/>
    <x v="0"/>
    <x v="0"/>
    <x v="1"/>
  </r>
  <r>
    <n v="515"/>
    <n v="5547448893"/>
    <d v="2025-01-13T00:00:00"/>
    <m/>
    <m/>
    <n v="248143054"/>
    <n v="23597"/>
    <s v="USD"/>
    <n v="7730413393"/>
    <d v="2025-02-27T00:00:00"/>
    <s v="QC"/>
    <m/>
    <d v="2025-01-03T00:00:00"/>
    <d v="2025-01-21T00:00:00"/>
    <x v="0"/>
    <n v="2"/>
    <x v="0"/>
    <x v="0"/>
    <x v="0"/>
    <x v="1"/>
    <x v="1"/>
  </r>
  <r>
    <n v="515"/>
    <n v="5547448892"/>
    <d v="2025-01-13T00:00:00"/>
    <m/>
    <m/>
    <n v="248143054"/>
    <n v="9439"/>
    <s v="USD"/>
    <n v="7730413393"/>
    <d v="2025-02-27T00:00:00"/>
    <s v="QC"/>
    <m/>
    <d v="2025-01-03T00:00:00"/>
    <d v="2025-01-21T00:00:00"/>
    <x v="0"/>
    <n v="2"/>
    <x v="0"/>
    <x v="0"/>
    <x v="0"/>
    <x v="1"/>
    <x v="1"/>
  </r>
  <r>
    <n v="515"/>
    <n v="5547514292"/>
    <d v="2025-02-11T00:00:00"/>
    <m/>
    <m/>
    <n v="248776804"/>
    <n v="30115"/>
    <s v="USD"/>
    <n v="7730413393"/>
    <d v="2025-02-27T00:00:00"/>
    <s v="QC"/>
    <m/>
    <d v="2025-01-17T00:00:00"/>
    <d v="2025-02-04T00:00:00"/>
    <x v="0"/>
    <n v="2"/>
    <x v="0"/>
    <x v="0"/>
    <x v="0"/>
    <x v="1"/>
    <x v="1"/>
  </r>
  <r>
    <n v="515"/>
    <n v="5547514293"/>
    <d v="2025-02-11T00:00:00"/>
    <m/>
    <m/>
    <n v="248776804"/>
    <n v="18822"/>
    <s v="USD"/>
    <n v="7730413393"/>
    <d v="2025-02-27T00:00:00"/>
    <s v="QC"/>
    <m/>
    <d v="2025-01-17T00:00:00"/>
    <d v="2025-02-04T00:00:00"/>
    <x v="0"/>
    <n v="2"/>
    <x v="0"/>
    <x v="0"/>
    <x v="0"/>
    <x v="1"/>
    <x v="1"/>
  </r>
  <r>
    <n v="515"/>
    <n v="5547514184"/>
    <d v="2025-02-11T00:00:00"/>
    <m/>
    <m/>
    <n v="248417388"/>
    <n v="15999"/>
    <s v="USD"/>
    <n v="7730413393"/>
    <d v="2025-02-27T00:00:00"/>
    <s v="QC"/>
    <m/>
    <d v="2025-01-19T00:00:00"/>
    <d v="2025-02-06T00:00:00"/>
    <x v="0"/>
    <n v="2"/>
    <x v="0"/>
    <x v="0"/>
    <x v="0"/>
    <x v="1"/>
    <x v="1"/>
  </r>
  <r>
    <n v="515"/>
    <n v="5547514208"/>
    <d v="2025-02-11T00:00:00"/>
    <m/>
    <m/>
    <n v="248417388"/>
    <n v="18822"/>
    <s v="USD"/>
    <n v="7730413393"/>
    <d v="2025-02-27T00:00:00"/>
    <s v="QC"/>
    <m/>
    <d v="2025-01-19T00:00:00"/>
    <d v="2025-02-06T00:00:00"/>
    <x v="0"/>
    <n v="2"/>
    <x v="0"/>
    <x v="0"/>
    <x v="0"/>
    <x v="1"/>
    <x v="1"/>
  </r>
  <r>
    <n v="515"/>
    <n v="5547505641"/>
    <d v="2025-02-11T00:00:00"/>
    <m/>
    <m/>
    <n v="248807046"/>
    <n v="15149"/>
    <s v="USD"/>
    <n v="7730413393"/>
    <d v="2025-02-27T00:00:00"/>
    <s v="QC"/>
    <m/>
    <d v="2025-01-24T00:00:00"/>
    <d v="2025-02-12T00:00:00"/>
    <x v="0"/>
    <n v="2"/>
    <x v="0"/>
    <x v="0"/>
    <x v="0"/>
    <x v="1"/>
    <x v="1"/>
  </r>
  <r>
    <n v="515"/>
    <n v="5547505640"/>
    <d v="2025-02-11T00:00:00"/>
    <m/>
    <m/>
    <n v="248807046"/>
    <n v="16096"/>
    <s v="USD"/>
    <n v="7730413393"/>
    <d v="2025-02-27T00:00:00"/>
    <s v="QC"/>
    <m/>
    <d v="2025-01-24T00:00:00"/>
    <d v="2025-02-12T00:00:00"/>
    <x v="0"/>
    <n v="2"/>
    <x v="0"/>
    <x v="0"/>
    <x v="0"/>
    <x v="1"/>
    <x v="1"/>
  </r>
  <r>
    <n v="515"/>
    <n v="5547505643"/>
    <d v="2025-02-11T00:00:00"/>
    <m/>
    <m/>
    <n v="248807046"/>
    <n v="2367"/>
    <s v="USD"/>
    <n v="7730413393"/>
    <d v="2025-02-27T00:00:00"/>
    <s v="QC"/>
    <m/>
    <d v="2025-01-24T00:00:00"/>
    <d v="2025-02-12T00:00:00"/>
    <x v="0"/>
    <n v="2"/>
    <x v="0"/>
    <x v="0"/>
    <x v="0"/>
    <x v="1"/>
    <x v="1"/>
  </r>
  <r>
    <n v="515"/>
    <n v="5547505642"/>
    <d v="2025-02-11T00:00:00"/>
    <m/>
    <m/>
    <n v="248807046"/>
    <n v="14202"/>
    <s v="USD"/>
    <n v="7730413393"/>
    <d v="2025-02-27T00:00:00"/>
    <s v="QC"/>
    <m/>
    <d v="2025-01-24T00:00:00"/>
    <d v="2025-02-12T00:00:00"/>
    <x v="0"/>
    <n v="2"/>
    <x v="0"/>
    <x v="0"/>
    <x v="0"/>
    <x v="1"/>
    <x v="1"/>
  </r>
  <r>
    <n v="515"/>
    <n v="5547512856"/>
    <d v="2025-02-11T00:00:00"/>
    <m/>
    <m/>
    <n v="249357372"/>
    <n v="15197"/>
    <s v="USD"/>
    <n v="7730415680"/>
    <d v="2025-03-17T00:00:00"/>
    <s v="QC"/>
    <m/>
    <d v="2025-02-04T00:00:00"/>
    <d v="2025-02-21T00:00:00"/>
    <x v="0"/>
    <n v="3"/>
    <x v="0"/>
    <x v="0"/>
    <x v="0"/>
    <x v="1"/>
    <x v="1"/>
  </r>
  <r>
    <n v="515"/>
    <n v="5547533612"/>
    <d v="2025-02-25T00:00:00"/>
    <m/>
    <m/>
    <n v="249809354"/>
    <n v="5682"/>
    <s v="USD"/>
    <n v="7730415680"/>
    <d v="2025-03-17T00:00:00"/>
    <s v="QC"/>
    <m/>
    <d v="2025-02-19T00:00:00"/>
    <d v="2025-03-09T00:00:00"/>
    <x v="0"/>
    <n v="3"/>
    <x v="0"/>
    <x v="0"/>
    <x v="0"/>
    <x v="1"/>
    <x v="1"/>
  </r>
  <r>
    <n v="515"/>
    <n v="5547545131"/>
    <d v="2025-03-04T00:00:00"/>
    <m/>
    <m/>
    <n v="250040785"/>
    <n v="8561"/>
    <s v="USD"/>
    <n v="7730415680"/>
    <d v="2025-03-17T00:00:00"/>
    <s v="QC"/>
    <m/>
    <d v="2025-02-27T00:00:00"/>
    <d v="2025-03-16T00:00:00"/>
    <x v="0"/>
    <n v="3"/>
    <x v="0"/>
    <x v="0"/>
    <x v="0"/>
    <x v="1"/>
    <x v="1"/>
  </r>
  <r>
    <n v="515"/>
    <n v="5547558476"/>
    <d v="2025-03-11T00:00:00"/>
    <m/>
    <m/>
    <n v="250150185"/>
    <n v="18064"/>
    <s v="USD"/>
    <n v="7730418361"/>
    <d v="2025-04-08T00:00:00"/>
    <s v="QC"/>
    <m/>
    <d v="2025-03-06T00:00:00"/>
    <d v="2025-03-23T00:00:00"/>
    <x v="0"/>
    <n v="4"/>
    <x v="0"/>
    <x v="0"/>
    <x v="0"/>
    <x v="1"/>
    <x v="1"/>
  </r>
  <r>
    <n v="515"/>
    <n v="5547569897"/>
    <d v="2025-03-19T00:00:00"/>
    <m/>
    <m/>
    <n v="250761405"/>
    <n v="17146"/>
    <s v="USD"/>
    <n v="7730418361"/>
    <d v="2025-04-08T00:00:00"/>
    <s v="QC"/>
    <m/>
    <d v="2025-03-13T00:00:00"/>
    <d v="2025-03-30T00:00:00"/>
    <x v="0"/>
    <n v="4"/>
    <x v="0"/>
    <x v="0"/>
    <x v="0"/>
    <x v="1"/>
    <x v="1"/>
  </r>
  <r>
    <n v="515"/>
    <n v="5547585944"/>
    <d v="2025-03-27T00:00:00"/>
    <m/>
    <m/>
    <n v="250988698"/>
    <n v="9536"/>
    <s v="USD"/>
    <n v="7730418361"/>
    <d v="2025-04-08T00:00:00"/>
    <s v="QC"/>
    <m/>
    <d v="2025-03-20T00:00:00"/>
    <d v="2025-04-06T00:00:00"/>
    <x v="0"/>
    <n v="4"/>
    <x v="0"/>
    <x v="0"/>
    <x v="0"/>
    <x v="1"/>
    <x v="1"/>
  </r>
  <r>
    <n v="515"/>
    <n v="5547609055"/>
    <d v="2025-04-08T00:00:00"/>
    <m/>
    <m/>
    <s v="251706106 "/>
    <n v="10438"/>
    <s v="USD"/>
    <n v="7730422060"/>
    <d v="2025-05-09T00:00:00"/>
    <s v="QC"/>
    <m/>
    <d v="2025-04-03T00:00:00"/>
    <d v="2025-04-20T00:00:00"/>
    <x v="0"/>
    <n v="5"/>
    <x v="0"/>
    <x v="0"/>
    <x v="0"/>
    <x v="1"/>
    <x v="1"/>
  </r>
  <r>
    <n v="515"/>
    <n v="5547609056"/>
    <d v="2025-04-08T00:00:00"/>
    <m/>
    <m/>
    <s v="251706106 "/>
    <n v="19927"/>
    <s v="USD"/>
    <n v="7730422060"/>
    <d v="2025-05-09T00:00:00"/>
    <s v="QC"/>
    <m/>
    <d v="2025-04-03T00:00:00"/>
    <d v="2025-04-20T00:00:00"/>
    <x v="0"/>
    <n v="5"/>
    <x v="0"/>
    <x v="0"/>
    <x v="0"/>
    <x v="1"/>
    <x v="1"/>
  </r>
  <r>
    <n v="515"/>
    <n v="5547598248"/>
    <d v="2025-04-08T00:00:00"/>
    <m/>
    <m/>
    <s v="251221247 "/>
    <n v="22799"/>
    <s v="USD"/>
    <n v="7730422060"/>
    <d v="2025-05-09T00:00:00"/>
    <s v="QC"/>
    <m/>
    <d v="2025-03-27T00:00:00"/>
    <d v="2025-04-13T00:00:00"/>
    <x v="0"/>
    <n v="5"/>
    <x v="0"/>
    <x v="0"/>
    <x v="0"/>
    <x v="1"/>
    <x v="1"/>
  </r>
  <r>
    <n v="515"/>
    <n v="5547622657"/>
    <d v="2025-04-21T00:00:00"/>
    <m/>
    <m/>
    <n v="252050525"/>
    <n v="28165"/>
    <s v="USD"/>
    <n v="7730422060"/>
    <d v="2025-05-09T00:00:00"/>
    <s v="QC"/>
    <m/>
    <d v="2025-04-10T00:00:00"/>
    <d v="2025-04-27T00:00:00"/>
    <x v="0"/>
    <n v="5"/>
    <x v="0"/>
    <x v="0"/>
    <x v="0"/>
    <x v="1"/>
    <x v="1"/>
  </r>
  <r>
    <n v="515"/>
    <n v="5547634201"/>
    <d v="2025-04-29T00:00:00"/>
    <m/>
    <m/>
    <s v="252153519 "/>
    <n v="16975"/>
    <s v="USD"/>
    <n v="7730422060"/>
    <d v="2025-05-09T00:00:00"/>
    <s v="QC"/>
    <m/>
    <d v="2025-04-17T00:00:00"/>
    <d v="2025-05-04T00:00:00"/>
    <x v="0"/>
    <n v="5"/>
    <x v="0"/>
    <x v="0"/>
    <x v="0"/>
    <x v="1"/>
    <x v="1"/>
  </r>
  <r>
    <n v="515"/>
    <n v="5547644320"/>
    <d v="2025-05-02T00:00:00"/>
    <m/>
    <m/>
    <s v="252153521 "/>
    <n v="8511"/>
    <s v="USD"/>
    <n v="7730425742"/>
    <d v="2025-06-02T00:00:00"/>
    <s v="QC"/>
    <m/>
    <d v="2025-04-24T00:00:00"/>
    <d v="2025-05-11T00:00:00"/>
    <x v="0"/>
    <n v="6"/>
    <x v="0"/>
    <x v="0"/>
    <x v="0"/>
    <x v="1"/>
    <x v="1"/>
  </r>
  <r>
    <n v="515"/>
    <n v="5547644321"/>
    <d v="2025-05-02T00:00:00"/>
    <m/>
    <m/>
    <s v="252153521 "/>
    <n v="22695"/>
    <s v="USD"/>
    <n v="7730425742"/>
    <d v="2025-06-02T00:00:00"/>
    <s v="QC"/>
    <m/>
    <d v="2025-04-24T00:00:00"/>
    <d v="2025-05-11T00:00:00"/>
    <x v="0"/>
    <n v="6"/>
    <x v="0"/>
    <x v="0"/>
    <x v="0"/>
    <x v="1"/>
    <x v="1"/>
  </r>
  <r>
    <n v="515"/>
    <n v="5547655343"/>
    <d v="2025-05-08T00:00:00"/>
    <m/>
    <m/>
    <s v="252599371 "/>
    <n v="285"/>
    <s v="USD"/>
    <n v="7730425742"/>
    <d v="2025-06-02T00:00:00"/>
    <s v="QC"/>
    <m/>
    <d v="2025-05-01T00:00:00"/>
    <d v="2025-05-18T00:00:00"/>
    <x v="0"/>
    <n v="6"/>
    <x v="0"/>
    <x v="0"/>
    <x v="0"/>
    <x v="1"/>
    <x v="1"/>
  </r>
  <r>
    <n v="515"/>
    <n v="5547655342"/>
    <d v="2025-05-08T00:00:00"/>
    <m/>
    <m/>
    <s v="252599371 "/>
    <n v="1805"/>
    <s v="USD"/>
    <n v="7730425742"/>
    <d v="2025-06-02T00:00:00"/>
    <s v="QC"/>
    <m/>
    <d v="2025-05-01T00:00:00"/>
    <d v="2025-05-18T00:00:00"/>
    <x v="0"/>
    <n v="6"/>
    <x v="0"/>
    <x v="0"/>
    <x v="0"/>
    <x v="1"/>
    <x v="1"/>
  </r>
  <r>
    <n v="515"/>
    <n v="5547662795"/>
    <d v="2025-05-15T00:00:00"/>
    <m/>
    <m/>
    <s v="252983666 "/>
    <n v="9073"/>
    <s v="USD"/>
    <n v="7730425742"/>
    <d v="2025-06-02T00:00:00"/>
    <s v="QC"/>
    <m/>
    <d v="2025-05-08T00:00:00"/>
    <d v="2025-05-25T00:00:00"/>
    <x v="0"/>
    <n v="6"/>
    <x v="0"/>
    <x v="0"/>
    <x v="0"/>
    <x v="1"/>
    <x v="1"/>
  </r>
  <r>
    <n v="515"/>
    <n v="5547662794"/>
    <d v="2025-05-15T00:00:00"/>
    <m/>
    <m/>
    <s v="252983666 "/>
    <n v="21963"/>
    <s v="USD"/>
    <n v="7730425742"/>
    <d v="2025-06-02T00:00:00"/>
    <s v="QC"/>
    <m/>
    <d v="2025-05-08T00:00:00"/>
    <d v="2025-05-25T00:00:00"/>
    <x v="0"/>
    <n v="6"/>
    <x v="0"/>
    <x v="0"/>
    <x v="0"/>
    <x v="1"/>
    <x v="1"/>
  </r>
  <r>
    <n v="515"/>
    <n v="5547662793"/>
    <d v="2025-05-15T00:00:00"/>
    <m/>
    <m/>
    <s v="252983666 "/>
    <n v="11459"/>
    <s v="USD"/>
    <n v="7730425742"/>
    <d v="2025-06-02T00:00:00"/>
    <s v="QC"/>
    <m/>
    <d v="2025-05-08T00:00:00"/>
    <d v="2025-05-25T00:00:00"/>
    <x v="0"/>
    <n v="6"/>
    <x v="0"/>
    <x v="0"/>
    <x v="0"/>
    <x v="1"/>
    <x v="1"/>
  </r>
  <r>
    <n v="515"/>
    <n v="5547674039"/>
    <d v="2025-05-27T00:00:00"/>
    <m/>
    <m/>
    <s v="253155672 "/>
    <n v="13402"/>
    <s v="USD"/>
    <n v="7730425742"/>
    <d v="2025-06-02T00:00:00"/>
    <s v="QC"/>
    <m/>
    <d v="2025-05-15T00:00:00"/>
    <d v="2025-06-01T00:00:00"/>
    <x v="0"/>
    <n v="6"/>
    <x v="0"/>
    <x v="0"/>
    <x v="0"/>
    <x v="1"/>
    <x v="1"/>
  </r>
  <r>
    <n v="515"/>
    <n v="5547674038"/>
    <d v="2025-05-27T00:00:00"/>
    <m/>
    <m/>
    <s v="253155672 "/>
    <n v="6701"/>
    <s v="USD"/>
    <n v="7730425742"/>
    <d v="2025-06-02T00:00:00"/>
    <s v="QC"/>
    <m/>
    <d v="2025-05-15T00:00:00"/>
    <d v="2025-06-01T00:00:00"/>
    <x v="0"/>
    <n v="6"/>
    <x v="0"/>
    <x v="0"/>
    <x v="0"/>
    <x v="1"/>
    <x v="1"/>
  </r>
  <r>
    <n v="515"/>
    <n v="5547685234"/>
    <d v="2025-05-28T00:00:00"/>
    <m/>
    <m/>
    <s v="253503677 "/>
    <n v="18193"/>
    <s v="USD"/>
    <n v="7730425742"/>
    <d v="2025-06-02T00:00:00"/>
    <s v="QC"/>
    <m/>
    <d v="2025-05-22T00:00:00"/>
    <d v="2025-06-08T00:00:00"/>
    <x v="0"/>
    <n v="6"/>
    <x v="0"/>
    <x v="0"/>
    <x v="0"/>
    <x v="1"/>
    <x v="1"/>
  </r>
  <r>
    <n v="515"/>
    <n v="5547685233"/>
    <d v="2025-05-28T00:00:00"/>
    <m/>
    <m/>
    <s v="253503677 "/>
    <n v="16278"/>
    <s v="USD"/>
    <n v="7730425742"/>
    <d v="2025-06-02T00:00:00"/>
    <s v="QC"/>
    <m/>
    <d v="2025-05-22T00:00:00"/>
    <d v="2025-06-08T00:00:00"/>
    <x v="0"/>
    <n v="6"/>
    <x v="0"/>
    <x v="0"/>
    <x v="0"/>
    <x v="1"/>
    <x v="1"/>
  </r>
  <r>
    <n v="515"/>
    <n v="5547712683"/>
    <d v="2025-06-11T00:00:00"/>
    <m/>
    <m/>
    <n v="254156807"/>
    <n v="25914"/>
    <s v="USD"/>
    <n v="7730432185"/>
    <d v="2025-07-01T00:00:00"/>
    <s v="QC"/>
    <m/>
    <d v="2025-06-05T00:00:00"/>
    <d v="2025-06-22T00:00:00"/>
    <x v="0"/>
    <n v="7"/>
    <x v="0"/>
    <x v="0"/>
    <x v="0"/>
    <x v="1"/>
    <x v="1"/>
  </r>
  <r>
    <n v="515"/>
    <n v="5547712695"/>
    <d v="2025-06-11T00:00:00"/>
    <m/>
    <m/>
    <n v="254156807"/>
    <n v="18236"/>
    <s v="USD"/>
    <n v="7730432185"/>
    <d v="2025-07-01T00:00:00"/>
    <s v="QC"/>
    <m/>
    <d v="2025-06-05T00:00:00"/>
    <d v="2025-06-22T00:00:00"/>
    <x v="0"/>
    <n v="7"/>
    <x v="0"/>
    <x v="0"/>
    <x v="0"/>
    <x v="1"/>
    <x v="1"/>
  </r>
  <r>
    <n v="515"/>
    <n v="5547699033"/>
    <d v="2025-06-11T00:00:00"/>
    <m/>
    <m/>
    <n v="253830387"/>
    <n v="13434"/>
    <s v="USD"/>
    <n v="7730432185"/>
    <d v="2025-07-01T00:00:00"/>
    <s v="QC"/>
    <m/>
    <d v="2025-05-29T00:00:00"/>
    <d v="2025-06-15T00:00:00"/>
    <x v="0"/>
    <n v="7"/>
    <x v="0"/>
    <x v="0"/>
    <x v="0"/>
    <x v="1"/>
    <x v="1"/>
  </r>
  <r>
    <n v="515"/>
    <n v="5547699032"/>
    <d v="2025-06-11T00:00:00"/>
    <m/>
    <m/>
    <n v="253830387"/>
    <n v="19191"/>
    <s v="USD"/>
    <n v="7730432185"/>
    <d v="2025-07-01T00:00:00"/>
    <s v="QC"/>
    <m/>
    <d v="2025-05-29T00:00:00"/>
    <d v="2025-06-15T00:00:00"/>
    <x v="0"/>
    <n v="7"/>
    <x v="0"/>
    <x v="0"/>
    <x v="0"/>
    <x v="1"/>
    <x v="1"/>
  </r>
  <r>
    <n v="515"/>
    <n v="5547729142"/>
    <d v="2025-06-23T00:00:00"/>
    <m/>
    <m/>
    <n v="254274039"/>
    <n v="23045"/>
    <s v="USD"/>
    <n v="7730432185"/>
    <d v="2025-07-01T00:00:00"/>
    <s v="QC"/>
    <m/>
    <d v="2025-06-12T00:00:00"/>
    <d v="2025-06-29T00:00:00"/>
    <x v="0"/>
    <n v="7"/>
    <x v="0"/>
    <x v="0"/>
    <x v="0"/>
    <x v="1"/>
    <x v="1"/>
  </r>
  <r>
    <n v="515"/>
    <n v="5547729141"/>
    <d v="2025-06-23T00:00:00"/>
    <m/>
    <m/>
    <n v="254274039"/>
    <n v="16324"/>
    <s v="USD"/>
    <n v="7730432185"/>
    <d v="2025-07-01T00:00:00"/>
    <s v="QC"/>
    <m/>
    <d v="2025-06-12T00:00:00"/>
    <d v="2025-06-29T00:00:00"/>
    <x v="0"/>
    <n v="7"/>
    <x v="0"/>
    <x v="0"/>
    <x v="0"/>
    <x v="1"/>
    <x v="1"/>
  </r>
  <r>
    <n v="515"/>
    <n v="5547748287"/>
    <d v="2025-07-01T00:00:00"/>
    <d v="2025-06-23T00:00:00"/>
    <m/>
    <n v="254323542"/>
    <n v="10561"/>
    <s v="USD"/>
    <n v="7730440891"/>
    <d v="2025-08-01T00:00:00"/>
    <s v="QC"/>
    <m/>
    <d v="2025-06-19T00:00:00"/>
    <d v="2025-07-06T00:00:00"/>
    <x v="4"/>
    <n v="8"/>
    <x v="0"/>
    <x v="0"/>
    <x v="0"/>
    <x v="0"/>
    <x v="1"/>
  </r>
  <r>
    <n v="515"/>
    <n v="5547748288"/>
    <d v="2025-07-01T00:00:00"/>
    <d v="2025-06-23T00:00:00"/>
    <m/>
    <n v="254323542"/>
    <n v="26882"/>
    <s v="USD"/>
    <n v="7730440891"/>
    <d v="2025-08-01T00:00:00"/>
    <s v="QC"/>
    <m/>
    <d v="2025-06-19T00:00:00"/>
    <d v="2025-07-06T00:00:00"/>
    <x v="4"/>
    <n v="8"/>
    <x v="0"/>
    <x v="0"/>
    <x v="0"/>
    <x v="0"/>
    <x v="1"/>
  </r>
  <r>
    <n v="515"/>
    <n v="5547765504"/>
    <d v="2025-07-08T00:00:00"/>
    <d v="2025-06-30T00:00:00"/>
    <m/>
    <n v="254337690"/>
    <n v="15402"/>
    <s v="USD"/>
    <n v="7730440891"/>
    <d v="2025-08-01T00:00:00"/>
    <s v="QC"/>
    <m/>
    <d v="2025-06-27T00:00:00"/>
    <d v="2025-07-13T00:00:00"/>
    <x v="4"/>
    <n v="8"/>
    <x v="0"/>
    <x v="0"/>
    <x v="0"/>
    <x v="0"/>
    <x v="1"/>
  </r>
  <r>
    <n v="515"/>
    <n v="5547765503"/>
    <d v="2025-07-08T00:00:00"/>
    <d v="2025-06-30T00:00:00"/>
    <m/>
    <n v="254337690"/>
    <n v="15402"/>
    <s v="USD"/>
    <n v="7730440891"/>
    <d v="2025-08-01T00:00:00"/>
    <s v="QC"/>
    <m/>
    <d v="2025-06-27T00:00:00"/>
    <d v="2025-07-13T00:00:00"/>
    <x v="4"/>
    <n v="8"/>
    <x v="0"/>
    <x v="0"/>
    <x v="0"/>
    <x v="0"/>
    <x v="1"/>
  </r>
  <r>
    <n v="515"/>
    <n v="5547779283"/>
    <d v="2025-07-08T00:00:00"/>
    <d v="2025-07-04T00:00:00"/>
    <m/>
    <n v="254418931"/>
    <n v="27918"/>
    <s v="USD"/>
    <n v="7730440891"/>
    <d v="2025-08-01T00:00:00"/>
    <s v="QC"/>
    <m/>
    <d v="2025-07-03T00:00:00"/>
    <d v="2025-07-20T00:00:00"/>
    <x v="6"/>
    <n v="8"/>
    <x v="0"/>
    <x v="0"/>
    <x v="0"/>
    <x v="0"/>
    <x v="1"/>
  </r>
  <r>
    <n v="515"/>
    <n v="5547779284"/>
    <d v="2025-07-08T00:00:00"/>
    <d v="2025-07-04T00:00:00"/>
    <m/>
    <n v="254418931"/>
    <n v="7702"/>
    <s v="USD"/>
    <n v="7730440891"/>
    <d v="2025-08-01T00:00:00"/>
    <s v="QC"/>
    <m/>
    <d v="2025-07-03T00:00:00"/>
    <d v="2025-07-20T00:00:00"/>
    <x v="6"/>
    <n v="8"/>
    <x v="0"/>
    <x v="0"/>
    <x v="0"/>
    <x v="0"/>
    <x v="1"/>
  </r>
  <r>
    <n v="515"/>
    <n v="5547794528"/>
    <d v="2025-07-21T00:00:00"/>
    <d v="2025-07-12T00:00:00"/>
    <d v="2025-07-21T00:00:00"/>
    <n v="254418933"/>
    <n v="23055"/>
    <s v="USD"/>
    <n v="7730440891"/>
    <d v="2025-08-01T00:00:00"/>
    <s v="QC"/>
    <m/>
    <d v="2025-07-10T00:00:00"/>
    <d v="2025-07-27T00:00:00"/>
    <x v="6"/>
    <n v="8"/>
    <x v="0"/>
    <x v="0"/>
    <x v="0"/>
    <x v="0"/>
    <x v="1"/>
  </r>
  <r>
    <n v="515"/>
    <n v="5547812534"/>
    <d v="2025-07-29T00:00:00"/>
    <d v="2025-07-22T00:00:00"/>
    <d v="2025-07-29T00:00:00"/>
    <n v="254710931"/>
    <n v="16343"/>
    <s v="USD"/>
    <n v="7730440891"/>
    <d v="2025-08-01T00:00:00"/>
    <s v="QC"/>
    <m/>
    <d v="2025-07-17T00:00:00"/>
    <d v="2025-08-03T00:00:00"/>
    <x v="6"/>
    <n v="8"/>
    <x v="0"/>
    <x v="0"/>
    <x v="0"/>
    <x v="0"/>
    <x v="1"/>
  </r>
  <r>
    <n v="515"/>
    <n v="5547812596"/>
    <d v="2025-07-29T00:00:00"/>
    <d v="2025-07-22T00:00:00"/>
    <d v="2025-07-29T00:00:00"/>
    <n v="254710931"/>
    <n v="6729"/>
    <s v="USD"/>
    <n v="7730440891"/>
    <d v="2025-08-01T00:00:00"/>
    <s v="QC"/>
    <m/>
    <d v="2025-07-17T00:00:00"/>
    <d v="2025-08-03T00:00:00"/>
    <x v="6"/>
    <n v="8"/>
    <x v="0"/>
    <x v="0"/>
    <x v="0"/>
    <x v="0"/>
    <x v="1"/>
  </r>
  <r>
    <n v="515"/>
    <n v="5547814035"/>
    <d v="2025-07-29T00:00:00"/>
    <d v="2025-07-22T00:00:00"/>
    <d v="2025-07-29T00:00:00"/>
    <n v="254710931"/>
    <n v="10575"/>
    <s v="USD"/>
    <n v="7730440891"/>
    <d v="2025-08-01T00:00:00"/>
    <s v="QC"/>
    <m/>
    <d v="2025-07-17T00:00:00"/>
    <d v="2025-08-03T00:00:00"/>
    <x v="6"/>
    <n v="8"/>
    <x v="0"/>
    <x v="0"/>
    <x v="0"/>
    <x v="0"/>
    <x v="1"/>
  </r>
  <r>
    <n v="515"/>
    <n v="5547826955"/>
    <d v="2025-07-29T00:00:00"/>
    <d v="2025-07-28T00:00:00"/>
    <d v="2025-07-29T00:00:00"/>
    <n v="254710931"/>
    <n v="9613"/>
    <s v="USD"/>
    <n v="7730440891"/>
    <d v="2025-08-01T00:00:00"/>
    <s v="QC"/>
    <m/>
    <d v="2025-07-17T00:00:00"/>
    <d v="2025-08-03T00:00:00"/>
    <x v="6"/>
    <n v="8"/>
    <x v="0"/>
    <x v="0"/>
    <x v="0"/>
    <x v="0"/>
    <x v="0"/>
  </r>
  <r>
    <n v="515"/>
    <n v="5547822837"/>
    <d v="2025-07-28T00:00:00"/>
    <d v="2025-07-28T00:00:00"/>
    <d v="2025-07-28T00:00:00"/>
    <n v="254951530"/>
    <n v="3858"/>
    <s v="USD"/>
    <n v="7730448178"/>
    <d v="2025-09-02T00:00:00"/>
    <s v="QC"/>
    <m/>
    <d v="2025-07-25T00:00:00"/>
    <d v="2025-08-10T00:00:00"/>
    <x v="6"/>
    <n v="9"/>
    <x v="0"/>
    <x v="0"/>
    <x v="0"/>
    <x v="1"/>
    <x v="1"/>
  </r>
  <r>
    <n v="515"/>
    <n v="5547822838"/>
    <d v="2025-07-28T00:00:00"/>
    <d v="2025-07-28T00:00:00"/>
    <d v="2025-07-28T00:00:00"/>
    <n v="254951530"/>
    <n v="13502"/>
    <s v="USD"/>
    <n v="7730448178"/>
    <d v="2025-09-02T00:00:00"/>
    <s v="QC"/>
    <m/>
    <d v="2025-07-25T00:00:00"/>
    <d v="2025-08-10T00:00:00"/>
    <x v="6"/>
    <n v="9"/>
    <x v="0"/>
    <x v="0"/>
    <x v="0"/>
    <x v="1"/>
    <x v="1"/>
  </r>
  <r>
    <n v="515"/>
    <n v="5547822839"/>
    <d v="2025-07-28T00:00:00"/>
    <d v="2025-07-28T00:00:00"/>
    <d v="2025-07-28T00:00:00"/>
    <n v="254951530"/>
    <n v="14313"/>
    <s v="USD"/>
    <n v="7730448178"/>
    <d v="2025-09-02T00:00:00"/>
    <s v="QC"/>
    <m/>
    <d v="2025-07-25T00:00:00"/>
    <d v="2025-08-10T00:00:00"/>
    <x v="6"/>
    <n v="9"/>
    <x v="0"/>
    <x v="0"/>
    <x v="0"/>
    <x v="1"/>
    <x v="1"/>
  </r>
  <r>
    <n v="515"/>
    <n v="5547822840"/>
    <d v="2025-07-28T00:00:00"/>
    <d v="2025-07-28T00:00:00"/>
    <d v="2025-07-28T00:00:00"/>
    <n v="254951530"/>
    <n v="11573"/>
    <s v="USD"/>
    <n v="7730448178"/>
    <d v="2025-09-02T00:00:00"/>
    <s v="QC"/>
    <m/>
    <d v="2025-07-25T00:00:00"/>
    <d v="2025-08-10T00:00:00"/>
    <x v="6"/>
    <n v="9"/>
    <x v="0"/>
    <x v="0"/>
    <x v="0"/>
    <x v="1"/>
    <x v="1"/>
  </r>
  <r>
    <n v="515"/>
    <n v="5547856372"/>
    <d v="2025-08-12T00:00:00"/>
    <d v="2025-08-10T00:00:00"/>
    <d v="2025-08-12T00:00:00"/>
    <n v="255223583"/>
    <n v="14395"/>
    <s v="USD"/>
    <n v="7730448178"/>
    <d v="2025-09-02T00:00:00"/>
    <s v="QC"/>
    <m/>
    <d v="2025-08-07T00:00:00"/>
    <d v="2025-08-24T00:00:00"/>
    <x v="8"/>
    <n v="9"/>
    <x v="0"/>
    <x v="0"/>
    <x v="0"/>
    <x v="0"/>
    <x v="1"/>
  </r>
  <r>
    <n v="515"/>
    <n v="5547856373"/>
    <d v="2025-08-12T00:00:00"/>
    <d v="2025-08-10T00:00:00"/>
    <d v="2025-08-12T00:00:00"/>
    <n v="255223583"/>
    <n v="5758"/>
    <s v="USD"/>
    <n v="7730448178"/>
    <d v="2025-09-02T00:00:00"/>
    <s v="QC"/>
    <m/>
    <d v="2025-08-07T00:00:00"/>
    <d v="2025-08-24T00:00:00"/>
    <x v="8"/>
    <n v="9"/>
    <x v="0"/>
    <x v="0"/>
    <x v="0"/>
    <x v="0"/>
    <x v="1"/>
  </r>
  <r>
    <n v="515"/>
    <n v="5547856374"/>
    <d v="2025-08-12T00:00:00"/>
    <d v="2025-08-10T00:00:00"/>
    <d v="2025-08-12T00:00:00"/>
    <n v="255223583"/>
    <n v="11516"/>
    <s v="USD"/>
    <n v="7730448178"/>
    <d v="2025-09-02T00:00:00"/>
    <s v="QC"/>
    <m/>
    <d v="2025-08-07T00:00:00"/>
    <d v="2025-08-24T00:00:00"/>
    <x v="8"/>
    <n v="9"/>
    <x v="0"/>
    <x v="0"/>
    <x v="0"/>
    <x v="0"/>
    <x v="1"/>
  </r>
  <r>
    <n v="515"/>
    <n v="5547835263"/>
    <d v="2025-08-12T00:00:00"/>
    <d v="2025-07-31T00:00:00"/>
    <d v="2025-08-12T00:00:00"/>
    <n v="255100164"/>
    <n v="9607"/>
    <s v="USD"/>
    <n v="7730448178"/>
    <d v="2025-09-02T00:00:00"/>
    <s v="QC"/>
    <m/>
    <d v="2025-07-31T00:00:00"/>
    <d v="2025-08-17T00:00:00"/>
    <x v="6"/>
    <n v="9"/>
    <x v="0"/>
    <x v="0"/>
    <x v="0"/>
    <x v="0"/>
    <x v="1"/>
  </r>
  <r>
    <n v="515"/>
    <n v="5547835266"/>
    <d v="2025-08-12T00:00:00"/>
    <d v="2025-07-31T00:00:00"/>
    <d v="2025-08-12T00:00:00"/>
    <n v="255100164"/>
    <n v="21135"/>
    <s v="USD"/>
    <n v="7730448178"/>
    <d v="2025-09-02T00:00:00"/>
    <s v="QC"/>
    <m/>
    <d v="2025-07-31T00:00:00"/>
    <d v="2025-08-17T00:00:00"/>
    <x v="6"/>
    <n v="9"/>
    <x v="0"/>
    <x v="0"/>
    <x v="0"/>
    <x v="0"/>
    <x v="1"/>
  </r>
  <r>
    <n v="515"/>
    <n v="5547873543"/>
    <d v="2025-08-19T00:00:00"/>
    <d v="2025-08-15T00:00:00"/>
    <d v="2025-08-19T00:00:00"/>
    <n v="255607679"/>
    <n v="1731"/>
    <s v="USD"/>
    <n v="7730448178"/>
    <d v="2025-09-02T00:00:00"/>
    <s v="QC"/>
    <m/>
    <d v="2025-08-14T00:00:00"/>
    <d v="2025-08-31T00:00:00"/>
    <x v="8"/>
    <n v="9"/>
    <x v="0"/>
    <x v="0"/>
    <x v="0"/>
    <x v="0"/>
    <x v="1"/>
  </r>
  <r>
    <n v="515"/>
    <n v="5547873534"/>
    <d v="2025-08-19T00:00:00"/>
    <d v="2025-08-15T00:00:00"/>
    <d v="2025-08-19T00:00:00"/>
    <n v="255607679"/>
    <n v="14425"/>
    <s v="USD"/>
    <n v="7730448178"/>
    <d v="2025-09-02T00:00:00"/>
    <s v="QC"/>
    <m/>
    <d v="2025-08-14T00:00:00"/>
    <d v="2025-08-31T00:00:00"/>
    <x v="8"/>
    <n v="9"/>
    <x v="0"/>
    <x v="0"/>
    <x v="0"/>
    <x v="0"/>
    <x v="1"/>
  </r>
  <r>
    <n v="515"/>
    <n v="5547908686"/>
    <d v="2025-09-01T00:00:00"/>
    <d v="2025-08-31T00:00:00"/>
    <d v="2025-09-01T00:00:00"/>
    <n v="256651147"/>
    <n v="22664"/>
    <s v="USD"/>
    <n v="7730457319"/>
    <d v="2025-10-06T00:00:00"/>
    <s v="QC"/>
    <m/>
    <d v="2025-08-29T00:00:00"/>
    <d v="2025-09-14T00:00:00"/>
    <x v="8"/>
    <n v="10"/>
    <x v="0"/>
    <x v="0"/>
    <x v="0"/>
    <x v="0"/>
    <x v="1"/>
  </r>
  <r>
    <n v="515"/>
    <n v="5547908687"/>
    <d v="2025-09-01T00:00:00"/>
    <d v="2025-08-31T00:00:00"/>
    <d v="2025-09-01T00:00:00"/>
    <n v="256651147"/>
    <n v="11825"/>
    <s v="USD"/>
    <n v="7730457319"/>
    <d v="2025-10-06T00:00:00"/>
    <s v="QC"/>
    <m/>
    <d v="2025-08-29T00:00:00"/>
    <d v="2025-09-14T00:00:00"/>
    <x v="8"/>
    <n v="10"/>
    <x v="0"/>
    <x v="0"/>
    <x v="0"/>
    <x v="0"/>
    <x v="1"/>
  </r>
  <r>
    <n v="515"/>
    <n v="5547890625"/>
    <d v="2025-09-01T00:00:00"/>
    <d v="2025-08-24T00:00:00"/>
    <d v="2025-09-01T00:00:00"/>
    <n v="256080932"/>
    <n v="8819"/>
    <s v="USD"/>
    <n v="7730457319"/>
    <d v="2025-10-06T00:00:00"/>
    <s v="QC"/>
    <m/>
    <d v="2025-08-21T00:00:00"/>
    <d v="2025-09-07T00:00:00"/>
    <x v="8"/>
    <n v="10"/>
    <x v="0"/>
    <x v="0"/>
    <x v="0"/>
    <x v="0"/>
    <x v="1"/>
  </r>
  <r>
    <n v="515"/>
    <n v="5547890626"/>
    <d v="2025-09-01T00:00:00"/>
    <d v="2025-08-24T00:00:00"/>
    <d v="2025-09-01T00:00:00"/>
    <n v="256080932"/>
    <n v="18618"/>
    <s v="USD"/>
    <n v="7730457319"/>
    <d v="2025-10-06T00:00:00"/>
    <s v="QC"/>
    <m/>
    <d v="2025-08-21T00:00:00"/>
    <d v="2025-09-07T00:00:00"/>
    <x v="8"/>
    <n v="10"/>
    <x v="0"/>
    <x v="0"/>
    <x v="0"/>
    <x v="0"/>
    <x v="1"/>
  </r>
  <r>
    <n v="515"/>
    <n v="5547925050"/>
    <d v="2025-09-12T00:00:00"/>
    <d v="2025-09-05T00:00:00"/>
    <d v="2025-09-12T00:00:00"/>
    <n v="256946615"/>
    <n v="29552"/>
    <s v="USD"/>
    <n v="7730457319"/>
    <d v="2025-10-06T00:00:00"/>
    <s v="QC"/>
    <m/>
    <d v="2025-09-04T00:00:00"/>
    <d v="2025-09-21T00:00:00"/>
    <x v="10"/>
    <n v="10"/>
    <x v="0"/>
    <x v="0"/>
    <x v="0"/>
    <x v="0"/>
    <x v="1"/>
  </r>
  <r>
    <n v="515"/>
    <n v="5547940565"/>
    <d v="2025-09-17T00:00:00"/>
    <d v="2025-09-12T00:00:00"/>
    <d v="2025-09-17T00:00:00"/>
    <n v="257329485"/>
    <n v="17753"/>
    <s v="USD"/>
    <n v="7730457319"/>
    <d v="2025-10-06T00:00:00"/>
    <s v="QC"/>
    <m/>
    <d v="2025-09-11T00:00:00"/>
    <d v="2025-09-28T00:00:00"/>
    <x v="10"/>
    <n v="10"/>
    <x v="0"/>
    <x v="0"/>
    <x v="0"/>
    <x v="0"/>
    <x v="1"/>
  </r>
  <r>
    <n v="515"/>
    <n v="5547940567"/>
    <d v="2025-09-17T00:00:00"/>
    <d v="2025-09-12T00:00:00"/>
    <d v="2025-09-17T00:00:00"/>
    <n v="257329485"/>
    <n v="5924"/>
    <s v="USD"/>
    <n v="7730457319"/>
    <d v="2025-10-06T00:00:00"/>
    <s v="QC"/>
    <m/>
    <d v="2025-09-11T00:00:00"/>
    <d v="2025-09-28T00:00:00"/>
    <x v="10"/>
    <n v="10"/>
    <x v="0"/>
    <x v="0"/>
    <x v="0"/>
    <x v="0"/>
    <x v="1"/>
  </r>
  <r>
    <n v="515"/>
    <n v="5547954673"/>
    <d v="2025-09-22T00:00:00"/>
    <d v="2025-09-19T00:00:00"/>
    <d v="2025-09-22T00:00:00"/>
    <n v="257832280"/>
    <n v="11875"/>
    <s v="USD"/>
    <n v="7730457319"/>
    <d v="2025-10-06T00:00:00"/>
    <s v="QC"/>
    <m/>
    <d v="2025-09-18T00:00:00"/>
    <d v="2025-10-05T00:00:00"/>
    <x v="10"/>
    <n v="10"/>
    <x v="0"/>
    <x v="0"/>
    <x v="0"/>
    <x v="0"/>
    <x v="1"/>
  </r>
  <r>
    <n v="515"/>
    <n v="5547954682"/>
    <d v="2025-09-22T00:00:00"/>
    <d v="2025-09-19T00:00:00"/>
    <d v="2025-09-22T00:00:00"/>
    <n v="257832280"/>
    <n v="17812"/>
    <s v="USD"/>
    <n v="7730457319"/>
    <d v="2025-10-06T00:00:00"/>
    <s v="QC"/>
    <m/>
    <d v="2025-09-18T00:00:00"/>
    <d v="2025-10-05T00:00:00"/>
    <x v="10"/>
    <n v="10"/>
    <x v="0"/>
    <x v="0"/>
    <x v="0"/>
    <x v="0"/>
    <x v="1"/>
  </r>
  <r>
    <n v="515"/>
    <n v="5547980968"/>
    <d v="2025-10-09T00:00:00"/>
    <d v="2025-10-03T00:00:00"/>
    <d v="2025-10-09T00:00:00"/>
    <n v="258264778"/>
    <n v="13834"/>
    <s v="USD"/>
    <n v="7730465918"/>
    <d v="2025-11-10T00:00:00"/>
    <s v="QC"/>
    <m/>
    <d v="2025-09-30T00:00:00"/>
    <d v="2025-10-12T00:00:00"/>
    <x v="9"/>
    <n v="11"/>
    <x v="0"/>
    <x v="0"/>
    <x v="0"/>
    <x v="0"/>
    <x v="1"/>
  </r>
  <r>
    <n v="515"/>
    <n v="5547980964"/>
    <d v="2025-10-09T00:00:00"/>
    <d v="2025-10-03T00:00:00"/>
    <d v="2025-10-09T00:00:00"/>
    <n v="258264778"/>
    <n v="23715"/>
    <s v="USD"/>
    <n v="7730465918"/>
    <d v="2025-11-10T00:00:00"/>
    <s v="QC"/>
    <m/>
    <d v="2025-09-30T00:00:00"/>
    <d v="2025-10-12T00:00:00"/>
    <x v="9"/>
    <n v="11"/>
    <x v="0"/>
    <x v="0"/>
    <x v="0"/>
    <x v="0"/>
    <x v="1"/>
  </r>
  <r>
    <n v="515"/>
    <n v="5547988367"/>
    <d v="2025-10-09T00:00:00"/>
    <d v="2025-10-08T00:00:00"/>
    <d v="2025-10-09T00:00:00"/>
    <n v="258264776"/>
    <n v="18774"/>
    <s v="USD"/>
    <n v="7730465918"/>
    <d v="2025-11-10T00:00:00"/>
    <s v="QC"/>
    <m/>
    <d v="2025-10-04T00:00:00"/>
    <d v="2025-10-19T00:00:00"/>
    <x v="9"/>
    <n v="11"/>
    <x v="0"/>
    <x v="0"/>
    <x v="0"/>
    <x v="0"/>
    <x v="1"/>
  </r>
  <r>
    <n v="515"/>
    <n v="5547988366"/>
    <d v="2025-10-09T00:00:00"/>
    <d v="2025-10-08T00:00:00"/>
    <d v="2025-10-09T00:00:00"/>
    <n v="258264776"/>
    <n v="6917"/>
    <s v="USD"/>
    <n v="7730465918"/>
    <d v="2025-11-10T00:00:00"/>
    <s v="QC"/>
    <m/>
    <d v="2025-10-04T00:00:00"/>
    <d v="2025-10-19T00:00:00"/>
    <x v="9"/>
    <n v="11"/>
    <x v="0"/>
    <x v="0"/>
    <x v="0"/>
    <x v="0"/>
    <x v="1"/>
  </r>
  <r>
    <n v="515"/>
    <n v="5283295648"/>
    <d v="2025-10-16T00:00:00"/>
    <d v="2025-10-15T00:00:00"/>
    <d v="2025-10-16T00:00:00"/>
    <n v="259917917"/>
    <n v="1182"/>
    <s v="USD"/>
    <n v="7730465918"/>
    <d v="2025-11-10T00:00:00"/>
    <s v="QC"/>
    <m/>
    <d v="2025-10-09T00:00:00"/>
    <d v="2025-11-05T00:00:00"/>
    <x v="9"/>
    <n v="11"/>
    <x v="0"/>
    <x v="0"/>
    <x v="0"/>
    <x v="0"/>
    <x v="0"/>
  </r>
  <r>
    <n v="515"/>
    <n v="5548006150"/>
    <d v="2025-10-09T00:00:00"/>
    <d v="2025-10-16T00:00:00"/>
    <d v="2025-10-17T00:00:00"/>
    <n v="258264776"/>
    <n v="11857"/>
    <s v="USD"/>
    <n v="7730465918"/>
    <d v="2025-11-10T00:00:00"/>
    <s v="QC"/>
    <m/>
    <d v="2025-10-04T00:00:00"/>
    <d v="2025-10-19T00:00:00"/>
    <x v="9"/>
    <n v="11"/>
    <x v="0"/>
    <x v="0"/>
    <x v="1"/>
    <x v="0"/>
    <x v="0"/>
  </r>
  <r>
    <n v="515"/>
    <n v="5548008707"/>
    <d v="2025-10-18T00:00:00"/>
    <d v="2025-10-18T00:00:00"/>
    <d v="2025-10-18T00:00:00"/>
    <n v="258986228"/>
    <n v="985"/>
    <s v="USD"/>
    <n v="7730465918"/>
    <d v="2025-11-10T00:00:00"/>
    <s v="QC"/>
    <m/>
    <d v="2025-10-17T00:00:00"/>
    <d v="2025-11-03T00:00:00"/>
    <x v="9"/>
    <n v="11"/>
    <x v="0"/>
    <x v="0"/>
    <x v="0"/>
    <x v="1"/>
    <x v="1"/>
  </r>
  <r>
    <n v="515"/>
    <n v="5548008705"/>
    <d v="2025-10-18T00:00:00"/>
    <d v="2025-10-18T00:00:00"/>
    <d v="2025-10-18T00:00:00"/>
    <n v="258986228"/>
    <n v="10835"/>
    <s v="USD"/>
    <n v="7730465918"/>
    <d v="2025-11-10T00:00:00"/>
    <s v="QC"/>
    <m/>
    <d v="2025-10-17T00:00:00"/>
    <d v="2025-11-03T00:00:00"/>
    <x v="9"/>
    <n v="11"/>
    <x v="0"/>
    <x v="0"/>
    <x v="0"/>
    <x v="1"/>
    <x v="1"/>
  </r>
  <r>
    <n v="515"/>
    <n v="5548006013"/>
    <d v="2025-10-17T00:00:00"/>
    <d v="2025-10-16T00:00:00"/>
    <d v="2025-10-17T00:00:00"/>
    <n v="258730291"/>
    <n v="12835"/>
    <s v="USD"/>
    <n v="7730465918"/>
    <d v="2025-11-10T00:00:00"/>
    <s v="QC"/>
    <m/>
    <d v="2025-10-13T00:00:00"/>
    <d v="2025-10-28T00:00:00"/>
    <x v="9"/>
    <n v="11"/>
    <x v="0"/>
    <x v="0"/>
    <x v="0"/>
    <x v="0"/>
    <x v="1"/>
  </r>
  <r>
    <n v="515"/>
    <n v="5283300188"/>
    <d v="2025-10-22T00:00:00"/>
    <d v="2025-10-17T00:00:00"/>
    <d v="2025-10-22T00:00:00"/>
    <n v="259294910"/>
    <n v="11847"/>
    <s v="USD"/>
    <n v="7730465918"/>
    <d v="2025-11-10T00:00:00"/>
    <s v="QC"/>
    <m/>
    <d v="2025-09-29T00:00:00"/>
    <d v="2025-10-15T00:00:00"/>
    <x v="9"/>
    <n v="11"/>
    <x v="0"/>
    <x v="0"/>
    <x v="0"/>
    <x v="0"/>
    <x v="0"/>
  </r>
  <r>
    <n v="515"/>
    <n v="5283308502"/>
    <d v="2025-10-23T00:00:00"/>
    <d v="2025-10-22T00:00:00"/>
    <d v="2025-10-23T00:00:00"/>
    <n v="259965502"/>
    <n v="593"/>
    <s v="USD"/>
    <n v="7730465918"/>
    <d v="2025-11-10T00:00:00"/>
    <s v="QC"/>
    <m/>
    <d v="2025-10-20T00:00:00"/>
    <d v="2025-11-05T00:00:00"/>
    <x v="9"/>
    <n v="11"/>
    <x v="0"/>
    <x v="0"/>
    <x v="0"/>
    <x v="0"/>
    <x v="1"/>
  </r>
  <r>
    <n v="515"/>
    <n v="5548022107"/>
    <d v="2025-10-24T00:00:00"/>
    <d v="2025-10-24T00:00:00"/>
    <d v="2025-10-24T00:00:00"/>
    <n v="259478868"/>
    <n v="19752"/>
    <s v="USD"/>
    <n v="7730465918"/>
    <d v="2025-11-10T00:00:00"/>
    <s v="QC"/>
    <m/>
    <d v="2025-10-23T00:00:00"/>
    <d v="2025-11-09T00:00:00"/>
    <x v="9"/>
    <n v="11"/>
    <x v="0"/>
    <x v="0"/>
    <x v="0"/>
    <x v="1"/>
    <x v="1"/>
  </r>
  <r>
    <n v="515"/>
    <n v="5283313935"/>
    <d v="2025-10-24T00:00:00"/>
    <d v="2025-10-24T00:00:00"/>
    <d v="2025-10-24T00:00:00"/>
    <n v="259478876"/>
    <n v="7901"/>
    <s v="USD"/>
    <n v="7730465918"/>
    <d v="2025-11-10T00:00:00"/>
    <s v="QC"/>
    <m/>
    <d v="2025-10-06T00:00:00"/>
    <d v="2025-10-22T00:00:00"/>
    <x v="9"/>
    <n v="11"/>
    <x v="0"/>
    <x v="0"/>
    <x v="0"/>
    <x v="1"/>
    <x v="0"/>
  </r>
  <r>
    <n v="515"/>
    <n v="5283313934"/>
    <d v="2025-10-24T00:00:00"/>
    <d v="2025-10-24T00:00:00"/>
    <d v="2025-10-24T00:00:00"/>
    <n v="259478876"/>
    <n v="10864"/>
    <s v="USD"/>
    <n v="7730465918"/>
    <d v="2025-11-10T00:00:00"/>
    <s v="QC"/>
    <m/>
    <d v="2025-10-06T00:00:00"/>
    <d v="2025-10-22T00:00:00"/>
    <x v="9"/>
    <n v="11"/>
    <x v="0"/>
    <x v="0"/>
    <x v="0"/>
    <x v="1"/>
    <x v="0"/>
  </r>
  <r>
    <n v="515"/>
    <n v="5283325396"/>
    <d v="2025-10-30T00:00:00"/>
    <d v="2025-10-30T00:00:00"/>
    <d v="2025-10-30T00:00:00"/>
    <n v="259965914"/>
    <n v="12877"/>
    <s v="USD"/>
    <n v="7730465918"/>
    <d v="2025-11-10T00:00:00"/>
    <s v="QC"/>
    <m/>
    <d v="2025-10-29T00:00:00"/>
    <d v="2025-11-12T00:00:00"/>
    <x v="9"/>
    <n v="11"/>
    <x v="0"/>
    <x v="0"/>
    <x v="0"/>
    <x v="1"/>
    <x v="1"/>
  </r>
  <r>
    <n v="515"/>
    <n v="5548039514"/>
    <d v="2025-11-04T00:00:00"/>
    <d v="2025-11-03T00:00:00"/>
    <d v="2025-11-04T00:00:00"/>
    <n v="259864568"/>
    <n v="22743"/>
    <s v="USD"/>
    <n v="7730473588"/>
    <d v="2025-12-10T00:00:00"/>
    <s v="QC"/>
    <m/>
    <d v="2025-11-01T00:00:00"/>
    <d v="2025-11-17T00:00:00"/>
    <x v="11"/>
    <n v="12"/>
    <x v="0"/>
    <x v="0"/>
    <x v="0"/>
    <x v="0"/>
    <x v="1"/>
  </r>
  <r>
    <n v="515"/>
    <n v="5283344626"/>
    <d v="2025-11-10T00:00:00"/>
    <d v="2025-11-07T00:00:00"/>
    <d v="2025-11-10T00:00:00"/>
    <n v="259965919"/>
    <n v="4936"/>
    <s v="USD"/>
    <n v="7730473588"/>
    <d v="2025-12-10T00:00:00"/>
    <s v="QC"/>
    <m/>
    <d v="2025-11-04T00:00:00"/>
    <d v="2025-11-19T00:00:00"/>
    <x v="11"/>
    <n v="12"/>
    <x v="0"/>
    <x v="0"/>
    <x v="0"/>
    <x v="0"/>
    <x v="1"/>
  </r>
  <r>
    <n v="515"/>
    <n v="5548050417"/>
    <d v="2025-11-11T00:00:00"/>
    <d v="2025-11-07T00:00:00"/>
    <d v="2025-11-11T00:00:00"/>
    <n v="259864579"/>
    <n v="395"/>
    <s v="USD"/>
    <n v="7730473588"/>
    <d v="2025-12-10T00:00:00"/>
    <s v="QC"/>
    <m/>
    <d v="2025-11-07T00:00:00"/>
    <d v="2025-11-24T00:00:00"/>
    <x v="11"/>
    <n v="12"/>
    <x v="0"/>
    <x v="0"/>
    <x v="0"/>
    <x v="0"/>
    <x v="1"/>
  </r>
  <r>
    <n v="515"/>
    <n v="5548050416"/>
    <d v="2025-11-11T00:00:00"/>
    <d v="2025-11-07T00:00:00"/>
    <d v="2025-11-11T00:00:00"/>
    <n v="259864579"/>
    <n v="5925"/>
    <s v="USD"/>
    <n v="7730473588"/>
    <d v="2025-12-10T00:00:00"/>
    <s v="QC"/>
    <m/>
    <d v="2025-11-07T00:00:00"/>
    <d v="2025-11-24T00:00:00"/>
    <x v="11"/>
    <n v="12"/>
    <x v="0"/>
    <x v="0"/>
    <x v="0"/>
    <x v="0"/>
    <x v="1"/>
  </r>
  <r>
    <n v="515"/>
    <n v="5548062248"/>
    <d v="2025-11-17T00:00:00"/>
    <d v="2025-11-14T00:00:00"/>
    <d v="2025-11-17T00:00:00"/>
    <n v="261277677"/>
    <n v="9878"/>
    <s v="USD"/>
    <n v="7730473588"/>
    <d v="2025-12-10T00:00:00"/>
    <s v="QC"/>
    <m/>
    <d v="2025-11-14T00:00:00"/>
    <d v="2025-11-30T00:00:00"/>
    <x v="11"/>
    <n v="12"/>
    <x v="0"/>
    <x v="0"/>
    <x v="0"/>
    <x v="0"/>
    <x v="1"/>
  </r>
  <r>
    <n v="515"/>
    <n v="5283359552"/>
    <d v="2025-11-17T00:00:00"/>
    <d v="2025-11-13T00:00:00"/>
    <d v="2025-11-17T00:00:00"/>
    <n v="260777967"/>
    <n v="7903"/>
    <s v="USD"/>
    <n v="7730473588"/>
    <d v="2025-12-10T00:00:00"/>
    <s v="QC"/>
    <m/>
    <d v="2025-11-11T00:00:00"/>
    <d v="2025-11-27T00:00:00"/>
    <x v="11"/>
    <n v="12"/>
    <x v="0"/>
    <x v="0"/>
    <x v="0"/>
    <x v="0"/>
    <x v="1"/>
  </r>
  <r>
    <n v="515"/>
    <n v="5548074697"/>
    <d v="2025-11-24T00:00:00"/>
    <d v="2025-11-21T00:00:00"/>
    <d v="2025-11-24T00:00:00"/>
    <n v="261166713"/>
    <n v="10871"/>
    <s v="USD"/>
    <n v="7730473588"/>
    <d v="2025-12-10T00:00:00"/>
    <s v="QC"/>
    <m/>
    <d v="2025-11-22T00:00:00"/>
    <d v="2025-12-07T00:00:00"/>
    <x v="11"/>
    <n v="12"/>
    <x v="0"/>
    <x v="0"/>
    <x v="0"/>
    <x v="0"/>
    <x v="1"/>
  </r>
  <r>
    <n v="515"/>
    <n v="5548074558"/>
    <d v="2025-11-24T00:00:00"/>
    <d v="2025-11-21T00:00:00"/>
    <d v="2025-11-24T00:00:00"/>
    <n v="261166713"/>
    <n v="4942"/>
    <s v="USD"/>
    <n v="7730473588"/>
    <d v="2025-12-10T00:00:00"/>
    <s v="QC"/>
    <m/>
    <d v="2025-11-22T00:00:00"/>
    <d v="2025-12-07T00:00:00"/>
    <x v="11"/>
    <n v="12"/>
    <x v="0"/>
    <x v="0"/>
    <x v="0"/>
    <x v="0"/>
    <x v="1"/>
  </r>
  <r>
    <n v="515"/>
    <n v="5283387720"/>
    <d v="2025-11-27T00:00:00"/>
    <d v="2025-11-26T00:00:00"/>
    <d v="2025-11-27T00:00:00"/>
    <n v="260777975"/>
    <n v="694"/>
    <s v="USD"/>
    <n v="7730473588"/>
    <d v="2025-12-10T00:00:00"/>
    <s v="QC"/>
    <m/>
    <d v="2025-11-25T00:00:00"/>
    <d v="2025-12-10T00:00:00"/>
    <x v="11"/>
    <n v="12"/>
    <x v="0"/>
    <x v="0"/>
    <x v="0"/>
    <x v="0"/>
    <x v="1"/>
  </r>
  <r>
    <n v="515"/>
    <n v="5283387978"/>
    <d v="2025-11-27T00:00:00"/>
    <d v="2025-11-27T00:00:00"/>
    <d v="2025-11-27T00:00:00"/>
    <n v="261167293"/>
    <n v="12889"/>
    <s v="USD"/>
    <n v="7730473588"/>
    <d v="2025-12-10T00:00:00"/>
    <s v="QC"/>
    <m/>
    <d v="2025-11-24T00:00:00"/>
    <d v="2025-12-10T00:00:00"/>
    <x v="11"/>
    <n v="12"/>
    <x v="0"/>
    <x v="0"/>
    <x v="0"/>
    <x v="1"/>
    <x v="1"/>
  </r>
  <r>
    <n v="515"/>
    <n v="5548087119"/>
    <d v="2025-12-02T00:00:00"/>
    <d v="2025-11-28T00:00:00"/>
    <d v="2025-12-02T00:00:00"/>
    <n v="261166388"/>
    <n v="12889"/>
    <s v="USD"/>
    <n v="7730480701"/>
    <d v="2026-01-09T00:00:00"/>
    <s v="QC"/>
    <m/>
    <d v="2025-11-28T00:00:00"/>
    <d v="2025-12-18T00:00:00"/>
    <x v="11"/>
    <n v="1"/>
    <x v="0"/>
    <x v="0"/>
    <x v="0"/>
    <x v="0"/>
    <x v="1"/>
  </r>
  <r>
    <n v="515"/>
    <n v="5548087125"/>
    <d v="2025-12-02T00:00:00"/>
    <d v="2025-11-28T00:00:00"/>
    <d v="2025-12-02T00:00:00"/>
    <n v="261166388"/>
    <n v="9915"/>
    <s v="USD"/>
    <n v="7730480701"/>
    <d v="2026-01-09T00:00:00"/>
    <s v="QC"/>
    <m/>
    <d v="2025-11-28T00:00:00"/>
    <d v="2025-12-18T00:00:00"/>
    <x v="11"/>
    <n v="1"/>
    <x v="0"/>
    <x v="0"/>
    <x v="0"/>
    <x v="0"/>
    <x v="1"/>
  </r>
  <r>
    <n v="515"/>
    <n v="5283403189"/>
    <d v="2025-12-03T00:00:00"/>
    <d v="2025-12-03T00:00:00"/>
    <d v="2025-12-03T00:00:00"/>
    <n v="261167294"/>
    <n v="13923"/>
    <s v="USD"/>
    <n v="7730480701"/>
    <d v="2026-01-09T00:00:00"/>
    <s v="QC"/>
    <m/>
    <d v="2025-12-01T00:00:00"/>
    <d v="2025-12-18T00:00:00"/>
    <x v="12"/>
    <n v="1"/>
    <x v="0"/>
    <x v="0"/>
    <x v="0"/>
    <x v="1"/>
    <x v="1"/>
  </r>
  <r>
    <n v="515"/>
    <n v="5548103300"/>
    <d v="2025-12-10T00:00:00"/>
    <d v="2025-12-09T00:00:00"/>
    <d v="2025-12-10T00:00:00"/>
    <n v="261166648"/>
    <n v="1393"/>
    <s v="USD"/>
    <n v="7730480701"/>
    <d v="2026-01-09T00:00:00"/>
    <s v="QC"/>
    <m/>
    <d v="2025-12-04T00:00:00"/>
    <d v="2025-12-21T00:00:00"/>
    <x v="12"/>
    <n v="1"/>
    <x v="0"/>
    <x v="0"/>
    <x v="0"/>
    <x v="0"/>
    <x v="1"/>
  </r>
  <r>
    <n v="515"/>
    <n v="5589489763"/>
    <d v="2025-12-10T00:00:00"/>
    <d v="2025-12-10T00:00:00"/>
    <d v="2025-12-10T00:00:00"/>
    <n v="261167338"/>
    <n v="995"/>
    <s v="USD"/>
    <n v="7730480701"/>
    <d v="2026-01-09T00:00:00"/>
    <s v="QC"/>
    <m/>
    <d v="2025-12-09T00:00:00"/>
    <d v="2025-12-26T00:00:00"/>
    <x v="12"/>
    <n v="1"/>
    <x v="0"/>
    <x v="0"/>
    <x v="0"/>
    <x v="1"/>
    <x v="1"/>
  </r>
  <r>
    <n v="515"/>
    <n v="5548110400"/>
    <d v="2025-12-15T00:00:00"/>
    <d v="2025-12-12T00:00:00"/>
    <d v="2025-12-15T00:00:00"/>
    <n v="261166651"/>
    <n v="8969"/>
    <s v="USD"/>
    <n v="7730480701"/>
    <d v="2026-01-09T00:00:00"/>
    <s v="QC"/>
    <m/>
    <d v="2025-12-11T00:00:00"/>
    <d v="2025-12-29T00:00:00"/>
    <x v="12"/>
    <n v="1"/>
    <x v="0"/>
    <x v="0"/>
    <x v="0"/>
    <x v="0"/>
    <x v="1"/>
  </r>
  <r>
    <n v="515"/>
    <n v="5548110544"/>
    <d v="2025-12-15T00:00:00"/>
    <d v="2025-12-12T00:00:00"/>
    <d v="2025-12-15T00:00:00"/>
    <n v="261166651"/>
    <n v="10963"/>
    <s v="USD"/>
    <n v="7730480701"/>
    <d v="2026-01-09T00:00:00"/>
    <s v="QC"/>
    <m/>
    <d v="2025-12-11T00:00:00"/>
    <d v="2025-12-29T00:00:00"/>
    <x v="12"/>
    <n v="1"/>
    <x v="0"/>
    <x v="0"/>
    <x v="0"/>
    <x v="0"/>
    <x v="1"/>
  </r>
  <r>
    <n v="515"/>
    <n v="5589520397"/>
    <d v="2025-12-25T00:00:00"/>
    <d v="2025-12-24T00:00:00"/>
    <d v="2025-12-25T00:00:00"/>
    <n v="261167340"/>
    <n v="6004"/>
    <s v="USD"/>
    <n v="7730480701"/>
    <d v="2026-01-09T00:00:00"/>
    <s v="QC"/>
    <m/>
    <d v="2025-12-23T00:00:00"/>
    <d v="2026-01-07T00:00:00"/>
    <x v="12"/>
    <n v="1"/>
    <x v="0"/>
    <x v="0"/>
    <x v="0"/>
    <x v="0"/>
    <x v="1"/>
  </r>
  <r>
    <n v="515"/>
    <n v="5548125603"/>
    <d v="2025-12-23T00:00:00"/>
    <d v="2025-12-20T00:00:00"/>
    <d v="2025-12-23T00:00:00"/>
    <n v="261166683"/>
    <n v="11972"/>
    <s v="USD"/>
    <n v="7730480701"/>
    <d v="2026-01-09T00:00:00"/>
    <s v="QC"/>
    <m/>
    <d v="2025-12-19T00:00:00"/>
    <d v="2026-01-04T00:00:00"/>
    <x v="12"/>
    <n v="1"/>
    <x v="0"/>
    <x v="0"/>
    <x v="0"/>
    <x v="0"/>
    <x v="1"/>
  </r>
  <r>
    <n v="515"/>
    <n v="5548125430"/>
    <d v="2025-12-23T00:00:00"/>
    <d v="2025-12-20T00:00:00"/>
    <d v="2025-12-23T00:00:00"/>
    <n v="261166683"/>
    <n v="14982"/>
    <s v="USD"/>
    <n v="7730480701"/>
    <d v="2026-01-09T00:00:00"/>
    <s v="QC"/>
    <m/>
    <d v="2025-12-19T00:00:00"/>
    <d v="2026-01-04T00:00:00"/>
    <x v="12"/>
    <n v="1"/>
    <x v="0"/>
    <x v="0"/>
    <x v="0"/>
    <x v="0"/>
    <x v="1"/>
  </r>
  <r>
    <n v="515"/>
    <n v="5548139237"/>
    <d v="2025-12-31T00:00:00"/>
    <d v="2025-12-29T00:00:00"/>
    <d v="2025-12-31T00:00:00"/>
    <n v="261448441"/>
    <n v="13009"/>
    <s v="USD"/>
    <n v="7730480701"/>
    <d v="2026-01-09T00:00:00"/>
    <s v="QC"/>
    <m/>
    <d v="2025-12-26T00:00:00"/>
    <d v="2026-01-11T00:00:00"/>
    <x v="12"/>
    <n v="1"/>
    <x v="0"/>
    <x v="0"/>
    <x v="0"/>
    <x v="0"/>
    <x v="1"/>
  </r>
  <r>
    <n v="515"/>
    <n v="5548139238"/>
    <d v="2025-12-31T00:00:00"/>
    <d v="2025-12-29T00:00:00"/>
    <d v="2025-12-31T00:00:00"/>
    <n v="261448441"/>
    <n v="14009"/>
    <s v="USD"/>
    <n v="7730480701"/>
    <d v="2026-01-09T00:00:00"/>
    <s v="QC"/>
    <m/>
    <d v="2025-12-26T00:00:00"/>
    <d v="2026-01-11T00:00:00"/>
    <x v="12"/>
    <n v="1"/>
    <x v="0"/>
    <x v="0"/>
    <x v="0"/>
    <x v="0"/>
    <x v="1"/>
  </r>
  <r>
    <n v="515"/>
    <n v="5589507375"/>
    <d v="2025-12-19T00:00:00"/>
    <d v="2025-12-18T00:00:00"/>
    <d v="2025-12-31T00:00:00"/>
    <n v="261167339"/>
    <n v="4994"/>
    <s v="USD"/>
    <n v="7730480701"/>
    <d v="2026-01-09T00:00:00"/>
    <s v="QC"/>
    <m/>
    <d v="2025-12-16T00:00:00"/>
    <d v="2025-12-31T00:00:00"/>
    <x v="12"/>
    <n v="1"/>
    <x v="0"/>
    <x v="0"/>
    <x v="0"/>
    <x v="0"/>
    <x v="1"/>
  </r>
  <r>
    <n v="10171"/>
    <n v="5481892083"/>
    <d v="2025-10-06T00:00:00"/>
    <d v="2025-10-06T00:00:00"/>
    <d v="2025-10-06T00:00:00"/>
    <n v="257054981"/>
    <n v="11116"/>
    <s v="USD"/>
    <n v="7730458993"/>
    <d v="2025-10-14T00:00:00"/>
    <s v="Tempe VN-LAX"/>
    <m/>
    <d v="2025-08-22T00:00:00"/>
    <d v="2025-09-14T00:00:00"/>
    <x v="9"/>
    <n v="10"/>
    <x v="0"/>
    <x v="1"/>
    <x v="0"/>
    <x v="1"/>
    <x v="0"/>
  </r>
  <r>
    <n v="10171"/>
    <n v="5481892084"/>
    <d v="2025-10-06T00:00:00"/>
    <d v="2025-10-06T00:00:00"/>
    <d v="2025-10-06T00:00:00"/>
    <n v="256746718"/>
    <n v="9455"/>
    <s v="USD"/>
    <n v="7730458994"/>
    <d v="2025-10-14T00:00:00"/>
    <s v="Tempe VN-LAX"/>
    <m/>
    <d v="2025-08-29T00:00:00"/>
    <d v="2025-09-21T00:00:00"/>
    <x v="9"/>
    <n v="10"/>
    <x v="0"/>
    <x v="1"/>
    <x v="0"/>
    <x v="1"/>
    <x v="0"/>
  </r>
  <r>
    <n v="10171"/>
    <n v="5481892085"/>
    <d v="2025-10-06T00:00:00"/>
    <d v="2025-10-06T00:00:00"/>
    <d v="2025-10-06T00:00:00"/>
    <n v="255605292"/>
    <n v="38816"/>
    <s v="USD"/>
    <n v="7730458995"/>
    <d v="2025-10-14T00:00:00"/>
    <s v="Tempe VN-LAX"/>
    <m/>
    <d v="2025-08-02T00:00:00"/>
    <d v="2025-08-24T00:00:00"/>
    <x v="9"/>
    <n v="10"/>
    <x v="0"/>
    <x v="1"/>
    <x v="0"/>
    <x v="1"/>
    <x v="0"/>
  </r>
  <r>
    <n v="10171"/>
    <n v="5481893649"/>
    <d v="2025-10-07T00:00:00"/>
    <d v="2025-10-07T00:00:00"/>
    <d v="2025-10-07T00:00:00"/>
    <s v="VNZ000033"/>
    <n v="574"/>
    <s v="USD"/>
    <n v="7730459007"/>
    <d v="2025-10-14T00:00:00"/>
    <s v="Tempe VN-LAX"/>
    <m/>
    <d v="2025-05-15T00:00:00"/>
    <d v="2025-06-08T00:00:00"/>
    <x v="9"/>
    <n v="10"/>
    <x v="0"/>
    <x v="1"/>
    <x v="0"/>
    <x v="1"/>
    <x v="0"/>
  </r>
  <r>
    <n v="10171"/>
    <n v="5481893650"/>
    <d v="2025-10-07T00:00:00"/>
    <d v="2025-10-07T00:00:00"/>
    <d v="2025-10-07T00:00:00"/>
    <n v="255174127"/>
    <n v="24983"/>
    <s v="USD"/>
    <n v="7730459030"/>
    <d v="2025-10-14T00:00:00"/>
    <s v="Tempe VN-LAX"/>
    <m/>
    <d v="2025-07-04T00:00:00"/>
    <d v="2025-07-27T00:00:00"/>
    <x v="9"/>
    <n v="10"/>
    <x v="0"/>
    <x v="1"/>
    <x v="0"/>
    <x v="1"/>
    <x v="0"/>
  </r>
  <r>
    <n v="10171"/>
    <n v="5481893676"/>
    <d v="2025-10-07T00:00:00"/>
    <d v="2025-10-07T00:00:00"/>
    <d v="2025-10-07T00:00:00"/>
    <s v="VNZ000042"/>
    <n v="1466"/>
    <s v="USD"/>
    <n v="7730459031"/>
    <d v="2025-10-14T00:00:00"/>
    <s v="Tempe VN-LAX"/>
    <m/>
    <d v="2025-06-05T00:00:00"/>
    <d v="2025-06-29T00:00:00"/>
    <x v="9"/>
    <n v="10"/>
    <x v="0"/>
    <x v="1"/>
    <x v="0"/>
    <x v="1"/>
    <x v="0"/>
  </r>
  <r>
    <n v="10171"/>
    <n v="5481913811"/>
    <d v="2025-10-20T00:00:00"/>
    <d v="2025-10-14T00:00:00"/>
    <d v="2025-10-20T00:00:00"/>
    <n v="258239069"/>
    <n v="1088"/>
    <s v="USD"/>
    <n v="7730463443"/>
    <d v="2025-10-29T00:00:00"/>
    <s v="Tempe VN-LAX"/>
    <m/>
    <d v="2025-09-20T00:00:00"/>
    <d v="2025-10-17T00:00:00"/>
    <x v="9"/>
    <n v="10"/>
    <x v="0"/>
    <x v="1"/>
    <x v="0"/>
    <x v="0"/>
    <x v="0"/>
  </r>
  <r>
    <n v="10171"/>
    <n v="5481913810"/>
    <d v="2025-10-20T00:00:00"/>
    <d v="2025-10-14T00:00:00"/>
    <d v="2025-10-20T00:00:00"/>
    <n v="258850854"/>
    <n v="3302"/>
    <s v="USD"/>
    <n v="7730463444"/>
    <d v="2025-10-29T00:00:00"/>
    <s v="Tempe VN-LAX"/>
    <m/>
    <d v="2025-10-04T00:00:00"/>
    <d v="2025-10-27T00:00:00"/>
    <x v="9"/>
    <n v="10"/>
    <x v="0"/>
    <x v="1"/>
    <x v="0"/>
    <x v="0"/>
    <x v="0"/>
  </r>
  <r>
    <n v="10171"/>
    <n v="5481913814"/>
    <d v="2025-10-20T00:00:00"/>
    <d v="2025-10-14T00:00:00"/>
    <d v="2025-10-20T00:00:00"/>
    <n v="258850853"/>
    <n v="2485"/>
    <s v="USD"/>
    <n v="7730463445"/>
    <d v="2025-10-29T00:00:00"/>
    <s v="Tempe VN-LAX"/>
    <m/>
    <d v="2025-09-27T00:00:00"/>
    <d v="2025-10-20T00:00:00"/>
    <x v="9"/>
    <n v="10"/>
    <x v="0"/>
    <x v="1"/>
    <x v="0"/>
    <x v="0"/>
    <x v="0"/>
  </r>
  <r>
    <n v="10171"/>
    <n v="5481913813"/>
    <d v="2025-10-20T00:00:00"/>
    <d v="2025-10-14T00:00:00"/>
    <d v="2025-10-20T00:00:00"/>
    <n v="258239072"/>
    <n v="8244"/>
    <s v="USD"/>
    <n v="7730463446"/>
    <d v="2025-10-29T00:00:00"/>
    <s v="Tempe VN-LAX"/>
    <m/>
    <d v="2025-09-12T00:00:00"/>
    <d v="2025-10-11T00:00:00"/>
    <x v="9"/>
    <n v="10"/>
    <x v="0"/>
    <x v="1"/>
    <x v="0"/>
    <x v="0"/>
    <x v="0"/>
  </r>
  <r>
    <n v="10171"/>
    <n v="5481936845"/>
    <d v="2025-10-23T00:00:00"/>
    <d v="2025-10-23T00:00:00"/>
    <d v="2025-10-23T00:00:00"/>
    <n v="259432005"/>
    <n v="1852"/>
    <s v="USD"/>
    <n v="7730464657"/>
    <d v="2025-11-04T00:00:00"/>
    <s v="Tempe VN-LAX"/>
    <m/>
    <d v="2025-10-18T00:00:00"/>
    <d v="2025-11-10T00:00:00"/>
    <x v="9"/>
    <n v="11"/>
    <x v="0"/>
    <x v="1"/>
    <x v="0"/>
    <x v="1"/>
    <x v="1"/>
  </r>
  <r>
    <n v="10171"/>
    <n v="5481951429"/>
    <d v="2025-10-30T00:00:00"/>
    <d v="2025-10-30T00:00:00"/>
    <d v="2025-10-30T00:00:00"/>
    <n v="259795228"/>
    <n v="239"/>
    <s v="USD"/>
    <n v="7730464658"/>
    <d v="2025-11-04T00:00:00"/>
    <s v="Tempe VN-LAX"/>
    <m/>
    <d v="2025-10-25T00:00:00"/>
    <d v="2025-11-16T00:00:00"/>
    <x v="9"/>
    <n v="11"/>
    <x v="0"/>
    <x v="1"/>
    <x v="0"/>
    <x v="1"/>
    <x v="1"/>
  </r>
  <r>
    <n v="10171"/>
    <n v="5481979969"/>
    <d v="2025-11-12T00:00:00"/>
    <d v="2025-11-12T00:00:00"/>
    <d v="2025-11-12T00:00:00"/>
    <n v="259795229"/>
    <n v="91946"/>
    <s v="USD"/>
    <n v="7730467617"/>
    <d v="2025-11-17T00:00:00"/>
    <s v="Tempe VN-LAX"/>
    <m/>
    <d v="2025-11-01T00:00:00"/>
    <d v="2025-11-24T00:00:00"/>
    <x v="11"/>
    <n v="11"/>
    <x v="0"/>
    <x v="1"/>
    <x v="0"/>
    <x v="1"/>
    <x v="0"/>
  </r>
  <r>
    <n v="10171"/>
    <n v="5481980063"/>
    <d v="2025-11-12T00:00:00"/>
    <d v="2025-11-12T00:00:00"/>
    <d v="2025-11-12T00:00:00"/>
    <n v="260354229"/>
    <n v="91946"/>
    <s v="USD"/>
    <n v="7730467618"/>
    <d v="2025-11-17T00:00:00"/>
    <s v="Tempe VN-LAX"/>
    <m/>
    <d v="2025-11-08T00:00:00"/>
    <d v="2025-11-30T00:00:00"/>
    <x v="11"/>
    <n v="11"/>
    <x v="0"/>
    <x v="1"/>
    <x v="0"/>
    <x v="1"/>
    <x v="1"/>
  </r>
  <r>
    <n v="10171"/>
    <n v="5481989936"/>
    <d v="2025-11-18T00:00:00"/>
    <d v="2025-11-18T00:00:00"/>
    <d v="2025-11-18T00:00:00"/>
    <n v="260354230"/>
    <n v="3602"/>
    <s v="USD"/>
    <n v="7730469254"/>
    <d v="2025-11-24T00:00:00"/>
    <s v="Tempe VN-LAX"/>
    <m/>
    <d v="2025-11-14T00:00:00"/>
    <d v="2025-12-07T00:00:00"/>
    <x v="11"/>
    <n v="11"/>
    <x v="0"/>
    <x v="1"/>
    <x v="0"/>
    <x v="1"/>
    <x v="1"/>
  </r>
  <r>
    <n v="10171"/>
    <n v="5482003756"/>
    <d v="2025-11-24T00:00:00"/>
    <d v="2025-11-24T00:00:00"/>
    <d v="2025-11-24T00:00:00"/>
    <n v="261192017"/>
    <n v="132"/>
    <s v="USD"/>
    <n v="7730470928"/>
    <d v="2025-11-28T00:00:00"/>
    <s v="Tempe VN-LAX"/>
    <m/>
    <d v="2025-11-21T00:00:00"/>
    <d v="2025-12-14T00:00:00"/>
    <x v="11"/>
    <n v="11"/>
    <x v="0"/>
    <x v="1"/>
    <x v="0"/>
    <x v="1"/>
    <x v="1"/>
  </r>
  <r>
    <n v="10171"/>
    <n v="5482019493"/>
    <d v="2025-12-02T00:00:00"/>
    <d v="2025-12-02T00:00:00"/>
    <d v="2025-12-02T00:00:00"/>
    <n v="261192018"/>
    <n v="2197"/>
    <s v="USD"/>
    <n v="7730473847"/>
    <d v="2025-12-10T00:00:00"/>
    <s v="Tempe VN-LAX"/>
    <m/>
    <d v="2025-11-28T00:00:00"/>
    <d v="2025-12-21T00:00:00"/>
    <x v="12"/>
    <n v="12"/>
    <x v="0"/>
    <x v="1"/>
    <x v="0"/>
    <x v="1"/>
    <x v="1"/>
  </r>
  <r>
    <n v="10171"/>
    <n v="5482037217"/>
    <d v="2025-12-10T00:00:00"/>
    <d v="2025-12-10T00:00:00"/>
    <d v="2025-12-10T00:00:00"/>
    <s v="261192022 "/>
    <n v="224"/>
    <s v="USD"/>
    <n v="7730474078"/>
    <d v="2025-12-11T00:00:00"/>
    <s v="Tempe VN-LAX"/>
    <m/>
    <d v="2025-12-06T00:00:00"/>
    <d v="2025-12-28T00:00:00"/>
    <x v="12"/>
    <n v="12"/>
    <x v="0"/>
    <x v="1"/>
    <x v="0"/>
    <x v="1"/>
    <x v="1"/>
  </r>
  <r>
    <n v="10171"/>
    <n v="5482037219"/>
    <d v="2025-12-10T00:00:00"/>
    <d v="2025-12-10T00:00:00"/>
    <d v="2025-12-10T00:00:00"/>
    <s v="261192022 "/>
    <n v="156"/>
    <s v="USD"/>
    <n v="7730474079"/>
    <d v="2025-12-11T00:00:00"/>
    <s v="Tempe VN-LAX"/>
    <m/>
    <d v="2025-12-06T00:00:00"/>
    <d v="2025-12-28T00:00:00"/>
    <x v="12"/>
    <n v="12"/>
    <x v="0"/>
    <x v="1"/>
    <x v="0"/>
    <x v="1"/>
    <x v="1"/>
  </r>
  <r>
    <n v="10171"/>
    <n v="5482037221"/>
    <d v="2025-12-10T00:00:00"/>
    <d v="2025-12-10T00:00:00"/>
    <d v="2025-12-10T00:00:00"/>
    <s v="261192022 "/>
    <n v="916"/>
    <s v="USD"/>
    <n v="7730474080"/>
    <d v="2025-12-11T00:00:00"/>
    <s v="Tempe VN-LAX"/>
    <m/>
    <d v="2025-12-06T00:00:00"/>
    <d v="2025-12-28T00:00:00"/>
    <x v="12"/>
    <n v="12"/>
    <x v="0"/>
    <x v="1"/>
    <x v="0"/>
    <x v="1"/>
    <x v="1"/>
  </r>
  <r>
    <n v="10171"/>
    <n v="5482037222"/>
    <d v="2025-12-10T00:00:00"/>
    <d v="2025-12-10T00:00:00"/>
    <d v="2025-12-10T00:00:00"/>
    <s v="261192022 "/>
    <n v="349"/>
    <s v="USD"/>
    <n v="7730474081"/>
    <d v="2025-12-11T00:00:00"/>
    <s v="Tempe VN-LAX"/>
    <m/>
    <d v="2025-12-06T00:00:00"/>
    <d v="2025-12-28T00:00:00"/>
    <x v="12"/>
    <n v="12"/>
    <x v="0"/>
    <x v="1"/>
    <x v="0"/>
    <x v="1"/>
    <x v="1"/>
  </r>
  <r>
    <n v="10171"/>
    <n v="5482037223"/>
    <d v="2025-12-10T00:00:00"/>
    <d v="2025-12-10T00:00:00"/>
    <d v="2025-12-10T00:00:00"/>
    <s v="261192022 "/>
    <n v="349"/>
    <s v="USD"/>
    <n v="7730474082"/>
    <d v="2025-12-11T00:00:00"/>
    <s v="Tempe VN-LAX"/>
    <m/>
    <d v="2025-12-06T00:00:00"/>
    <d v="2025-12-28T00:00:00"/>
    <x v="12"/>
    <n v="12"/>
    <x v="0"/>
    <x v="1"/>
    <x v="0"/>
    <x v="1"/>
    <x v="1"/>
  </r>
  <r>
    <n v="10171"/>
    <n v="5482037224"/>
    <d v="2025-12-10T00:00:00"/>
    <d v="2025-12-10T00:00:00"/>
    <d v="2025-12-10T00:00:00"/>
    <s v="261192022 "/>
    <n v="88"/>
    <s v="USD"/>
    <n v="7730474083"/>
    <d v="2025-12-11T00:00:00"/>
    <s v="Tempe VN-LAX"/>
    <m/>
    <d v="2025-12-06T00:00:00"/>
    <d v="2025-12-28T00:00:00"/>
    <x v="12"/>
    <n v="12"/>
    <x v="0"/>
    <x v="1"/>
    <x v="0"/>
    <x v="1"/>
    <x v="1"/>
  </r>
  <r>
    <n v="10171"/>
    <n v="5482037225"/>
    <d v="2025-12-10T00:00:00"/>
    <d v="2025-12-10T00:00:00"/>
    <d v="2025-12-10T00:00:00"/>
    <s v="261192022 "/>
    <n v="428"/>
    <s v="USD"/>
    <n v="7730474084"/>
    <d v="2025-12-11T00:00:00"/>
    <s v="Tempe VN-LAX"/>
    <m/>
    <d v="2025-12-06T00:00:00"/>
    <d v="2025-12-28T00:00:00"/>
    <x v="12"/>
    <n v="12"/>
    <x v="0"/>
    <x v="1"/>
    <x v="0"/>
    <x v="1"/>
    <x v="1"/>
  </r>
  <r>
    <n v="10171"/>
    <n v="5482037226"/>
    <d v="2025-12-10T00:00:00"/>
    <d v="2025-12-10T00:00:00"/>
    <d v="2025-12-10T00:00:00"/>
    <s v="261192022 "/>
    <n v="506"/>
    <s v="USD"/>
    <n v="7730474085"/>
    <d v="2025-12-11T00:00:00"/>
    <s v="Tempe VN-LAX"/>
    <m/>
    <d v="2025-12-06T00:00:00"/>
    <d v="2025-12-28T00:00:00"/>
    <x v="12"/>
    <n v="12"/>
    <x v="0"/>
    <x v="1"/>
    <x v="0"/>
    <x v="1"/>
    <x v="1"/>
  </r>
  <r>
    <n v="10171"/>
    <n v="5482048003"/>
    <d v="2025-12-15T00:00:00"/>
    <d v="2025-12-15T00:00:00"/>
    <d v="2025-12-15T00:00:00"/>
    <s v="261754066 "/>
    <n v="92012"/>
    <s v="USD"/>
    <n v="7730475940"/>
    <d v="2025-12-18T00:00:00"/>
    <s v="Tempe VN-LAX"/>
    <m/>
    <d v="2025-12-13T00:00:00"/>
    <d v="2026-01-04T00:00:00"/>
    <x v="12"/>
    <n v="12"/>
    <x v="0"/>
    <x v="1"/>
    <x v="0"/>
    <x v="1"/>
    <x v="1"/>
  </r>
  <r>
    <n v="10171"/>
    <n v="5482048004"/>
    <d v="2025-12-15T00:00:00"/>
    <d v="2025-12-15T00:00:00"/>
    <d v="2025-12-15T00:00:00"/>
    <s v="261754066 "/>
    <n v="92012"/>
    <s v="USD"/>
    <n v="7730475941"/>
    <d v="2025-12-18T00:00:00"/>
    <s v="Tempe VN-LAX"/>
    <m/>
    <d v="2025-12-13T00:00:00"/>
    <d v="2026-01-04T00:00:00"/>
    <x v="12"/>
    <n v="12"/>
    <x v="0"/>
    <x v="1"/>
    <x v="0"/>
    <x v="1"/>
    <x v="1"/>
  </r>
  <r>
    <n v="10171"/>
    <n v="5482048005"/>
    <d v="2025-12-15T00:00:00"/>
    <d v="2025-12-15T00:00:00"/>
    <d v="2025-12-15T00:00:00"/>
    <s v="261754066 "/>
    <n v="92012"/>
    <s v="USD"/>
    <n v="7730475942"/>
    <d v="2025-12-18T00:00:00"/>
    <s v="Tempe VN-LAX"/>
    <m/>
    <d v="2025-12-13T00:00:00"/>
    <d v="2026-01-04T00:00:00"/>
    <x v="12"/>
    <n v="12"/>
    <x v="0"/>
    <x v="1"/>
    <x v="0"/>
    <x v="1"/>
    <x v="1"/>
  </r>
  <r>
    <n v="10171"/>
    <n v="5482048006"/>
    <d v="2025-12-15T00:00:00"/>
    <d v="2025-12-15T00:00:00"/>
    <d v="2025-12-15T00:00:00"/>
    <s v="261754066 "/>
    <n v="92012"/>
    <s v="USD"/>
    <n v="7730475943"/>
    <d v="2025-12-18T00:00:00"/>
    <s v="Tempe VN-LAX"/>
    <m/>
    <d v="2025-12-13T00:00:00"/>
    <d v="2026-01-04T00:00:00"/>
    <x v="12"/>
    <n v="12"/>
    <x v="0"/>
    <x v="1"/>
    <x v="0"/>
    <x v="1"/>
    <x v="1"/>
  </r>
  <r>
    <n v="10171"/>
    <n v="5482048010"/>
    <d v="2025-12-15T00:00:00"/>
    <d v="2025-12-15T00:00:00"/>
    <d v="2025-12-15T00:00:00"/>
    <s v="261754066 "/>
    <n v="92012"/>
    <s v="USD"/>
    <n v="7730475944"/>
    <d v="2025-12-18T00:00:00"/>
    <s v="Tempe VN-LAX"/>
    <m/>
    <d v="2025-12-13T00:00:00"/>
    <d v="2026-01-04T00:00:00"/>
    <x v="12"/>
    <n v="12"/>
    <x v="0"/>
    <x v="1"/>
    <x v="0"/>
    <x v="1"/>
    <x v="1"/>
  </r>
  <r>
    <n v="10171"/>
    <n v="5482048012"/>
    <d v="2025-12-15T00:00:00"/>
    <d v="2025-12-15T00:00:00"/>
    <d v="2025-12-15T00:00:00"/>
    <s v="261754066 "/>
    <n v="92012"/>
    <s v="USD"/>
    <n v="7730475945"/>
    <d v="2025-12-18T00:00:00"/>
    <s v="Tempe VN-LAX"/>
    <m/>
    <d v="2025-12-13T00:00:00"/>
    <d v="2026-01-04T00:00:00"/>
    <x v="12"/>
    <n v="12"/>
    <x v="0"/>
    <x v="1"/>
    <x v="0"/>
    <x v="1"/>
    <x v="1"/>
  </r>
  <r>
    <n v="10171"/>
    <n v="5482065631"/>
    <d v="2025-12-22T00:00:00"/>
    <d v="2025-12-22T00:00:00"/>
    <d v="2025-12-22T00:00:00"/>
    <n v="261754069"/>
    <n v="92026"/>
    <s v="USD"/>
    <n v="7730477236"/>
    <d v="2025-12-23T00:00:00"/>
    <s v="Tempe VN-LAX"/>
    <m/>
    <d v="2025-12-19T00:00:00"/>
    <d v="2026-01-11T00:00:00"/>
    <x v="12"/>
    <n v="12"/>
    <x v="0"/>
    <x v="1"/>
    <x v="0"/>
    <x v="1"/>
    <x v="1"/>
  </r>
  <r>
    <n v="10171"/>
    <n v="5482065632"/>
    <d v="2025-12-22T00:00:00"/>
    <d v="2025-12-22T00:00:00"/>
    <d v="2025-12-22T00:00:00"/>
    <n v="261754069"/>
    <n v="92026"/>
    <s v="USD"/>
    <n v="7730477261"/>
    <d v="2025-12-23T00:00:00"/>
    <s v="Tempe VN-LAX"/>
    <m/>
    <d v="2025-12-19T00:00:00"/>
    <d v="2026-01-11T00:00:00"/>
    <x v="12"/>
    <n v="12"/>
    <x v="0"/>
    <x v="1"/>
    <x v="0"/>
    <x v="1"/>
    <x v="1"/>
  </r>
  <r>
    <n v="10171"/>
    <n v="5482065633"/>
    <d v="2025-12-22T00:00:00"/>
    <d v="2025-12-22T00:00:00"/>
    <d v="2025-12-22T00:00:00"/>
    <n v="261754069"/>
    <n v="92026"/>
    <s v="USD"/>
    <n v="7730477238"/>
    <d v="2025-12-23T00:00:00"/>
    <s v="Tempe VN-LAX"/>
    <m/>
    <d v="2025-12-19T00:00:00"/>
    <d v="2026-01-11T00:00:00"/>
    <x v="12"/>
    <n v="12"/>
    <x v="0"/>
    <x v="1"/>
    <x v="0"/>
    <x v="1"/>
    <x v="1"/>
  </r>
  <r>
    <n v="10171"/>
    <n v="5482065634"/>
    <d v="2025-12-22T00:00:00"/>
    <d v="2025-12-22T00:00:00"/>
    <d v="2025-12-22T00:00:00"/>
    <n v="261754069"/>
    <n v="92026"/>
    <s v="USD"/>
    <n v="7730477237"/>
    <d v="2025-12-23T00:00:00"/>
    <s v="Tempe VN-LAX"/>
    <m/>
    <d v="2025-12-19T00:00:00"/>
    <d v="2026-01-11T00:00:00"/>
    <x v="12"/>
    <n v="12"/>
    <x v="0"/>
    <x v="1"/>
    <x v="0"/>
    <x v="1"/>
    <x v="1"/>
  </r>
  <r>
    <n v="10171"/>
    <n v="5482065635"/>
    <d v="2025-12-22T00:00:00"/>
    <d v="2025-12-22T00:00:00"/>
    <d v="2025-12-22T00:00:00"/>
    <n v="261754069"/>
    <n v="92026"/>
    <s v="USD"/>
    <n v="7730477239"/>
    <d v="2025-12-23T00:00:00"/>
    <s v="Tempe VN-LAX"/>
    <m/>
    <d v="2025-12-19T00:00:00"/>
    <d v="2026-01-11T00:00:00"/>
    <x v="12"/>
    <n v="12"/>
    <x v="0"/>
    <x v="1"/>
    <x v="0"/>
    <x v="1"/>
    <x v="1"/>
  </r>
  <r>
    <n v="10171"/>
    <n v="5482065636"/>
    <d v="2025-12-22T00:00:00"/>
    <d v="2025-12-22T00:00:00"/>
    <d v="2025-12-22T00:00:00"/>
    <n v="261754069"/>
    <n v="92026"/>
    <s v="USD"/>
    <n v="7730477253"/>
    <d v="2025-12-23T00:00:00"/>
    <s v="Tempe VN-LAX"/>
    <m/>
    <d v="2025-12-19T00:00:00"/>
    <d v="2026-01-11T00:00:00"/>
    <x v="12"/>
    <n v="12"/>
    <x v="0"/>
    <x v="1"/>
    <x v="0"/>
    <x v="1"/>
    <x v="1"/>
  </r>
  <r>
    <n v="10171"/>
    <n v="5482065637"/>
    <d v="2025-12-22T00:00:00"/>
    <d v="2025-12-22T00:00:00"/>
    <d v="2025-12-22T00:00:00"/>
    <n v="261754069"/>
    <n v="92026"/>
    <s v="USD"/>
    <n v="7730477254"/>
    <d v="2025-12-23T00:00:00"/>
    <s v="Tempe VN-LAX"/>
    <m/>
    <d v="2025-12-19T00:00:00"/>
    <d v="2026-01-11T00:00:00"/>
    <x v="12"/>
    <n v="12"/>
    <x v="0"/>
    <x v="1"/>
    <x v="0"/>
    <x v="1"/>
    <x v="1"/>
  </r>
  <r>
    <n v="10171"/>
    <n v="5482082716"/>
    <d v="2025-12-29T00:00:00"/>
    <d v="2025-12-29T00:00:00"/>
    <d v="2025-12-29T00:00:00"/>
    <n v="262599819"/>
    <n v="92040"/>
    <s v="USD"/>
    <n v="7730479989"/>
    <d v="2026-01-07T00:00:00"/>
    <s v="Tempe VN-LAX"/>
    <m/>
    <d v="2025-12-26T00:00:00"/>
    <d v="2026-01-18T00:00:00"/>
    <x v="12"/>
    <n v="1"/>
    <x v="0"/>
    <x v="1"/>
    <x v="0"/>
    <x v="1"/>
    <x v="1"/>
  </r>
  <r>
    <n v="10171"/>
    <n v="5482082719"/>
    <d v="2025-12-29T00:00:00"/>
    <d v="2025-12-29T00:00:00"/>
    <d v="2025-12-29T00:00:00"/>
    <n v="262599819"/>
    <n v="92040"/>
    <s v="USD"/>
    <n v="7730479990"/>
    <d v="2026-01-07T00:00:00"/>
    <s v="Tempe VN-LAX"/>
    <m/>
    <d v="2025-12-26T00:00:00"/>
    <d v="2026-01-18T00:00:00"/>
    <x v="12"/>
    <n v="1"/>
    <x v="0"/>
    <x v="1"/>
    <x v="0"/>
    <x v="1"/>
    <x v="1"/>
  </r>
  <r>
    <n v="10171"/>
    <n v="5482082720"/>
    <d v="2025-12-29T00:00:00"/>
    <d v="2025-12-29T00:00:00"/>
    <d v="2025-12-29T00:00:00"/>
    <n v="262599819"/>
    <n v="92040"/>
    <s v="USD"/>
    <n v="7730479991"/>
    <d v="2026-01-07T00:00:00"/>
    <s v="Tempe VN-LAX"/>
    <m/>
    <d v="2025-12-26T00:00:00"/>
    <d v="2026-01-18T00:00:00"/>
    <x v="12"/>
    <n v="1"/>
    <x v="0"/>
    <x v="1"/>
    <x v="0"/>
    <x v="1"/>
    <x v="1"/>
  </r>
  <r>
    <n v="10171"/>
    <n v="5482082721"/>
    <d v="2025-12-29T00:00:00"/>
    <d v="2025-12-29T00:00:00"/>
    <d v="2025-12-29T00:00:00"/>
    <n v="262599819"/>
    <n v="92040"/>
    <s v="USD"/>
    <n v="7730479992"/>
    <d v="2026-01-07T00:00:00"/>
    <s v="Tempe VN-LAX"/>
    <m/>
    <d v="2025-12-26T00:00:00"/>
    <d v="2026-01-18T00:00:00"/>
    <x v="12"/>
    <n v="1"/>
    <x v="0"/>
    <x v="1"/>
    <x v="0"/>
    <x v="1"/>
    <x v="1"/>
  </r>
  <r>
    <n v="10171"/>
    <n v="5482082722"/>
    <d v="2025-12-29T00:00:00"/>
    <d v="2025-12-29T00:00:00"/>
    <d v="2025-12-29T00:00:00"/>
    <n v="262599819"/>
    <n v="92040"/>
    <s v="USD"/>
    <n v="7730479993"/>
    <d v="2026-01-07T00:00:00"/>
    <s v="Tempe VN-LAX"/>
    <m/>
    <d v="2025-12-26T00:00:00"/>
    <d v="2026-01-18T00:00:00"/>
    <x v="12"/>
    <n v="1"/>
    <x v="0"/>
    <x v="1"/>
    <x v="0"/>
    <x v="1"/>
    <x v="1"/>
  </r>
  <r>
    <n v="10171"/>
    <n v="5481428638"/>
    <d v="2024-12-26T00:00:00"/>
    <m/>
    <m/>
    <s v="VNLV01059"/>
    <n v="316967"/>
    <s v="USD"/>
    <n v="7730413239"/>
    <d v="2025-02-26T00:00:00"/>
    <s v="TEMPE VN"/>
    <m/>
    <d v="2024-12-19T00:00:00"/>
    <d v="2025-01-20T00:00:00"/>
    <x v="0"/>
    <n v="2"/>
    <x v="0"/>
    <x v="1"/>
    <x v="0"/>
    <x v="1"/>
    <x v="1"/>
  </r>
  <r>
    <n v="10171"/>
    <n v="5481430693"/>
    <d v="2024-12-31T00:00:00"/>
    <m/>
    <m/>
    <s v="VNLV01061"/>
    <n v="204169"/>
    <s v="USD"/>
    <n v="7730413239"/>
    <d v="2025-02-26T00:00:00"/>
    <s v="TEMPE VN"/>
    <m/>
    <d v="2024-12-22T00:00:00"/>
    <d v="2025-01-20T00:00:00"/>
    <x v="0"/>
    <n v="2"/>
    <x v="0"/>
    <x v="1"/>
    <x v="0"/>
    <x v="1"/>
    <x v="1"/>
  </r>
  <r>
    <n v="10171"/>
    <n v="5481484879"/>
    <d v="2025-02-07T00:00:00"/>
    <m/>
    <m/>
    <n v="249404092"/>
    <n v="690039"/>
    <s v="USD"/>
    <n v="7730413239"/>
    <d v="2025-02-26T00:00:00"/>
    <s v="TEMPE VN"/>
    <m/>
    <d v="2025-01-25T00:00:00"/>
    <d v="2025-02-17T00:00:00"/>
    <x v="0"/>
    <n v="2"/>
    <x v="0"/>
    <x v="1"/>
    <x v="0"/>
    <x v="1"/>
    <x v="1"/>
  </r>
  <r>
    <n v="10171"/>
    <s v="5481511630 "/>
    <d v="2025-03-04T00:00:00"/>
    <m/>
    <m/>
    <s v="VNZ000006"/>
    <n v="36119"/>
    <s v="USD"/>
    <n v="7730415836"/>
    <d v="2025-02-20T00:00:00"/>
    <s v="TEMPE VN"/>
    <m/>
    <d v="2025-02-15T00:00:00"/>
    <d v="2025-03-12T00:00:00"/>
    <x v="0"/>
    <n v="2"/>
    <x v="0"/>
    <x v="1"/>
    <x v="0"/>
    <x v="1"/>
    <x v="1"/>
  </r>
  <r>
    <n v="10171"/>
    <s v="5481531005 "/>
    <d v="2025-03-19T00:00:00"/>
    <m/>
    <m/>
    <s v="VNZ000009"/>
    <n v="429646"/>
    <s v="USD"/>
    <n v="7730418551"/>
    <d v="2025-04-09T00:00:00"/>
    <s v="TEMPE VN"/>
    <m/>
    <d v="2025-03-02T00:00:00"/>
    <d v="2025-03-27T00:00:00"/>
    <x v="0"/>
    <n v="4"/>
    <x v="0"/>
    <x v="1"/>
    <x v="0"/>
    <x v="1"/>
    <x v="1"/>
  </r>
  <r>
    <n v="10171"/>
    <s v="5481544022 "/>
    <d v="2025-03-31T00:00:00"/>
    <m/>
    <m/>
    <s v="VNZ000013"/>
    <n v="17175"/>
    <s v="USD"/>
    <n v="7730418551"/>
    <d v="2025-04-09T00:00:00"/>
    <s v="TEMPE VN"/>
    <m/>
    <d v="2025-03-16T00:00:00"/>
    <d v="2025-04-16T00:00:00"/>
    <x v="0"/>
    <n v="4"/>
    <x v="0"/>
    <x v="1"/>
    <x v="0"/>
    <x v="1"/>
    <x v="1"/>
  </r>
  <r>
    <n v="10171"/>
    <s v="5481553925 "/>
    <d v="2025-04-04T00:00:00"/>
    <m/>
    <m/>
    <s v="VNZ000018"/>
    <n v="918"/>
    <s v="USD"/>
    <n v="7730424607"/>
    <d v="2025-05-27T00:00:00"/>
    <s v="TEMPE VN"/>
    <m/>
    <d v="2025-04-02T00:00:00"/>
    <d v="2025-04-30T00:00:00"/>
    <x v="0"/>
    <n v="5"/>
    <x v="0"/>
    <x v="1"/>
    <x v="0"/>
    <x v="1"/>
    <x v="1"/>
  </r>
  <r>
    <n v="10171"/>
    <s v="5481574381 "/>
    <d v="2025-04-16T00:00:00"/>
    <m/>
    <m/>
    <s v="VNZ000022"/>
    <n v="23841"/>
    <s v="USD"/>
    <n v="7730424607"/>
    <d v="2025-05-27T00:00:00"/>
    <s v="TEMPE VN"/>
    <m/>
    <d v="2025-04-11T00:00:00"/>
    <d v="2025-05-07T00:00:00"/>
    <x v="0"/>
    <n v="5"/>
    <x v="0"/>
    <x v="1"/>
    <x v="0"/>
    <x v="1"/>
    <x v="1"/>
  </r>
  <r>
    <n v="10171"/>
    <n v="5481590606"/>
    <d v="2025-04-29T00:00:00"/>
    <m/>
    <m/>
    <s v="VNZ000026"/>
    <n v="330234"/>
    <s v="USD"/>
    <n v="7730424607"/>
    <d v="2025-05-27T00:00:00"/>
    <s v="TEMPE VN"/>
    <m/>
    <d v="2025-04-25T00:00:00"/>
    <d v="2025-05-21T00:00:00"/>
    <x v="0"/>
    <n v="5"/>
    <x v="0"/>
    <x v="1"/>
    <x v="0"/>
    <x v="1"/>
    <x v="1"/>
  </r>
  <r>
    <n v="10171"/>
    <n v="5481597421"/>
    <d v="2025-05-05T00:00:00"/>
    <m/>
    <m/>
    <s v="VNZ000028"/>
    <n v="155393"/>
    <s v="USD"/>
    <n v="7730426023"/>
    <d v="2025-06-03T00:00:00"/>
    <s v="TEMPE VN"/>
    <m/>
    <d v="2025-05-02T00:00:00"/>
    <d v="2025-05-28T00:00:00"/>
    <x v="0"/>
    <n v="6"/>
    <x v="0"/>
    <x v="1"/>
    <x v="0"/>
    <x v="1"/>
    <x v="1"/>
  </r>
  <r>
    <n v="10171"/>
    <n v="5481605532"/>
    <d v="2025-05-12T00:00:00"/>
    <m/>
    <m/>
    <s v="VNZ000030"/>
    <n v="125078"/>
    <s v="USD"/>
    <n v="7730426023"/>
    <d v="2025-06-03T00:00:00"/>
    <s v="TEMPE VN"/>
    <m/>
    <d v="2025-05-09T00:00:00"/>
    <d v="2025-06-04T00:00:00"/>
    <x v="0"/>
    <n v="6"/>
    <x v="0"/>
    <x v="1"/>
    <x v="0"/>
    <x v="1"/>
    <x v="1"/>
  </r>
  <r>
    <n v="10171"/>
    <n v="5481626892"/>
    <d v="2025-05-19T00:00:00"/>
    <m/>
    <m/>
    <s v="VNZ000031"/>
    <n v="0"/>
    <m/>
    <n v="7730426023"/>
    <d v="2025-06-03T00:00:00"/>
    <s v="TEMPE VN"/>
    <m/>
    <d v="2025-05-18T00:00:00"/>
    <d v="2025-06-18T00:00:00"/>
    <x v="0"/>
    <n v="6"/>
    <x v="0"/>
    <x v="1"/>
    <x v="0"/>
    <x v="1"/>
    <x v="1"/>
  </r>
  <r>
    <n v="10171"/>
    <n v="5481641423"/>
    <d v="2025-05-26T00:00:00"/>
    <m/>
    <m/>
    <s v="VNZ000035"/>
    <n v="0"/>
    <m/>
    <n v="7730426023"/>
    <d v="2025-06-03T00:00:00"/>
    <s v="TEMPE VN"/>
    <m/>
    <d v="2025-05-24T00:00:00"/>
    <d v="2025-06-18T00:00:00"/>
    <x v="0"/>
    <n v="6"/>
    <x v="0"/>
    <x v="1"/>
    <x v="0"/>
    <x v="1"/>
    <x v="1"/>
  </r>
  <r>
    <n v="10171"/>
    <n v="5481641424"/>
    <d v="2025-05-26T00:00:00"/>
    <m/>
    <m/>
    <s v="VNZ000036"/>
    <n v="0"/>
    <m/>
    <n v="7730426023"/>
    <d v="2025-06-03T00:00:00"/>
    <s v="TEMPE VN"/>
    <m/>
    <d v="2025-05-23T00:00:00"/>
    <d v="2025-06-15T00:00:00"/>
    <x v="0"/>
    <n v="6"/>
    <x v="0"/>
    <x v="1"/>
    <x v="0"/>
    <x v="1"/>
    <x v="1"/>
  </r>
  <r>
    <n v="10171"/>
    <n v="5481663785"/>
    <d v="2025-06-02T00:00:00"/>
    <m/>
    <m/>
    <s v="VNZ000038"/>
    <n v="199479"/>
    <s v="USD"/>
    <n v="7730432184"/>
    <d v="2025-07-01T00:00:00"/>
    <s v="TEMPE VN"/>
    <m/>
    <d v="2025-05-31T00:00:00"/>
    <d v="2025-06-25T00:00:00"/>
    <x v="0"/>
    <n v="7"/>
    <x v="0"/>
    <x v="1"/>
    <x v="0"/>
    <x v="1"/>
    <x v="1"/>
  </r>
  <r>
    <n v="10171"/>
    <n v="5481670761"/>
    <d v="2025-06-09T00:00:00"/>
    <m/>
    <m/>
    <s v="VNZ000042"/>
    <n v="105321"/>
    <s v="USD"/>
    <n v="7730432184"/>
    <d v="2025-07-01T00:00:00"/>
    <s v="TEMPE VN"/>
    <m/>
    <d v="2025-06-06T00:00:00"/>
    <d v="2025-06-29T00:00:00"/>
    <x v="0"/>
    <n v="7"/>
    <x v="0"/>
    <x v="1"/>
    <x v="0"/>
    <x v="1"/>
    <x v="1"/>
  </r>
  <r>
    <n v="10171"/>
    <n v="5481670751"/>
    <d v="2025-06-09T00:00:00"/>
    <m/>
    <m/>
    <s v="VNZ000041"/>
    <n v="126666"/>
    <s v="USD"/>
    <n v="7730432184"/>
    <d v="2025-07-01T00:00:00"/>
    <s v="TEMPE VN"/>
    <m/>
    <d v="2025-06-06T00:00:00"/>
    <d v="2025-07-02T00:00:00"/>
    <x v="0"/>
    <n v="7"/>
    <x v="0"/>
    <x v="1"/>
    <x v="0"/>
    <x v="1"/>
    <x v="1"/>
  </r>
  <r>
    <n v="10171"/>
    <n v="5481689904"/>
    <d v="2025-06-17T00:00:00"/>
    <m/>
    <m/>
    <s v="VNZ000043"/>
    <n v="153126"/>
    <s v="USD"/>
    <n v="7730432184"/>
    <d v="2025-07-01T00:00:00"/>
    <s v="TEMPE VN"/>
    <m/>
    <d v="2025-06-14T00:00:00"/>
    <d v="2025-07-16T00:00:00"/>
    <x v="0"/>
    <n v="7"/>
    <x v="0"/>
    <x v="1"/>
    <x v="0"/>
    <x v="1"/>
    <x v="1"/>
  </r>
  <r>
    <n v="10171"/>
    <n v="5481706204"/>
    <d v="2025-06-24T00:00:00"/>
    <m/>
    <m/>
    <s v="VNZ000047"/>
    <n v="110136"/>
    <s v="USD"/>
    <n v="7730432184"/>
    <d v="2025-07-01T00:00:00"/>
    <s v="TEMPE VN"/>
    <m/>
    <d v="2025-06-22T00:00:00"/>
    <d v="2025-07-23T00:00:00"/>
    <x v="0"/>
    <n v="7"/>
    <x v="0"/>
    <x v="1"/>
    <x v="0"/>
    <x v="1"/>
    <x v="1"/>
  </r>
  <r>
    <n v="10171"/>
    <n v="5481706131"/>
    <d v="2025-06-24T00:00:00"/>
    <m/>
    <m/>
    <s v="VNZ000048"/>
    <n v="156652"/>
    <s v="USD"/>
    <n v="7730432184"/>
    <d v="2025-07-01T00:00:00"/>
    <s v="TEMPE VN"/>
    <m/>
    <d v="2025-06-20T00:00:00"/>
    <d v="2025-07-13T00:00:00"/>
    <x v="0"/>
    <n v="7"/>
    <x v="0"/>
    <x v="1"/>
    <x v="0"/>
    <x v="1"/>
    <x v="1"/>
  </r>
  <r>
    <n v="10171"/>
    <n v="5481717744"/>
    <d v="2025-06-30T00:00:00"/>
    <m/>
    <m/>
    <s v="VNZ000053"/>
    <n v="0"/>
    <m/>
    <n v="7730440890"/>
    <d v="2025-08-01T00:00:00"/>
    <s v="TEMPE VN"/>
    <m/>
    <d v="2025-06-27T00:00:00"/>
    <d v="2025-07-20T00:00:00"/>
    <x v="0"/>
    <n v="8"/>
    <x v="0"/>
    <x v="1"/>
    <x v="0"/>
    <x v="1"/>
    <x v="1"/>
  </r>
  <r>
    <n v="10171"/>
    <n v="5481738356"/>
    <d v="2025-07-08T00:00:00"/>
    <m/>
    <m/>
    <s v="VNZ000055"/>
    <n v="0"/>
    <m/>
    <n v="7730440890"/>
    <d v="2025-08-01T00:00:00"/>
    <s v="TEMPE VN"/>
    <m/>
    <d v="2025-07-06T00:00:00"/>
    <d v="2025-08-06T00:00:00"/>
    <x v="0"/>
    <n v="8"/>
    <x v="0"/>
    <x v="1"/>
    <x v="0"/>
    <x v="1"/>
    <x v="1"/>
  </r>
  <r>
    <n v="10171"/>
    <n v="5481750676"/>
    <d v="2025-07-14T00:00:00"/>
    <d v="2025-07-21T00:00:00"/>
    <d v="2025-07-21T00:00:00"/>
    <s v="VNZ000057"/>
    <n v="0"/>
    <m/>
    <n v="7730440890"/>
    <d v="2025-08-01T00:00:00"/>
    <s v="TEMPE VN"/>
    <m/>
    <d v="2025-07-13T00:00:00"/>
    <d v="2025-08-13T00:00:00"/>
    <x v="6"/>
    <n v="8"/>
    <x v="0"/>
    <x v="1"/>
    <x v="1"/>
    <x v="1"/>
    <x v="0"/>
  </r>
  <r>
    <n v="10171"/>
    <n v="5481935562"/>
    <d v="2025-07-21T00:00:00"/>
    <d v="2025-10-22T00:00:00"/>
    <d v="2025-11-19T00:00:00"/>
    <s v="VNZ000059"/>
    <n v="159768"/>
    <s v="USD"/>
    <n v="7730472810"/>
    <d v="2025-12-09T00:00:00"/>
    <s v="TEMPE VN"/>
    <m/>
    <d v="2025-07-20T00:00:00"/>
    <d v="2025-08-20T00:00:00"/>
    <x v="9"/>
    <n v="12"/>
    <x v="0"/>
    <x v="1"/>
    <x v="1"/>
    <x v="0"/>
    <x v="0"/>
  </r>
  <r>
    <n v="10171"/>
    <n v="5481936424"/>
    <d v="2025-08-11T00:00:00"/>
    <d v="2025-10-23T00:00:00"/>
    <d v="2025-10-30T00:00:00"/>
    <s v="VNZ000068"/>
    <n v="153855"/>
    <s v="USD"/>
    <n v="7730465995"/>
    <d v="2025-11-10T00:00:00"/>
    <s v="TEMPE VN"/>
    <m/>
    <d v="2025-08-09T00:00:00"/>
    <d v="2025-09-10T00:00:00"/>
    <x v="9"/>
    <n v="11"/>
    <x v="0"/>
    <x v="1"/>
    <x v="1"/>
    <x v="0"/>
    <x v="0"/>
  </r>
  <r>
    <n v="10171"/>
    <n v="5481911262"/>
    <d v="2025-08-18T00:00:00"/>
    <d v="2025-10-12T00:00:00"/>
    <d v="2025-11-19T00:00:00"/>
    <s v="VNZ000070"/>
    <n v="106936"/>
    <s v="USD"/>
    <n v="7730472810"/>
    <d v="2025-12-09T00:00:00"/>
    <s v="TEMPE VN"/>
    <m/>
    <d v="2025-08-17T00:00:00"/>
    <d v="2025-09-17T00:00:00"/>
    <x v="9"/>
    <n v="12"/>
    <x v="0"/>
    <x v="1"/>
    <x v="1"/>
    <x v="0"/>
    <x v="0"/>
  </r>
  <r>
    <n v="10171"/>
    <n v="5481890174"/>
    <d v="2025-08-25T00:00:00"/>
    <d v="2025-10-05T00:00:00"/>
    <d v="2025-11-19T00:00:00"/>
    <s v="VNZ000072"/>
    <n v="119059"/>
    <s v="USD"/>
    <n v="7730472810"/>
    <d v="2025-12-09T00:00:00"/>
    <s v="TEMPE VN"/>
    <m/>
    <d v="2025-08-24T00:00:00"/>
    <d v="2025-09-24T00:00:00"/>
    <x v="9"/>
    <n v="12"/>
    <x v="0"/>
    <x v="1"/>
    <x v="1"/>
    <x v="0"/>
    <x v="0"/>
  </r>
  <r>
    <n v="10171"/>
    <n v="5481867380"/>
    <d v="2025-09-03T00:00:00"/>
    <d v="2025-09-23T00:00:00"/>
    <d v="2025-11-19T00:00:00"/>
    <s v="VNZ000074"/>
    <n v="157507"/>
    <s v="USD"/>
    <n v="7730472810"/>
    <d v="2025-12-09T00:00:00"/>
    <s v="TEMPE VN"/>
    <m/>
    <d v="2025-08-30T00:00:00"/>
    <d v="2025-10-01T00:00:00"/>
    <x v="10"/>
    <n v="12"/>
    <x v="0"/>
    <x v="1"/>
    <x v="1"/>
    <x v="0"/>
    <x v="0"/>
  </r>
  <r>
    <n v="10171"/>
    <n v="5481867578"/>
    <d v="2025-09-08T00:00:00"/>
    <d v="2025-09-23T00:00:00"/>
    <d v="2025-10-01T00:00:00"/>
    <s v="VNZ000075"/>
    <n v="351"/>
    <s v="USD"/>
    <n v="7730465995"/>
    <d v="2025-11-10T00:00:00"/>
    <s v="TEMPE VN"/>
    <m/>
    <d v="2025-09-06T00:00:00"/>
    <d v="2025-01-08T00:00:00"/>
    <x v="10"/>
    <n v="11"/>
    <x v="0"/>
    <x v="1"/>
    <x v="1"/>
    <x v="0"/>
    <x v="0"/>
  </r>
  <r>
    <n v="10171"/>
    <n v="5481867377"/>
    <d v="2025-09-15T00:00:00"/>
    <d v="2025-09-23T00:00:00"/>
    <d v="2025-10-01T00:00:00"/>
    <s v="VNZ000078"/>
    <n v="105251"/>
    <s v="USD"/>
    <n v="7730465995"/>
    <d v="2025-11-10T00:00:00"/>
    <s v="TEMPE VN"/>
    <m/>
    <d v="2025-09-14T00:00:00"/>
    <d v="2025-10-15T00:00:00"/>
    <x v="10"/>
    <n v="11"/>
    <x v="0"/>
    <x v="1"/>
    <x v="1"/>
    <x v="0"/>
    <x v="0"/>
  </r>
  <r>
    <n v="10171"/>
    <n v="5481892706"/>
    <d v="2025-09-23T00:00:00"/>
    <d v="2025-10-06T00:00:00"/>
    <d v="2025-11-19T00:00:00"/>
    <s v="VNZ000080"/>
    <n v="12997"/>
    <s v="USD"/>
    <n v="7730472810"/>
    <d v="2025-12-09T00:00:00"/>
    <s v="TEMPE VN"/>
    <m/>
    <d v="2025-09-21T00:00:00"/>
    <d v="2025-10-22T00:00:00"/>
    <x v="9"/>
    <n v="12"/>
    <x v="0"/>
    <x v="1"/>
    <x v="1"/>
    <x v="0"/>
    <x v="0"/>
  </r>
  <r>
    <n v="10171"/>
    <n v="5481890691"/>
    <d v="2025-09-29T00:00:00"/>
    <d v="2025-10-06T00:00:00"/>
    <d v="2025-11-19T00:00:00"/>
    <s v="VNZ000081"/>
    <n v="69795"/>
    <s v="USD"/>
    <n v="7730472810"/>
    <d v="2025-12-09T00:00:00"/>
    <s v="TEMPE VN"/>
    <m/>
    <d v="2025-09-28T00:00:00"/>
    <d v="2025-10-29T00:00:00"/>
    <x v="9"/>
    <n v="12"/>
    <x v="0"/>
    <x v="1"/>
    <x v="1"/>
    <x v="0"/>
    <x v="0"/>
  </r>
  <r>
    <n v="10171"/>
    <n v="5481905217"/>
    <d v="2025-10-06T00:00:00"/>
    <d v="2025-10-10T00:00:00"/>
    <d v="2025-11-19T00:00:00"/>
    <s v="VNZ000084"/>
    <n v="123669"/>
    <s v="USD"/>
    <n v="7730472810"/>
    <d v="2025-12-09T00:00:00"/>
    <s v="TEMPE VN"/>
    <m/>
    <d v="2025-10-04T00:00:00"/>
    <d v="2025-10-29T00:00:00"/>
    <x v="9"/>
    <n v="12"/>
    <x v="0"/>
    <x v="1"/>
    <x v="1"/>
    <x v="0"/>
    <x v="0"/>
  </r>
  <r>
    <n v="10171"/>
    <n v="5481936214"/>
    <d v="2025-10-20T00:00:00"/>
    <d v="2025-10-23T00:00:00"/>
    <d v="2025-10-30T00:00:00"/>
    <s v="VNZ000090"/>
    <n v="126122"/>
    <s v="USD"/>
    <n v="7730465995"/>
    <d v="2025-11-10T00:00:00"/>
    <s v="TEMPE VN"/>
    <m/>
    <d v="2025-10-19T00:00:00"/>
    <d v="2025-11-12T00:00:00"/>
    <x v="9"/>
    <n v="11"/>
    <x v="0"/>
    <x v="1"/>
    <x v="1"/>
    <x v="0"/>
    <x v="1"/>
  </r>
  <r>
    <n v="10171"/>
    <n v="5481956333"/>
    <d v="2025-10-28T00:00:00"/>
    <d v="2025-11-03T00:00:00"/>
    <d v="2025-11-19T00:00:00"/>
    <s v="VNZ000092"/>
    <n v="127467"/>
    <s v="USD"/>
    <n v="7730472810"/>
    <d v="2025-12-09T00:00:00"/>
    <s v="TEMPE VN"/>
    <m/>
    <d v="2025-10-26T00:00:00"/>
    <d v="2025-11-26T00:00:00"/>
    <x v="11"/>
    <n v="12"/>
    <x v="0"/>
    <x v="1"/>
    <x v="1"/>
    <x v="0"/>
    <x v="0"/>
  </r>
  <r>
    <n v="10171"/>
    <n v="5481960724"/>
    <d v="2025-11-03T00:00:00"/>
    <d v="2025-11-04T00:00:00"/>
    <d v="2025-11-12T00:00:00"/>
    <s v="VNZ000094"/>
    <n v="16317"/>
    <s v="USD"/>
    <n v="7730472810"/>
    <d v="2025-12-09T00:00:00"/>
    <s v="TEMPE VN"/>
    <m/>
    <d v="2025-11-02T00:00:00"/>
    <d v="2025-12-03T00:00:00"/>
    <x v="11"/>
    <n v="12"/>
    <x v="0"/>
    <x v="1"/>
    <x v="1"/>
    <x v="0"/>
    <x v="1"/>
  </r>
  <r>
    <n v="10171"/>
    <n v="5481979294"/>
    <d v="2025-11-10T00:00:00"/>
    <d v="2025-11-12T00:00:00"/>
    <d v="2025-11-19T00:00:00"/>
    <s v="VNZ000096"/>
    <n v="132093"/>
    <s v="USD"/>
    <n v="7730472810"/>
    <d v="2025-12-09T00:00:00"/>
    <s v="TEMPE VN"/>
    <m/>
    <d v="2025-11-09T00:00:00"/>
    <d v="2025-12-10T00:00:00"/>
    <x v="11"/>
    <n v="12"/>
    <x v="0"/>
    <x v="1"/>
    <x v="1"/>
    <x v="0"/>
    <x v="1"/>
  </r>
  <r>
    <n v="10171"/>
    <n v="5481995577"/>
    <d v="2025-11-18T00:00:00"/>
    <d v="2025-11-19T00:00:00"/>
    <d v="2025-12-03T00:00:00"/>
    <s v="VNZ000098"/>
    <n v="60075"/>
    <s v="USD"/>
    <n v="7730481406"/>
    <d v="2026-01-13T00:00:00"/>
    <s v="TEMPE VN"/>
    <m/>
    <d v="2025-11-15T00:00:00"/>
    <d v="2025-12-17T00:00:00"/>
    <x v="11"/>
    <n v="1"/>
    <x v="0"/>
    <x v="1"/>
    <x v="1"/>
    <x v="0"/>
    <x v="1"/>
  </r>
  <r>
    <n v="10171"/>
    <n v="5482011497"/>
    <d v="2025-11-25T00:00:00"/>
    <d v="2025-11-27T00:00:00"/>
    <d v="2025-12-07T00:00:00"/>
    <s v="VNZ000099"/>
    <n v="103332"/>
    <s v="USD"/>
    <n v="7730481406"/>
    <d v="2026-01-13T00:00:00"/>
    <s v="TEMPE VN"/>
    <m/>
    <d v="2025-11-22T00:00:00"/>
    <d v="2025-12-24T00:00:00"/>
    <x v="11"/>
    <n v="1"/>
    <x v="0"/>
    <x v="1"/>
    <x v="1"/>
    <x v="0"/>
    <x v="1"/>
  </r>
  <r>
    <n v="10171"/>
    <n v="5482023996"/>
    <d v="2025-12-02T00:00:00"/>
    <d v="2025-12-04T00:00:00"/>
    <d v="2025-12-11T00:00:00"/>
    <s v="VNZ000101"/>
    <n v="107114"/>
    <s v="USD"/>
    <n v="7730481406"/>
    <d v="2026-01-13T00:00:00"/>
    <s v="TEMPE VN"/>
    <m/>
    <d v="2025-11-29T00:00:00"/>
    <d v="2025-12-31T00:00:00"/>
    <x v="12"/>
    <n v="1"/>
    <x v="0"/>
    <x v="1"/>
    <x v="1"/>
    <x v="0"/>
    <x v="1"/>
  </r>
  <r>
    <n v="10171"/>
    <n v="5482046636"/>
    <d v="2025-12-10T00:00:00"/>
    <d v="2025-12-14T00:00:00"/>
    <d v="2025-12-15T00:00:00"/>
    <s v="VNZ000103"/>
    <n v="3577"/>
    <s v="USD"/>
    <n v="7730481406"/>
    <d v="2026-01-13T00:00:00"/>
    <s v="TEMPE VN"/>
    <m/>
    <d v="2025-12-07T00:00:00"/>
    <d v="2026-01-07T00:00:00"/>
    <x v="12"/>
    <n v="1"/>
    <x v="0"/>
    <x v="1"/>
    <x v="1"/>
    <x v="0"/>
    <x v="0"/>
  </r>
  <r>
    <n v="10171"/>
    <n v="5482046624"/>
    <d v="2025-12-10T00:00:00"/>
    <d v="2025-12-14T00:00:00"/>
    <d v="2025-12-15T00:00:00"/>
    <s v="VNZ000104"/>
    <n v="20267"/>
    <s v="USD"/>
    <n v="7730481406"/>
    <d v="2026-01-13T00:00:00"/>
    <s v="TEMPE VN"/>
    <m/>
    <d v="2025-12-07T00:00:00"/>
    <d v="2026-01-07T00:00:00"/>
    <x v="12"/>
    <n v="1"/>
    <x v="0"/>
    <x v="1"/>
    <x v="1"/>
    <x v="0"/>
    <x v="0"/>
  </r>
  <r>
    <n v="10171"/>
    <n v="5482046572"/>
    <d v="2025-12-10T00:00:00"/>
    <d v="2025-12-14T00:00:00"/>
    <d v="2025-12-15T00:00:00"/>
    <s v="VNZ000104"/>
    <n v="27109"/>
    <s v="USD"/>
    <n v="7730481406"/>
    <d v="2026-01-13T00:00:00"/>
    <s v="TEMPE VN"/>
    <m/>
    <d v="2025-12-07T00:00:00"/>
    <d v="2026-01-07T00:00:00"/>
    <x v="12"/>
    <n v="1"/>
    <x v="0"/>
    <x v="1"/>
    <x v="1"/>
    <x v="0"/>
    <x v="0"/>
  </r>
  <r>
    <n v="10171"/>
    <n v="5482046570"/>
    <d v="2025-12-10T00:00:00"/>
    <d v="2025-12-14T00:00:00"/>
    <d v="2025-12-15T00:00:00"/>
    <s v="VNZ000103"/>
    <n v="45666"/>
    <s v="USD"/>
    <n v="7730481406"/>
    <d v="2026-01-13T00:00:00"/>
    <s v="TEMPE VN"/>
    <m/>
    <d v="2025-12-07T00:00:00"/>
    <d v="2026-01-07T00:00:00"/>
    <x v="12"/>
    <n v="1"/>
    <x v="0"/>
    <x v="1"/>
    <x v="1"/>
    <x v="0"/>
    <x v="0"/>
  </r>
  <r>
    <n v="10171"/>
    <n v="5482046512"/>
    <d v="2025-12-10T00:00:00"/>
    <d v="2025-12-14T00:00:00"/>
    <d v="2025-12-15T00:00:00"/>
    <s v="VNZ000103"/>
    <n v="13633"/>
    <s v="USD"/>
    <n v="7730481406"/>
    <d v="2026-01-13T00:00:00"/>
    <s v="TEMPE VN"/>
    <m/>
    <d v="2025-12-07T00:00:00"/>
    <d v="2026-01-07T00:00:00"/>
    <x v="12"/>
    <n v="1"/>
    <x v="0"/>
    <x v="1"/>
    <x v="1"/>
    <x v="0"/>
    <x v="0"/>
  </r>
  <r>
    <n v="10171"/>
    <n v="5482046439"/>
    <d v="2025-12-10T00:00:00"/>
    <d v="2025-12-14T00:00:00"/>
    <d v="2025-12-15T00:00:00"/>
    <s v="VNZ000103"/>
    <n v="11352"/>
    <s v="USD"/>
    <n v="7730481406"/>
    <d v="2026-01-13T00:00:00"/>
    <s v="TEMPE VN"/>
    <m/>
    <d v="2025-12-07T00:00:00"/>
    <d v="2026-01-07T00:00:00"/>
    <x v="12"/>
    <n v="1"/>
    <x v="0"/>
    <x v="1"/>
    <x v="1"/>
    <x v="0"/>
    <x v="0"/>
  </r>
  <r>
    <n v="10171"/>
    <n v="5482071088"/>
    <d v="2025-12-22T00:00:00"/>
    <d v="2025-12-23T00:00:00"/>
    <d v="2025-12-24T00:00:00"/>
    <n v="247924111"/>
    <n v="1242"/>
    <s v="USD"/>
    <n v="7730481406"/>
    <d v="2026-01-13T00:00:00"/>
    <s v="TEMPE VN"/>
    <m/>
    <d v="2025-09-28T00:00:00"/>
    <d v="2025-11-03T00:00:00"/>
    <x v="12"/>
    <n v="1"/>
    <x v="0"/>
    <x v="1"/>
    <x v="1"/>
    <x v="0"/>
    <x v="0"/>
  </r>
  <r>
    <n v="10171"/>
    <n v="5482071085"/>
    <d v="2025-12-22T00:00:00"/>
    <d v="2025-12-23T00:00:00"/>
    <d v="2025-12-24T00:00:00"/>
    <n v="256747049"/>
    <n v="23496"/>
    <s v="USD"/>
    <n v="7730481406"/>
    <d v="2026-01-13T00:00:00"/>
    <s v="TEMPE VN"/>
    <m/>
    <d v="2025-08-16T00:00:00"/>
    <d v="2025-09-17T00:00:00"/>
    <x v="12"/>
    <n v="1"/>
    <x v="0"/>
    <x v="1"/>
    <x v="1"/>
    <x v="0"/>
    <x v="0"/>
  </r>
  <r>
    <n v="10171"/>
    <n v="5482071093"/>
    <d v="2025-12-22T00:00:00"/>
    <d v="2025-12-23T00:00:00"/>
    <d v="2025-12-24T00:00:00"/>
    <n v="251488997"/>
    <n v="2093"/>
    <s v="USD"/>
    <n v="7730481406"/>
    <d v="2026-01-13T00:00:00"/>
    <s v="TEMPE VN"/>
    <m/>
    <d v="2025-03-29T00:00:00"/>
    <d v="2025-04-30T00:00:00"/>
    <x v="12"/>
    <n v="1"/>
    <x v="0"/>
    <x v="1"/>
    <x v="1"/>
    <x v="0"/>
    <x v="0"/>
  </r>
  <r>
    <n v="10171"/>
    <n v="5482071083"/>
    <d v="2025-12-22T00:00:00"/>
    <d v="2025-12-23T00:00:00"/>
    <d v="2025-12-24T00:00:00"/>
    <n v="247924111"/>
    <n v="24954"/>
    <s v="USD"/>
    <n v="7730481406"/>
    <d v="2026-01-13T00:00:00"/>
    <s v="TEMPE VN"/>
    <m/>
    <d v="2025-01-03T00:00:00"/>
    <d v="2025-01-27T00:00:00"/>
    <x v="12"/>
    <n v="1"/>
    <x v="0"/>
    <x v="1"/>
    <x v="1"/>
    <x v="0"/>
    <x v="0"/>
  </r>
  <r>
    <n v="10171"/>
    <n v="5482071084"/>
    <d v="2025-12-22T00:00:00"/>
    <d v="2025-12-23T00:00:00"/>
    <d v="2025-12-24T00:00:00"/>
    <n v="253761620"/>
    <n v="11578"/>
    <s v="USD"/>
    <n v="7730481406"/>
    <d v="2026-01-13T00:00:00"/>
    <s v="TEMPE VN"/>
    <m/>
    <d v="2025-06-14T00:00:00"/>
    <d v="2025-07-16T00:00:00"/>
    <x v="12"/>
    <n v="1"/>
    <x v="0"/>
    <x v="1"/>
    <x v="1"/>
    <x v="0"/>
    <x v="0"/>
  </r>
  <r>
    <n v="10171"/>
    <n v="5482071086"/>
    <d v="2025-12-22T00:00:00"/>
    <d v="2025-12-23T00:00:00"/>
    <d v="2025-12-24T00:00:00"/>
    <n v="257730975"/>
    <n v="13163"/>
    <s v="USD"/>
    <n v="7730481406"/>
    <d v="2026-01-13T00:00:00"/>
    <s v="TEMPE VN"/>
    <m/>
    <d v="2025-09-07T00:00:00"/>
    <d v="2025-10-13T00:00:00"/>
    <x v="12"/>
    <n v="1"/>
    <x v="0"/>
    <x v="1"/>
    <x v="1"/>
    <x v="0"/>
    <x v="0"/>
  </r>
  <r>
    <n v="10171"/>
    <n v="5482071089"/>
    <d v="2025-12-22T00:00:00"/>
    <d v="2025-12-23T00:00:00"/>
    <d v="2025-12-24T00:00:00"/>
    <n v="250660764"/>
    <n v="108"/>
    <s v="USD"/>
    <n v="7730481406"/>
    <d v="2026-01-13T00:00:00"/>
    <s v="TEMPE VN"/>
    <m/>
    <d v="2025-03-17T00:00:00"/>
    <d v="2025-04-14T00:00:00"/>
    <x v="12"/>
    <n v="1"/>
    <x v="0"/>
    <x v="1"/>
    <x v="1"/>
    <x v="0"/>
    <x v="0"/>
  </r>
  <r>
    <n v="10171"/>
    <n v="5482071091"/>
    <d v="2025-12-22T00:00:00"/>
    <d v="2025-12-23T00:00:00"/>
    <d v="2025-12-24T00:00:00"/>
    <n v="255235956"/>
    <n v="3051"/>
    <s v="USD"/>
    <n v="7730481406"/>
    <d v="2026-01-13T00:00:00"/>
    <s v="TEMPE VN"/>
    <m/>
    <d v="2025-07-05T00:00:00"/>
    <d v="2025-08-06T00:00:00"/>
    <x v="12"/>
    <n v="1"/>
    <x v="0"/>
    <x v="1"/>
    <x v="1"/>
    <x v="0"/>
    <x v="0"/>
  </r>
  <r>
    <n v="10171"/>
    <n v="5482071150"/>
    <d v="2025-12-22T00:00:00"/>
    <d v="2025-12-23T00:00:00"/>
    <d v="2025-12-24T00:00:00"/>
    <n v="260708427"/>
    <n v="162"/>
    <s v="USD"/>
    <n v="7730481406"/>
    <d v="2026-01-13T00:00:00"/>
    <s v="TEMPE VN"/>
    <m/>
    <d v="2025-11-16T00:00:00"/>
    <d v="2025-12-16T00:00:00"/>
    <x v="12"/>
    <n v="1"/>
    <x v="0"/>
    <x v="1"/>
    <x v="1"/>
    <x v="0"/>
    <x v="0"/>
  </r>
  <r>
    <n v="10171"/>
    <n v="5482071090"/>
    <d v="2025-12-22T00:00:00"/>
    <d v="2025-12-23T00:00:00"/>
    <d v="2025-12-24T00:00:00"/>
    <n v="250660765"/>
    <n v="6683"/>
    <s v="USD"/>
    <n v="7730481406"/>
    <d v="2026-01-13T00:00:00"/>
    <s v="TEMPE VN"/>
    <m/>
    <d v="2025-03-22T00:00:00"/>
    <d v="2025-04-23T00:00:00"/>
    <x v="12"/>
    <n v="1"/>
    <x v="0"/>
    <x v="1"/>
    <x v="1"/>
    <x v="0"/>
    <x v="0"/>
  </r>
  <r>
    <n v="10171"/>
    <n v="5482071151"/>
    <d v="2025-12-22T00:00:00"/>
    <d v="2025-12-23T00:00:00"/>
    <d v="2025-12-24T00:00:00"/>
    <n v="260708424"/>
    <n v="2322"/>
    <s v="USD"/>
    <n v="7730481406"/>
    <d v="2026-01-13T00:00:00"/>
    <s v="TEMPE VN"/>
    <m/>
    <d v="2025-11-09T00:00:00"/>
    <d v="2025-12-16T00:00:00"/>
    <x v="12"/>
    <n v="1"/>
    <x v="0"/>
    <x v="1"/>
    <x v="1"/>
    <x v="0"/>
    <x v="0"/>
  </r>
  <r>
    <n v="10171"/>
    <n v="5482071079"/>
    <d v="2025-12-22T00:00:00"/>
    <d v="2025-12-23T00:00:00"/>
    <d v="2025-12-24T00:00:00"/>
    <n v="255235963"/>
    <n v="8887"/>
    <s v="USD"/>
    <n v="7730481406"/>
    <d v="2026-01-13T00:00:00"/>
    <s v="TEMPE VN"/>
    <m/>
    <d v="2025-07-12T00:00:00"/>
    <d v="2025-08-13T00:00:00"/>
    <x v="12"/>
    <n v="1"/>
    <x v="0"/>
    <x v="1"/>
    <x v="1"/>
    <x v="0"/>
    <x v="0"/>
  </r>
  <r>
    <n v="10171"/>
    <n v="5482071154"/>
    <d v="2025-12-22T00:00:00"/>
    <d v="2025-12-23T00:00:00"/>
    <d v="2025-12-24T00:00:00"/>
    <n v="258820610"/>
    <n v="5535"/>
    <s v="USD"/>
    <n v="7730481406"/>
    <d v="2026-01-13T00:00:00"/>
    <s v="TEMPE VN"/>
    <m/>
    <d v="2025-09-28T00:00:00"/>
    <d v="2025-11-03T00:00:00"/>
    <x v="12"/>
    <n v="1"/>
    <x v="0"/>
    <x v="1"/>
    <x v="1"/>
    <x v="0"/>
    <x v="0"/>
  </r>
  <r>
    <n v="10171"/>
    <n v="5482071147"/>
    <d v="2025-12-22T00:00:00"/>
    <d v="2025-12-23T00:00:00"/>
    <d v="2025-12-24T00:00:00"/>
    <n v="259795692"/>
    <n v="19332"/>
    <s v="USD"/>
    <n v="7730481406"/>
    <d v="2026-01-13T00:00:00"/>
    <s v="TEMPE VN"/>
    <m/>
    <d v="2025-11-02T00:00:00"/>
    <d v="2025-12-03T00:00:00"/>
    <x v="12"/>
    <n v="1"/>
    <x v="0"/>
    <x v="1"/>
    <x v="1"/>
    <x v="0"/>
    <x v="0"/>
  </r>
  <r>
    <n v="10171"/>
    <n v="5482071095"/>
    <d v="2025-12-22T00:00:00"/>
    <d v="2025-12-23T00:00:00"/>
    <d v="2025-12-24T00:00:00"/>
    <n v="256747050"/>
    <n v="5728"/>
    <s v="USD"/>
    <n v="7730481406"/>
    <d v="2026-01-13T00:00:00"/>
    <s v="TEMPE VN"/>
    <m/>
    <d v="2025-08-09T00:00:00"/>
    <d v="2025-09-10T00:00:00"/>
    <x v="12"/>
    <n v="1"/>
    <x v="0"/>
    <x v="1"/>
    <x v="1"/>
    <x v="0"/>
    <x v="0"/>
  </r>
  <r>
    <n v="10171"/>
    <n v="5482071087"/>
    <d v="2025-12-22T00:00:00"/>
    <d v="2025-12-23T00:00:00"/>
    <d v="2025-12-24T00:00:00"/>
    <n v="256747049"/>
    <n v="11748"/>
    <s v="USD"/>
    <n v="7730481406"/>
    <d v="2026-01-13T00:00:00"/>
    <s v="TEMPE VN"/>
    <m/>
    <d v="2025-08-16T00:00:00"/>
    <d v="2025-09-17T00:00:00"/>
    <x v="12"/>
    <n v="1"/>
    <x v="0"/>
    <x v="1"/>
    <x v="1"/>
    <x v="0"/>
    <x v="0"/>
  </r>
  <r>
    <n v="10171"/>
    <n v="5482071153"/>
    <d v="2025-12-22T00:00:00"/>
    <d v="2025-12-23T00:00:00"/>
    <d v="2025-12-24T00:00:00"/>
    <n v="259795692"/>
    <n v="1255"/>
    <s v="USD"/>
    <n v="7730481406"/>
    <d v="2026-01-13T00:00:00"/>
    <s v="TEMPE VN"/>
    <m/>
    <d v="2025-11-02T00:00:00"/>
    <d v="2025-12-03T00:00:00"/>
    <x v="12"/>
    <n v="1"/>
    <x v="0"/>
    <x v="1"/>
    <x v="1"/>
    <x v="0"/>
    <x v="0"/>
  </r>
  <r>
    <n v="10171"/>
    <n v="5482071096"/>
    <d v="2025-12-22T00:00:00"/>
    <d v="2025-12-23T00:00:00"/>
    <d v="2025-12-24T00:00:00"/>
    <n v="247924111"/>
    <n v="31439"/>
    <s v="USD"/>
    <n v="7730481406"/>
    <d v="2026-01-13T00:00:00"/>
    <s v="TEMPE VN"/>
    <m/>
    <d v="2025-01-03T00:00:00"/>
    <d v="2025-01-27T00:00:00"/>
    <x v="12"/>
    <n v="1"/>
    <x v="0"/>
    <x v="1"/>
    <x v="1"/>
    <x v="0"/>
    <x v="0"/>
  </r>
  <r>
    <n v="10171"/>
    <n v="5482071145"/>
    <d v="2025-12-22T00:00:00"/>
    <d v="2025-12-23T00:00:00"/>
    <d v="2025-12-24T00:00:00"/>
    <n v="259795692"/>
    <n v="18654"/>
    <s v="USD"/>
    <n v="7730481406"/>
    <d v="2026-01-13T00:00:00"/>
    <s v="TEMPE VN"/>
    <m/>
    <d v="2025-11-02T00:00:00"/>
    <d v="2025-12-03T00:00:00"/>
    <x v="12"/>
    <n v="1"/>
    <x v="0"/>
    <x v="1"/>
    <x v="1"/>
    <x v="0"/>
    <x v="0"/>
  </r>
  <r>
    <n v="10171"/>
    <n v="5482071097"/>
    <d v="2025-12-22T00:00:00"/>
    <d v="2025-12-23T00:00:00"/>
    <d v="2025-12-24T00:00:00"/>
    <n v="257730977"/>
    <n v="3754"/>
    <s v="USD"/>
    <n v="7730481406"/>
    <d v="2026-01-13T00:00:00"/>
    <s v="TEMPE VN"/>
    <m/>
    <d v="2025-08-30T00:00:00"/>
    <d v="2025-10-02T00:00:00"/>
    <x v="12"/>
    <n v="1"/>
    <x v="0"/>
    <x v="1"/>
    <x v="1"/>
    <x v="0"/>
    <x v="0"/>
  </r>
  <r>
    <n v="10171"/>
    <n v="5482071094"/>
    <d v="2025-12-22T00:00:00"/>
    <d v="2025-12-23T00:00:00"/>
    <d v="2025-12-24T00:00:00"/>
    <n v="247439408"/>
    <n v="11301"/>
    <s v="USD"/>
    <n v="7730481406"/>
    <d v="2026-01-13T00:00:00"/>
    <s v="TEMPE VN"/>
    <m/>
    <d v="2025-01-24T00:00:00"/>
    <d v="2025-02-17T00:00:00"/>
    <x v="12"/>
    <n v="1"/>
    <x v="0"/>
    <x v="1"/>
    <x v="1"/>
    <x v="0"/>
    <x v="0"/>
  </r>
  <r>
    <n v="10171"/>
    <n v="5482071075"/>
    <d v="2025-12-22T00:00:00"/>
    <d v="2025-12-23T00:00:00"/>
    <d v="2025-12-24T00:00:00"/>
    <n v="258239060"/>
    <n v="7853"/>
    <s v="USD"/>
    <n v="7730481406"/>
    <d v="2026-01-13T00:00:00"/>
    <s v="TEMPE VN"/>
    <m/>
    <d v="2025-09-13T00:00:00"/>
    <d v="2025-10-16T00:00:00"/>
    <x v="12"/>
    <n v="1"/>
    <x v="0"/>
    <x v="1"/>
    <x v="1"/>
    <x v="0"/>
    <x v="0"/>
  </r>
  <r>
    <n v="10171"/>
    <n v="5482029292"/>
    <d v="2025-12-03T00:00:00"/>
    <d v="2025-12-07T00:00:00"/>
    <d v="2025-12-07T00:00:00"/>
    <n v="261192018"/>
    <n v="432"/>
    <s v="USD"/>
    <n v="7730486959"/>
    <d v="2026-02-03T00:00:00"/>
    <s v="Cargo Inspection"/>
    <m/>
    <d v="2025-11-30T00:00:00"/>
    <d v="2025-12-21T00:00:00"/>
    <x v="12"/>
    <n v="2"/>
    <x v="0"/>
    <x v="1"/>
    <x v="1"/>
    <x v="1"/>
    <x v="0"/>
  </r>
  <r>
    <n v="10171"/>
    <n v="5482065194"/>
    <d v="2025-12-19T00:00:00"/>
    <d v="2025-12-21T00:00:00"/>
    <d v="2025-12-31T00:00:00"/>
    <n v="261754066"/>
    <n v="17561"/>
    <s v="USD"/>
    <n v="7730486959"/>
    <d v="2026-02-03T00:00:00"/>
    <s v="Cargo Inspection"/>
    <m/>
    <d v="2025-12-09T00:00:00"/>
    <d v="2026-01-04T00:00:00"/>
    <x v="12"/>
    <n v="2"/>
    <x v="0"/>
    <x v="1"/>
    <x v="1"/>
    <x v="0"/>
    <x v="0"/>
  </r>
  <r>
    <n v="10171"/>
    <n v="5482102353"/>
    <d v="2026-01-06T00:00:00"/>
    <d v="2026-01-08T00:00:00"/>
    <d v="2026-01-09T00:00:00"/>
    <n v="261754069"/>
    <n v="17842"/>
    <s v="USD"/>
    <n v="7730486959"/>
    <d v="2026-02-03T00:00:00"/>
    <s v="Cargo Inspection"/>
    <m/>
    <d v="2025-12-27T00:00:00"/>
    <d v="2026-01-18T00:00:00"/>
    <x v="5"/>
    <n v="2"/>
    <x v="0"/>
    <x v="1"/>
    <x v="1"/>
    <x v="0"/>
    <x v="0"/>
  </r>
  <r>
    <n v="40"/>
    <n v="5299146330"/>
    <d v="2025-05-16T00:00:00"/>
    <m/>
    <m/>
    <n v="246983760"/>
    <n v="159332"/>
    <s v="USD"/>
    <n v="7730424340"/>
    <d v="2025-05-23T00:00:00"/>
    <s v="Alarmas "/>
    <m/>
    <d v="2024-12-14T00:00:00"/>
    <d v="2025-01-04T00:00:00"/>
    <x v="0"/>
    <n v="5"/>
    <x v="0"/>
    <x v="4"/>
    <x v="0"/>
    <x v="1"/>
    <x v="1"/>
  </r>
  <r>
    <n v="193"/>
    <n v="7523048026"/>
    <s v="-"/>
    <s v="-"/>
    <s v="-"/>
    <n v="247362083"/>
    <n v="19277"/>
    <s v="USD"/>
    <n v="7730414423"/>
    <d v="2025-03-07T00:00:00"/>
    <s v="UNHCR"/>
    <m/>
    <d v="2025-01-02T00:00:00"/>
    <d v="2025-02-16T00:00:00"/>
    <x v="13"/>
    <n v="3"/>
    <x v="1"/>
    <x v="2"/>
    <x v="0"/>
    <x v="1"/>
    <x v="2"/>
  </r>
  <r>
    <n v="193"/>
    <n v="7525938103"/>
    <s v="-"/>
    <s v="-"/>
    <s v="-"/>
    <n v="247362083"/>
    <n v="400"/>
    <s v="USD"/>
    <n v="7730417172"/>
    <d v="2025-03-28T00:00:00"/>
    <s v="UNHCR"/>
    <m/>
    <d v="2025-01-02T00:00:00"/>
    <d v="2025-02-16T00:00:00"/>
    <x v="13"/>
    <n v="3"/>
    <x v="1"/>
    <x v="2"/>
    <x v="0"/>
    <x v="1"/>
    <x v="2"/>
  </r>
  <r>
    <n v="71"/>
    <n v="5282786848"/>
    <d v="2025-02-21T00:00:00"/>
    <m/>
    <m/>
    <n v="247880347"/>
    <n v="1588"/>
    <s v="EUR"/>
    <n v="7730414779"/>
    <d v="2025-03-11T00:00:00"/>
    <s v="Project Cargo"/>
    <m/>
    <d v="2024-12-16T00:00:00"/>
    <d v="2024-12-26T00:00:00"/>
    <x v="0"/>
    <n v="3"/>
    <x v="0"/>
    <x v="0"/>
    <x v="0"/>
    <x v="1"/>
    <x v="1"/>
  </r>
  <r>
    <n v="71"/>
    <n v="5282786847"/>
    <d v="2025-02-21T00:00:00"/>
    <m/>
    <m/>
    <n v="247562358"/>
    <n v="10506"/>
    <s v="EUR"/>
    <n v="7730467120"/>
    <d v="2025-11-13T00:00:00"/>
    <s v="Project Cargo"/>
    <m/>
    <d v="2024-12-16T00:00:00"/>
    <d v="2024-12-26T00:00:00"/>
    <x v="0"/>
    <n v="11"/>
    <x v="0"/>
    <x v="0"/>
    <x v="0"/>
    <x v="1"/>
    <x v="1"/>
  </r>
  <r>
    <n v="71"/>
    <n v="5282776390"/>
    <d v="2025-02-17T00:00:00"/>
    <m/>
    <m/>
    <n v="247604501"/>
    <n v="8810"/>
    <s v="EUR"/>
    <n v="7730414778"/>
    <d v="2025-03-11T00:00:00"/>
    <s v="Project Cargo"/>
    <m/>
    <d v="2024-12-16T00:00:00"/>
    <d v="2024-12-26T00:00:00"/>
    <x v="0"/>
    <n v="3"/>
    <x v="0"/>
    <x v="0"/>
    <x v="0"/>
    <x v="1"/>
    <x v="1"/>
  </r>
  <r>
    <n v="71"/>
    <n v="5282786863"/>
    <d v="2025-02-18T00:00:00"/>
    <m/>
    <m/>
    <n v="243320072"/>
    <n v="7333"/>
    <s v="EUR"/>
    <n v="7730413584"/>
    <d v="2025-02-28T00:00:00"/>
    <s v="Project Cargo"/>
    <m/>
    <d v="2024-08-17T00:00:00"/>
    <d v="2024-09-09T00:00:00"/>
    <x v="0"/>
    <n v="2"/>
    <x v="0"/>
    <x v="0"/>
    <x v="0"/>
    <x v="1"/>
    <x v="1"/>
  </r>
  <r>
    <n v="71"/>
    <n v="5282557929"/>
    <d v="2025-02-28T00:00:00"/>
    <m/>
    <m/>
    <n v="244800619"/>
    <n v="1205"/>
    <s v="EUR"/>
    <n v="7730414749"/>
    <d v="2025-03-11T00:00:00"/>
    <s v="Project Cargo"/>
    <m/>
    <d v="2024-10-13T00:00:00"/>
    <d v="2024-10-30T00:00:00"/>
    <x v="0"/>
    <n v="3"/>
    <x v="0"/>
    <x v="0"/>
    <x v="0"/>
    <x v="1"/>
    <x v="1"/>
  </r>
  <r>
    <n v="71"/>
    <n v="5282556694"/>
    <d v="2025-02-28T00:00:00"/>
    <m/>
    <m/>
    <n v="244842192"/>
    <n v="3360"/>
    <s v="EUR"/>
    <n v="7730414750"/>
    <d v="2025-03-11T00:00:00"/>
    <s v="Project Cargo"/>
    <m/>
    <d v="2024-10-06T00:00:00"/>
    <d v="2024-10-13T00:00:00"/>
    <x v="0"/>
    <n v="3"/>
    <x v="0"/>
    <x v="0"/>
    <x v="0"/>
    <x v="1"/>
    <x v="1"/>
  </r>
  <r>
    <n v="71"/>
    <n v="5282614708"/>
    <d v="2025-02-27T00:00:00"/>
    <m/>
    <m/>
    <n v="245365386"/>
    <n v="16752"/>
    <s v="EUR"/>
    <n v="7730414751"/>
    <d v="2025-03-11T00:00:00"/>
    <s v="Project Cargo"/>
    <m/>
    <d v="2024-10-18T00:00:00"/>
    <d v="2024-10-26T00:00:00"/>
    <x v="0"/>
    <n v="3"/>
    <x v="0"/>
    <x v="0"/>
    <x v="0"/>
    <x v="1"/>
    <x v="1"/>
  </r>
  <r>
    <n v="71"/>
    <n v="5282614707"/>
    <d v="2025-02-27T00:00:00"/>
    <m/>
    <m/>
    <n v="245597842"/>
    <n v="5535"/>
    <s v="EUR"/>
    <n v="7730414752"/>
    <d v="2025-03-11T00:00:00"/>
    <s v="Project Cargo"/>
    <m/>
    <d v="2024-10-18T00:00:00"/>
    <d v="2024-10-26T00:00:00"/>
    <x v="0"/>
    <n v="3"/>
    <x v="0"/>
    <x v="0"/>
    <x v="0"/>
    <x v="1"/>
    <x v="1"/>
  </r>
  <r>
    <n v="71"/>
    <n v="5282572235"/>
    <d v="2025-02-27T00:00:00"/>
    <m/>
    <m/>
    <n v="246239902"/>
    <n v="1493"/>
    <s v="EUR"/>
    <n v="7730414754"/>
    <d v="2025-03-11T00:00:00"/>
    <s v="Project Cargo"/>
    <m/>
    <d v="2024-11-03T00:00:00"/>
    <d v="2024-11-09T00:00:00"/>
    <x v="0"/>
    <n v="3"/>
    <x v="0"/>
    <x v="0"/>
    <x v="0"/>
    <x v="1"/>
    <x v="1"/>
  </r>
  <r>
    <n v="71"/>
    <n v="5282602453"/>
    <d v="2025-02-27T00:00:00"/>
    <m/>
    <m/>
    <n v="246647453"/>
    <n v="3599"/>
    <s v="EUR"/>
    <n v="7730414755"/>
    <d v="2025-03-11T00:00:00"/>
    <s v="Project Cargo"/>
    <m/>
    <d v="2024-11-18T00:00:00"/>
    <d v="2024-11-25T00:00:00"/>
    <x v="0"/>
    <n v="3"/>
    <x v="0"/>
    <x v="0"/>
    <x v="0"/>
    <x v="1"/>
    <x v="1"/>
  </r>
  <r>
    <n v="71"/>
    <n v="5282614706"/>
    <d v="2025-02-27T00:00:00"/>
    <m/>
    <m/>
    <n v="246647453"/>
    <n v="95"/>
    <s v="EUR"/>
    <n v="7730414755"/>
    <d v="2025-03-11T00:00:00"/>
    <s v="Project Cargo"/>
    <m/>
    <d v="2024-11-18T00:00:00"/>
    <d v="2024-11-25T00:00:00"/>
    <x v="0"/>
    <n v="3"/>
    <x v="0"/>
    <x v="0"/>
    <x v="0"/>
    <x v="1"/>
    <x v="1"/>
  </r>
  <r>
    <n v="71"/>
    <n v="5282612243"/>
    <d v="2025-02-27T00:00:00"/>
    <m/>
    <m/>
    <n v="246962859"/>
    <n v="5200"/>
    <s v="EUR"/>
    <n v="7730414768"/>
    <d v="2025-03-11T00:00:00"/>
    <s v="Project Cargo"/>
    <m/>
    <d v="2024-11-23T00:00:00"/>
    <d v="2024-12-20T00:00:00"/>
    <x v="0"/>
    <n v="3"/>
    <x v="0"/>
    <x v="0"/>
    <x v="0"/>
    <x v="1"/>
    <x v="1"/>
  </r>
  <r>
    <n v="71"/>
    <n v="5282789533"/>
    <d v="2025-02-28T00:00:00"/>
    <m/>
    <m/>
    <n v="248601381"/>
    <n v="8002"/>
    <s v="EUR"/>
    <n v="7730414781"/>
    <d v="2025-03-11T00:00:00"/>
    <s v="Project Cargo"/>
    <m/>
    <d v="2025-01-13T00:00:00"/>
    <d v="2025-03-03T00:00:00"/>
    <x v="0"/>
    <n v="3"/>
    <x v="0"/>
    <x v="0"/>
    <x v="0"/>
    <x v="1"/>
    <x v="1"/>
  </r>
  <r>
    <n v="71"/>
    <n v="5547542813"/>
    <d v="2025-02-28T00:00:00"/>
    <m/>
    <m/>
    <n v="248092695"/>
    <n v="4433"/>
    <s v="EUR"/>
    <n v="7730414780"/>
    <d v="2025-03-11T00:00:00"/>
    <s v="Project Cargo"/>
    <m/>
    <d v="2024-12-30T00:00:00"/>
    <d v="2025-01-24T00:00:00"/>
    <x v="0"/>
    <n v="3"/>
    <x v="0"/>
    <x v="0"/>
    <x v="0"/>
    <x v="1"/>
    <x v="1"/>
  </r>
  <r>
    <n v="71"/>
    <n v="5282761495"/>
    <d v="2025-02-27T00:00:00"/>
    <m/>
    <m/>
    <n v="248978086"/>
    <n v="8314"/>
    <s v="EUR"/>
    <n v="7730414782"/>
    <d v="2025-03-11T00:00:00"/>
    <s v="Project Cargo"/>
    <m/>
    <d v="2025-01-20T00:00:00"/>
    <d v="2025-03-10T00:00:00"/>
    <x v="0"/>
    <n v="3"/>
    <x v="0"/>
    <x v="0"/>
    <x v="0"/>
    <x v="1"/>
    <x v="1"/>
  </r>
  <r>
    <n v="71"/>
    <n v="5282803589"/>
    <d v="2025-02-27T00:00:00"/>
    <m/>
    <m/>
    <n v="249878903"/>
    <n v="3389"/>
    <s v="EUR"/>
    <n v="7730414783"/>
    <d v="2025-03-11T00:00:00"/>
    <s v="Project Cargo"/>
    <m/>
    <d v="2025-02-11T00:00:00"/>
    <d v="2025-03-11T00:00:00"/>
    <x v="0"/>
    <n v="3"/>
    <x v="0"/>
    <x v="0"/>
    <x v="0"/>
    <x v="1"/>
    <x v="1"/>
  </r>
  <r>
    <n v="71"/>
    <n v="5282632454"/>
    <d v="2025-02-26T00:00:00"/>
    <m/>
    <m/>
    <n v="247243379"/>
    <n v="435290"/>
    <s v="EUR"/>
    <n v="7730414769"/>
    <d v="2025-03-11T00:00:00"/>
    <s v="Project Cargo"/>
    <m/>
    <d v="2024-12-02T00:00:00"/>
    <d v="2024-12-17T00:00:00"/>
    <x v="0"/>
    <n v="3"/>
    <x v="0"/>
    <x v="0"/>
    <x v="0"/>
    <x v="1"/>
    <x v="1"/>
  </r>
  <r>
    <n v="1310625"/>
    <n v="9504803"/>
    <d v="2025-03-06T00:00:00"/>
    <s v="-"/>
    <s v="-"/>
    <n v="242579113"/>
    <n v="2425"/>
    <s v="USD"/>
    <n v="7730420428"/>
    <d v="2025-04-25T00:00:00"/>
    <s v="Alarmas "/>
    <m/>
    <d v="2024-08-16T00:00:00"/>
    <d v="2024-09-10T00:00:00"/>
    <x v="13"/>
    <n v="4"/>
    <x v="1"/>
    <x v="2"/>
    <x v="1"/>
    <x v="1"/>
    <x v="2"/>
  </r>
  <r>
    <n v="193"/>
    <s v="-"/>
    <s v="-"/>
    <s v="-"/>
    <s v="-"/>
    <n v="242579113"/>
    <n v="123630"/>
    <s v="EUR"/>
    <n v="7730420428"/>
    <d v="2025-04-25T00:00:00"/>
    <s v="Alarmas "/>
    <m/>
    <d v="2024-08-16T00:00:00"/>
    <d v="2024-09-10T00:00:00"/>
    <x v="13"/>
    <n v="4"/>
    <x v="1"/>
    <x v="2"/>
    <x v="0"/>
    <x v="1"/>
    <x v="2"/>
  </r>
  <r>
    <n v="193"/>
    <n v="7517153168"/>
    <s v="-"/>
    <s v="-"/>
    <s v="-"/>
    <n v="242579113"/>
    <n v="6549"/>
    <s v="EUR"/>
    <n v="7730420428"/>
    <d v="2025-04-25T00:00:00"/>
    <s v="Alarmas "/>
    <m/>
    <d v="2024-08-16T00:00:00"/>
    <d v="2024-09-10T00:00:00"/>
    <x v="13"/>
    <n v="4"/>
    <x v="1"/>
    <x v="2"/>
    <x v="0"/>
    <x v="1"/>
    <x v="2"/>
  </r>
  <r>
    <n v="71"/>
    <n v="5282809399"/>
    <d v="2025-03-04T00:00:00"/>
    <m/>
    <m/>
    <n v="250335357"/>
    <n v="3124"/>
    <s v="EUR"/>
    <n v="7730415938"/>
    <d v="2025-03-19T00:00:00"/>
    <s v="Project Cargo"/>
    <m/>
    <d v="2025-02-27T00:00:00"/>
    <d v="2025-03-08T00:00:00"/>
    <x v="0"/>
    <n v="3"/>
    <x v="0"/>
    <x v="0"/>
    <x v="0"/>
    <x v="1"/>
    <x v="1"/>
  </r>
  <r>
    <n v="381"/>
    <n v="5611241248"/>
    <d v="2025-03-20T00:00:00"/>
    <m/>
    <m/>
    <n v="247362083"/>
    <n v="600"/>
    <s v="USD"/>
    <n v="7730419970"/>
    <d v="2025-04-22T00:00:00"/>
    <s v="UNHCR"/>
    <m/>
    <d v="2025-01-02T00:00:00"/>
    <d v="2025-03-06T00:00:00"/>
    <x v="0"/>
    <n v="4"/>
    <x v="0"/>
    <x v="5"/>
    <x v="0"/>
    <x v="1"/>
    <x v="1"/>
  </r>
  <r>
    <n v="381"/>
    <n v="5611242803"/>
    <d v="2025-03-20T00:00:00"/>
    <m/>
    <m/>
    <n v="247362083"/>
    <n v="1600"/>
    <s v="USD"/>
    <n v="7730419970"/>
    <d v="2025-04-22T00:00:00"/>
    <s v="UNHCR"/>
    <m/>
    <d v="2025-01-02T00:00:00"/>
    <d v="2025-03-06T00:00:00"/>
    <x v="0"/>
    <n v="4"/>
    <x v="0"/>
    <x v="5"/>
    <x v="0"/>
    <x v="1"/>
    <x v="1"/>
  </r>
  <r>
    <n v="381"/>
    <n v="5611242802"/>
    <d v="2025-03-20T00:00:00"/>
    <m/>
    <m/>
    <n v="247362083"/>
    <n v="3600"/>
    <s v="USD"/>
    <n v="7730419970"/>
    <d v="2025-04-22T00:00:00"/>
    <s v="UNHCR"/>
    <m/>
    <d v="2025-01-02T00:00:00"/>
    <d v="2025-03-06T00:00:00"/>
    <x v="0"/>
    <n v="4"/>
    <x v="0"/>
    <x v="5"/>
    <x v="0"/>
    <x v="1"/>
    <x v="1"/>
  </r>
  <r>
    <n v="381"/>
    <n v="5611242801"/>
    <d v="2025-03-20T00:00:00"/>
    <m/>
    <m/>
    <n v="247362083"/>
    <n v="100"/>
    <s v="USD"/>
    <n v="7730419970"/>
    <d v="2025-04-22T00:00:00"/>
    <s v="UNHCR"/>
    <m/>
    <d v="2025-01-02T00:00:00"/>
    <d v="2025-03-06T00:00:00"/>
    <x v="0"/>
    <n v="4"/>
    <x v="0"/>
    <x v="5"/>
    <x v="0"/>
    <x v="1"/>
    <x v="1"/>
  </r>
  <r>
    <n v="381"/>
    <n v="5611256298"/>
    <d v="2025-04-15T00:00:00"/>
    <m/>
    <m/>
    <n v="247362083"/>
    <n v="58500"/>
    <s v="USD"/>
    <n v="7730419970"/>
    <d v="2025-04-22T00:00:00"/>
    <s v="UNHCR"/>
    <m/>
    <d v="2025-01-02T00:00:00"/>
    <d v="2025-03-06T00:00:00"/>
    <x v="0"/>
    <n v="4"/>
    <x v="0"/>
    <x v="5"/>
    <x v="0"/>
    <x v="1"/>
    <x v="1"/>
  </r>
  <r>
    <n v="381"/>
    <n v="5611242804"/>
    <d v="2025-03-20T00:00:00"/>
    <m/>
    <m/>
    <n v="247362083"/>
    <n v="160446"/>
    <s v="USD"/>
    <n v="7730419970"/>
    <d v="2025-04-22T00:00:00"/>
    <s v="UNHCR"/>
    <m/>
    <d v="2025-01-02T00:00:00"/>
    <d v="2025-03-06T00:00:00"/>
    <x v="0"/>
    <n v="4"/>
    <x v="0"/>
    <x v="5"/>
    <x v="0"/>
    <x v="1"/>
    <x v="1"/>
  </r>
  <r>
    <n v="71"/>
    <n v="5282863504"/>
    <d v="2025-03-31T00:00:00"/>
    <m/>
    <m/>
    <n v="251063759"/>
    <n v="1565"/>
    <s v="EUR"/>
    <n v="7730418841"/>
    <d v="2025-04-11T00:00:00"/>
    <s v="Project Cargo"/>
    <m/>
    <d v="2025-03-10T00:00:00"/>
    <d v="2025-03-21T00:00:00"/>
    <x v="0"/>
    <n v="4"/>
    <x v="0"/>
    <x v="0"/>
    <x v="0"/>
    <x v="1"/>
    <x v="1"/>
  </r>
  <r>
    <n v="71"/>
    <n v="5282872329"/>
    <d v="2025-04-02T00:00:00"/>
    <m/>
    <m/>
    <n v="250832069"/>
    <n v="16098"/>
    <s v="EUR"/>
    <n v="7730424474"/>
    <d v="2025-05-26T00:00:00"/>
    <s v="Project Cargo"/>
    <m/>
    <d v="2025-03-30T00:00:00"/>
    <d v="2025-04-05T00:00:00"/>
    <x v="0"/>
    <n v="5"/>
    <x v="0"/>
    <x v="0"/>
    <x v="0"/>
    <x v="1"/>
    <x v="1"/>
  </r>
  <r>
    <n v="71"/>
    <n v="5282875422"/>
    <d v="2025-04-03T00:00:00"/>
    <m/>
    <m/>
    <n v="251676966"/>
    <n v="1944"/>
    <s v="EUR"/>
    <n v="7730418864"/>
    <d v="2025-04-11T00:00:00"/>
    <s v="Project Cargo"/>
    <m/>
    <d v="2025-03-31T00:00:00"/>
    <d v="2025-04-10T00:00:00"/>
    <x v="0"/>
    <n v="4"/>
    <x v="0"/>
    <x v="0"/>
    <x v="0"/>
    <x v="1"/>
    <x v="1"/>
  </r>
  <r>
    <n v="71"/>
    <n v="5282875423"/>
    <d v="2025-04-03T00:00:00"/>
    <m/>
    <m/>
    <n v="251837300"/>
    <n v="1565"/>
    <s v="EUR"/>
    <n v="7730418865"/>
    <d v="2025-04-11T00:00:00"/>
    <s v="Project Cargo"/>
    <m/>
    <d v="2025-03-31T00:00:00"/>
    <d v="2025-04-10T00:00:00"/>
    <x v="0"/>
    <n v="4"/>
    <x v="0"/>
    <x v="0"/>
    <x v="0"/>
    <x v="1"/>
    <x v="1"/>
  </r>
  <r>
    <n v="381"/>
    <n v="5611252451"/>
    <d v="2025-04-10T00:00:00"/>
    <m/>
    <m/>
    <n v="250757389"/>
    <n v="100"/>
    <s v="USD"/>
    <n v="7730420106"/>
    <d v="2025-04-23T00:00:00"/>
    <s v="UNHCR"/>
    <m/>
    <d v="2025-03-24T00:00:00"/>
    <d v="2025-05-04T00:00:00"/>
    <x v="0"/>
    <n v="4"/>
    <x v="0"/>
    <x v="5"/>
    <x v="0"/>
    <x v="1"/>
    <x v="1"/>
  </r>
  <r>
    <n v="381"/>
    <n v="5611252454"/>
    <d v="2025-04-10T00:00:00"/>
    <m/>
    <m/>
    <n v="250757389"/>
    <n v="168500"/>
    <s v="USD"/>
    <n v="7730420106"/>
    <d v="2025-04-23T00:00:00"/>
    <s v="UNHCR"/>
    <m/>
    <d v="2025-03-24T00:00:00"/>
    <d v="2025-05-04T00:00:00"/>
    <x v="0"/>
    <n v="4"/>
    <x v="0"/>
    <x v="5"/>
    <x v="0"/>
    <x v="1"/>
    <x v="1"/>
  </r>
  <r>
    <n v="381"/>
    <n v="5611252453"/>
    <d v="2025-04-10T00:00:00"/>
    <m/>
    <m/>
    <n v="250757389"/>
    <n v="360"/>
    <s v="USD"/>
    <n v="7730420106"/>
    <d v="2025-04-23T00:00:00"/>
    <s v="UNHCR"/>
    <m/>
    <d v="2025-03-24T00:00:00"/>
    <d v="2025-05-04T00:00:00"/>
    <x v="0"/>
    <n v="4"/>
    <x v="0"/>
    <x v="5"/>
    <x v="0"/>
    <x v="1"/>
    <x v="1"/>
  </r>
  <r>
    <n v="381"/>
    <n v="5611252452"/>
    <d v="2025-04-10T00:00:00"/>
    <m/>
    <m/>
    <n v="250757389"/>
    <n v="673880"/>
    <s v="USD"/>
    <n v="7730420106"/>
    <d v="2025-04-23T00:00:00"/>
    <s v="UNHCR"/>
    <m/>
    <d v="2025-03-24T00:00:00"/>
    <d v="2025-05-04T00:00:00"/>
    <x v="0"/>
    <n v="4"/>
    <x v="0"/>
    <x v="5"/>
    <x v="0"/>
    <x v="1"/>
    <x v="1"/>
  </r>
  <r>
    <n v="193"/>
    <n v="7538888840"/>
    <s v="-"/>
    <s v="-"/>
    <s v="-"/>
    <n v="251301638"/>
    <n v="4776"/>
    <s v="USD"/>
    <n v="7730465443"/>
    <d v="2025-11-06T00:00:00"/>
    <s v="UNHCR"/>
    <m/>
    <d v="2025-03-23T00:00:00"/>
    <d v="2025-04-16T00:00:00"/>
    <x v="13"/>
    <n v="11"/>
    <x v="1"/>
    <x v="2"/>
    <x v="0"/>
    <x v="1"/>
    <x v="2"/>
  </r>
  <r>
    <n v="193"/>
    <n v="7538888841"/>
    <s v="-"/>
    <s v="-"/>
    <s v="-"/>
    <n v="251301638"/>
    <n v="680"/>
    <s v="USD"/>
    <n v="7730465443"/>
    <d v="2025-11-06T00:00:00"/>
    <s v="UNHCR"/>
    <m/>
    <d v="2025-03-23T00:00:00"/>
    <d v="2025-04-16T00:00:00"/>
    <x v="13"/>
    <n v="11"/>
    <x v="1"/>
    <x v="2"/>
    <x v="0"/>
    <x v="1"/>
    <x v="2"/>
  </r>
  <r>
    <n v="71"/>
    <n v="5541729605"/>
    <d v="2025-05-16T00:00:00"/>
    <m/>
    <m/>
    <n v="243620689"/>
    <n v="72003"/>
    <s v="USD"/>
    <n v="7730420585"/>
    <d v="2025-04-28T00:00:00"/>
    <s v="CARTON PALLET"/>
    <m/>
    <d v="2024-08-24T00:00:00"/>
    <d v="2024-09-28T00:00:00"/>
    <x v="0"/>
    <n v="4"/>
    <x v="0"/>
    <x v="0"/>
    <x v="0"/>
    <x v="1"/>
    <x v="1"/>
  </r>
  <r>
    <n v="71"/>
    <n v="5541778418"/>
    <d v="2025-05-16T00:00:00"/>
    <m/>
    <m/>
    <n v="242082295"/>
    <n v="1578"/>
    <s v="USD"/>
    <n v="7730420585"/>
    <d v="2025-04-28T00:00:00"/>
    <s v="CARTON PALLET"/>
    <m/>
    <d v="2024-08-20T00:00:00"/>
    <d v="2024-09-24T00:00:00"/>
    <x v="0"/>
    <n v="4"/>
    <x v="0"/>
    <x v="0"/>
    <x v="0"/>
    <x v="1"/>
    <x v="1"/>
  </r>
  <r>
    <n v="71"/>
    <n v="5541778420"/>
    <d v="2025-05-16T00:00:00"/>
    <m/>
    <m/>
    <n v="243231123"/>
    <n v="232603"/>
    <s v="USD"/>
    <n v="7730420585"/>
    <d v="2025-04-28T00:00:00"/>
    <s v="CARTON PALLET"/>
    <m/>
    <d v="2024-09-11T00:00:00"/>
    <d v="2024-10-19T00:00:00"/>
    <x v="0"/>
    <n v="4"/>
    <x v="0"/>
    <x v="0"/>
    <x v="0"/>
    <x v="1"/>
    <x v="1"/>
  </r>
  <r>
    <n v="71"/>
    <n v="5541778419"/>
    <d v="2025-05-16T00:00:00"/>
    <m/>
    <m/>
    <n v="243231123"/>
    <n v="108943"/>
    <s v="USD"/>
    <n v="7730420585"/>
    <d v="2025-04-28T00:00:00"/>
    <s v="CARTON PALLET"/>
    <m/>
    <d v="2024-09-11T00:00:00"/>
    <d v="2024-10-19T00:00:00"/>
    <x v="0"/>
    <n v="4"/>
    <x v="0"/>
    <x v="0"/>
    <x v="0"/>
    <x v="1"/>
    <x v="1"/>
  </r>
  <r>
    <n v="71"/>
    <n v="5541789908"/>
    <d v="2025-05-16T00:00:00"/>
    <m/>
    <m/>
    <n v="244239456"/>
    <n v="171439"/>
    <s v="USD"/>
    <n v="7730420585"/>
    <d v="2025-04-28T00:00:00"/>
    <s v="CARTON PALLET"/>
    <m/>
    <d v="2024-09-21T00:00:00"/>
    <d v="2024-10-26T00:00:00"/>
    <x v="0"/>
    <n v="4"/>
    <x v="0"/>
    <x v="0"/>
    <x v="0"/>
    <x v="1"/>
    <x v="1"/>
  </r>
  <r>
    <n v="71"/>
    <n v="5541811250"/>
    <d v="2025-05-16T00:00:00"/>
    <m/>
    <m/>
    <n v="243577385"/>
    <n v="21484"/>
    <s v="USD"/>
    <n v="7730420585"/>
    <d v="2025-04-28T00:00:00"/>
    <s v="CARTON PALLET"/>
    <m/>
    <d v="2024-09-29T00:00:00"/>
    <d v="2024-11-02T00:00:00"/>
    <x v="0"/>
    <n v="4"/>
    <x v="0"/>
    <x v="0"/>
    <x v="0"/>
    <x v="1"/>
    <x v="1"/>
  </r>
  <r>
    <n v="71"/>
    <n v="5282562481"/>
    <d v="2025-05-16T00:00:00"/>
    <m/>
    <m/>
    <n v="245386946"/>
    <n v="275094"/>
    <s v="USD"/>
    <n v="7730420585"/>
    <d v="2025-04-28T00:00:00"/>
    <s v="CARTON PALLET"/>
    <m/>
    <d v="2024-10-31T00:00:00"/>
    <d v="2024-12-07T00:00:00"/>
    <x v="0"/>
    <n v="4"/>
    <x v="0"/>
    <x v="0"/>
    <x v="0"/>
    <x v="1"/>
    <x v="1"/>
  </r>
  <r>
    <n v="71"/>
    <n v="5282562482"/>
    <d v="2025-05-16T00:00:00"/>
    <m/>
    <m/>
    <n v="245386946"/>
    <n v="172978"/>
    <s v="USD"/>
    <n v="7730420585"/>
    <d v="2025-04-28T00:00:00"/>
    <s v="CARTON PALLET"/>
    <m/>
    <d v="2024-10-31T00:00:00"/>
    <d v="2024-12-07T00:00:00"/>
    <x v="0"/>
    <n v="4"/>
    <x v="0"/>
    <x v="0"/>
    <x v="0"/>
    <x v="1"/>
    <x v="1"/>
  </r>
  <r>
    <n v="71"/>
    <n v="5282562501"/>
    <d v="2025-05-16T00:00:00"/>
    <m/>
    <m/>
    <n v="245386946"/>
    <n v="236949"/>
    <s v="USD"/>
    <n v="7730420585"/>
    <d v="2025-04-28T00:00:00"/>
    <s v="CARTON PALLET"/>
    <m/>
    <d v="2024-10-31T00:00:00"/>
    <d v="2024-12-07T00:00:00"/>
    <x v="0"/>
    <n v="4"/>
    <x v="0"/>
    <x v="0"/>
    <x v="0"/>
    <x v="1"/>
    <x v="1"/>
  </r>
  <r>
    <n v="71"/>
    <n v="5282562500"/>
    <d v="2025-05-16T00:00:00"/>
    <m/>
    <m/>
    <n v="245386946"/>
    <n v="103318"/>
    <s v="USD"/>
    <n v="7730420585"/>
    <d v="2025-04-28T00:00:00"/>
    <s v="CARTON PALLET"/>
    <m/>
    <d v="2024-10-31T00:00:00"/>
    <d v="2024-12-07T00:00:00"/>
    <x v="0"/>
    <n v="4"/>
    <x v="0"/>
    <x v="0"/>
    <x v="0"/>
    <x v="1"/>
    <x v="1"/>
  </r>
  <r>
    <n v="71"/>
    <n v="5282577385"/>
    <d v="2025-05-16T00:00:00"/>
    <m/>
    <m/>
    <n v="245766555"/>
    <n v="87744"/>
    <s v="USD"/>
    <n v="7730420585"/>
    <d v="2025-04-28T00:00:00"/>
    <s v="CARTON PALLET"/>
    <m/>
    <d v="2024-11-08T00:00:00"/>
    <d v="2024-12-14T00:00:00"/>
    <x v="0"/>
    <n v="4"/>
    <x v="0"/>
    <x v="0"/>
    <x v="0"/>
    <x v="1"/>
    <x v="1"/>
  </r>
  <r>
    <n v="193"/>
    <n v="7528467268"/>
    <d v="2025-04-30T00:00:00"/>
    <s v="-"/>
    <s v="-"/>
    <n v="247362083"/>
    <n v="2600"/>
    <s v="USD"/>
    <n v="7730422209"/>
    <d v="2025-05-12T00:00:00"/>
    <s v="UNHCR"/>
    <m/>
    <d v="2025-01-02T00:00:00"/>
    <d v="2025-03-06T00:00:00"/>
    <x v="13"/>
    <n v="5"/>
    <x v="1"/>
    <x v="2"/>
    <x v="1"/>
    <x v="1"/>
    <x v="2"/>
  </r>
  <r>
    <n v="71"/>
    <n v="5282935517"/>
    <d v="2025-05-08T00:00:00"/>
    <m/>
    <m/>
    <s v="247968245 "/>
    <n v="4214"/>
    <s v="EUR"/>
    <n v="7730423419"/>
    <d v="2025-05-19T00:00:00"/>
    <s v="Project Cargo"/>
    <m/>
    <d v="2025-01-07T00:00:00"/>
    <d v="2025-01-26T00:00:00"/>
    <x v="0"/>
    <n v="5"/>
    <x v="0"/>
    <x v="0"/>
    <x v="0"/>
    <x v="1"/>
    <x v="1"/>
  </r>
  <r>
    <n v="71"/>
    <n v="5282935221"/>
    <d v="2025-05-08T00:00:00"/>
    <m/>
    <m/>
    <s v="248604937 "/>
    <n v="4364"/>
    <s v="EUR"/>
    <n v="7730422994"/>
    <d v="2025-05-15T00:00:00"/>
    <s v="Project Cargo"/>
    <m/>
    <d v="2025-01-07T00:00:00"/>
    <d v="2025-01-26T00:00:00"/>
    <x v="0"/>
    <n v="5"/>
    <x v="0"/>
    <x v="0"/>
    <x v="0"/>
    <x v="1"/>
    <x v="1"/>
  </r>
  <r>
    <n v="71"/>
    <n v="5282935217"/>
    <d v="2025-05-08T00:00:00"/>
    <m/>
    <m/>
    <s v="248028999 "/>
    <n v="15395"/>
    <s v="EUR"/>
    <n v="7730422995"/>
    <d v="2025-05-15T00:00:00"/>
    <s v="Project Cargo"/>
    <m/>
    <d v="2025-01-07T00:00:00"/>
    <d v="2025-01-26T00:00:00"/>
    <x v="0"/>
    <n v="5"/>
    <x v="0"/>
    <x v="0"/>
    <x v="0"/>
    <x v="1"/>
    <x v="1"/>
  </r>
  <r>
    <n v="71"/>
    <n v="5283019437"/>
    <s v="12/05/2025 - 24/06/2025"/>
    <m/>
    <m/>
    <n v="252225667"/>
    <n v="4611"/>
    <s v="EUR"/>
    <n v="7730430102"/>
    <d v="2025-05-21T00:00:00"/>
    <s v="Project Cargo"/>
    <m/>
    <d v="2025-04-09T00:00:00"/>
    <d v="2025-05-15T00:00:00"/>
    <x v="0"/>
    <n v="5"/>
    <x v="0"/>
    <x v="0"/>
    <x v="0"/>
    <x v="1"/>
    <x v="1"/>
  </r>
  <r>
    <n v="71"/>
    <n v="5282556697"/>
    <d v="2024-11-05T00:00:00"/>
    <m/>
    <m/>
    <n v="244797881"/>
    <n v="2410"/>
    <s v="EUR"/>
    <n v="7730424523"/>
    <d v="2025-05-27T00:00:00"/>
    <s v="Project Cargo"/>
    <m/>
    <d v="2024-10-06T00:00:00"/>
    <d v="2024-10-13T00:00:00"/>
    <x v="0"/>
    <n v="5"/>
    <x v="0"/>
    <x v="0"/>
    <x v="0"/>
    <x v="1"/>
    <x v="1"/>
  </r>
  <r>
    <n v="71"/>
    <n v="5282556695"/>
    <d v="2024-11-05T00:00:00"/>
    <m/>
    <m/>
    <n v="244793479"/>
    <n v="1205"/>
    <s v="EUR"/>
    <n v="7730424412"/>
    <d v="2025-05-26T00:00:00"/>
    <s v="Project Cargo"/>
    <m/>
    <d v="2024-10-06T00:00:00"/>
    <d v="2024-10-13T00:00:00"/>
    <x v="0"/>
    <n v="5"/>
    <x v="0"/>
    <x v="0"/>
    <x v="0"/>
    <x v="1"/>
    <x v="1"/>
  </r>
  <r>
    <n v="71"/>
    <n v="5282556223"/>
    <d v="2024-11-05T00:00:00"/>
    <m/>
    <m/>
    <n v="244794605"/>
    <n v="2155"/>
    <s v="EUR"/>
    <n v="7730424466"/>
    <d v="2025-05-26T00:00:00"/>
    <s v="Project Cargo"/>
    <m/>
    <d v="2024-10-06T00:00:00"/>
    <d v="2024-10-13T00:00:00"/>
    <x v="0"/>
    <n v="5"/>
    <x v="0"/>
    <x v="0"/>
    <x v="0"/>
    <x v="1"/>
    <x v="1"/>
  </r>
  <r>
    <n v="71"/>
    <n v="5541781134"/>
    <d v="2024-11-05T00:00:00"/>
    <m/>
    <m/>
    <n v="243126914"/>
    <n v="22812"/>
    <s v="EUR"/>
    <n v="7730425031"/>
    <d v="2025-05-28T00:00:00"/>
    <s v="Project Cargo"/>
    <m/>
    <d v="2024-08-28T00:00:00"/>
    <d v="2024-09-25T00:00:00"/>
    <x v="0"/>
    <n v="5"/>
    <x v="0"/>
    <x v="0"/>
    <x v="0"/>
    <x v="1"/>
    <x v="1"/>
  </r>
  <r>
    <n v="71"/>
    <n v="5282959626"/>
    <d v="2025-05-29T00:00:00"/>
    <m/>
    <m/>
    <n v="252721817"/>
    <n v="17371"/>
    <s v="EUR"/>
    <n v="7730426925"/>
    <d v="2025-06-10T00:00:00"/>
    <s v="Project Cargo"/>
    <m/>
    <d v="2025-04-26T00:00:00"/>
    <d v="2025-05-03T00:00:00"/>
    <x v="0"/>
    <n v="6"/>
    <x v="0"/>
    <x v="0"/>
    <x v="0"/>
    <x v="1"/>
    <x v="1"/>
  </r>
  <r>
    <n v="71"/>
    <n v="5283127707"/>
    <d v="2025-08-06T00:00:00"/>
    <d v="2025-07-31T00:00:00"/>
    <d v="2025-08-06T00:00:00"/>
    <n v="252786394"/>
    <n v="1073"/>
    <s v="EUR"/>
    <n v="7730443845"/>
    <d v="2025-08-14T00:00:00"/>
    <s v="Project Cargo"/>
    <m/>
    <d v="2025-04-19T00:00:00"/>
    <d v="2025-05-09T00:00:00"/>
    <x v="6"/>
    <n v="8"/>
    <x v="0"/>
    <x v="0"/>
    <x v="0"/>
    <x v="0"/>
    <x v="0"/>
  </r>
  <r>
    <n v="71"/>
    <n v="5282982962"/>
    <d v="2025-05-29T00:00:00"/>
    <m/>
    <m/>
    <n v="252786394"/>
    <n v="682"/>
    <s v="EUR"/>
    <n v="7730443845"/>
    <d v="2025-08-14T00:00:00"/>
    <s v="Project Cargo"/>
    <m/>
    <d v="2025-04-19T00:00:00"/>
    <d v="2025-05-09T00:00:00"/>
    <x v="0"/>
    <n v="8"/>
    <x v="0"/>
    <x v="0"/>
    <x v="0"/>
    <x v="1"/>
    <x v="1"/>
  </r>
  <r>
    <n v="71"/>
    <n v="5282951404"/>
    <d v="2025-05-29T00:00:00"/>
    <m/>
    <m/>
    <n v="248601381"/>
    <n v="1992"/>
    <s v="EUR"/>
    <n v="7730426881"/>
    <d v="2025-06-10T00:00:00"/>
    <s v="Project Cargo"/>
    <m/>
    <d v="2025-01-13T00:00:00"/>
    <d v="2025-03-03T00:00:00"/>
    <x v="0"/>
    <n v="6"/>
    <x v="0"/>
    <x v="0"/>
    <x v="0"/>
    <x v="1"/>
    <x v="1"/>
  </r>
  <r>
    <n v="1451"/>
    <s v="N/A"/>
    <s v="N/A"/>
    <s v="-"/>
    <s v="-"/>
    <n v="246005282"/>
    <n v="150"/>
    <s v="USD"/>
    <n v="7730426836"/>
    <d v="2025-06-09T00:00:00"/>
    <s v="MISC"/>
    <m/>
    <d v="2024-11-21T00:00:00"/>
    <d v="2025-01-01T00:00:00"/>
    <x v="13"/>
    <n v="6"/>
    <x v="1"/>
    <x v="2"/>
    <x v="0"/>
    <x v="1"/>
    <x v="2"/>
  </r>
  <r>
    <n v="1451"/>
    <s v="N/A"/>
    <s v="N/A"/>
    <s v="-"/>
    <s v="-"/>
    <n v="246005282"/>
    <n v="100"/>
    <s v="USD"/>
    <n v="7730426836"/>
    <d v="2025-06-09T00:00:00"/>
    <s v="MISC"/>
    <m/>
    <d v="2024-11-21T00:00:00"/>
    <d v="2025-01-01T00:00:00"/>
    <x v="13"/>
    <n v="6"/>
    <x v="1"/>
    <x v="2"/>
    <x v="0"/>
    <x v="1"/>
    <x v="2"/>
  </r>
  <r>
    <n v="1451"/>
    <s v="N/A"/>
    <s v="N/A"/>
    <s v="-"/>
    <s v="-"/>
    <n v="246005282"/>
    <n v="50"/>
    <s v="USD"/>
    <n v="7730426836"/>
    <d v="2025-06-09T00:00:00"/>
    <s v="MISC"/>
    <m/>
    <d v="2024-11-21T00:00:00"/>
    <d v="2025-01-01T00:00:00"/>
    <x v="13"/>
    <n v="6"/>
    <x v="1"/>
    <x v="2"/>
    <x v="0"/>
    <x v="1"/>
    <x v="2"/>
  </r>
  <r>
    <n v="1451"/>
    <s v="N/A"/>
    <s v="N/A"/>
    <s v="-"/>
    <s v="-"/>
    <n v="246005282"/>
    <n v="150"/>
    <s v="USD"/>
    <n v="7730426836"/>
    <d v="2025-06-09T00:00:00"/>
    <s v="MISC"/>
    <m/>
    <d v="2024-11-21T00:00:00"/>
    <d v="2025-01-01T00:00:00"/>
    <x v="13"/>
    <n v="6"/>
    <x v="1"/>
    <x v="2"/>
    <x v="0"/>
    <x v="1"/>
    <x v="2"/>
  </r>
  <r>
    <n v="71"/>
    <n v="5282990857"/>
    <d v="2025-06-04T00:00:00"/>
    <m/>
    <m/>
    <n v="253986060"/>
    <n v="9710"/>
    <s v="EUR"/>
    <n v="7730427157"/>
    <d v="2025-06-10T00:00:00"/>
    <s v="Project Cargo"/>
    <m/>
    <d v="2025-06-02T00:00:00"/>
    <d v="2025-06-20T00:00:00"/>
    <x v="0"/>
    <n v="6"/>
    <x v="0"/>
    <x v="0"/>
    <x v="0"/>
    <x v="1"/>
    <x v="1"/>
  </r>
  <r>
    <n v="71"/>
    <n v="5282990856"/>
    <d v="2025-06-03T00:00:00"/>
    <m/>
    <m/>
    <n v="254339282"/>
    <n v="4315"/>
    <s v="EUR"/>
    <n v="7730427159"/>
    <d v="2025-06-10T00:00:00"/>
    <s v="Project Cargo"/>
    <m/>
    <d v="2025-06-02T00:00:00"/>
    <d v="2025-06-20T00:00:00"/>
    <x v="0"/>
    <n v="6"/>
    <x v="0"/>
    <x v="0"/>
    <x v="0"/>
    <x v="1"/>
    <x v="1"/>
  </r>
  <r>
    <n v="71"/>
    <n v="5282979366"/>
    <d v="2025-06-04T00:00:00"/>
    <m/>
    <m/>
    <n v="254025318"/>
    <n v="4461"/>
    <s v="EUR"/>
    <n v="7730427161"/>
    <d v="2025-06-10T00:00:00"/>
    <s v="Project Cargo"/>
    <m/>
    <d v="2025-05-24T00:00:00"/>
    <d v="2025-06-13T00:00:00"/>
    <x v="0"/>
    <n v="6"/>
    <x v="0"/>
    <x v="0"/>
    <x v="0"/>
    <x v="1"/>
    <x v="1"/>
  </r>
  <r>
    <n v="71"/>
    <n v="5282979365"/>
    <d v="2025-06-04T00:00:00"/>
    <m/>
    <m/>
    <n v="254001113"/>
    <n v="28277"/>
    <s v="EUR"/>
    <n v="7730427158"/>
    <d v="2025-06-10T00:00:00"/>
    <s v="Project Cargo"/>
    <m/>
    <d v="2025-05-24T00:00:00"/>
    <d v="2025-06-13T00:00:00"/>
    <x v="0"/>
    <n v="6"/>
    <x v="0"/>
    <x v="0"/>
    <x v="0"/>
    <x v="1"/>
    <x v="1"/>
  </r>
  <r>
    <n v="71"/>
    <n v="5282979352"/>
    <d v="2025-06-04T00:00:00"/>
    <m/>
    <m/>
    <n v="253909302"/>
    <n v="4769"/>
    <s v="EUR"/>
    <n v="7730427155"/>
    <d v="2025-06-10T00:00:00"/>
    <s v="Project Cargo"/>
    <m/>
    <d v="2025-05-24T00:00:00"/>
    <d v="2025-06-13T00:00:00"/>
    <x v="0"/>
    <n v="6"/>
    <x v="0"/>
    <x v="0"/>
    <x v="0"/>
    <x v="1"/>
    <x v="1"/>
  </r>
  <r>
    <n v="71"/>
    <n v="5282979355"/>
    <d v="2025-06-04T00:00:00"/>
    <m/>
    <m/>
    <n v="253985807"/>
    <n v="4408"/>
    <s v="EUR"/>
    <n v="7730427156"/>
    <d v="2025-06-10T00:00:00"/>
    <s v="Project Cargo"/>
    <m/>
    <d v="2025-05-24T00:00:00"/>
    <d v="2025-06-13T00:00:00"/>
    <x v="0"/>
    <n v="6"/>
    <x v="0"/>
    <x v="0"/>
    <x v="0"/>
    <x v="1"/>
    <x v="1"/>
  </r>
  <r>
    <n v="71"/>
    <n v="5282979356"/>
    <d v="2025-06-04T00:00:00"/>
    <m/>
    <m/>
    <n v="253769718"/>
    <n v="4805"/>
    <s v="EUR"/>
    <n v="7730427153"/>
    <d v="2025-06-10T00:00:00"/>
    <s v="Project Cargo"/>
    <m/>
    <d v="2025-05-24T00:00:00"/>
    <d v="2025-06-13T00:00:00"/>
    <x v="0"/>
    <n v="6"/>
    <x v="0"/>
    <x v="0"/>
    <x v="0"/>
    <x v="1"/>
    <x v="1"/>
  </r>
  <r>
    <n v="21531947"/>
    <s v="Z02-00225"/>
    <m/>
    <m/>
    <m/>
    <s v="236375071 "/>
    <n v="53114"/>
    <s v="EUR"/>
    <n v="7730443779"/>
    <d v="2025-06-11T00:00:00"/>
    <s v="MISC"/>
    <m/>
    <d v="2024-02-10T00:00:00"/>
    <d v="2024-04-02T00:00:00"/>
    <x v="0"/>
    <n v="6"/>
    <x v="1"/>
    <x v="2"/>
    <x v="0"/>
    <x v="1"/>
    <x v="1"/>
  </r>
  <r>
    <n v="21531947"/>
    <s v="Z02-00239"/>
    <m/>
    <m/>
    <m/>
    <s v="236375071 "/>
    <n v="22629"/>
    <s v="EUR"/>
    <n v="7730443779"/>
    <d v="2025-06-11T00:00:00"/>
    <s v="MISC"/>
    <m/>
    <d v="2024-02-10T00:00:00"/>
    <d v="2024-04-02T00:00:00"/>
    <x v="0"/>
    <n v="6"/>
    <x v="1"/>
    <x v="2"/>
    <x v="0"/>
    <x v="1"/>
    <x v="1"/>
  </r>
  <r>
    <n v="21531947"/>
    <s v="Z02-00240"/>
    <m/>
    <m/>
    <m/>
    <s v="236375071 "/>
    <n v="4518"/>
    <s v="EUR"/>
    <n v="7730443779"/>
    <d v="2025-06-11T00:00:00"/>
    <s v="MISC"/>
    <m/>
    <d v="2024-02-10T00:00:00"/>
    <d v="2024-04-02T00:00:00"/>
    <x v="0"/>
    <n v="6"/>
    <x v="1"/>
    <x v="2"/>
    <x v="0"/>
    <x v="1"/>
    <x v="1"/>
  </r>
  <r>
    <n v="10171"/>
    <n v="5481677523"/>
    <d v="2025-06-05T00:00:00"/>
    <m/>
    <m/>
    <s v="COSU6415134440"/>
    <n v="38405"/>
    <s v="USD"/>
    <n v="7730427828"/>
    <d v="2025-06-13T00:00:00"/>
    <s v="MISC"/>
    <m/>
    <d v="2025-05-14T00:00:00"/>
    <d v="2025-05-18T00:00:00"/>
    <x v="0"/>
    <n v="6"/>
    <x v="0"/>
    <x v="1"/>
    <x v="0"/>
    <x v="1"/>
    <x v="1"/>
  </r>
  <r>
    <n v="10171"/>
    <n v="5481677651"/>
    <d v="2025-06-05T00:00:00"/>
    <m/>
    <m/>
    <s v="COSU6415134440"/>
    <n v="2486"/>
    <s v="USD"/>
    <n v="7730427828"/>
    <d v="2025-06-13T00:00:00"/>
    <s v="MISC"/>
    <m/>
    <d v="2025-05-14T00:00:00"/>
    <d v="2025-05-18T00:00:00"/>
    <x v="0"/>
    <n v="6"/>
    <x v="0"/>
    <x v="1"/>
    <x v="0"/>
    <x v="1"/>
    <x v="1"/>
  </r>
  <r>
    <n v="4500626"/>
    <n v="9505009"/>
    <d v="2025-06-09T00:00:00"/>
    <s v="-"/>
    <s v="-"/>
    <n v="250073671"/>
    <n v="2450"/>
    <s v="USD"/>
    <n v="7730430611"/>
    <d v="2025-06-26T00:00:00"/>
    <s v="Alarmas "/>
    <m/>
    <d v="2025-02-23T00:00:00"/>
    <d v="2025-04-03T00:00:00"/>
    <x v="13"/>
    <n v="6"/>
    <x v="1"/>
    <x v="2"/>
    <x v="1"/>
    <x v="1"/>
    <x v="2"/>
  </r>
  <r>
    <n v="1451"/>
    <s v="N/A"/>
    <s v="N/A"/>
    <s v="-"/>
    <s v="-"/>
    <n v="250073671"/>
    <n v="70"/>
    <s v="EUR"/>
    <n v="7730430611"/>
    <d v="2025-06-26T00:00:00"/>
    <s v="Alarmas "/>
    <m/>
    <d v="2025-02-23T00:00:00"/>
    <d v="2025-04-03T00:00:00"/>
    <x v="13"/>
    <n v="6"/>
    <x v="1"/>
    <x v="2"/>
    <x v="0"/>
    <x v="1"/>
    <x v="2"/>
  </r>
  <r>
    <n v="10171"/>
    <n v="5481706132"/>
    <d v="2025-06-10T00:00:00"/>
    <m/>
    <m/>
    <s v="VNZ000039 "/>
    <n v="2484"/>
    <s v="USD"/>
    <n v="7730431625"/>
    <d v="2025-07-01T00:00:00"/>
    <s v="MISC"/>
    <m/>
    <d v="2025-05-31T00:00:00"/>
    <d v="2025-06-22T00:00:00"/>
    <x v="0"/>
    <n v="7"/>
    <x v="0"/>
    <x v="1"/>
    <x v="0"/>
    <x v="1"/>
    <x v="1"/>
  </r>
  <r>
    <n v="71"/>
    <n v="5282990858"/>
    <d v="2025-06-12T00:00:00"/>
    <m/>
    <m/>
    <n v="253831060"/>
    <n v="2030"/>
    <s v="EUR"/>
    <n v="7730427829"/>
    <d v="2025-06-13T00:00:00"/>
    <s v="Project Cargo"/>
    <m/>
    <d v="2025-05-30T00:00:00"/>
    <d v="2025-06-07T00:00:00"/>
    <x v="0"/>
    <n v="6"/>
    <x v="0"/>
    <x v="0"/>
    <x v="0"/>
    <x v="1"/>
    <x v="1"/>
  </r>
  <r>
    <n v="71"/>
    <n v="5283003568"/>
    <d v="2025-06-12T00:00:00"/>
    <m/>
    <m/>
    <n v="254456795"/>
    <n v="5116"/>
    <s v="EUR"/>
    <n v="7730427832"/>
    <d v="2025-06-13T00:00:00"/>
    <s v="Project Cargo"/>
    <m/>
    <d v="2025-06-06T00:00:00"/>
    <d v="2025-06-29T00:00:00"/>
    <x v="0"/>
    <n v="6"/>
    <x v="0"/>
    <x v="0"/>
    <x v="0"/>
    <x v="1"/>
    <x v="1"/>
  </r>
  <r>
    <n v="71"/>
    <n v="5547732165"/>
    <d v="2025-06-24T00:00:00"/>
    <m/>
    <m/>
    <n v="252997732"/>
    <n v="1599"/>
    <s v="EUR"/>
    <n v="7730431086"/>
    <d v="2025-06-27T00:00:00"/>
    <s v="Project Cargo"/>
    <m/>
    <d v="2025-04-29T00:00:00"/>
    <d v="2025-05-15T00:00:00"/>
    <x v="0"/>
    <n v="6"/>
    <x v="0"/>
    <x v="0"/>
    <x v="0"/>
    <x v="1"/>
    <x v="1"/>
  </r>
  <r>
    <n v="381"/>
    <n v="5611262377"/>
    <s v="-"/>
    <m/>
    <m/>
    <n v="253163669"/>
    <n v="150"/>
    <s v="USD"/>
    <n v="7730431108"/>
    <d v="2025-06-27T00:00:00"/>
    <s v="UNHCR"/>
    <m/>
    <d v="2025-05-23T00:00:00"/>
    <d v="2025-08-04T00:00:00"/>
    <x v="0"/>
    <n v="6"/>
    <x v="0"/>
    <x v="5"/>
    <x v="0"/>
    <x v="1"/>
    <x v="1"/>
  </r>
  <r>
    <n v="71"/>
    <n v="5283050036"/>
    <d v="2025-07-07T00:00:00"/>
    <d v="2025-06-27T00:00:00"/>
    <m/>
    <n v="243320072"/>
    <n v="7333"/>
    <s v="EUR"/>
    <n v="7730434505"/>
    <d v="2025-07-08T00:00:00"/>
    <s v="Project Cargo"/>
    <m/>
    <d v="2024-08-17T09:00:00"/>
    <d v="2024-09-09T03:00:00"/>
    <x v="4"/>
    <n v="7"/>
    <x v="0"/>
    <x v="0"/>
    <x v="0"/>
    <x v="0"/>
    <x v="0"/>
  </r>
  <r>
    <n v="71"/>
    <n v="5283050033"/>
    <d v="2025-07-07T00:00:00"/>
    <d v="2025-06-27T00:00:00"/>
    <m/>
    <n v="245597842"/>
    <n v="5535"/>
    <s v="EUR"/>
    <n v="7730434507"/>
    <d v="2025-07-08T00:00:00"/>
    <s v="Project Cargo"/>
    <m/>
    <d v="2024-10-18T12:00:00"/>
    <d v="2024-10-26T14:00:00"/>
    <x v="4"/>
    <n v="7"/>
    <x v="0"/>
    <x v="0"/>
    <x v="0"/>
    <x v="0"/>
    <x v="0"/>
  </r>
  <r>
    <n v="71"/>
    <n v="5283050032"/>
    <d v="2025-07-07T00:00:00"/>
    <d v="2025-06-27T00:00:00"/>
    <m/>
    <n v="245365386"/>
    <n v="16752"/>
    <s v="EUR"/>
    <n v="7730434506"/>
    <d v="2025-07-08T00:00:00"/>
    <s v="Project Cargo"/>
    <m/>
    <d v="2024-10-18T12:00:00"/>
    <d v="2024-10-26T14:00:00"/>
    <x v="4"/>
    <n v="7"/>
    <x v="0"/>
    <x v="0"/>
    <x v="0"/>
    <x v="0"/>
    <x v="0"/>
  </r>
  <r>
    <n v="71"/>
    <n v="5283049798"/>
    <d v="2025-07-07T00:00:00"/>
    <d v="2025-06-27T00:00:00"/>
    <m/>
    <n v="247968245"/>
    <n v="4214"/>
    <s v="EUR"/>
    <n v="7730434508"/>
    <d v="2025-07-08T00:00:00"/>
    <s v="Project Cargo"/>
    <m/>
    <d v="2025-01-07T12:00:00"/>
    <d v="2025-01-27T12:00:00"/>
    <x v="4"/>
    <n v="7"/>
    <x v="0"/>
    <x v="0"/>
    <x v="0"/>
    <x v="0"/>
    <x v="0"/>
  </r>
  <r>
    <n v="71"/>
    <n v="5283049804"/>
    <d v="2025-07-07T00:00:00"/>
    <d v="2025-06-27T00:00:00"/>
    <m/>
    <n v="248028999"/>
    <n v="15395"/>
    <s v="EUR"/>
    <n v="7730434509"/>
    <d v="2025-07-08T00:00:00"/>
    <s v="Project Cargo"/>
    <m/>
    <d v="2025-01-07T12:00:00"/>
    <d v="2025-01-27T12:00:00"/>
    <x v="4"/>
    <n v="7"/>
    <x v="0"/>
    <x v="0"/>
    <x v="0"/>
    <x v="0"/>
    <x v="0"/>
  </r>
  <r>
    <n v="71"/>
    <n v="5283049797"/>
    <d v="2025-07-07T00:00:00"/>
    <d v="2025-06-27T00:00:00"/>
    <m/>
    <n v="248604937"/>
    <n v="4364"/>
    <s v="EUR"/>
    <n v="7730434511"/>
    <d v="2025-07-08T00:00:00"/>
    <s v="Project Cargo"/>
    <m/>
    <d v="2025-01-07T12:00:00"/>
    <d v="2025-01-27T12:00:00"/>
    <x v="4"/>
    <n v="7"/>
    <x v="0"/>
    <x v="0"/>
    <x v="0"/>
    <x v="0"/>
    <x v="0"/>
  </r>
  <r>
    <n v="71"/>
    <n v="5283049735"/>
    <d v="2025-07-07T00:00:00"/>
    <d v="2025-06-27T00:00:00"/>
    <m/>
    <n v="248601381"/>
    <n v="1992"/>
    <s v="EUR"/>
    <n v="7730434510"/>
    <d v="2025-07-08T00:00:00"/>
    <s v="Project Cargo"/>
    <m/>
    <d v="2025-01-13T06:08:00"/>
    <d v="2025-03-03T04:00:00"/>
    <x v="4"/>
    <n v="7"/>
    <x v="0"/>
    <x v="0"/>
    <x v="0"/>
    <x v="0"/>
    <x v="0"/>
  </r>
  <r>
    <n v="71"/>
    <n v="5283050035"/>
    <d v="2025-07-07T00:00:00"/>
    <d v="2025-06-27T00:00:00"/>
    <m/>
    <n v="248978954"/>
    <n v="3880"/>
    <s v="EUR"/>
    <n v="7730434512"/>
    <d v="2025-07-08T00:00:00"/>
    <s v="Project Cargo"/>
    <m/>
    <d v="2025-01-25T12:59:00"/>
    <d v="2025-02-17T12:00:00"/>
    <x v="4"/>
    <n v="7"/>
    <x v="0"/>
    <x v="0"/>
    <x v="0"/>
    <x v="0"/>
    <x v="0"/>
  </r>
  <r>
    <n v="71"/>
    <n v="5283050038"/>
    <d v="2025-07-07T00:00:00"/>
    <d v="2025-06-27T00:00:00"/>
    <m/>
    <n v="249018477"/>
    <n v="3867"/>
    <s v="EUR"/>
    <n v="7730434513"/>
    <d v="2025-07-08T00:00:00"/>
    <s v="Project Cargo"/>
    <m/>
    <d v="2025-01-25T12:59:00"/>
    <d v="2025-02-17T12:00:00"/>
    <x v="4"/>
    <n v="7"/>
    <x v="0"/>
    <x v="0"/>
    <x v="0"/>
    <x v="0"/>
    <x v="0"/>
  </r>
  <r>
    <n v="71"/>
    <n v="5283050047"/>
    <d v="2025-07-07T00:00:00"/>
    <d v="2025-06-27T00:00:00"/>
    <m/>
    <n v="249134497"/>
    <n v="8071"/>
    <s v="EUR"/>
    <n v="7730434514"/>
    <d v="2025-07-08T00:00:00"/>
    <s v="Project Cargo"/>
    <m/>
    <d v="2025-01-31T12:29:00"/>
    <d v="2025-02-24T12:00:00"/>
    <x v="4"/>
    <n v="7"/>
    <x v="0"/>
    <x v="0"/>
    <x v="0"/>
    <x v="0"/>
    <x v="0"/>
  </r>
  <r>
    <n v="71"/>
    <n v="5283050034"/>
    <d v="2025-07-07T00:00:00"/>
    <d v="2025-06-27T00:00:00"/>
    <m/>
    <n v="250159978"/>
    <n v="3824"/>
    <s v="EUR"/>
    <n v="7730434515"/>
    <d v="2025-07-08T00:00:00"/>
    <s v="Project Cargo"/>
    <m/>
    <d v="2025-02-21T12:59:00"/>
    <d v="2025-03-19T13:00:00"/>
    <x v="4"/>
    <n v="7"/>
    <x v="0"/>
    <x v="0"/>
    <x v="0"/>
    <x v="0"/>
    <x v="0"/>
  </r>
  <r>
    <n v="10171"/>
    <n v="5481734860"/>
    <d v="2025-07-07T00:00:00"/>
    <d v="2025-07-11T00:00:00"/>
    <m/>
    <s v="VNZ000053"/>
    <n v="35402"/>
    <s v="USD"/>
    <n v="7730436788"/>
    <d v="2025-07-17T00:00:00"/>
    <s v="MISC"/>
    <m/>
    <d v="2025-06-27T00:00:00"/>
    <d v="2025-06-20T00:00:00"/>
    <x v="6"/>
    <n v="7"/>
    <x v="0"/>
    <x v="1"/>
    <x v="1"/>
    <x v="0"/>
    <x v="0"/>
  </r>
  <r>
    <n v="71"/>
    <n v="5283074296"/>
    <d v="2025-07-08T00:00:00"/>
    <d v="2025-07-08T00:00:00"/>
    <m/>
    <n v="254563722"/>
    <n v="5983"/>
    <s v="EUR"/>
    <n v="7730438687"/>
    <d v="2025-07-24T00:00:00"/>
    <s v="Project Cargo"/>
    <m/>
    <d v="2025-07-06T00:00:00"/>
    <d v="2025-07-25T00:00:00"/>
    <x v="6"/>
    <n v="7"/>
    <x v="0"/>
    <x v="0"/>
    <x v="0"/>
    <x v="0"/>
    <x v="1"/>
  </r>
  <r>
    <n v="71"/>
    <n v="5283072808"/>
    <d v="2025-07-08T00:00:00"/>
    <d v="2025-07-08T00:00:00"/>
    <m/>
    <n v="254563721"/>
    <n v="5996"/>
    <s v="EUR"/>
    <n v="7730438686"/>
    <d v="2025-07-24T00:00:00"/>
    <s v="Project Cargo"/>
    <m/>
    <d v="2025-07-06T00:00:00"/>
    <d v="2025-07-25T00:00:00"/>
    <x v="6"/>
    <n v="7"/>
    <x v="0"/>
    <x v="0"/>
    <x v="0"/>
    <x v="0"/>
    <x v="1"/>
  </r>
  <r>
    <n v="71"/>
    <n v="5283074297"/>
    <d v="2025-07-08T00:00:00"/>
    <d v="2025-07-08T00:00:00"/>
    <m/>
    <n v="254563723"/>
    <n v="50795"/>
    <s v="EUR"/>
    <n v="7730438701"/>
    <d v="2025-07-24T00:00:00"/>
    <s v="Project Cargo"/>
    <m/>
    <d v="2025-07-06T00:00:00"/>
    <d v="2025-07-25T00:00:00"/>
    <x v="6"/>
    <n v="7"/>
    <x v="0"/>
    <x v="0"/>
    <x v="0"/>
    <x v="0"/>
    <x v="1"/>
  </r>
  <r>
    <n v="71"/>
    <n v="5283080459"/>
    <d v="2025-07-14T00:00:00"/>
    <d v="2025-07-10T00:00:00"/>
    <d v="2025-07-14T00:00:00"/>
    <n v="256050204"/>
    <n v="3281"/>
    <s v="EUR"/>
    <n v="7730436730"/>
    <d v="2025-07-17T00:00:00"/>
    <s v="Project Cargo"/>
    <m/>
    <d v="2025-07-08T00:00:00"/>
    <d v="2025-07-29T00:00:00"/>
    <x v="6"/>
    <n v="7"/>
    <x v="0"/>
    <x v="0"/>
    <x v="0"/>
    <x v="0"/>
    <x v="1"/>
  </r>
  <r>
    <n v="71"/>
    <n v="5283109005"/>
    <d v="2025-07-24T00:00:00"/>
    <d v="2025-07-24T00:00:00"/>
    <d v="2025-07-24T00:00:00"/>
    <n v="256766384"/>
    <n v="3439"/>
    <s v="EUR"/>
    <n v="7730468159"/>
    <d v="2025-11-19T00:00:00"/>
    <s v="Project Cargo"/>
    <m/>
    <d v="2025-07-21T00:00:00"/>
    <d v="2025-08-12T00:00:00"/>
    <x v="6"/>
    <n v="11"/>
    <x v="0"/>
    <x v="0"/>
    <x v="0"/>
    <x v="1"/>
    <x v="1"/>
  </r>
  <r>
    <n v="71"/>
    <n v="5283343359"/>
    <d v="2025-07-24T00:00:00"/>
    <d v="2025-07-24T00:00:00"/>
    <d v="2025-07-24T00:00:00"/>
    <n v="256766384"/>
    <n v="37"/>
    <s v="EUR"/>
    <n v="7730468159"/>
    <d v="2025-11-19T00:00:00"/>
    <s v="Project Cargo"/>
    <m/>
    <d v="2025-07-21T00:00:00"/>
    <d v="2025-08-12T00:00:00"/>
    <x v="6"/>
    <n v="11"/>
    <x v="0"/>
    <x v="0"/>
    <x v="0"/>
    <x v="1"/>
    <x v="1"/>
  </r>
  <r>
    <n v="71"/>
    <n v="5283091616"/>
    <d v="2025-07-25T00:00:00"/>
    <d v="2025-07-16T00:00:00"/>
    <m/>
    <n v="254921831"/>
    <n v="16158"/>
    <s v="EUR"/>
    <n v="7730439837"/>
    <d v="2025-07-30T00:00:00"/>
    <s v="Project Cargo"/>
    <m/>
    <d v="2025-06-17T00:00:00"/>
    <d v="2025-07-08T00:00:00"/>
    <x v="6"/>
    <n v="7"/>
    <x v="0"/>
    <x v="0"/>
    <x v="0"/>
    <x v="0"/>
    <x v="0"/>
  </r>
  <r>
    <n v="71"/>
    <n v="5283091628"/>
    <d v="2025-07-25T00:00:00"/>
    <d v="2025-07-16T00:00:00"/>
    <m/>
    <n v="255167159"/>
    <n v="61"/>
    <s v="EUR"/>
    <n v="7730439838"/>
    <d v="2025-07-30T00:00:00"/>
    <s v="Project Cargo"/>
    <m/>
    <d v="2025-06-21T00:00:00"/>
    <d v="2025-07-24T00:00:00"/>
    <x v="6"/>
    <n v="7"/>
    <x v="0"/>
    <x v="0"/>
    <x v="0"/>
    <x v="0"/>
    <x v="0"/>
  </r>
  <r>
    <n v="71"/>
    <n v="5283039530"/>
    <d v="2025-07-25T00:00:00"/>
    <d v="2025-06-24T00:00:00"/>
    <m/>
    <n v="255167159"/>
    <n v="6119"/>
    <s v="EUR"/>
    <n v="7730439838"/>
    <d v="2025-07-30T00:00:00"/>
    <s v="Project Cargo"/>
    <m/>
    <d v="2025-06-21T00:00:00"/>
    <d v="2025-07-24T00:00:00"/>
    <x v="4"/>
    <n v="7"/>
    <x v="0"/>
    <x v="0"/>
    <x v="0"/>
    <x v="0"/>
    <x v="1"/>
  </r>
  <r>
    <n v="71"/>
    <n v="5283025681"/>
    <d v="2025-07-29T00:00:00"/>
    <d v="2025-06-18T00:00:00"/>
    <d v="2025-07-29T00:00:00"/>
    <s v="254563214 "/>
    <n v="12010"/>
    <s v="EUR"/>
    <n v="7730440874"/>
    <d v="2025-08-01T00:00:00"/>
    <s v="Project Cargo"/>
    <m/>
    <d v="2025-06-14T00:00:00"/>
    <d v="2025-07-04T00:00:00"/>
    <x v="4"/>
    <n v="8"/>
    <x v="0"/>
    <x v="0"/>
    <x v="0"/>
    <x v="0"/>
    <x v="1"/>
  </r>
  <r>
    <n v="10171"/>
    <n v="5481928489"/>
    <d v="2025-07-31T00:00:00"/>
    <d v="2025-10-20T00:00:00"/>
    <d v="2025-10-30T00:00:00"/>
    <n v="255605296"/>
    <n v="37368"/>
    <s v="USD"/>
    <n v="7730464604"/>
    <d v="2025-11-03T00:00:00"/>
    <s v="MISC"/>
    <m/>
    <d v="2025-07-26T00:00:00"/>
    <d v="2025-08-17T00:00:00"/>
    <x v="9"/>
    <n v="11"/>
    <x v="0"/>
    <x v="1"/>
    <x v="1"/>
    <x v="0"/>
    <x v="0"/>
  </r>
  <r>
    <n v="71"/>
    <n v="5283239414"/>
    <d v="2025-09-17T00:00:00"/>
    <d v="2025-09-17T00:00:00"/>
    <d v="2025-09-17T00:00:00"/>
    <n v="257076069"/>
    <n v="11672"/>
    <s v="EUR"/>
    <n v="7730453405"/>
    <d v="2025-09-22T00:00:00"/>
    <s v="Project Cargo"/>
    <m/>
    <d v="2025-07-28T00:00:00"/>
    <d v="2025-08-09T00:00:00"/>
    <x v="10"/>
    <n v="9"/>
    <x v="0"/>
    <x v="0"/>
    <x v="0"/>
    <x v="1"/>
    <x v="0"/>
  </r>
  <r>
    <n v="71"/>
    <n v="5283239415"/>
    <d v="2025-09-17T00:00:00"/>
    <d v="2025-09-17T00:00:00"/>
    <d v="2025-09-17T00:00:00"/>
    <n v="257204290"/>
    <n v="6547"/>
    <s v="EUR"/>
    <n v="7730453341"/>
    <d v="2025-09-19T00:00:00"/>
    <s v="Project Cargo"/>
    <m/>
    <d v="2025-07-27T00:00:00"/>
    <d v="2025-08-19T00:00:00"/>
    <x v="10"/>
    <n v="9"/>
    <x v="0"/>
    <x v="0"/>
    <x v="0"/>
    <x v="1"/>
    <x v="0"/>
  </r>
  <r>
    <n v="71"/>
    <n v="5283079332"/>
    <d v="2025-08-05T00:00:00"/>
    <d v="2025-07-10T00:00:00"/>
    <d v="2025-08-05T00:00:00"/>
    <n v="252225667"/>
    <n v="114"/>
    <s v="EUR"/>
    <n v="7730442555"/>
    <d v="2025-08-08T00:00:00"/>
    <s v="Project Cargo"/>
    <m/>
    <d v="2025-04-09T00:00:00"/>
    <d v="2025-05-15T00:00:00"/>
    <x v="6"/>
    <n v="8"/>
    <x v="0"/>
    <x v="0"/>
    <x v="0"/>
    <x v="0"/>
    <x v="0"/>
  </r>
  <r>
    <n v="71"/>
    <n v="5547952084"/>
    <d v="2025-09-17T00:00:00"/>
    <d v="2025-09-17T00:00:00"/>
    <d v="2025-09-17T00:00:00"/>
    <n v="257262659"/>
    <n v="3426"/>
    <s v="EUR"/>
    <n v="7730453155"/>
    <d v="2025-09-19T00:00:00"/>
    <s v="Project Cargo"/>
    <m/>
    <d v="2025-07-28T00:00:00"/>
    <d v="2025-08-09T00:00:00"/>
    <x v="10"/>
    <n v="9"/>
    <x v="0"/>
    <x v="0"/>
    <x v="0"/>
    <x v="1"/>
    <x v="0"/>
  </r>
  <r>
    <n v="71"/>
    <n v="5547856241"/>
    <d v="2025-08-13T00:00:00"/>
    <d v="2025-08-09T00:00:00"/>
    <d v="2025-08-13T00:00:00"/>
    <n v="257671210"/>
    <n v="1578"/>
    <s v="EUR"/>
    <n v="7730444495"/>
    <d v="2025-08-18T00:00:00"/>
    <s v="Project Cargo"/>
    <m/>
    <d v="2025-08-05T00:00:00"/>
    <d v="2025-08-21T00:00:00"/>
    <x v="8"/>
    <n v="8"/>
    <x v="0"/>
    <x v="0"/>
    <x v="0"/>
    <x v="0"/>
    <x v="1"/>
  </r>
  <r>
    <n v="71"/>
    <n v="5283188419"/>
    <d v="2025-08-28T00:00:00"/>
    <d v="2025-08-26T00:00:00"/>
    <d v="2025-08-28T00:00:00"/>
    <n v="257076071"/>
    <n v="1709"/>
    <s v="EUR"/>
    <n v="7730447881"/>
    <d v="2025-09-02T00:00:00"/>
    <s v="Project Cargo"/>
    <m/>
    <d v="2025-08-04T00:00:00"/>
    <d v="2025-08-16T00:00:00"/>
    <x v="8"/>
    <n v="9"/>
    <x v="0"/>
    <x v="0"/>
    <x v="0"/>
    <x v="0"/>
    <x v="0"/>
  </r>
  <r>
    <n v="71"/>
    <n v="5283188420"/>
    <d v="2025-08-28T00:00:00"/>
    <d v="2025-08-26T00:00:00"/>
    <d v="2025-08-28T00:00:00"/>
    <n v="257413553"/>
    <n v="1341"/>
    <s v="EUR"/>
    <n v="7730447880"/>
    <d v="2025-09-02T00:00:00"/>
    <s v="Project Cargo"/>
    <m/>
    <d v="2025-08-04T00:00:00"/>
    <d v="2025-08-16T00:00:00"/>
    <x v="8"/>
    <n v="9"/>
    <x v="0"/>
    <x v="0"/>
    <x v="0"/>
    <x v="0"/>
    <x v="0"/>
  </r>
  <r>
    <n v="10171"/>
    <n v="5481867581"/>
    <d v="2025-09-04T00:00:00"/>
    <d v="2025-09-23T00:00:00"/>
    <d v="2025-10-01T00:00:00"/>
    <n v="255605292"/>
    <n v="51905"/>
    <s v="USD"/>
    <n v="7730463062"/>
    <d v="2025-10-28T00:00:00"/>
    <s v="MISC"/>
    <m/>
    <d v="2025-08-30T00:00:00"/>
    <d v="2025-08-24T00:00:00"/>
    <x v="10"/>
    <n v="10"/>
    <x v="0"/>
    <x v="1"/>
    <x v="1"/>
    <x v="0"/>
    <x v="0"/>
  </r>
  <r>
    <n v="71"/>
    <n v="5283066890"/>
    <d v="2025-09-05T00:00:00"/>
    <d v="2025-07-04T00:00:00"/>
    <d v="2025-09-05T00:00:00"/>
    <n v="252028559"/>
    <n v="6049"/>
    <s v="EUR"/>
    <n v="7730450801"/>
    <d v="2025-09-12T00:00:00"/>
    <s v="Project Cargo"/>
    <m/>
    <d v="2025-04-09T00:00:00"/>
    <d v="2025-05-07T00:00:00"/>
    <x v="6"/>
    <n v="9"/>
    <x v="0"/>
    <x v="0"/>
    <x v="0"/>
    <x v="0"/>
    <x v="0"/>
  </r>
  <r>
    <n v="71"/>
    <n v="5283077455"/>
    <d v="2025-09-05T00:00:00"/>
    <d v="2025-07-09T00:00:00"/>
    <d v="2025-09-05T00:00:00"/>
    <n v="255848776"/>
    <n v="1784"/>
    <s v="EUR"/>
    <n v="7730450802"/>
    <d v="2025-09-12T00:00:00"/>
    <s v="Project Cargo"/>
    <m/>
    <d v="2025-07-07T00:00:00"/>
    <d v="2025-07-19T00:00:00"/>
    <x v="6"/>
    <n v="9"/>
    <x v="0"/>
    <x v="0"/>
    <x v="0"/>
    <x v="0"/>
    <x v="1"/>
  </r>
  <r>
    <n v="71"/>
    <n v="5283154456"/>
    <d v="2025-09-05T00:00:00"/>
    <d v="2025-08-12T00:00:00"/>
    <d v="2025-09-05T00:00:00"/>
    <n v="254564003"/>
    <n v="5208"/>
    <s v="EUR"/>
    <n v="7730450803"/>
    <d v="2025-09-12T00:00:00"/>
    <s v="Project Cargo"/>
    <m/>
    <d v="2025-08-03T00:00:00"/>
    <d v="2025-08-22T00:00:00"/>
    <x v="8"/>
    <n v="9"/>
    <x v="0"/>
    <x v="0"/>
    <x v="0"/>
    <x v="0"/>
    <x v="0"/>
  </r>
  <r>
    <n v="71"/>
    <n v="5283050042"/>
    <d v="2025-09-05T00:00:00"/>
    <d v="2025-06-27T00:00:00"/>
    <d v="2025-09-05T00:00:00"/>
    <n v="254736119"/>
    <n v="1506"/>
    <s v="EUR"/>
    <n v="7730450804"/>
    <d v="2025-09-12T00:00:00"/>
    <s v="Project Cargo"/>
    <m/>
    <d v="2025-06-14T00:00:00"/>
    <d v="2025-06-20T00:00:00"/>
    <x v="4"/>
    <n v="9"/>
    <x v="0"/>
    <x v="0"/>
    <x v="0"/>
    <x v="0"/>
    <x v="0"/>
  </r>
  <r>
    <n v="515"/>
    <n v="5548004788"/>
    <d v="2025-10-17T00:00:00"/>
    <d v="2025-10-16T00:00:00"/>
    <d v="2025-10-17T00:00:00"/>
    <n v="258730291"/>
    <n v="104352"/>
    <s v="USD"/>
    <n v="7730463005"/>
    <d v="2025-10-28T00:00:00"/>
    <s v="MISC"/>
    <m/>
    <d v="2025-10-13T00:00:00"/>
    <d v="2025-10-28T00:00:00"/>
    <x v="9"/>
    <n v="10"/>
    <x v="0"/>
    <x v="0"/>
    <x v="0"/>
    <x v="0"/>
    <x v="1"/>
  </r>
  <r>
    <n v="375"/>
    <n v="5459153211"/>
    <d v="2025-10-27T00:00:00"/>
    <d v="2025-10-23T00:00:00"/>
    <d v="2025-10-27T00:00:00"/>
    <n v="260313388"/>
    <n v="4576"/>
    <s v="USD"/>
    <n v="7730463579"/>
    <d v="2025-10-29T00:00:00"/>
    <s v="MISC"/>
    <m/>
    <d v="2025-10-12T00:00:00"/>
    <d v="2025-11-27T00:00:00"/>
    <x v="9"/>
    <n v="10"/>
    <x v="0"/>
    <x v="6"/>
    <x v="0"/>
    <x v="0"/>
    <x v="0"/>
  </r>
  <r>
    <n v="10171"/>
    <n v="5481950974"/>
    <d v="2025-10-28T00:00:00"/>
    <d v="2025-10-30T00:00:00"/>
    <d v="2025-11-06T00:00:00"/>
    <n v="259795228"/>
    <n v="35122"/>
    <s v="USD"/>
    <n v="7730466870"/>
    <d v="2025-11-12T00:00:00"/>
    <s v="MISC"/>
    <m/>
    <d v="2025-10-24T00:00:00"/>
    <d v="2025-11-17T00:00:00"/>
    <x v="9"/>
    <n v="11"/>
    <x v="0"/>
    <x v="1"/>
    <x v="1"/>
    <x v="0"/>
    <x v="0"/>
  </r>
  <r>
    <n v="515"/>
    <n v="5283327325"/>
    <d v="2025-10-30T00:00:00"/>
    <d v="2025-10-30T00:00:00"/>
    <d v="2025-10-30T00:00:00"/>
    <s v="255286801 "/>
    <n v="341368"/>
    <s v="USD"/>
    <n v="7730466715"/>
    <d v="2025-11-12T00:00:00"/>
    <s v="MISC"/>
    <m/>
    <d v="2025-08-07T00:00:00"/>
    <d v="2025-09-13T00:00:00"/>
    <x v="9"/>
    <n v="11"/>
    <x v="0"/>
    <x v="0"/>
    <x v="0"/>
    <x v="1"/>
    <x v="0"/>
  </r>
  <r>
    <n v="515"/>
    <n v="5283327324"/>
    <d v="2025-10-30T00:00:00"/>
    <d v="2025-10-30T00:00:00"/>
    <d v="2025-10-30T00:00:00"/>
    <s v="255216328 "/>
    <n v="281986"/>
    <s v="USD"/>
    <n v="7730466715"/>
    <d v="2025-11-12T00:00:00"/>
    <s v="MISC"/>
    <m/>
    <d v="2025-07-31T00:00:00"/>
    <d v="2025-09-06T00:00:00"/>
    <x v="9"/>
    <n v="11"/>
    <x v="0"/>
    <x v="0"/>
    <x v="0"/>
    <x v="1"/>
    <x v="0"/>
  </r>
  <r>
    <n v="71"/>
    <n v="5283363181"/>
    <d v="2025-11-14T00:00:00"/>
    <d v="2025-11-14T00:00:00"/>
    <d v="2025-11-14T00:00:00"/>
    <n v="261750900"/>
    <n v="920"/>
    <s v="EUR"/>
    <n v="7730470927"/>
    <d v="2025-11-28T00:00:00"/>
    <s v="Project Cargo"/>
    <m/>
    <d v="2025-11-14T00:00:00"/>
    <d v="2025-12-02T00:00:00"/>
    <x v="11"/>
    <n v="11"/>
    <x v="0"/>
    <x v="0"/>
    <x v="0"/>
    <x v="1"/>
    <x v="1"/>
  </r>
  <r>
    <n v="71"/>
    <n v="5283381153"/>
    <d v="2025-11-25T00:00:00"/>
    <d v="2025-11-24T00:00:00"/>
    <d v="2025-11-25T00:00:00"/>
    <n v="261934517"/>
    <n v="16690"/>
    <s v="EUR"/>
    <n v="7730479971"/>
    <d v="2026-01-07T00:00:00"/>
    <s v="Project Cargo"/>
    <m/>
    <d v="2025-11-23T00:00:00"/>
    <d v="2025-12-09T00:00:00"/>
    <x v="11"/>
    <n v="1"/>
    <x v="0"/>
    <x v="0"/>
    <x v="0"/>
    <x v="0"/>
    <x v="1"/>
  </r>
  <r>
    <n v="193"/>
    <n v="7539843020"/>
    <d v="2025-11-14T00:00:00"/>
    <d v="2025-11-14T00:00:00"/>
    <s v="-"/>
    <n v="258817687"/>
    <n v="722883"/>
    <s v="EUR"/>
    <n v="7730476320"/>
    <d v="2025-12-19T00:00:00"/>
    <s v="UNHCR"/>
    <m/>
    <d v="2025-10-19T00:00:00"/>
    <d v="2025-11-22T00:00:00"/>
    <x v="11"/>
    <n v="12"/>
    <x v="1"/>
    <x v="2"/>
    <x v="0"/>
    <x v="0"/>
    <x v="0"/>
  </r>
  <r>
    <n v="193"/>
    <n v="7540982885"/>
    <d v="2025-11-14T00:00:00"/>
    <d v="2025-11-14T00:00:00"/>
    <s v="-"/>
    <n v="258817687"/>
    <n v="392"/>
    <s v="EUR"/>
    <n v="7730476320"/>
    <d v="2025-12-19T00:00:00"/>
    <s v="UNHCR"/>
    <m/>
    <d v="2025-10-19T00:00:00"/>
    <d v="2025-11-22T00:00:00"/>
    <x v="11"/>
    <n v="12"/>
    <x v="1"/>
    <x v="2"/>
    <x v="0"/>
    <x v="0"/>
    <x v="0"/>
  </r>
  <r>
    <n v="375"/>
    <n v="5459163606"/>
    <d v="2025-12-05T00:00:00"/>
    <d v="2025-12-05T00:00:00"/>
    <d v="2025-12-05T00:00:00"/>
    <n v="258817687"/>
    <n v="3784"/>
    <s v="USD"/>
    <n v="7730476320"/>
    <d v="2025-12-19T00:00:00"/>
    <s v="UNHCR"/>
    <m/>
    <d v="2025-10-19T00:00:00"/>
    <d v="2025-11-22T00:00:00"/>
    <x v="12"/>
    <n v="12"/>
    <x v="0"/>
    <x v="6"/>
    <x v="0"/>
    <x v="1"/>
    <x v="0"/>
  </r>
  <r>
    <n v="193"/>
    <n v="7540506308"/>
    <d v="2025-12-10T00:00:00"/>
    <d v="2025-11-26T00:00:00"/>
    <s v="-"/>
    <n v="259736381"/>
    <n v="2607873"/>
    <s v="EUR"/>
    <n v="7730481669"/>
    <d v="2026-01-14T00:00:00"/>
    <s v="UNHCR"/>
    <m/>
    <d v="2025-10-19T00:00:00"/>
    <d v="2025-12-02T00:00:00"/>
    <x v="11"/>
    <n v="1"/>
    <x v="1"/>
    <x v="2"/>
    <x v="0"/>
    <x v="0"/>
    <x v="0"/>
  </r>
  <r>
    <n v="381"/>
    <n v="5611289990"/>
    <d v="2025-12-12T00:00:00"/>
    <d v="2025-10-27T00:00:00"/>
    <d v="2025-12-12T00:00:00"/>
    <n v="259736381"/>
    <n v="4398"/>
    <s v="USD"/>
    <n v="7730481669"/>
    <d v="2026-01-14T00:00:00"/>
    <s v="UNHCR"/>
    <m/>
    <d v="2025-10-19T00:00:00"/>
    <d v="2025-12-02T00:00:00"/>
    <x v="9"/>
    <n v="1"/>
    <x v="0"/>
    <x v="5"/>
    <x v="0"/>
    <x v="0"/>
    <x v="0"/>
  </r>
  <r>
    <n v="381"/>
    <n v="5611289991"/>
    <d v="2025-12-12T00:00:00"/>
    <d v="2025-10-27T00:00:00"/>
    <d v="2025-12-12T00:00:00"/>
    <n v="259736381"/>
    <n v="1466"/>
    <s v="USD"/>
    <n v="7730481669"/>
    <d v="2026-01-14T00:00:00"/>
    <s v="UNHCR"/>
    <m/>
    <d v="2025-10-19T00:00:00"/>
    <d v="2025-12-02T00:00:00"/>
    <x v="9"/>
    <n v="1"/>
    <x v="0"/>
    <x v="5"/>
    <x v="0"/>
    <x v="0"/>
    <x v="0"/>
  </r>
  <r>
    <n v="381"/>
    <n v="5611289989"/>
    <d v="2025-12-12T00:00:00"/>
    <d v="2025-10-27T00:00:00"/>
    <d v="2025-12-12T00:00:00"/>
    <n v="259736381"/>
    <n v="2392"/>
    <s v="USD"/>
    <n v="7730481669"/>
    <d v="2026-01-14T00:00:00"/>
    <s v="UNHCR"/>
    <m/>
    <d v="2025-10-19T00:00:00"/>
    <d v="2025-12-02T00:00:00"/>
    <x v="9"/>
    <n v="1"/>
    <x v="0"/>
    <x v="5"/>
    <x v="0"/>
    <x v="0"/>
    <x v="0"/>
  </r>
  <r>
    <n v="381"/>
    <n v="5611292359"/>
    <d v="2025-12-12T00:00:00"/>
    <d v="2025-11-07T00:00:00"/>
    <d v="2025-12-12T00:00:00"/>
    <n v="259736381"/>
    <n v="9617"/>
    <s v="USD"/>
    <n v="7730481669"/>
    <d v="2026-01-14T00:00:00"/>
    <s v="UNHCR"/>
    <m/>
    <d v="2025-10-19T00:00:00"/>
    <d v="2025-12-02T00:00:00"/>
    <x v="11"/>
    <n v="1"/>
    <x v="0"/>
    <x v="5"/>
    <x v="0"/>
    <x v="0"/>
    <x v="0"/>
  </r>
  <r>
    <n v="193"/>
    <n v="7541491271"/>
    <d v="2025-12-15T00:00:00"/>
    <d v="2025-12-15T00:00:00"/>
    <s v="-"/>
    <s v="A55521846"/>
    <n v="91940"/>
    <s v="EUR"/>
    <n v="7730477038"/>
    <d v="2025-12-23T00:00:00"/>
    <s v="MISC"/>
    <m/>
    <d v="2025-07-21T00:00:00"/>
    <d v="2025-07-27T00:00:00"/>
    <x v="12"/>
    <n v="12"/>
    <x v="1"/>
    <x v="2"/>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7396D9-8EC2-40F4-99E3-6DA5151660FD}" name="PivotTable6" cacheId="12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27:B28" firstHeaderRow="1" firstDataRow="1" firstDataCol="0" rowPageCount="1" colPageCount="1"/>
  <pivotFields count="2">
    <pivotField axis="axisPage" allDrilled="1" subtotalTop="0" showAll="0" dataSourceSort="1" defaultSubtotal="0" defaultAttributeDrillState="1"/>
    <pivotField dataField="1" subtotalTop="0" showAll="0" defaultSubtotal="0"/>
  </pivotFields>
  <rowItems count="1">
    <i/>
  </rowItems>
  <colItems count="1">
    <i/>
  </colItems>
  <pageFields count="1">
    <pageField fld="0" hier="0" name="[Table1].[Vendor].&amp;[35]" cap="35"/>
  </pageFields>
  <dataFields count="1">
    <dataField name="Distinct Count of Vendor Invoice" fld="1" subtotal="count" baseField="0" baseItem="0">
      <extLst>
        <ext xmlns:x15="http://schemas.microsoft.com/office/spreadsheetml/2010/11/main" uri="{FABC7310-3BB5-11E1-824E-6D434824019B}">
          <x15:dataField isCountDistinct="1"/>
        </ext>
      </extLst>
    </dataField>
  </dataFields>
  <formats count="1">
    <format dxfId="97">
      <pivotArea outline="0" collapsedLevelsAreSubtotals="1" fieldPosition="0"/>
    </format>
  </formats>
  <pivotHierarchies count="47">
    <pivotHierarchy multipleItemSelectionAllowed="1" dragToData="1">
      <members count="17" level="1">
        <member name="[Table1].[Vendor].&amp;[35]"/>
        <member name="[Table1].[Vendor].&amp;[40]"/>
        <member name="[Table1].[Vendor].&amp;[71]"/>
        <member name="[Table1].[Vendor].&amp;[193]"/>
        <member name="[Table1].[Vendor].&amp;[375]"/>
        <member name="[Table1].[Vendor].&amp;[381]"/>
        <member name="[Table1].[Vendor].&amp;[515]"/>
        <member name="[Table1].[Vendor].&amp;[1451]"/>
        <member name="[Table1].[Vendor].&amp;[1571]"/>
        <member name="[Table1].[Vendor].&amp;[1589]"/>
        <member name="[Table1].[Vendor].&amp;[1591]"/>
        <member name="[Table1].[Vendor].&amp;[1592]"/>
        <member name="[Table1].[Vendor].&amp;[10171]"/>
        <member name="[Table1].[Vendor].&amp;[1048704]"/>
        <member name="[Table1].[Vendor].&amp;[1310625]"/>
        <member name="[Table1].[Vendor].&amp;[4500626]"/>
        <member name="[Table1].[Vendor].&amp;[2153194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Distinct Count of Vendor Invoice"/>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KPIS FACTURACIÓN.xlsb.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F00190-57A7-4BE4-AB40-DDEFB63963D0}" name="MonthlyInv" cacheId="12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G4:H18" firstHeaderRow="1" firstDataRow="1" firstDataCol="1" rowPageCount="1" colPageCount="1"/>
  <pivotFields count="4">
    <pivotField axis="axisPage" allDrilled="1" subtotalTop="0" showAll="0" dataSourceSort="1" defaultSubtotal="0" defaultAttributeDrillState="1"/>
    <pivotField axis="axisRow" allDrilled="1" subtotalTop="0" showAll="0" dataSourceSort="1" defaultSubtotal="0" defaultAttributeDrillState="1">
      <items count="1">
        <item x="0"/>
      </items>
    </pivotField>
    <pivotField axis="axisRow" allDrilled="1" subtotalTop="0" showAll="0" dataSourceSort="1" defaultSubtotal="0">
      <items count="13">
        <item x="0" e="0"/>
        <item x="1" e="0"/>
        <item x="2" e="0"/>
        <item x="3" e="0"/>
        <item x="4" e="0"/>
        <item x="5" e="0"/>
        <item x="6" e="0"/>
        <item x="7" e="0"/>
        <item x="8" e="0"/>
        <item x="9" e="0"/>
        <item x="10" e="0"/>
        <item x="11" e="0"/>
        <item x="12" e="0"/>
      </items>
    </pivotField>
    <pivotField dataField="1" subtotalTop="0" showAll="0" defaultSubtotal="0"/>
  </pivotFields>
  <rowFields count="2">
    <field x="2"/>
    <field x="1"/>
  </rowFields>
  <rowItems count="14">
    <i>
      <x/>
    </i>
    <i>
      <x v="1"/>
    </i>
    <i>
      <x v="2"/>
    </i>
    <i>
      <x v="3"/>
    </i>
    <i>
      <x v="4"/>
    </i>
    <i>
      <x v="5"/>
    </i>
    <i>
      <x v="6"/>
    </i>
    <i>
      <x v="7"/>
    </i>
    <i>
      <x v="8"/>
    </i>
    <i>
      <x v="9"/>
    </i>
    <i>
      <x v="10"/>
    </i>
    <i>
      <x v="11"/>
    </i>
    <i>
      <x v="12"/>
    </i>
    <i t="grand">
      <x/>
    </i>
  </rowItems>
  <colItems count="1">
    <i/>
  </colItems>
  <pageFields count="1">
    <pageField fld="0" hier="10" name="[Table1].[Comments].[All]" cap="All"/>
  </pageFields>
  <dataFields count="1">
    <dataField name="Distinct Count of Invoice" fld="3" subtotal="count" baseField="2" baseItem="0">
      <extLst>
        <ext xmlns:x15="http://schemas.microsoft.com/office/spreadsheetml/2010/11/main" uri="{FABC7310-3BB5-11E1-824E-6D434824019B}">
          <x15:dataField isCountDistinct="1"/>
        </ext>
      </extLst>
    </dataField>
  </dataField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Distinct Count of Invoice"/>
    <pivotHierarchy dragToData="1"/>
    <pivotHierarchy dragToData="1"/>
  </pivotHierarchies>
  <pivotTableStyleInfo name="PivotStyleLight16" showRowHeaders="1" showColHeaders="1" showRowStripes="0" showColStripes="0" showLastColumn="1"/>
  <rowHierarchiesUsage count="2">
    <rowHierarchyUsage hierarchyUsage="20"/>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EFB971B-0275-4E73-9D67-71CFE25E2C00}" name="PivotTable1" cacheId="12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46:C49" firstHeaderRow="1" firstDataRow="1" firstDataCol="1" rowPageCount="1" colPageCount="1"/>
  <pivotFields count="3">
    <pivotField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s>
  <rowFields count="1">
    <field x="1"/>
  </rowFields>
  <rowItems count="3">
    <i>
      <x/>
    </i>
    <i>
      <x v="1"/>
    </i>
    <i t="grand">
      <x/>
    </i>
  </rowItems>
  <colItems count="1">
    <i/>
  </colItems>
  <pageFields count="1">
    <pageField fld="0" hier="0" name="[Table1].[Vendor].&amp;[35]" cap="35"/>
  </pageFields>
  <dataFields count="1">
    <dataField name="Distinct Count of Vendor Invoice" fld="2" subtotal="count" baseField="1" baseItem="0">
      <extLst>
        <ext xmlns:x15="http://schemas.microsoft.com/office/spreadsheetml/2010/11/main" uri="{FABC7310-3BB5-11E1-824E-6D434824019B}">
          <x15:dataField isCountDistinct="1"/>
        </ext>
      </extLst>
    </dataField>
  </dataFields>
  <pivotHierarchies count="47">
    <pivotHierarchy multipleItemSelectionAllowed="1" dragToData="1">
      <members count="17" level="1">
        <member name="[Table1].[Vendor].&amp;[35]"/>
        <member name="[Table1].[Vendor].&amp;[40]"/>
        <member name="[Table1].[Vendor].&amp;[71]"/>
        <member name="[Table1].[Vendor].&amp;[193]"/>
        <member name="[Table1].[Vendor].&amp;[375]"/>
        <member name="[Table1].[Vendor].&amp;[381]"/>
        <member name="[Table1].[Vendor].&amp;[515]"/>
        <member name="[Table1].[Vendor].&amp;[1451]"/>
        <member name="[Table1].[Vendor].&amp;[1571]"/>
        <member name="[Table1].[Vendor].&amp;[1589]"/>
        <member name="[Table1].[Vendor].&amp;[1591]"/>
        <member name="[Table1].[Vendor].&amp;[1592]"/>
        <member name="[Table1].[Vendor].&amp;[10171]"/>
        <member name="[Table1].[Vendor].&amp;[1048704]"/>
        <member name="[Table1].[Vendor].&amp;[1310625]"/>
        <member name="[Table1].[Vendor].&amp;[4500626]"/>
        <member name="[Table1].[Vendor].&amp;[2153194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Distinct Count of Vendor Invoice"/>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KPIS FACTURACIÓN.xlsb.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A980C80-449F-4448-A6A0-713C3792090F}" name="TotalInv" cacheId="11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12:B13" firstHeaderRow="1" firstDataRow="1" firstDataCol="0" rowPageCount="1" colPageCount="1"/>
  <pivotFields count="2">
    <pivotField dataField="1" subtotalTop="0" showAll="0" defaultSubtotal="0"/>
    <pivotField axis="axisPage" allDrilled="1" subtotalTop="0" showAll="0" dataSourceSort="1" defaultSubtotal="0" defaultAttributeDrillState="1"/>
  </pivotFields>
  <rowItems count="1">
    <i/>
  </rowItems>
  <colItems count="1">
    <i/>
  </colItems>
  <pageFields count="1">
    <pageField fld="1" hier="8" name="[Table1].[Invoice].[All]" cap="All"/>
  </pageFields>
  <dataFields count="1">
    <dataField name="Distinct Count of Invoice" fld="0" subtotal="count" baseField="0" baseItem="0">
      <extLst>
        <ext xmlns:x15="http://schemas.microsoft.com/office/spreadsheetml/2010/11/main" uri="{FABC7310-3BB5-11E1-824E-6D434824019B}">
          <x15:dataField isCountDistinct="1"/>
        </ext>
      </extLst>
    </dataField>
  </dataField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Distinct Count of Invoice"/>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KPIS FACTURACIÓN.xlsb.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4F00EB-FAA9-4FA5-BF09-29DF9EECDC60}" name="PivotTable2" cacheId="1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colHeaderCaption="COUNTRY">
  <location ref="B5:C7" firstHeaderRow="1" firstDataRow="1" firstDataCol="1" rowPageCount="2" colPageCount="1"/>
  <pivotFields count="21">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5">
        <item h="1" x="2"/>
        <item h="1" x="4"/>
        <item h="1" x="6"/>
        <item h="1" x="8"/>
        <item h="1" x="0"/>
        <item h="1" x="13"/>
        <item h="1" x="10"/>
        <item h="1" x="9"/>
        <item h="1" x="7"/>
        <item x="11"/>
        <item h="1" x="1"/>
        <item h="1" x="3"/>
        <item h="1" x="5"/>
        <item h="1" x="12"/>
        <item t="default"/>
      </items>
    </pivotField>
    <pivotField multipleItemSelectionAllowed="1" showAll="0"/>
    <pivotField axis="axisPage" showAll="0">
      <items count="3">
        <item x="0"/>
        <item x="1"/>
        <item t="default"/>
      </items>
    </pivotField>
    <pivotField axis="axisRow" showAll="0">
      <items count="8">
        <item h="1" x="2"/>
        <item h="1" x="4"/>
        <item h="1" x="6"/>
        <item h="1" x="0"/>
        <item h="1" x="5"/>
        <item x="1"/>
        <item h="1" x="3"/>
        <item t="default"/>
      </items>
    </pivotField>
    <pivotField showAll="0"/>
    <pivotField showAll="0"/>
    <pivotField showAll="0"/>
  </pivotFields>
  <rowFields count="1">
    <field x="17"/>
  </rowFields>
  <rowItems count="2">
    <i>
      <x v="5"/>
    </i>
    <i t="grand">
      <x/>
    </i>
  </rowItems>
  <colItems count="1">
    <i/>
  </colItems>
  <pageFields count="2">
    <pageField fld="16" item="0" hier="-1"/>
    <pageField fld="14" hier="-1"/>
  </pageFields>
  <dataFields count="1">
    <dataField name="ICB PER COUNTRY" fld="1" subtotal="count" baseField="0" baseItem="0"/>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7" count="1" selected="0">
            <x v="3"/>
          </reference>
        </references>
      </pivotArea>
    </chartFormat>
    <chartFormat chart="3" format="6">
      <pivotArea type="data" outline="0" fieldPosition="0">
        <references count="2">
          <reference field="4294967294" count="1" selected="0">
            <x v="0"/>
          </reference>
          <reference field="1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2FEB06F-7E69-4D96-9D32-15726DA7F648}" name="PIVOT ETD" cacheId="13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4" colHeaderCaption="COUNTRY">
  <location ref="B15:C21" firstHeaderRow="1" firstDataRow="1" firstDataCol="1" rowPageCount="2" colPageCount="1"/>
  <pivotFields count="21">
    <pivotField subtotalTop="0" showAll="0"/>
    <pivotField dataField="1"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axis="axisPage" subtotalTop="0" multipleItemSelectionAllowed="1" showAll="0">
      <items count="15">
        <item h="1" x="2"/>
        <item h="1" x="4"/>
        <item h="1" x="6"/>
        <item h="1" x="8"/>
        <item h="1" x="0"/>
        <item h="1" x="13"/>
        <item h="1" x="10"/>
        <item h="1" x="9"/>
        <item h="1" x="7"/>
        <item x="11"/>
        <item h="1" x="1"/>
        <item h="1" x="3"/>
        <item h="1" x="5"/>
        <item h="1" x="12"/>
        <item t="default"/>
      </items>
    </pivotField>
    <pivotField subtotalTop="0" multipleItemSelectionAllowed="1" showAll="0"/>
    <pivotField axis="axisPage" subtotalTop="0" showAll="0">
      <items count="3">
        <item x="0"/>
        <item x="1"/>
        <item t="default"/>
      </items>
    </pivotField>
    <pivotField axis="axisRow" subtotalTop="0" showAll="0" defaultSubtotal="0">
      <items count="7">
        <item h="1" x="2"/>
        <item h="1" x="4"/>
        <item h="1" x="6"/>
        <item x="0"/>
        <item h="1" x="5"/>
        <item x="1"/>
        <item h="1" x="3"/>
      </items>
    </pivotField>
    <pivotField subtotalTop="0" showAll="0"/>
    <pivotField subtotalTop="0" showAll="0"/>
    <pivotField axis="axisRow" subtotalTop="0" showAll="0">
      <items count="5">
        <item x="0"/>
        <item x="1"/>
        <item x="2"/>
        <item m="1" x="3"/>
        <item t="default"/>
      </items>
    </pivotField>
  </pivotFields>
  <rowFields count="2">
    <field x="17"/>
    <field x="20"/>
  </rowFields>
  <rowItems count="6">
    <i>
      <x v="3"/>
    </i>
    <i r="1">
      <x/>
    </i>
    <i r="1">
      <x v="1"/>
    </i>
    <i>
      <x v="5"/>
    </i>
    <i r="1">
      <x/>
    </i>
    <i r="1">
      <x v="1"/>
    </i>
  </rowItems>
  <colItems count="1">
    <i/>
  </colItems>
  <pageFields count="2">
    <pageField fld="16" item="0" hier="-1"/>
    <pageField fld="14" hier="-1"/>
  </pageFields>
  <dataFields count="1">
    <dataField name="Count of Vendor Invoice" fld="1" subtotal="count" baseField="20" baseItem="0" numFmtId="10">
      <extLst>
        <ext xmlns:x14="http://schemas.microsoft.com/office/spreadsheetml/2009/9/main" uri="{E15A36E0-9728-4e99-A89B-3F7291B0FE68}">
          <x14:dataField pivotShowAs="percentOfParentRow"/>
        </ext>
      </extLst>
    </dataField>
  </dataFields>
  <formats count="4">
    <format dxfId="25">
      <pivotArea collapsedLevelsAreSubtotals="1" fieldPosition="0">
        <references count="2">
          <reference field="17" count="1" selected="0">
            <x v="3"/>
          </reference>
          <reference field="20" count="2">
            <x v="0"/>
            <x v="1"/>
          </reference>
        </references>
      </pivotArea>
    </format>
    <format dxfId="24">
      <pivotArea collapsedLevelsAreSubtotals="1" fieldPosition="0">
        <references count="1">
          <reference field="17" count="1">
            <x v="5"/>
          </reference>
        </references>
      </pivotArea>
    </format>
    <format dxfId="23">
      <pivotArea collapsedLevelsAreSubtotals="1" fieldPosition="0">
        <references count="2">
          <reference field="17" count="1" selected="0">
            <x v="5"/>
          </reference>
          <reference field="20" count="1">
            <x v="0"/>
          </reference>
        </references>
      </pivotArea>
    </format>
    <format dxfId="22">
      <pivotArea grandRow="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0" count="1" selected="0">
            <x v="0"/>
          </reference>
        </references>
      </pivotArea>
    </chartFormat>
    <chartFormat chart="3" format="6">
      <pivotArea type="data" outline="0" fieldPosition="0">
        <references count="2">
          <reference field="4294967294" count="1" selected="0">
            <x v="0"/>
          </reference>
          <reference field="20" count="1" selected="0">
            <x v="1"/>
          </reference>
        </references>
      </pivotArea>
    </chartFormat>
  </chartFormats>
  <pivotTableStyleInfo name="PivotStyleLight16" showRowHeaders="1" showColHeaders="1" showRowStripes="0" showColStripes="0" showLastColumn="1"/>
  <filters count="1">
    <filter fld="9" type="dateBetween" evalOrder="-1" id="41" name="Issue Date">
      <autoFilter ref="A1">
        <filterColumn colId="0">
          <customFilters and="1">
            <customFilter operator="greaterThanOrEqual" val="45870"/>
            <customFilter operator="lessThanOrEqual" val="459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19CA49A-E84C-40AC-A2B6-2B2D281076DF}" name="PIVOT CHARGES" cacheId="13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4" colHeaderCaption="COUNTRY">
  <location ref="B44:C49" firstHeaderRow="1" firstDataRow="1" firstDataCol="1" rowPageCount="2" colPageCount="1"/>
  <pivotFields count="21">
    <pivotField subtotalTop="0" showAll="0"/>
    <pivotField dataField="1"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axis="axisPage" subtotalTop="0" multipleItemSelectionAllowed="1" showAll="0">
      <items count="15">
        <item h="1" x="2"/>
        <item h="1" x="4"/>
        <item h="1" x="6"/>
        <item h="1" x="8"/>
        <item h="1" x="0"/>
        <item h="1" x="13"/>
        <item h="1" x="10"/>
        <item h="1" x="9"/>
        <item h="1" x="7"/>
        <item x="11"/>
        <item h="1" x="1"/>
        <item h="1" x="3"/>
        <item h="1" x="5"/>
        <item h="1" x="12"/>
        <item t="default"/>
      </items>
    </pivotField>
    <pivotField subtotalTop="0" multipleItemSelectionAllowed="1" showAll="0"/>
    <pivotField axis="axisPage" subtotalTop="0" showAll="0">
      <items count="3">
        <item x="0"/>
        <item x="1"/>
        <item t="default"/>
      </items>
    </pivotField>
    <pivotField axis="axisRow" subtotalTop="0" showAll="0" defaultSubtotal="0">
      <items count="7">
        <item h="1" x="2"/>
        <item h="1" x="4"/>
        <item h="1" x="6"/>
        <item x="0"/>
        <item h="1" x="5"/>
        <item x="1"/>
        <item h="1" x="3"/>
      </items>
    </pivotField>
    <pivotField axis="axisRow" subtotalTop="0" showAll="0">
      <items count="4">
        <item x="0"/>
        <item x="1"/>
        <item m="1" x="2"/>
        <item t="default"/>
      </items>
    </pivotField>
    <pivotField subtotalTop="0" showAll="0"/>
    <pivotField subtotalTop="0" showAll="0"/>
  </pivotFields>
  <rowFields count="2">
    <field x="17"/>
    <field x="18"/>
  </rowFields>
  <rowItems count="5">
    <i>
      <x v="3"/>
    </i>
    <i r="1">
      <x/>
    </i>
    <i>
      <x v="5"/>
    </i>
    <i r="1">
      <x/>
    </i>
    <i r="1">
      <x v="1"/>
    </i>
  </rowItems>
  <colItems count="1">
    <i/>
  </colItems>
  <pageFields count="2">
    <pageField fld="16" item="0" hier="-1"/>
    <pageField fld="14" hier="-1"/>
  </pageFields>
  <dataFields count="1">
    <dataField name="Count of Vendor Invoice" fld="1" subtotal="count" baseField="20" baseItem="0" numFmtId="10">
      <extLst>
        <ext xmlns:x14="http://schemas.microsoft.com/office/spreadsheetml/2009/9/main" uri="{E15A36E0-9728-4e99-A89B-3F7291B0FE68}">
          <x14:dataField pivotShowAs="percentOfParentRow"/>
        </ext>
      </extLst>
    </dataField>
  </dataFields>
  <formats count="8">
    <format dxfId="33">
      <pivotArea collapsedLevelsAreSubtotals="1" fieldPosition="0">
        <references count="2">
          <reference field="17" count="1" selected="0">
            <x v="3"/>
          </reference>
          <reference field="18" count="0"/>
        </references>
      </pivotArea>
    </format>
    <format dxfId="32">
      <pivotArea collapsedLevelsAreSubtotals="1" fieldPosition="0">
        <references count="1">
          <reference field="17" count="1">
            <x v="5"/>
          </reference>
        </references>
      </pivotArea>
    </format>
    <format dxfId="31">
      <pivotArea collapsedLevelsAreSubtotals="1" fieldPosition="0">
        <references count="2">
          <reference field="17" count="1" selected="0">
            <x v="5"/>
          </reference>
          <reference field="18" count="1">
            <x v="0"/>
          </reference>
        </references>
      </pivotArea>
    </format>
    <format dxfId="30">
      <pivotArea grandRow="1" outline="0" collapsedLevelsAreSubtotals="1" fieldPosition="0"/>
    </format>
    <format dxfId="29">
      <pivotArea dataOnly="0" labelOnly="1" fieldPosition="0">
        <references count="1">
          <reference field="17" count="1">
            <x v="5"/>
          </reference>
        </references>
      </pivotArea>
    </format>
    <format dxfId="28">
      <pivotArea dataOnly="0" labelOnly="1" grandRow="1" outline="0" fieldPosition="0"/>
    </format>
    <format dxfId="27">
      <pivotArea dataOnly="0" labelOnly="1" fieldPosition="0">
        <references count="2">
          <reference field="17" count="1" selected="0">
            <x v="3"/>
          </reference>
          <reference field="18" count="0"/>
        </references>
      </pivotArea>
    </format>
    <format dxfId="26">
      <pivotArea dataOnly="0" labelOnly="1" fieldPosition="0">
        <references count="2">
          <reference field="17" count="1" selected="0">
            <x v="5"/>
          </reference>
          <reference field="18"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dateBetween" evalOrder="-1" id="41" name="Issue Date">
      <autoFilter ref="A1">
        <filterColumn colId="0">
          <customFilters and="1">
            <customFilter operator="greaterThanOrEqual" val="45870"/>
            <customFilter operator="lessThanOrEqual" val="459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69A91A-5054-4237-B295-9F8FE5B1E3DC}" name="PIVOT ISSUE" cacheId="136"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4" colHeaderCaption="COUNTRY">
  <location ref="B30:C36" firstHeaderRow="1" firstDataRow="1" firstDataCol="1" rowPageCount="2" colPageCount="1"/>
  <pivotFields count="21">
    <pivotField subtotalTop="0" showAll="0"/>
    <pivotField dataField="1"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axis="axisPage" subtotalTop="0" multipleItemSelectionAllowed="1" showAll="0">
      <items count="15">
        <item h="1" x="2"/>
        <item h="1" x="4"/>
        <item h="1" x="6"/>
        <item h="1" x="8"/>
        <item h="1" x="0"/>
        <item h="1" x="13"/>
        <item h="1" x="10"/>
        <item h="1" x="9"/>
        <item h="1" x="7"/>
        <item x="11"/>
        <item h="1" x="1"/>
        <item h="1" x="3"/>
        <item h="1" x="5"/>
        <item h="1" x="12"/>
        <item t="default"/>
      </items>
    </pivotField>
    <pivotField subtotalTop="0" multipleItemSelectionAllowed="1" showAll="0"/>
    <pivotField axis="axisPage" subtotalTop="0" showAll="0">
      <items count="3">
        <item x="0"/>
        <item x="1"/>
        <item t="default"/>
      </items>
    </pivotField>
    <pivotField axis="axisRow" subtotalTop="0" showAll="0" defaultSubtotal="0">
      <items count="7">
        <item h="1" x="2"/>
        <item h="1" x="4"/>
        <item h="1" x="6"/>
        <item x="0"/>
        <item h="1" x="5"/>
        <item x="1"/>
        <item h="1" x="3"/>
      </items>
    </pivotField>
    <pivotField subtotalTop="0" showAll="0"/>
    <pivotField axis="axisRow" subtotalTop="0" showAll="0">
      <items count="4">
        <item x="0"/>
        <item x="1"/>
        <item m="1" x="2"/>
        <item t="default"/>
      </items>
    </pivotField>
    <pivotField subtotalTop="0" showAll="0"/>
  </pivotFields>
  <rowFields count="2">
    <field x="17"/>
    <field x="19"/>
  </rowFields>
  <rowItems count="6">
    <i>
      <x v="3"/>
    </i>
    <i r="1">
      <x/>
    </i>
    <i r="1">
      <x v="1"/>
    </i>
    <i>
      <x v="5"/>
    </i>
    <i r="1">
      <x/>
    </i>
    <i r="1">
      <x v="1"/>
    </i>
  </rowItems>
  <colItems count="1">
    <i/>
  </colItems>
  <pageFields count="2">
    <pageField fld="16" item="0" hier="-1"/>
    <pageField fld="14" hier="-1"/>
  </pageFields>
  <dataFields count="1">
    <dataField name="Count of Vendor Invoice" fld="1" subtotal="count" baseField="20" baseItem="0" numFmtId="10">
      <extLst>
        <ext xmlns:x14="http://schemas.microsoft.com/office/spreadsheetml/2009/9/main" uri="{E15A36E0-9728-4e99-A89B-3F7291B0FE68}">
          <x14:dataField pivotShowAs="percentOfParentRow"/>
        </ext>
      </extLst>
    </dataField>
  </dataFields>
  <formats count="8">
    <format dxfId="41">
      <pivotArea collapsedLevelsAreSubtotals="1" fieldPosition="0">
        <references count="2">
          <reference field="17" count="1" selected="0">
            <x v="3"/>
          </reference>
          <reference field="19" count="0"/>
        </references>
      </pivotArea>
    </format>
    <format dxfId="40">
      <pivotArea collapsedLevelsAreSubtotals="1" fieldPosition="0">
        <references count="1">
          <reference field="17" count="1">
            <x v="5"/>
          </reference>
        </references>
      </pivotArea>
    </format>
    <format dxfId="39">
      <pivotArea collapsedLevelsAreSubtotals="1" fieldPosition="0">
        <references count="2">
          <reference field="17" count="1" selected="0">
            <x v="5"/>
          </reference>
          <reference field="19" count="0"/>
        </references>
      </pivotArea>
    </format>
    <format dxfId="38">
      <pivotArea grandRow="1" outline="0" collapsedLevelsAreSubtotals="1" fieldPosition="0"/>
    </format>
    <format dxfId="37">
      <pivotArea dataOnly="0" labelOnly="1" fieldPosition="0">
        <references count="1">
          <reference field="17" count="1">
            <x v="5"/>
          </reference>
        </references>
      </pivotArea>
    </format>
    <format dxfId="36">
      <pivotArea dataOnly="0" labelOnly="1" grandRow="1" outline="0" fieldPosition="0"/>
    </format>
    <format dxfId="35">
      <pivotArea dataOnly="0" labelOnly="1" fieldPosition="0">
        <references count="2">
          <reference field="17" count="1" selected="0">
            <x v="3"/>
          </reference>
          <reference field="19" count="0"/>
        </references>
      </pivotArea>
    </format>
    <format dxfId="34">
      <pivotArea dataOnly="0" labelOnly="1" fieldPosition="0">
        <references count="2">
          <reference field="17" count="1" selected="0">
            <x v="5"/>
          </reference>
          <reference field="19" count="0"/>
        </references>
      </pivotArea>
    </format>
  </formats>
  <chartFormats count="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dateBetween" evalOrder="-1" id="41" name="Issue Date">
      <autoFilter ref="A1">
        <filterColumn colId="0">
          <customFilters and="1">
            <customFilter operator="greaterThanOrEqual" val="45870"/>
            <customFilter operator="lessThanOrEqual" val="459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sue_Date__Month" xr10:uid="{E70E8398-DB52-40A9-A344-3EDEA72652C2}" sourceName="[Table1].[Issue Date (Month)]">
  <pivotTables>
    <pivotTable tabId="2" name="MonthlyInv"/>
  </pivotTables>
  <data>
    <olap pivotCacheId="204919621">
      <levels count="2">
        <level uniqueName="[Table1].[Issue Date (Month)].[(All)]" sourceCaption="(All)" count="0"/>
        <level uniqueName="[Table1].[Issue Date (Month)].[Issue Date (Month)]" sourceCaption="Issue Date (Month)" count="13">
          <ranges>
            <range startItem="0">
              <i n="[Table1].[Issue Date (Month)].&amp;[]" c=""/>
              <i n="[Table1].[Issue Date (Month)].&amp;[Jan]" c="Jan"/>
              <i n="[Table1].[Issue Date (Month)].&amp;[Feb]" c="Feb"/>
              <i n="[Table1].[Issue Date (Month)].&amp;[Mar]" c="Mar"/>
              <i n="[Table1].[Issue Date (Month)].&amp;[Apr]" c="Apr"/>
              <i n="[Table1].[Issue Date (Month)].&amp;[May]" c="May"/>
              <i n="[Table1].[Issue Date (Month)].&amp;[Jun]" c="Jun"/>
              <i n="[Table1].[Issue Date (Month)].&amp;[Jul]" c="Jul"/>
              <i n="[Table1].[Issue Date (Month)].&amp;[Aug]" c="Aug"/>
              <i n="[Table1].[Issue Date (Month)].&amp;[Sep]" c="Sep"/>
              <i n="[Table1].[Issue Date (Month)].&amp;[Oct]" c="Oct"/>
              <i n="[Table1].[Issue Date (Month)].&amp;[Nov]" c="Nov"/>
              <i n="[Table1].[Issue Date (Month)].&amp;[Dec]" c="Dec"/>
            </range>
          </ranges>
        </level>
      </levels>
      <selections count="1">
        <selection n="[Table1].[Issue 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ents" xr10:uid="{48833C53-99F8-4126-94F8-5FE8465AEE55}" sourceName="[Table1].[Comments]">
  <pivotTables>
    <pivotTable tabId="2" name="MonthlyInv"/>
  </pivotTables>
  <data>
    <olap pivotCacheId="204919621">
      <levels count="2">
        <level uniqueName="[Table1].[Comments].[(All)]" sourceCaption="(All)" count="0"/>
        <level uniqueName="[Table1].[Comments].[Comments]" sourceCaption="Comments" count="14">
          <ranges>
            <range startItem="0">
              <i n="[Table1].[Comments].&amp;" c="(blank)"/>
              <i n="[Table1].[Comments].&amp;[Alarmas]" c="Alarmas"/>
              <i n="[Table1].[Comments].&amp;[Cargo Inspection]" c="Cargo Inspection"/>
              <i n="[Table1].[Comments].&amp;[CARTON PALLET]" c="CARTON PALLET"/>
              <i n="[Table1].[Comments].&amp;[Mensual]" c="Mensual"/>
              <i n="[Table1].[Comments].&amp;[MISC]" c="MISC"/>
              <i n="[Table1].[Comments].&amp;[Project Cargo]" c="Project Cargo"/>
              <i n="[Table1].[Comments].&amp;[QC]" c="QC"/>
              <i n="[Table1].[Comments].&amp;[Quincenal]" c="Quincenal"/>
              <i n="[Table1].[Comments].&amp;[TEMPE CN]" c="TEMPE CN"/>
              <i n="[Table1].[Comments].&amp;[TEMPE CN - CAF]" c="TEMPE CN - CAF"/>
              <i n="[Table1].[Comments].&amp;[TEMPE VN]" c="TEMPE VN"/>
              <i n="[Table1].[Comments].&amp;[Tempe VN-LAX]" c="Tempe VN-LAX"/>
              <i n="[Table1].[Comments].&amp;[UNHCR]" c="UNHCR"/>
            </range>
          </ranges>
        </level>
      </levels>
      <selections count="1">
        <selection n="[Table1].[Comment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ICB" xr10:uid="{CCDA90C6-67D5-4728-B044-B312D0BF21D5}" sourceName="Month ICB">
  <pivotTables>
    <pivotTable tabId="11" name="PIVOT CHARGES"/>
    <pivotTable tabId="11" name="PIVOT ETD"/>
    <pivotTable tabId="11" name="PIVOT ISSUE"/>
  </pivotTables>
  <data>
    <tabular pivotCacheId="770231552">
      <items count="14">
        <i x="5"/>
        <i x="2"/>
        <i x="1"/>
        <i x="7"/>
        <i x="3"/>
        <i x="4"/>
        <i x="6"/>
        <i x="8"/>
        <i x="10"/>
        <i x="9"/>
        <i x="11" s="1"/>
        <i x="12"/>
        <i x="0"/>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sue Date (Month)" xr10:uid="{D38E7FE6-A902-47EC-AE7F-144E432653EA}" cache="Slicer_Issue_Date__Month" caption="Issue Date (Month)" level="1" rowHeight="241300"/>
  <slicer name="Comments" xr10:uid="{C8BA08EE-0A05-4305-AF65-00D64AFF6284}" cache="Slicer_Comments" caption="Comments"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ICB" xr10:uid="{B7E1A99D-6C5D-4438-91A4-39EE29C2450A}" cache="Slicer_Month_ICB" caption="Month ICB"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BDA4C6-CF7D-4142-A652-6E6E33EA5036}" name="Table1" displayName="Table1" ref="A1:U3762" totalsRowShown="0" headerRowDxfId="120" dataDxfId="119" tableBorderDxfId="118">
  <autoFilter ref="A1:U3762" xr:uid="{E9BDA4C6-CF7D-4142-A652-6E6E33EA5036}"/>
  <tableColumns count="21">
    <tableColumn id="1" xr3:uid="{CDB47BFF-8D4F-46C0-AEE0-392B8C68FA8D}" name="Vendor" dataDxfId="117"/>
    <tableColumn id="2" xr3:uid="{468FFD84-3622-4BC2-9B63-6A7780C87FBB}" name="Vendor Invoice" dataDxfId="116"/>
    <tableColumn id="3" xr3:uid="{C7D4DCD5-3E53-4E74-BC9C-DA5031068F0F}" name="Informed Date" dataDxfId="115"/>
    <tableColumn id="4" xr3:uid="{19565421-88B9-4A54-81C1-C834646BBBA0}" name="Invoice Date" dataDxfId="114"/>
    <tableColumn id="5" xr3:uid="{932D7895-946A-4C73-9C74-61F0A7A26A28}" name="ICB Receipt Date" dataDxfId="113"/>
    <tableColumn id="6" xr3:uid="{9A4FE787-18DB-4FED-969E-DD479CEB8EBE}" name="MBL" dataDxfId="112"/>
    <tableColumn id="7" xr3:uid="{CEF9C6A4-7884-491E-A323-5BAB918139CE}" name="Amount" dataDxfId="111"/>
    <tableColumn id="8" xr3:uid="{A21F1C5C-02B1-4CB0-B099-BE6AE5CAE6D0}" name="Currency" dataDxfId="110"/>
    <tableColumn id="9" xr3:uid="{C718A35E-8C6F-4DD2-9B0D-97F6451F95DA}" name="Invoice" dataDxfId="109" dataCellStyle="Good"/>
    <tableColumn id="10" xr3:uid="{184511C6-30A1-406A-9F5C-02763CB1D7D1}" name="Issue Date" dataDxfId="108"/>
    <tableColumn id="11" xr3:uid="{C52BB939-2F61-457D-8AB5-44D157411447}" name="Comments" dataDxfId="107"/>
    <tableColumn id="12" xr3:uid="{E3DB0C55-7390-454D-83F0-4DA417B7ABB5}" name="Comments 2" dataDxfId="106"/>
    <tableColumn id="13" xr3:uid="{4CD3285A-9167-49B5-A240-00841A44CD5E}" name="ETD" dataDxfId="105"/>
    <tableColumn id="14" xr3:uid="{ED73EBE5-F2D6-4596-92EA-A57B46593C35}" name="ETA" dataDxfId="104"/>
    <tableColumn id="15" xr3:uid="{BDE51BF9-7005-46B4-B3CC-559833455A92}" name="Month ICB" dataDxfId="103">
      <calculatedColumnFormula>IF(D2="", "", IF(YEAR(D2)=2024, "", MONTH(D2)))</calculatedColumnFormula>
    </tableColumn>
    <tableColumn id="16" xr3:uid="{F8B20E3B-6BCA-469B-931A-15BB8117152E}" name="Month" dataDxfId="102">
      <calculatedColumnFormula>MONTH('RAW DATA'!$J2)</calculatedColumnFormula>
    </tableColumn>
    <tableColumn id="17" xr3:uid="{697B99DB-138A-4D49-96DB-669C4A3FAAFF}" name="ICB" dataDxfId="101">
      <calculatedColumnFormula>IF(OR(A2=71,A2=1595,A2=1588,A2=1594,A2=3547,A2=1571,A2=1538,A2=1570,A2=1569,A2=1590,A2=1591,A2=1589,A2=515,A2=1572,A2=3546,A2=1592,A2=3548,A2=122,A2=10171,A2=40,A2=35,A2=95,A2=381,A2=136,A2=375),"ICB","Vendor")</calculatedColumnFormula>
    </tableColumn>
    <tableColumn id="18" xr3:uid="{14A91FAB-81B6-4FB3-BAE9-6F69F69FAB73}" name="Country" dataDxfId="100">
      <calculatedColumnFormula>IF(OR(A2=71,A2=515,A2=1592,A2=1589,A2=1591,A2=1571,A2=1572),"CHINA",IF(A2=35,"POLAND",
IF(A2=10171,"VIETNAM",
IF(A2=381,"TURKEY",
IF(A2=375,"CAMBODIA",
IF(A2=40,"AUSTRALIA",""))))))</calculatedColumnFormula>
    </tableColumn>
    <tableColumn id="19" xr3:uid="{BB8278B3-FAA1-48F7-AD4B-84CCEA8F846C}" name="INFORMED VS ICB ISSUE DATE" dataDxfId="99">
      <calculatedColumnFormula>IF(OR('RAW DATA'!$D2="",'RAW DATA'!$C2='RAW DATA'!$D2),"NO",IF('RAW DATA'!$C2&lt;'RAW DATA'!$D2,"YES","NO"))</calculatedColumnFormula>
    </tableColumn>
    <tableColumn id="20" xr3:uid="{3B9E55B3-3299-469B-AE80-0A7793EC569B}" name="Receipt ICB vs ICB ISSUE DATE" dataDxfId="98">
      <calculatedColumnFormula>IF('RAW DATA'!$D2='RAW DATA'!$E2,"YES","NO")</calculatedColumnFormula>
    </tableColumn>
    <tableColumn id="21" xr3:uid="{3DED3F8A-ED0E-4970-8971-86A88ED1C6A8}" name="ETD vs ICB ISSUE DATE" dataDxfId="21">
      <calculatedColumnFormula>IF(('RAW DATA'!$D2-'RAW DATA'!$M2)&lt;=5,"YES","NO")</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5EF510-1A8E-4EA4-A93B-8EE4DAFBBFE7}" name="QUINCENAL" displayName="QUINCENAL" ref="B12:K36" totalsRowShown="0" headerRowDxfId="96" dataDxfId="95">
  <tableColumns count="10">
    <tableColumn id="1" xr3:uid="{B440EB55-849B-483D-B693-0F266B277D78}" name="Invoice" dataDxfId="94"/>
    <tableColumn id="2" xr3:uid="{6AB50D77-CFD4-4C35-A636-0B531B698CD5}" name="Issue Date" dataDxfId="93"/>
    <tableColumn id="7" xr3:uid="{F6526501-FA9E-4ADC-9170-229164B7F53E}" name="Comment2" dataDxfId="92"/>
    <tableColumn id="3" xr3:uid="{7BAE4FCB-7B4A-4406-9F6A-C3EF571072E3}" name="Start Date" dataDxfId="91"/>
    <tableColumn id="4" xr3:uid="{E5D41ECD-CC64-469D-9C9C-02B14117100F}" name="End Date" dataDxfId="90"/>
    <tableColumn id="5" xr3:uid="{EF91155C-48A1-4E3D-A02A-32AFFCED1EF3}" name="Days" dataDxfId="89">
      <calculatedColumnFormula>ABS(F13-C13)</calculatedColumnFormula>
    </tableColumn>
    <tableColumn id="6" xr3:uid="{44EAAF05-3D95-45E8-847B-E32C60D4CF9D}" name="KPI*" dataDxfId="88">
      <calculatedColumnFormula>IF(ABS(F13 - C13) &gt; 5, "NO", "YES")</calculatedColumnFormula>
    </tableColumn>
    <tableColumn id="8" xr3:uid="{83CE9DE7-0F5C-4505-BBCB-D45CE29DF149}" name="Containers" dataDxfId="87"/>
    <tableColumn id="9" xr3:uid="{9F670E4C-01BF-4EEB-993A-C87A9D5DF604}" name="Column1" dataDxfId="86"/>
    <tableColumn id="10" xr3:uid="{4CD00F25-FFDF-4699-B683-9B082068C926}" name="Mngt Fee" dataDxfId="85">
      <calculatedColumnFormula>I13*70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E6B4D3-CE65-4F37-9869-431B1CAE7AA8}" name="MENSUAL" displayName="MENSUAL" ref="B11:H23" totalsRowShown="0" headerRowDxfId="84" dataDxfId="82" headerRowBorderDxfId="83" tableBorderDxfId="81" totalsRowBorderDxfId="80">
  <autoFilter ref="B11:H23" xr:uid="{9AE6B4D3-CE65-4F37-9869-431B1CAE7AA8}"/>
  <tableColumns count="7">
    <tableColumn id="1" xr3:uid="{3A903EA5-DA3D-4070-8C23-6757B71BBD23}" name="Invoice" dataDxfId="79"/>
    <tableColumn id="2" xr3:uid="{EA1A8324-C7C7-4402-882D-3ECAC2DEF376}" name="Issue Date" dataDxfId="78"/>
    <tableColumn id="3" xr3:uid="{6B48778A-1F5A-4B62-A442-1FCAC80CDBC4}" name="Comment2" dataDxfId="77"/>
    <tableColumn id="4" xr3:uid="{5D08C296-E32B-45FE-93E3-8B34EB0F274B}" name="Star Date" dataDxfId="76"/>
    <tableColumn id="5" xr3:uid="{429D5F06-BFD4-4CFF-95C8-91FB90F1B626}" name="End Date" dataDxfId="75"/>
    <tableColumn id="6" xr3:uid="{50E6CC48-FF47-4C5A-9B7C-1E2DB8CA105B}" name="Days" dataDxfId="74">
      <calculatedColumnFormula>ABS(F12-C12)</calculatedColumnFormula>
    </tableColumn>
    <tableColumn id="7" xr3:uid="{234F2D18-C1DA-4BDB-9AEB-0802B8F3C9E8}" name="KPI" dataDxfId="73">
      <calculatedColumnFormula>IF(ABS(F12 - C12) &gt; 5, "NO", "YES")</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5C54F3-B225-4517-ABDE-F5CCD160EBD2}" name="TEMPECN" displayName="TEMPECN" ref="B11:L74" totalsRowShown="0" headerRowDxfId="72" dataDxfId="71">
  <tableColumns count="11">
    <tableColumn id="1" xr3:uid="{D80EEE38-B931-4370-ADCF-C6D725247D3E}" name="BL" dataDxfId="70"/>
    <tableColumn id="2" xr3:uid="{91B5CA9A-20B1-4B19-A1D0-7631E0B6D333}" name="Comments" dataDxfId="69"/>
    <tableColumn id="3" xr3:uid="{D82DEC74-22BA-4A39-83E9-032315E1BD98}" name="ETD" dataDxfId="68"/>
    <tableColumn id="4" xr3:uid="{88FE2248-CBA5-4383-B55F-C12112456F3E}" name="Receipt Date" dataDxfId="67"/>
    <tableColumn id="9" xr3:uid="{98404E27-D47D-4718-B901-CD876E0FE4D3}" name="Days" dataDxfId="66">
      <calculatedColumnFormula>E12-D12</calculatedColumnFormula>
    </tableColumn>
    <tableColumn id="5" xr3:uid="{282BDC9F-E5D5-4160-9AB9-638C20063515}" name="KPI (origin)" dataDxfId="65">
      <calculatedColumnFormula>IF(ABS(E12 - D12) &gt; 5, "NO", "YES")</calculatedColumnFormula>
    </tableColumn>
    <tableColumn id="6" xr3:uid="{EC0AD23E-6908-48C2-8372-8E8C96C0E318}" name="ETA" dataDxfId="64"/>
    <tableColumn id="7" xr3:uid="{FC12543D-4EB4-487B-B54F-009A87624D94}" name="Issue Date" dataDxfId="63"/>
    <tableColumn id="10" xr3:uid="{43BF62E3-EF86-4733-8E20-44ADD96C81CC}" name="Days2" dataDxfId="62">
      <calculatedColumnFormula>TEMPECN[[#This Row],[Issue Date]]-TEMPECN[[#This Row],[ETA]]</calculatedColumnFormula>
    </tableColumn>
    <tableColumn id="8" xr3:uid="{462BCE05-B6B6-44E0-9DA0-103EE8F6AF8F}" name="KPI (destination)" dataDxfId="61">
      <calculatedColumnFormula>IF(ABS(I12-H12) &gt; -10, "NO", "YES")</calculatedColumnFormula>
    </tableColumn>
    <tableColumn id="11" xr3:uid="{01B83CC2-C65C-45F7-9D41-1F36A76F8D34}" name="Nr of Invoices" dataDxfId="6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7E44AB0-AE2C-46F6-B224-89012087EC82}" name="Table9" displayName="Table9" ref="B11:H17" totalsRowShown="0" headerRowDxfId="59" dataDxfId="57" headerRowBorderDxfId="58">
  <autoFilter ref="B11:H17" xr:uid="{97E44AB0-AE2C-46F6-B224-89012087EC82}"/>
  <tableColumns count="7">
    <tableColumn id="1" xr3:uid="{F567877F-AAF4-4961-91C4-6BA58E836B72}" name="Invoice" dataDxfId="56"/>
    <tableColumn id="2" xr3:uid="{DA025F13-3B9D-47F2-8D7B-CF878C0AD339}" name="Issue Date" dataDxfId="55"/>
    <tableColumn id="3" xr3:uid="{4F7651F2-F036-44F0-B220-9284B16208C1}" name="Comments" dataDxfId="54"/>
    <tableColumn id="4" xr3:uid="{B8F25562-5F44-4ACF-B48D-FFC76BB2E179}" name="Start Date" dataDxfId="53"/>
    <tableColumn id="5" xr3:uid="{D5926C5F-AB7E-4F51-9E7F-CC9FC8F7F72A}" name="End Date" dataDxfId="52"/>
    <tableColumn id="6" xr3:uid="{D625DD00-9A7E-414C-A5B1-203488C9F773}" name="Days" dataDxfId="51">
      <calculatedColumnFormula>Table9[[#This Row],[Issue Date]]-Table9[[#This Row],[End Date]]</calculatedColumnFormula>
    </tableColumn>
    <tableColumn id="7" xr3:uid="{71EA4128-D48E-4865-9A4D-11B68C376B34}" name="KPI*" dataDxfId="50">
      <calculatedColumnFormula>IF(ABS(F12 - C12) &gt; 5, "NO", "YES")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9ABB0B0-259E-4A43-81B9-A6C248C6842F}" name="QC_6" displayName="QC_6" ref="B10:G22" totalsRowShown="0" headerRowDxfId="49" dataDxfId="48">
  <autoFilter ref="B10:G22" xr:uid="{F9ABB0B0-259E-4A43-81B9-A6C248C6842F}"/>
  <tableColumns count="6">
    <tableColumn id="4" xr3:uid="{0E52D0AE-020A-4E28-BB44-C2C2F95CDB68}" name="Invoice" dataDxfId="47"/>
    <tableColumn id="6" xr3:uid="{D7D22533-70F0-459F-AA4E-55A52C7527E1}" name="Comments2" dataDxfId="46"/>
    <tableColumn id="5" xr3:uid="{EDD48AF9-3E4B-47E3-9818-49DD339AB478}" name="Issue Date" dataDxfId="45"/>
    <tableColumn id="8" xr3:uid="{1CF27935-2218-4B17-9914-6306F093743B}" name="End Date" dataDxfId="44"/>
    <tableColumn id="16" xr3:uid="{DEE3FA0E-B04D-414B-86B2-37B36AD962FC}" name="Days" dataDxfId="43">
      <calculatedColumnFormula>ABS(QC_6[[#This Row],[End Date]]-QC_6[[#This Row],[Issue Date]])</calculatedColumnFormula>
    </tableColumn>
    <tableColumn id="17" xr3:uid="{50FAE70B-A04E-446D-B3D6-8DFB895562BD}" name="KPI" dataDxfId="42">
      <calculatedColumnFormula>IF(ABS(E11 - D11) &gt; 5, "NO", "YES")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3762"/>
  <sheetViews>
    <sheetView tabSelected="1" topLeftCell="G1" zoomScale="70" zoomScaleNormal="70" workbookViewId="0">
      <selection activeCell="U8" sqref="U8"/>
    </sheetView>
  </sheetViews>
  <sheetFormatPr defaultColWidth="9" defaultRowHeight="16.5" x14ac:dyDescent="0.25"/>
  <cols>
    <col min="1" max="1" width="16.42578125" bestFit="1" customWidth="1"/>
    <col min="2" max="2" width="25.42578125" style="2" bestFit="1" customWidth="1"/>
    <col min="3" max="3" width="24.28515625" style="2" bestFit="1" customWidth="1"/>
    <col min="4" max="4" width="22.42578125" style="2" bestFit="1" customWidth="1"/>
    <col min="5" max="5" width="27.7109375" style="3" bestFit="1" customWidth="1"/>
    <col min="6" max="6" width="27.42578125" style="2" bestFit="1" customWidth="1"/>
    <col min="7" max="7" width="16.85546875" style="2" bestFit="1" customWidth="1"/>
    <col min="8" max="8" width="18.5703125" style="12" bestFit="1" customWidth="1"/>
    <col min="9" max="9" width="16.42578125" style="12" bestFit="1" customWidth="1"/>
    <col min="10" max="10" width="20.140625" style="2" bestFit="1" customWidth="1"/>
    <col min="11" max="11" width="20" bestFit="1" customWidth="1"/>
    <col min="12" max="12" width="22" style="2" bestFit="1" customWidth="1"/>
    <col min="13" max="14" width="12.85546875" style="2" bestFit="1" customWidth="1"/>
    <col min="15" max="15" width="19.7109375" style="2" bestFit="1" customWidth="1"/>
    <col min="16" max="16" width="15.28515625" style="2" bestFit="1" customWidth="1"/>
    <col min="17" max="17" width="12.140625" style="2" bestFit="1" customWidth="1"/>
    <col min="18" max="18" width="17.140625" style="12" bestFit="1" customWidth="1"/>
    <col min="19" max="19" width="44" style="12" bestFit="1" customWidth="1"/>
    <col min="20" max="20" width="44.42578125" style="2" bestFit="1" customWidth="1"/>
    <col min="21" max="21" width="35.28515625" style="2" bestFit="1" customWidth="1"/>
    <col min="24" max="24" width="21.5703125" style="2" customWidth="1"/>
    <col min="25" max="25" width="9" style="2"/>
    <col min="26" max="26" width="11.140625" style="2" bestFit="1" customWidth="1"/>
    <col min="27" max="16384" width="9" style="2"/>
  </cols>
  <sheetData>
    <row r="1" spans="1:21" x14ac:dyDescent="0.25">
      <c r="A1" s="78" t="s">
        <v>0</v>
      </c>
      <c r="B1" s="79" t="s">
        <v>1</v>
      </c>
      <c r="C1" s="79" t="s">
        <v>162</v>
      </c>
      <c r="D1" s="79" t="s">
        <v>161</v>
      </c>
      <c r="E1" s="80" t="s">
        <v>163</v>
      </c>
      <c r="F1" s="79" t="s">
        <v>3</v>
      </c>
      <c r="G1" s="81" t="s">
        <v>4</v>
      </c>
      <c r="H1" s="81" t="s">
        <v>5</v>
      </c>
      <c r="I1" s="79" t="s">
        <v>6</v>
      </c>
      <c r="J1" s="79" t="s">
        <v>7</v>
      </c>
      <c r="K1" s="79" t="s">
        <v>8</v>
      </c>
      <c r="L1" s="79" t="s">
        <v>9</v>
      </c>
      <c r="M1" s="79" t="s">
        <v>10</v>
      </c>
      <c r="N1" s="79" t="s">
        <v>11</v>
      </c>
      <c r="O1" s="79" t="s">
        <v>226</v>
      </c>
      <c r="P1" s="79" t="s">
        <v>12</v>
      </c>
      <c r="Q1" s="79" t="s">
        <v>13</v>
      </c>
      <c r="R1" s="79" t="s">
        <v>160</v>
      </c>
      <c r="S1" s="79" t="s">
        <v>216</v>
      </c>
      <c r="T1" s="81" t="s">
        <v>215</v>
      </c>
      <c r="U1" s="79" t="s">
        <v>223</v>
      </c>
    </row>
    <row r="2" spans="1:21" x14ac:dyDescent="0.25">
      <c r="A2" s="89">
        <v>515</v>
      </c>
      <c r="B2" s="90">
        <v>5547198073</v>
      </c>
      <c r="C2" s="91">
        <v>45763</v>
      </c>
      <c r="D2" s="91">
        <v>45539</v>
      </c>
      <c r="E2" s="91">
        <v>45763</v>
      </c>
      <c r="F2" s="90">
        <v>241985218</v>
      </c>
      <c r="G2" s="92">
        <v>4675</v>
      </c>
      <c r="H2" s="101" t="s">
        <v>14</v>
      </c>
      <c r="I2" s="93">
        <v>7730420585</v>
      </c>
      <c r="J2" s="94">
        <v>45775</v>
      </c>
      <c r="K2" s="90" t="s">
        <v>15</v>
      </c>
      <c r="L2" s="90">
        <v>2024</v>
      </c>
      <c r="M2" s="91">
        <v>45514</v>
      </c>
      <c r="N2" s="91">
        <v>45545</v>
      </c>
      <c r="O2" s="95" t="str">
        <f>IF(D2="", "", IF(YEAR(D2)=2024, "", MONTH(D2)))</f>
        <v/>
      </c>
      <c r="P2" s="95">
        <f>MONTH('RAW DATA'!$J2)</f>
        <v>4</v>
      </c>
      <c r="Q2" s="95" t="str">
        <f t="shared" ref="Q2:Q65" si="0">IF(OR(A2=71,A2=1595,A2=1588,A2=1594,A2=3547,A2=1571,A2=1538,A2=1570,A2=1569,A2=1590,A2=1591,A2=1589,A2=515,A2=1572,A2=3546,A2=1592,A2=3548,A2=122,A2=10171,A2=40,A2=35,A2=95,A2=381,A2=136,A2=375),"ICB","Vendor")</f>
        <v>ICB</v>
      </c>
      <c r="R2" s="90" t="str">
        <f t="shared" ref="R2:R65" si="1">IF(OR(A2=71,A2=515,A2=1592,A2=1589,A2=1591,A2=1571,A2=1572),"CHINA",IF(A2=35,"POLAND",
IF(A2=10171,"VIETNAM",
IF(A2=381,"TURKEY",
IF(A2=375,"CAMBODIA",
IF(A2=40,"AUSTRALIA",""))))))</f>
        <v>CHINA</v>
      </c>
      <c r="S2" s="90" t="str">
        <f>IF(OR('RAW DATA'!$D2="",'RAW DATA'!$C2='RAW DATA'!$D2),"NO",IF('RAW DATA'!$C2&lt;'RAW DATA'!$D2,"YES","NO"))</f>
        <v>NO</v>
      </c>
      <c r="T2" s="96" t="str">
        <f>IF('RAW DATA'!$D2='RAW DATA'!$E2,"YES","NO")</f>
        <v>NO</v>
      </c>
      <c r="U2" s="95" t="str">
        <f>IF(('RAW DATA'!$D2-'RAW DATA'!$M2)&lt;=5,"YES","NO")</f>
        <v>NO</v>
      </c>
    </row>
    <row r="3" spans="1:21" x14ac:dyDescent="0.25">
      <c r="A3" s="77">
        <v>71</v>
      </c>
      <c r="B3" s="74">
        <v>5541704835</v>
      </c>
      <c r="C3" s="76">
        <v>45763</v>
      </c>
      <c r="D3" s="76">
        <v>45520</v>
      </c>
      <c r="E3" s="76">
        <v>45763</v>
      </c>
      <c r="F3" s="74">
        <v>242082293</v>
      </c>
      <c r="G3" s="82">
        <v>279</v>
      </c>
      <c r="H3" s="102" t="s">
        <v>14</v>
      </c>
      <c r="I3" s="83">
        <v>7730420585</v>
      </c>
      <c r="J3" s="84">
        <v>45775</v>
      </c>
      <c r="K3" s="74" t="s">
        <v>15</v>
      </c>
      <c r="L3" s="74">
        <v>2024</v>
      </c>
      <c r="M3" s="76">
        <v>45518</v>
      </c>
      <c r="N3" s="76">
        <v>45552</v>
      </c>
      <c r="O3" s="73" t="str">
        <f t="shared" ref="O3:O65" si="2">IF(D3="", "", IF(YEAR(D3)=2024, "", MONTH(D3)))</f>
        <v/>
      </c>
      <c r="P3" s="73">
        <f>MONTH('RAW DATA'!$J3)</f>
        <v>4</v>
      </c>
      <c r="Q3" s="73" t="str">
        <f t="shared" si="0"/>
        <v>ICB</v>
      </c>
      <c r="R3" s="74" t="str">
        <f t="shared" si="1"/>
        <v>CHINA</v>
      </c>
      <c r="S3" s="74" t="str">
        <f>IF(OR('RAW DATA'!$D3="",'RAW DATA'!$C3='RAW DATA'!$D3),"NO",IF('RAW DATA'!$C3&lt;'RAW DATA'!$D3,"YES","NO"))</f>
        <v>NO</v>
      </c>
      <c r="T3" s="75" t="str">
        <f>IF('RAW DATA'!$D3='RAW DATA'!$E3,"YES","NO")</f>
        <v>NO</v>
      </c>
      <c r="U3" s="73" t="str">
        <f>IF(('RAW DATA'!$D3-'RAW DATA'!$M3)&lt;=5,"YES","NO")</f>
        <v>YES</v>
      </c>
    </row>
    <row r="4" spans="1:21" x14ac:dyDescent="0.25">
      <c r="A4" s="89">
        <v>71</v>
      </c>
      <c r="B4" s="90">
        <v>5541701332</v>
      </c>
      <c r="C4" s="91">
        <v>45763</v>
      </c>
      <c r="D4" s="91">
        <v>45520</v>
      </c>
      <c r="E4" s="91">
        <v>45763</v>
      </c>
      <c r="F4" s="90">
        <v>242244956</v>
      </c>
      <c r="G4" s="92">
        <v>1204</v>
      </c>
      <c r="H4" s="101" t="s">
        <v>14</v>
      </c>
      <c r="I4" s="93">
        <v>7730420585</v>
      </c>
      <c r="J4" s="94">
        <v>45775</v>
      </c>
      <c r="K4" s="90" t="s">
        <v>15</v>
      </c>
      <c r="L4" s="90">
        <v>2024</v>
      </c>
      <c r="M4" s="91">
        <v>45518</v>
      </c>
      <c r="N4" s="91">
        <v>45559</v>
      </c>
      <c r="O4" s="95" t="str">
        <f t="shared" si="2"/>
        <v/>
      </c>
      <c r="P4" s="95">
        <f>MONTH('RAW DATA'!$J4)</f>
        <v>4</v>
      </c>
      <c r="Q4" s="95" t="str">
        <f t="shared" si="0"/>
        <v>ICB</v>
      </c>
      <c r="R4" s="90" t="str">
        <f t="shared" si="1"/>
        <v>CHINA</v>
      </c>
      <c r="S4" s="90" t="str">
        <f>IF(OR('RAW DATA'!$D4="",'RAW DATA'!$C4='RAW DATA'!$D4),"NO",IF('RAW DATA'!$C4&lt;'RAW DATA'!$D4,"YES","NO"))</f>
        <v>NO</v>
      </c>
      <c r="T4" s="96" t="str">
        <f>IF('RAW DATA'!$D4='RAW DATA'!$E4,"YES","NO")</f>
        <v>NO</v>
      </c>
      <c r="U4" s="95" t="str">
        <f>IF(('RAW DATA'!$D4-'RAW DATA'!$M4)&lt;=5,"YES","NO")</f>
        <v>YES</v>
      </c>
    </row>
    <row r="5" spans="1:21" x14ac:dyDescent="0.25">
      <c r="A5" s="77">
        <v>71</v>
      </c>
      <c r="B5" s="74">
        <v>5541721794</v>
      </c>
      <c r="C5" s="76">
        <v>45763</v>
      </c>
      <c r="D5" s="76">
        <v>45527</v>
      </c>
      <c r="E5" s="76">
        <v>45763</v>
      </c>
      <c r="F5" s="74">
        <v>242082295</v>
      </c>
      <c r="G5" s="82">
        <v>2802</v>
      </c>
      <c r="H5" s="102" t="s">
        <v>14</v>
      </c>
      <c r="I5" s="83">
        <v>7730420585</v>
      </c>
      <c r="J5" s="84">
        <v>45775</v>
      </c>
      <c r="K5" s="74" t="s">
        <v>15</v>
      </c>
      <c r="L5" s="74">
        <v>2024</v>
      </c>
      <c r="M5" s="76">
        <v>45524</v>
      </c>
      <c r="N5" s="76">
        <v>45559</v>
      </c>
      <c r="O5" s="73" t="str">
        <f t="shared" si="2"/>
        <v/>
      </c>
      <c r="P5" s="73">
        <f>MONTH('RAW DATA'!$J5)</f>
        <v>4</v>
      </c>
      <c r="Q5" s="73" t="str">
        <f t="shared" si="0"/>
        <v>ICB</v>
      </c>
      <c r="R5" s="74" t="str">
        <f t="shared" si="1"/>
        <v>CHINA</v>
      </c>
      <c r="S5" s="74" t="str">
        <f>IF(OR('RAW DATA'!$D5="",'RAW DATA'!$C5='RAW DATA'!$D5),"NO",IF('RAW DATA'!$C5&lt;'RAW DATA'!$D5,"YES","NO"))</f>
        <v>NO</v>
      </c>
      <c r="T5" s="75" t="str">
        <f>IF('RAW DATA'!$D5='RAW DATA'!$E5,"YES","NO")</f>
        <v>NO</v>
      </c>
      <c r="U5" s="73" t="str">
        <f>IF(('RAW DATA'!$D5-'RAW DATA'!$M5)&lt;=5,"YES","NO")</f>
        <v>YES</v>
      </c>
    </row>
    <row r="6" spans="1:21" x14ac:dyDescent="0.25">
      <c r="A6" s="89">
        <v>71</v>
      </c>
      <c r="B6" s="90">
        <v>5541721796</v>
      </c>
      <c r="C6" s="91">
        <v>45763</v>
      </c>
      <c r="D6" s="91">
        <v>45527</v>
      </c>
      <c r="E6" s="91">
        <v>45763</v>
      </c>
      <c r="F6" s="90">
        <v>242082295</v>
      </c>
      <c r="G6" s="92">
        <v>2802</v>
      </c>
      <c r="H6" s="101" t="s">
        <v>14</v>
      </c>
      <c r="I6" s="93">
        <v>7730420585</v>
      </c>
      <c r="J6" s="94">
        <v>45775</v>
      </c>
      <c r="K6" s="90" t="s">
        <v>15</v>
      </c>
      <c r="L6" s="90">
        <v>2024</v>
      </c>
      <c r="M6" s="91">
        <v>45524</v>
      </c>
      <c r="N6" s="91">
        <v>45559</v>
      </c>
      <c r="O6" s="95" t="str">
        <f t="shared" si="2"/>
        <v/>
      </c>
      <c r="P6" s="95">
        <f>MONTH('RAW DATA'!$J6)</f>
        <v>4</v>
      </c>
      <c r="Q6" s="95" t="str">
        <f t="shared" si="0"/>
        <v>ICB</v>
      </c>
      <c r="R6" s="90" t="str">
        <f t="shared" si="1"/>
        <v>CHINA</v>
      </c>
      <c r="S6" s="90" t="str">
        <f>IF(OR('RAW DATA'!$D6="",'RAW DATA'!$C6='RAW DATA'!$D6),"NO",IF('RAW DATA'!$C6&lt;'RAW DATA'!$D6,"YES","NO"))</f>
        <v>NO</v>
      </c>
      <c r="T6" s="96" t="str">
        <f>IF('RAW DATA'!$D6='RAW DATA'!$E6,"YES","NO")</f>
        <v>NO</v>
      </c>
      <c r="U6" s="95" t="str">
        <f>IF(('RAW DATA'!$D6-'RAW DATA'!$M6)&lt;=5,"YES","NO")</f>
        <v>YES</v>
      </c>
    </row>
    <row r="7" spans="1:21" x14ac:dyDescent="0.25">
      <c r="A7" s="77">
        <v>71</v>
      </c>
      <c r="B7" s="74">
        <v>5541721798</v>
      </c>
      <c r="C7" s="76">
        <v>45763</v>
      </c>
      <c r="D7" s="76">
        <v>45527</v>
      </c>
      <c r="E7" s="76">
        <v>45763</v>
      </c>
      <c r="F7" s="74">
        <v>242082295</v>
      </c>
      <c r="G7" s="82">
        <v>2802</v>
      </c>
      <c r="H7" s="102" t="s">
        <v>14</v>
      </c>
      <c r="I7" s="83">
        <v>7730420585</v>
      </c>
      <c r="J7" s="84">
        <v>45775</v>
      </c>
      <c r="K7" s="74" t="s">
        <v>15</v>
      </c>
      <c r="L7" s="74">
        <v>2024</v>
      </c>
      <c r="M7" s="76">
        <v>45524</v>
      </c>
      <c r="N7" s="76">
        <v>45559</v>
      </c>
      <c r="O7" s="73" t="str">
        <f t="shared" si="2"/>
        <v/>
      </c>
      <c r="P7" s="73">
        <f>MONTH('RAW DATA'!$J7)</f>
        <v>4</v>
      </c>
      <c r="Q7" s="73" t="str">
        <f t="shared" si="0"/>
        <v>ICB</v>
      </c>
      <c r="R7" s="74" t="str">
        <f t="shared" si="1"/>
        <v>CHINA</v>
      </c>
      <c r="S7" s="74" t="str">
        <f>IF(OR('RAW DATA'!$D7="",'RAW DATA'!$C7='RAW DATA'!$D7),"NO",IF('RAW DATA'!$C7&lt;'RAW DATA'!$D7,"YES","NO"))</f>
        <v>NO</v>
      </c>
      <c r="T7" s="75" t="str">
        <f>IF('RAW DATA'!$D7='RAW DATA'!$E7,"YES","NO")</f>
        <v>NO</v>
      </c>
      <c r="U7" s="73" t="str">
        <f>IF(('RAW DATA'!$D7-'RAW DATA'!$M7)&lt;=5,"YES","NO")</f>
        <v>YES</v>
      </c>
    </row>
    <row r="8" spans="1:21" x14ac:dyDescent="0.25">
      <c r="A8" s="89">
        <v>71</v>
      </c>
      <c r="B8" s="90">
        <v>5541721837</v>
      </c>
      <c r="C8" s="91">
        <v>45763</v>
      </c>
      <c r="D8" s="91">
        <v>45527</v>
      </c>
      <c r="E8" s="91">
        <v>45763</v>
      </c>
      <c r="F8" s="90">
        <v>242082295</v>
      </c>
      <c r="G8" s="92">
        <v>2802</v>
      </c>
      <c r="H8" s="101" t="s">
        <v>14</v>
      </c>
      <c r="I8" s="93">
        <v>7730420585</v>
      </c>
      <c r="J8" s="94">
        <v>45775</v>
      </c>
      <c r="K8" s="90" t="s">
        <v>15</v>
      </c>
      <c r="L8" s="90">
        <v>2024</v>
      </c>
      <c r="M8" s="91">
        <v>45524</v>
      </c>
      <c r="N8" s="91">
        <v>45559</v>
      </c>
      <c r="O8" s="95" t="str">
        <f t="shared" si="2"/>
        <v/>
      </c>
      <c r="P8" s="95">
        <f>MONTH('RAW DATA'!$J8)</f>
        <v>4</v>
      </c>
      <c r="Q8" s="95" t="str">
        <f t="shared" si="0"/>
        <v>ICB</v>
      </c>
      <c r="R8" s="90" t="str">
        <f t="shared" si="1"/>
        <v>CHINA</v>
      </c>
      <c r="S8" s="90" t="str">
        <f>IF(OR('RAW DATA'!$D8="",'RAW DATA'!$C8='RAW DATA'!$D8),"NO",IF('RAW DATA'!$C8&lt;'RAW DATA'!$D8,"YES","NO"))</f>
        <v>NO</v>
      </c>
      <c r="T8" s="96" t="str">
        <f>IF('RAW DATA'!$D8='RAW DATA'!$E8,"YES","NO")</f>
        <v>NO</v>
      </c>
      <c r="U8" s="95" t="str">
        <f>IF(('RAW DATA'!$D8-'RAW DATA'!$M8)&lt;=5,"YES","NO")</f>
        <v>YES</v>
      </c>
    </row>
    <row r="9" spans="1:21" x14ac:dyDescent="0.25">
      <c r="A9" s="77">
        <v>71</v>
      </c>
      <c r="B9" s="74">
        <v>5541721840</v>
      </c>
      <c r="C9" s="76">
        <v>45763</v>
      </c>
      <c r="D9" s="76">
        <v>45527</v>
      </c>
      <c r="E9" s="76">
        <v>45763</v>
      </c>
      <c r="F9" s="74">
        <v>242082295</v>
      </c>
      <c r="G9" s="82">
        <v>2802</v>
      </c>
      <c r="H9" s="102" t="s">
        <v>14</v>
      </c>
      <c r="I9" s="83">
        <v>7730420585</v>
      </c>
      <c r="J9" s="84">
        <v>45775</v>
      </c>
      <c r="K9" s="74" t="s">
        <v>15</v>
      </c>
      <c r="L9" s="74">
        <v>2024</v>
      </c>
      <c r="M9" s="76">
        <v>45524</v>
      </c>
      <c r="N9" s="76">
        <v>45559</v>
      </c>
      <c r="O9" s="73" t="str">
        <f t="shared" si="2"/>
        <v/>
      </c>
      <c r="P9" s="73">
        <f>MONTH('RAW DATA'!$J9)</f>
        <v>4</v>
      </c>
      <c r="Q9" s="73" t="str">
        <f t="shared" si="0"/>
        <v>ICB</v>
      </c>
      <c r="R9" s="74" t="str">
        <f t="shared" si="1"/>
        <v>CHINA</v>
      </c>
      <c r="S9" s="74" t="str">
        <f>IF(OR('RAW DATA'!$D9="",'RAW DATA'!$C9='RAW DATA'!$D9),"NO",IF('RAW DATA'!$C9&lt;'RAW DATA'!$D9,"YES","NO"))</f>
        <v>NO</v>
      </c>
      <c r="T9" s="75" t="str">
        <f>IF('RAW DATA'!$D9='RAW DATA'!$E9,"YES","NO")</f>
        <v>NO</v>
      </c>
      <c r="U9" s="73" t="str">
        <f>IF(('RAW DATA'!$D9-'RAW DATA'!$M9)&lt;=5,"YES","NO")</f>
        <v>YES</v>
      </c>
    </row>
    <row r="10" spans="1:21" x14ac:dyDescent="0.25">
      <c r="A10" s="89">
        <v>71</v>
      </c>
      <c r="B10" s="90">
        <v>5541721841</v>
      </c>
      <c r="C10" s="91">
        <v>45763</v>
      </c>
      <c r="D10" s="91">
        <v>45527</v>
      </c>
      <c r="E10" s="91">
        <v>45763</v>
      </c>
      <c r="F10" s="90">
        <v>242082295</v>
      </c>
      <c r="G10" s="92">
        <v>2802</v>
      </c>
      <c r="H10" s="101" t="s">
        <v>14</v>
      </c>
      <c r="I10" s="93">
        <v>7730420585</v>
      </c>
      <c r="J10" s="94">
        <v>45775</v>
      </c>
      <c r="K10" s="90" t="s">
        <v>15</v>
      </c>
      <c r="L10" s="90">
        <v>2024</v>
      </c>
      <c r="M10" s="91">
        <v>45524</v>
      </c>
      <c r="N10" s="91">
        <v>45559</v>
      </c>
      <c r="O10" s="95" t="str">
        <f t="shared" si="2"/>
        <v/>
      </c>
      <c r="P10" s="95">
        <f>MONTH('RAW DATA'!$J10)</f>
        <v>4</v>
      </c>
      <c r="Q10" s="95" t="str">
        <f t="shared" si="0"/>
        <v>ICB</v>
      </c>
      <c r="R10" s="90" t="str">
        <f t="shared" si="1"/>
        <v>CHINA</v>
      </c>
      <c r="S10" s="90" t="str">
        <f>IF(OR('RAW DATA'!$D10="",'RAW DATA'!$C10='RAW DATA'!$D10),"NO",IF('RAW DATA'!$C10&lt;'RAW DATA'!$D10,"YES","NO"))</f>
        <v>NO</v>
      </c>
      <c r="T10" s="96" t="str">
        <f>IF('RAW DATA'!$D10='RAW DATA'!$E10,"YES","NO")</f>
        <v>NO</v>
      </c>
      <c r="U10" s="95" t="str">
        <f>IF(('RAW DATA'!$D10-'RAW DATA'!$M10)&lt;=5,"YES","NO")</f>
        <v>YES</v>
      </c>
    </row>
    <row r="11" spans="1:21" x14ac:dyDescent="0.25">
      <c r="A11" s="77">
        <v>71</v>
      </c>
      <c r="B11" s="74">
        <v>5541721874</v>
      </c>
      <c r="C11" s="76">
        <v>45763</v>
      </c>
      <c r="D11" s="76">
        <v>45527</v>
      </c>
      <c r="E11" s="76">
        <v>45763</v>
      </c>
      <c r="F11" s="74">
        <v>242609493</v>
      </c>
      <c r="G11" s="82">
        <v>1346</v>
      </c>
      <c r="H11" s="102" t="s">
        <v>14</v>
      </c>
      <c r="I11" s="83">
        <v>7730420585</v>
      </c>
      <c r="J11" s="84">
        <v>45775</v>
      </c>
      <c r="K11" s="74" t="s">
        <v>15</v>
      </c>
      <c r="L11" s="74">
        <v>2024</v>
      </c>
      <c r="M11" s="76">
        <v>45524</v>
      </c>
      <c r="N11" s="76">
        <v>45559</v>
      </c>
      <c r="O11" s="73" t="str">
        <f t="shared" si="2"/>
        <v/>
      </c>
      <c r="P11" s="73">
        <f>MONTH('RAW DATA'!$J11)</f>
        <v>4</v>
      </c>
      <c r="Q11" s="73" t="str">
        <f t="shared" si="0"/>
        <v>ICB</v>
      </c>
      <c r="R11" s="74" t="str">
        <f t="shared" si="1"/>
        <v>CHINA</v>
      </c>
      <c r="S11" s="74" t="str">
        <f>IF(OR('RAW DATA'!$D11="",'RAW DATA'!$C11='RAW DATA'!$D11),"NO",IF('RAW DATA'!$C11&lt;'RAW DATA'!$D11,"YES","NO"))</f>
        <v>NO</v>
      </c>
      <c r="T11" s="75" t="str">
        <f>IF('RAW DATA'!$D11='RAW DATA'!$E11,"YES","NO")</f>
        <v>NO</v>
      </c>
      <c r="U11" s="73" t="str">
        <f>IF(('RAW DATA'!$D11-'RAW DATA'!$M11)&lt;=5,"YES","NO")</f>
        <v>YES</v>
      </c>
    </row>
    <row r="12" spans="1:21" x14ac:dyDescent="0.25">
      <c r="A12" s="89">
        <v>71</v>
      </c>
      <c r="B12" s="90">
        <v>5541725830</v>
      </c>
      <c r="C12" s="91">
        <v>45763</v>
      </c>
      <c r="D12" s="91">
        <v>45530</v>
      </c>
      <c r="E12" s="91">
        <v>45763</v>
      </c>
      <c r="F12" s="90">
        <v>242082295</v>
      </c>
      <c r="G12" s="92">
        <v>2802</v>
      </c>
      <c r="H12" s="101" t="s">
        <v>14</v>
      </c>
      <c r="I12" s="93">
        <v>7730420585</v>
      </c>
      <c r="J12" s="94">
        <v>45775</v>
      </c>
      <c r="K12" s="90" t="s">
        <v>15</v>
      </c>
      <c r="L12" s="90">
        <v>2024</v>
      </c>
      <c r="M12" s="91">
        <v>45524</v>
      </c>
      <c r="N12" s="91">
        <v>45559</v>
      </c>
      <c r="O12" s="95" t="str">
        <f t="shared" si="2"/>
        <v/>
      </c>
      <c r="P12" s="95">
        <f>MONTH('RAW DATA'!$J12)</f>
        <v>4</v>
      </c>
      <c r="Q12" s="95" t="str">
        <f t="shared" si="0"/>
        <v>ICB</v>
      </c>
      <c r="R12" s="90" t="str">
        <f t="shared" si="1"/>
        <v>CHINA</v>
      </c>
      <c r="S12" s="90" t="str">
        <f>IF(OR('RAW DATA'!$D12="",'RAW DATA'!$C12='RAW DATA'!$D12),"NO",IF('RAW DATA'!$C12&lt;'RAW DATA'!$D12,"YES","NO"))</f>
        <v>NO</v>
      </c>
      <c r="T12" s="96" t="str">
        <f>IF('RAW DATA'!$D12='RAW DATA'!$E12,"YES","NO")</f>
        <v>NO</v>
      </c>
      <c r="U12" s="95" t="str">
        <f>IF(('RAW DATA'!$D12-'RAW DATA'!$M12)&lt;=5,"YES","NO")</f>
        <v>NO</v>
      </c>
    </row>
    <row r="13" spans="1:21" x14ac:dyDescent="0.25">
      <c r="A13" s="77">
        <v>71</v>
      </c>
      <c r="B13" s="74">
        <v>5541725831</v>
      </c>
      <c r="C13" s="76">
        <v>45763</v>
      </c>
      <c r="D13" s="76">
        <v>45530</v>
      </c>
      <c r="E13" s="76">
        <v>45763</v>
      </c>
      <c r="F13" s="74">
        <v>242082295</v>
      </c>
      <c r="G13" s="82">
        <v>2802</v>
      </c>
      <c r="H13" s="102" t="s">
        <v>14</v>
      </c>
      <c r="I13" s="83">
        <v>7730420585</v>
      </c>
      <c r="J13" s="84">
        <v>45775</v>
      </c>
      <c r="K13" s="74" t="s">
        <v>15</v>
      </c>
      <c r="L13" s="74">
        <v>2024</v>
      </c>
      <c r="M13" s="76">
        <v>45524</v>
      </c>
      <c r="N13" s="76">
        <v>45559</v>
      </c>
      <c r="O13" s="73" t="str">
        <f t="shared" si="2"/>
        <v/>
      </c>
      <c r="P13" s="73">
        <f>MONTH('RAW DATA'!$J13)</f>
        <v>4</v>
      </c>
      <c r="Q13" s="73" t="str">
        <f t="shared" si="0"/>
        <v>ICB</v>
      </c>
      <c r="R13" s="74" t="str">
        <f t="shared" si="1"/>
        <v>CHINA</v>
      </c>
      <c r="S13" s="74" t="str">
        <f>IF(OR('RAW DATA'!$D13="",'RAW DATA'!$C13='RAW DATA'!$D13),"NO",IF('RAW DATA'!$C13&lt;'RAW DATA'!$D13,"YES","NO"))</f>
        <v>NO</v>
      </c>
      <c r="T13" s="75" t="str">
        <f>IF('RAW DATA'!$D13='RAW DATA'!$E13,"YES","NO")</f>
        <v>NO</v>
      </c>
      <c r="U13" s="73" t="str">
        <f>IF(('RAW DATA'!$D13-'RAW DATA'!$M13)&lt;=5,"YES","NO")</f>
        <v>NO</v>
      </c>
    </row>
    <row r="14" spans="1:21" x14ac:dyDescent="0.25">
      <c r="A14" s="89">
        <v>71</v>
      </c>
      <c r="B14" s="90">
        <v>5541725834</v>
      </c>
      <c r="C14" s="91">
        <v>45763</v>
      </c>
      <c r="D14" s="91">
        <v>45530</v>
      </c>
      <c r="E14" s="91">
        <v>45763</v>
      </c>
      <c r="F14" s="90">
        <v>242082295</v>
      </c>
      <c r="G14" s="92">
        <v>2802</v>
      </c>
      <c r="H14" s="101" t="s">
        <v>14</v>
      </c>
      <c r="I14" s="93">
        <v>7730420585</v>
      </c>
      <c r="J14" s="94">
        <v>45775</v>
      </c>
      <c r="K14" s="90" t="s">
        <v>15</v>
      </c>
      <c r="L14" s="90">
        <v>2024</v>
      </c>
      <c r="M14" s="91">
        <v>45524</v>
      </c>
      <c r="N14" s="91">
        <v>45559</v>
      </c>
      <c r="O14" s="95" t="str">
        <f t="shared" si="2"/>
        <v/>
      </c>
      <c r="P14" s="95">
        <f>MONTH('RAW DATA'!$J14)</f>
        <v>4</v>
      </c>
      <c r="Q14" s="95" t="str">
        <f t="shared" si="0"/>
        <v>ICB</v>
      </c>
      <c r="R14" s="90" t="str">
        <f t="shared" si="1"/>
        <v>CHINA</v>
      </c>
      <c r="S14" s="90" t="str">
        <f>IF(OR('RAW DATA'!$D14="",'RAW DATA'!$C14='RAW DATA'!$D14),"NO",IF('RAW DATA'!$C14&lt;'RAW DATA'!$D14,"YES","NO"))</f>
        <v>NO</v>
      </c>
      <c r="T14" s="96" t="str">
        <f>IF('RAW DATA'!$D14='RAW DATA'!$E14,"YES","NO")</f>
        <v>NO</v>
      </c>
      <c r="U14" s="95" t="str">
        <f>IF(('RAW DATA'!$D14-'RAW DATA'!$M14)&lt;=5,"YES","NO")</f>
        <v>NO</v>
      </c>
    </row>
    <row r="15" spans="1:21" x14ac:dyDescent="0.25">
      <c r="A15" s="77">
        <v>71</v>
      </c>
      <c r="B15" s="74">
        <v>5541725835</v>
      </c>
      <c r="C15" s="76">
        <v>45763</v>
      </c>
      <c r="D15" s="76">
        <v>45530</v>
      </c>
      <c r="E15" s="76">
        <v>45763</v>
      </c>
      <c r="F15" s="74">
        <v>242082295</v>
      </c>
      <c r="G15" s="82">
        <v>2802</v>
      </c>
      <c r="H15" s="102" t="s">
        <v>14</v>
      </c>
      <c r="I15" s="83">
        <v>7730420585</v>
      </c>
      <c r="J15" s="84">
        <v>45775</v>
      </c>
      <c r="K15" s="74" t="s">
        <v>15</v>
      </c>
      <c r="L15" s="74">
        <v>2024</v>
      </c>
      <c r="M15" s="76">
        <v>45524</v>
      </c>
      <c r="N15" s="76">
        <v>45559</v>
      </c>
      <c r="O15" s="73" t="str">
        <f t="shared" si="2"/>
        <v/>
      </c>
      <c r="P15" s="73">
        <f>MONTH('RAW DATA'!$J15)</f>
        <v>4</v>
      </c>
      <c r="Q15" s="73" t="str">
        <f t="shared" si="0"/>
        <v>ICB</v>
      </c>
      <c r="R15" s="74" t="str">
        <f t="shared" si="1"/>
        <v>CHINA</v>
      </c>
      <c r="S15" s="74" t="str">
        <f>IF(OR('RAW DATA'!$D15="",'RAW DATA'!$C15='RAW DATA'!$D15),"NO",IF('RAW DATA'!$C15&lt;'RAW DATA'!$D15,"YES","NO"))</f>
        <v>NO</v>
      </c>
      <c r="T15" s="75" t="str">
        <f>IF('RAW DATA'!$D15='RAW DATA'!$E15,"YES","NO")</f>
        <v>NO</v>
      </c>
      <c r="U15" s="73" t="str">
        <f>IF(('RAW DATA'!$D15-'RAW DATA'!$M15)&lt;=5,"YES","NO")</f>
        <v>NO</v>
      </c>
    </row>
    <row r="16" spans="1:21" x14ac:dyDescent="0.25">
      <c r="A16" s="89">
        <v>71</v>
      </c>
      <c r="B16" s="90">
        <v>5541721846</v>
      </c>
      <c r="C16" s="91">
        <v>45763</v>
      </c>
      <c r="D16" s="91">
        <v>45527</v>
      </c>
      <c r="E16" s="91">
        <v>45763</v>
      </c>
      <c r="F16" s="90">
        <v>243231123</v>
      </c>
      <c r="G16" s="92">
        <v>2802</v>
      </c>
      <c r="H16" s="101" t="s">
        <v>14</v>
      </c>
      <c r="I16" s="93">
        <v>7730420585</v>
      </c>
      <c r="J16" s="94">
        <v>45775</v>
      </c>
      <c r="K16" s="90" t="s">
        <v>15</v>
      </c>
      <c r="L16" s="90">
        <v>2024</v>
      </c>
      <c r="M16" s="91">
        <v>45546</v>
      </c>
      <c r="N16" s="91">
        <v>45584</v>
      </c>
      <c r="O16" s="95" t="str">
        <f t="shared" si="2"/>
        <v/>
      </c>
      <c r="P16" s="95">
        <f>MONTH('RAW DATA'!$J16)</f>
        <v>4</v>
      </c>
      <c r="Q16" s="95" t="str">
        <f t="shared" si="0"/>
        <v>ICB</v>
      </c>
      <c r="R16" s="90" t="str">
        <f t="shared" si="1"/>
        <v>CHINA</v>
      </c>
      <c r="S16" s="90" t="str">
        <f>IF(OR('RAW DATA'!$D16="",'RAW DATA'!$C16='RAW DATA'!$D16),"NO",IF('RAW DATA'!$C16&lt;'RAW DATA'!$D16,"YES","NO"))</f>
        <v>NO</v>
      </c>
      <c r="T16" s="96" t="str">
        <f>IF('RAW DATA'!$D16='RAW DATA'!$E16,"YES","NO")</f>
        <v>NO</v>
      </c>
      <c r="U16" s="95" t="str">
        <f>IF(('RAW DATA'!$D16-'RAW DATA'!$M16)&lt;=5,"YES","NO")</f>
        <v>YES</v>
      </c>
    </row>
    <row r="17" spans="1:21" x14ac:dyDescent="0.25">
      <c r="A17" s="77">
        <v>71</v>
      </c>
      <c r="B17" s="74">
        <v>5541835105</v>
      </c>
      <c r="C17" s="76">
        <v>45763</v>
      </c>
      <c r="D17" s="76">
        <v>45576</v>
      </c>
      <c r="E17" s="76">
        <v>45763</v>
      </c>
      <c r="F17" s="74">
        <v>243665812</v>
      </c>
      <c r="G17" s="82">
        <v>2851</v>
      </c>
      <c r="H17" s="102" t="s">
        <v>14</v>
      </c>
      <c r="I17" s="83">
        <v>7730420585</v>
      </c>
      <c r="J17" s="84">
        <v>45775</v>
      </c>
      <c r="K17" s="74" t="s">
        <v>15</v>
      </c>
      <c r="L17" s="74">
        <v>2024</v>
      </c>
      <c r="M17" s="76">
        <v>45573</v>
      </c>
      <c r="N17" s="76">
        <v>45608</v>
      </c>
      <c r="O17" s="73" t="str">
        <f t="shared" si="2"/>
        <v/>
      </c>
      <c r="P17" s="73">
        <f>MONTH('RAW DATA'!$J17)</f>
        <v>4</v>
      </c>
      <c r="Q17" s="73" t="str">
        <f t="shared" si="0"/>
        <v>ICB</v>
      </c>
      <c r="R17" s="74" t="str">
        <f t="shared" si="1"/>
        <v>CHINA</v>
      </c>
      <c r="S17" s="74" t="str">
        <f>IF(OR('RAW DATA'!$D17="",'RAW DATA'!$C17='RAW DATA'!$D17),"NO",IF('RAW DATA'!$C17&lt;'RAW DATA'!$D17,"YES","NO"))</f>
        <v>NO</v>
      </c>
      <c r="T17" s="75" t="str">
        <f>IF('RAW DATA'!$D17='RAW DATA'!$E17,"YES","NO")</f>
        <v>NO</v>
      </c>
      <c r="U17" s="73" t="str">
        <f>IF(('RAW DATA'!$D17-'RAW DATA'!$M17)&lt;=5,"YES","NO")</f>
        <v>YES</v>
      </c>
    </row>
    <row r="18" spans="1:21" x14ac:dyDescent="0.25">
      <c r="A18" s="89">
        <v>71</v>
      </c>
      <c r="B18" s="90">
        <v>5541835112</v>
      </c>
      <c r="C18" s="91">
        <v>45763</v>
      </c>
      <c r="D18" s="91">
        <v>45576</v>
      </c>
      <c r="E18" s="91">
        <v>45763</v>
      </c>
      <c r="F18" s="90">
        <v>243665812</v>
      </c>
      <c r="G18" s="92">
        <v>2851</v>
      </c>
      <c r="H18" s="101" t="s">
        <v>14</v>
      </c>
      <c r="I18" s="93">
        <v>7730420585</v>
      </c>
      <c r="J18" s="94">
        <v>45775</v>
      </c>
      <c r="K18" s="90" t="s">
        <v>15</v>
      </c>
      <c r="L18" s="90">
        <v>2024</v>
      </c>
      <c r="M18" s="91">
        <v>45573</v>
      </c>
      <c r="N18" s="91">
        <v>45608</v>
      </c>
      <c r="O18" s="95" t="str">
        <f t="shared" si="2"/>
        <v/>
      </c>
      <c r="P18" s="95">
        <f>MONTH('RAW DATA'!$J18)</f>
        <v>4</v>
      </c>
      <c r="Q18" s="95" t="str">
        <f t="shared" si="0"/>
        <v>ICB</v>
      </c>
      <c r="R18" s="90" t="str">
        <f t="shared" si="1"/>
        <v>CHINA</v>
      </c>
      <c r="S18" s="90" t="str">
        <f>IF(OR('RAW DATA'!$D18="",'RAW DATA'!$C18='RAW DATA'!$D18),"NO",IF('RAW DATA'!$C18&lt;'RAW DATA'!$D18,"YES","NO"))</f>
        <v>NO</v>
      </c>
      <c r="T18" s="96" t="str">
        <f>IF('RAW DATA'!$D18='RAW DATA'!$E18,"YES","NO")</f>
        <v>NO</v>
      </c>
      <c r="U18" s="95" t="str">
        <f>IF(('RAW DATA'!$D18-'RAW DATA'!$M18)&lt;=5,"YES","NO")</f>
        <v>YES</v>
      </c>
    </row>
    <row r="19" spans="1:21" x14ac:dyDescent="0.25">
      <c r="A19" s="77">
        <v>71</v>
      </c>
      <c r="B19" s="74">
        <v>5282533794</v>
      </c>
      <c r="C19" s="76">
        <v>45763</v>
      </c>
      <c r="D19" s="76">
        <v>45586</v>
      </c>
      <c r="E19" s="76">
        <v>45763</v>
      </c>
      <c r="F19" s="74">
        <v>243665814</v>
      </c>
      <c r="G19" s="82">
        <v>2825</v>
      </c>
      <c r="H19" s="102" t="s">
        <v>14</v>
      </c>
      <c r="I19" s="83">
        <v>7730420585</v>
      </c>
      <c r="J19" s="84">
        <v>45775</v>
      </c>
      <c r="K19" s="74" t="s">
        <v>15</v>
      </c>
      <c r="L19" s="74">
        <v>2024</v>
      </c>
      <c r="M19" s="76">
        <v>45580</v>
      </c>
      <c r="N19" s="76">
        <v>45615</v>
      </c>
      <c r="O19" s="73" t="str">
        <f t="shared" si="2"/>
        <v/>
      </c>
      <c r="P19" s="73">
        <f>MONTH('RAW DATA'!$J19)</f>
        <v>4</v>
      </c>
      <c r="Q19" s="73" t="str">
        <f t="shared" si="0"/>
        <v>ICB</v>
      </c>
      <c r="R19" s="74" t="str">
        <f t="shared" si="1"/>
        <v>CHINA</v>
      </c>
      <c r="S19" s="74" t="str">
        <f>IF(OR('RAW DATA'!$D19="",'RAW DATA'!$C19='RAW DATA'!$D19),"NO",IF('RAW DATA'!$C19&lt;'RAW DATA'!$D19,"YES","NO"))</f>
        <v>NO</v>
      </c>
      <c r="T19" s="75" t="str">
        <f>IF('RAW DATA'!$D19='RAW DATA'!$E19,"YES","NO")</f>
        <v>NO</v>
      </c>
      <c r="U19" s="73" t="str">
        <f>IF(('RAW DATA'!$D19-'RAW DATA'!$M19)&lt;=5,"YES","NO")</f>
        <v>NO</v>
      </c>
    </row>
    <row r="20" spans="1:21" x14ac:dyDescent="0.25">
      <c r="A20" s="89">
        <v>71</v>
      </c>
      <c r="B20" s="90">
        <v>5282533802</v>
      </c>
      <c r="C20" s="91">
        <v>45763</v>
      </c>
      <c r="D20" s="91">
        <v>45586</v>
      </c>
      <c r="E20" s="91">
        <v>45763</v>
      </c>
      <c r="F20" s="90">
        <v>243665814</v>
      </c>
      <c r="G20" s="92">
        <v>2825</v>
      </c>
      <c r="H20" s="101" t="s">
        <v>14</v>
      </c>
      <c r="I20" s="93">
        <v>7730420585</v>
      </c>
      <c r="J20" s="94">
        <v>45775</v>
      </c>
      <c r="K20" s="90" t="s">
        <v>15</v>
      </c>
      <c r="L20" s="90">
        <v>2024</v>
      </c>
      <c r="M20" s="91">
        <v>45580</v>
      </c>
      <c r="N20" s="91">
        <v>45615</v>
      </c>
      <c r="O20" s="95" t="str">
        <f t="shared" si="2"/>
        <v/>
      </c>
      <c r="P20" s="95">
        <f>MONTH('RAW DATA'!$J20)</f>
        <v>4</v>
      </c>
      <c r="Q20" s="95" t="str">
        <f t="shared" si="0"/>
        <v>ICB</v>
      </c>
      <c r="R20" s="90" t="str">
        <f t="shared" si="1"/>
        <v>CHINA</v>
      </c>
      <c r="S20" s="90" t="str">
        <f>IF(OR('RAW DATA'!$D20="",'RAW DATA'!$C20='RAW DATA'!$D20),"NO",IF('RAW DATA'!$C20&lt;'RAW DATA'!$D20,"YES","NO"))</f>
        <v>NO</v>
      </c>
      <c r="T20" s="96" t="str">
        <f>IF('RAW DATA'!$D20='RAW DATA'!$E20,"YES","NO")</f>
        <v>NO</v>
      </c>
      <c r="U20" s="95" t="str">
        <f>IF(('RAW DATA'!$D20-'RAW DATA'!$M20)&lt;=5,"YES","NO")</f>
        <v>NO</v>
      </c>
    </row>
    <row r="21" spans="1:21" x14ac:dyDescent="0.25">
      <c r="A21" s="77">
        <v>71</v>
      </c>
      <c r="B21" s="74">
        <v>5282533815</v>
      </c>
      <c r="C21" s="76">
        <v>45763</v>
      </c>
      <c r="D21" s="76">
        <v>45586</v>
      </c>
      <c r="E21" s="76">
        <v>45763</v>
      </c>
      <c r="F21" s="74">
        <v>243665814</v>
      </c>
      <c r="G21" s="82">
        <v>2802</v>
      </c>
      <c r="H21" s="102" t="s">
        <v>14</v>
      </c>
      <c r="I21" s="83">
        <v>7730420585</v>
      </c>
      <c r="J21" s="84">
        <v>45775</v>
      </c>
      <c r="K21" s="74" t="s">
        <v>15</v>
      </c>
      <c r="L21" s="74">
        <v>2024</v>
      </c>
      <c r="M21" s="76">
        <v>45580</v>
      </c>
      <c r="N21" s="76">
        <v>45615</v>
      </c>
      <c r="O21" s="73" t="str">
        <f t="shared" si="2"/>
        <v/>
      </c>
      <c r="P21" s="73">
        <f>MONTH('RAW DATA'!$J21)</f>
        <v>4</v>
      </c>
      <c r="Q21" s="73" t="str">
        <f t="shared" si="0"/>
        <v>ICB</v>
      </c>
      <c r="R21" s="74" t="str">
        <f t="shared" si="1"/>
        <v>CHINA</v>
      </c>
      <c r="S21" s="74" t="str">
        <f>IF(OR('RAW DATA'!$D21="",'RAW DATA'!$C21='RAW DATA'!$D21),"NO",IF('RAW DATA'!$C21&lt;'RAW DATA'!$D21,"YES","NO"))</f>
        <v>NO</v>
      </c>
      <c r="T21" s="75" t="str">
        <f>IF('RAW DATA'!$D21='RAW DATA'!$E21,"YES","NO")</f>
        <v>NO</v>
      </c>
      <c r="U21" s="73" t="str">
        <f>IF(('RAW DATA'!$D21-'RAW DATA'!$M21)&lt;=5,"YES","NO")</f>
        <v>NO</v>
      </c>
    </row>
    <row r="22" spans="1:21" x14ac:dyDescent="0.25">
      <c r="A22" s="89">
        <v>71</v>
      </c>
      <c r="B22" s="90">
        <v>5282533851</v>
      </c>
      <c r="C22" s="91">
        <v>45763</v>
      </c>
      <c r="D22" s="91">
        <v>45586</v>
      </c>
      <c r="E22" s="91">
        <v>45763</v>
      </c>
      <c r="F22" s="90">
        <v>243665814</v>
      </c>
      <c r="G22" s="92">
        <v>2825</v>
      </c>
      <c r="H22" s="101" t="s">
        <v>14</v>
      </c>
      <c r="I22" s="93">
        <v>7730420585</v>
      </c>
      <c r="J22" s="94">
        <v>45775</v>
      </c>
      <c r="K22" s="90" t="s">
        <v>15</v>
      </c>
      <c r="L22" s="90">
        <v>2024</v>
      </c>
      <c r="M22" s="91">
        <v>45580</v>
      </c>
      <c r="N22" s="91">
        <v>45615</v>
      </c>
      <c r="O22" s="95" t="str">
        <f t="shared" si="2"/>
        <v/>
      </c>
      <c r="P22" s="95">
        <f>MONTH('RAW DATA'!$J22)</f>
        <v>4</v>
      </c>
      <c r="Q22" s="95" t="str">
        <f t="shared" si="0"/>
        <v>ICB</v>
      </c>
      <c r="R22" s="90" t="str">
        <f t="shared" si="1"/>
        <v>CHINA</v>
      </c>
      <c r="S22" s="90" t="str">
        <f>IF(OR('RAW DATA'!$D22="",'RAW DATA'!$C22='RAW DATA'!$D22),"NO",IF('RAW DATA'!$C22&lt;'RAW DATA'!$D22,"YES","NO"))</f>
        <v>NO</v>
      </c>
      <c r="T22" s="96" t="str">
        <f>IF('RAW DATA'!$D22='RAW DATA'!$E22,"YES","NO")</f>
        <v>NO</v>
      </c>
      <c r="U22" s="95" t="str">
        <f>IF(('RAW DATA'!$D22-'RAW DATA'!$M22)&lt;=5,"YES","NO")</f>
        <v>NO</v>
      </c>
    </row>
    <row r="23" spans="1:21" x14ac:dyDescent="0.25">
      <c r="A23" s="77">
        <v>71</v>
      </c>
      <c r="B23" s="74">
        <v>5282541108</v>
      </c>
      <c r="C23" s="76">
        <v>45763</v>
      </c>
      <c r="D23" s="76">
        <v>45589</v>
      </c>
      <c r="E23" s="76">
        <v>45763</v>
      </c>
      <c r="F23" s="74">
        <v>245279246</v>
      </c>
      <c r="G23" s="82">
        <v>2815</v>
      </c>
      <c r="H23" s="102" t="s">
        <v>14</v>
      </c>
      <c r="I23" s="83">
        <v>7730420585</v>
      </c>
      <c r="J23" s="84">
        <v>45775</v>
      </c>
      <c r="K23" s="74" t="s">
        <v>15</v>
      </c>
      <c r="L23" s="74">
        <v>2024</v>
      </c>
      <c r="M23" s="76">
        <v>45585</v>
      </c>
      <c r="N23" s="76">
        <v>45622</v>
      </c>
      <c r="O23" s="73" t="str">
        <f t="shared" si="2"/>
        <v/>
      </c>
      <c r="P23" s="73">
        <f>MONTH('RAW DATA'!$J23)</f>
        <v>4</v>
      </c>
      <c r="Q23" s="73" t="str">
        <f t="shared" si="0"/>
        <v>ICB</v>
      </c>
      <c r="R23" s="74" t="str">
        <f t="shared" si="1"/>
        <v>CHINA</v>
      </c>
      <c r="S23" s="74" t="str">
        <f>IF(OR('RAW DATA'!$D23="",'RAW DATA'!$C23='RAW DATA'!$D23),"NO",IF('RAW DATA'!$C23&lt;'RAW DATA'!$D23,"YES","NO"))</f>
        <v>NO</v>
      </c>
      <c r="T23" s="75" t="str">
        <f>IF('RAW DATA'!$D23='RAW DATA'!$E23,"YES","NO")</f>
        <v>NO</v>
      </c>
      <c r="U23" s="73" t="str">
        <f>IF(('RAW DATA'!$D23-'RAW DATA'!$M23)&lt;=5,"YES","NO")</f>
        <v>YES</v>
      </c>
    </row>
    <row r="24" spans="1:21" x14ac:dyDescent="0.25">
      <c r="A24" s="89">
        <v>71</v>
      </c>
      <c r="B24" s="90">
        <v>5282541109</v>
      </c>
      <c r="C24" s="91">
        <v>45763</v>
      </c>
      <c r="D24" s="91">
        <v>45589</v>
      </c>
      <c r="E24" s="91">
        <v>45763</v>
      </c>
      <c r="F24" s="90">
        <v>245279246</v>
      </c>
      <c r="G24" s="92">
        <v>2815</v>
      </c>
      <c r="H24" s="101" t="s">
        <v>14</v>
      </c>
      <c r="I24" s="93">
        <v>7730420585</v>
      </c>
      <c r="J24" s="94">
        <v>45775</v>
      </c>
      <c r="K24" s="90" t="s">
        <v>15</v>
      </c>
      <c r="L24" s="90">
        <v>2024</v>
      </c>
      <c r="M24" s="91">
        <v>45585</v>
      </c>
      <c r="N24" s="91">
        <v>45622</v>
      </c>
      <c r="O24" s="95" t="str">
        <f t="shared" si="2"/>
        <v/>
      </c>
      <c r="P24" s="95">
        <f>MONTH('RAW DATA'!$J24)</f>
        <v>4</v>
      </c>
      <c r="Q24" s="95" t="str">
        <f t="shared" si="0"/>
        <v>ICB</v>
      </c>
      <c r="R24" s="90" t="str">
        <f t="shared" si="1"/>
        <v>CHINA</v>
      </c>
      <c r="S24" s="90" t="str">
        <f>IF(OR('RAW DATA'!$D24="",'RAW DATA'!$C24='RAW DATA'!$D24),"NO",IF('RAW DATA'!$C24&lt;'RAW DATA'!$D24,"YES","NO"))</f>
        <v>NO</v>
      </c>
      <c r="T24" s="96" t="str">
        <f>IF('RAW DATA'!$D24='RAW DATA'!$E24,"YES","NO")</f>
        <v>NO</v>
      </c>
      <c r="U24" s="95" t="str">
        <f>IF(('RAW DATA'!$D24-'RAW DATA'!$M24)&lt;=5,"YES","NO")</f>
        <v>YES</v>
      </c>
    </row>
    <row r="25" spans="1:21" x14ac:dyDescent="0.25">
      <c r="A25" s="77">
        <v>71</v>
      </c>
      <c r="B25" s="74">
        <v>5282541116</v>
      </c>
      <c r="C25" s="76">
        <v>45763</v>
      </c>
      <c r="D25" s="76">
        <v>45589</v>
      </c>
      <c r="E25" s="76">
        <v>45763</v>
      </c>
      <c r="F25" s="74">
        <v>245279246</v>
      </c>
      <c r="G25" s="82">
        <v>2815</v>
      </c>
      <c r="H25" s="102" t="s">
        <v>14</v>
      </c>
      <c r="I25" s="83">
        <v>7730420585</v>
      </c>
      <c r="J25" s="84">
        <v>45775</v>
      </c>
      <c r="K25" s="74" t="s">
        <v>15</v>
      </c>
      <c r="L25" s="74">
        <v>2024</v>
      </c>
      <c r="M25" s="76">
        <v>45585</v>
      </c>
      <c r="N25" s="76">
        <v>45622</v>
      </c>
      <c r="O25" s="73" t="str">
        <f t="shared" si="2"/>
        <v/>
      </c>
      <c r="P25" s="73">
        <f>MONTH('RAW DATA'!$J25)</f>
        <v>4</v>
      </c>
      <c r="Q25" s="73" t="str">
        <f t="shared" si="0"/>
        <v>ICB</v>
      </c>
      <c r="R25" s="74" t="str">
        <f t="shared" si="1"/>
        <v>CHINA</v>
      </c>
      <c r="S25" s="74" t="str">
        <f>IF(OR('RAW DATA'!$D25="",'RAW DATA'!$C25='RAW DATA'!$D25),"NO",IF('RAW DATA'!$C25&lt;'RAW DATA'!$D25,"YES","NO"))</f>
        <v>NO</v>
      </c>
      <c r="T25" s="75" t="str">
        <f>IF('RAW DATA'!$D25='RAW DATA'!$E25,"YES","NO")</f>
        <v>NO</v>
      </c>
      <c r="U25" s="73" t="str">
        <f>IF(('RAW DATA'!$D25-'RAW DATA'!$M25)&lt;=5,"YES","NO")</f>
        <v>YES</v>
      </c>
    </row>
    <row r="26" spans="1:21" x14ac:dyDescent="0.25">
      <c r="A26" s="89">
        <v>10171</v>
      </c>
      <c r="B26" s="90">
        <v>5303255413</v>
      </c>
      <c r="C26" s="91" t="s">
        <v>374</v>
      </c>
      <c r="D26" s="91">
        <v>45603</v>
      </c>
      <c r="E26" s="91" t="s">
        <v>374</v>
      </c>
      <c r="F26" s="90">
        <v>245928826</v>
      </c>
      <c r="G26" s="92">
        <v>2700</v>
      </c>
      <c r="H26" s="101" t="s">
        <v>14</v>
      </c>
      <c r="I26" s="93">
        <v>7730420585</v>
      </c>
      <c r="J26" s="94">
        <v>45775</v>
      </c>
      <c r="K26" s="90" t="s">
        <v>15</v>
      </c>
      <c r="L26" s="90">
        <v>2024</v>
      </c>
      <c r="M26" s="91">
        <v>45592</v>
      </c>
      <c r="N26" s="91">
        <v>45622</v>
      </c>
      <c r="O26" s="95" t="str">
        <f t="shared" si="2"/>
        <v/>
      </c>
      <c r="P26" s="95">
        <f>MONTH('RAW DATA'!$J26)</f>
        <v>4</v>
      </c>
      <c r="Q26" s="95" t="str">
        <f t="shared" si="0"/>
        <v>ICB</v>
      </c>
      <c r="R26" s="90" t="str">
        <f t="shared" si="1"/>
        <v>VIETNAM</v>
      </c>
      <c r="S26" s="90" t="str">
        <f>IF(OR('RAW DATA'!$D26="",'RAW DATA'!$C26='RAW DATA'!$D26),"NO",IF('RAW DATA'!$C26&lt;'RAW DATA'!$D26,"YES","NO"))</f>
        <v>NO</v>
      </c>
      <c r="T26" s="96" t="str">
        <f>IF('RAW DATA'!$D26='RAW DATA'!$E26,"YES","NO")</f>
        <v>NO</v>
      </c>
      <c r="U26" s="95" t="str">
        <f>IF(('RAW DATA'!$D26-'RAW DATA'!$M26)&lt;=5,"YES","NO")</f>
        <v>NO</v>
      </c>
    </row>
    <row r="27" spans="1:21" x14ac:dyDescent="0.25">
      <c r="A27" s="77">
        <v>71</v>
      </c>
      <c r="B27" s="74">
        <v>5282562329</v>
      </c>
      <c r="C27" s="76">
        <v>45761</v>
      </c>
      <c r="D27" s="76">
        <v>45597</v>
      </c>
      <c r="E27" s="76">
        <v>45761</v>
      </c>
      <c r="F27" s="74">
        <v>245279247</v>
      </c>
      <c r="G27" s="82">
        <v>2806</v>
      </c>
      <c r="H27" s="102" t="s">
        <v>14</v>
      </c>
      <c r="I27" s="83">
        <v>7730420585</v>
      </c>
      <c r="J27" s="84">
        <v>45775</v>
      </c>
      <c r="K27" s="74" t="s">
        <v>15</v>
      </c>
      <c r="L27" s="74">
        <v>2024</v>
      </c>
      <c r="M27" s="76">
        <v>45594</v>
      </c>
      <c r="N27" s="76">
        <v>45628</v>
      </c>
      <c r="O27" s="73" t="str">
        <f t="shared" si="2"/>
        <v/>
      </c>
      <c r="P27" s="73">
        <f>MONTH('RAW DATA'!$J27)</f>
        <v>4</v>
      </c>
      <c r="Q27" s="73" t="str">
        <f t="shared" si="0"/>
        <v>ICB</v>
      </c>
      <c r="R27" s="74" t="str">
        <f t="shared" si="1"/>
        <v>CHINA</v>
      </c>
      <c r="S27" s="74" t="str">
        <f>IF(OR('RAW DATA'!$D27="",'RAW DATA'!$C27='RAW DATA'!$D27),"NO",IF('RAW DATA'!$C27&lt;'RAW DATA'!$D27,"YES","NO"))</f>
        <v>NO</v>
      </c>
      <c r="T27" s="75" t="str">
        <f>IF('RAW DATA'!$D27='RAW DATA'!$E27,"YES","NO")</f>
        <v>NO</v>
      </c>
      <c r="U27" s="73" t="str">
        <f>IF(('RAW DATA'!$D27-'RAW DATA'!$M27)&lt;=5,"YES","NO")</f>
        <v>YES</v>
      </c>
    </row>
    <row r="28" spans="1:21" x14ac:dyDescent="0.25">
      <c r="A28" s="89">
        <v>71</v>
      </c>
      <c r="B28" s="90">
        <v>5282562373</v>
      </c>
      <c r="C28" s="91">
        <v>45761</v>
      </c>
      <c r="D28" s="91">
        <v>45597</v>
      </c>
      <c r="E28" s="91">
        <v>45761</v>
      </c>
      <c r="F28" s="90">
        <v>245279247</v>
      </c>
      <c r="G28" s="92">
        <v>2806</v>
      </c>
      <c r="H28" s="101" t="s">
        <v>14</v>
      </c>
      <c r="I28" s="93">
        <v>7730420585</v>
      </c>
      <c r="J28" s="94">
        <v>45775</v>
      </c>
      <c r="K28" s="90" t="s">
        <v>15</v>
      </c>
      <c r="L28" s="90">
        <v>2024</v>
      </c>
      <c r="M28" s="91">
        <v>45594</v>
      </c>
      <c r="N28" s="91">
        <v>45628</v>
      </c>
      <c r="O28" s="95" t="str">
        <f t="shared" si="2"/>
        <v/>
      </c>
      <c r="P28" s="95">
        <f>MONTH('RAW DATA'!$J28)</f>
        <v>4</v>
      </c>
      <c r="Q28" s="95" t="str">
        <f t="shared" si="0"/>
        <v>ICB</v>
      </c>
      <c r="R28" s="90" t="str">
        <f t="shared" si="1"/>
        <v>CHINA</v>
      </c>
      <c r="S28" s="90" t="str">
        <f>IF(OR('RAW DATA'!$D28="",'RAW DATA'!$C28='RAW DATA'!$D28),"NO",IF('RAW DATA'!$C28&lt;'RAW DATA'!$D28,"YES","NO"))</f>
        <v>NO</v>
      </c>
      <c r="T28" s="96" t="str">
        <f>IF('RAW DATA'!$D28='RAW DATA'!$E28,"YES","NO")</f>
        <v>NO</v>
      </c>
      <c r="U28" s="95" t="str">
        <f>IF(('RAW DATA'!$D28-'RAW DATA'!$M28)&lt;=5,"YES","NO")</f>
        <v>YES</v>
      </c>
    </row>
    <row r="29" spans="1:21" x14ac:dyDescent="0.25">
      <c r="A29" s="77">
        <v>71</v>
      </c>
      <c r="B29" s="74">
        <v>5282562380</v>
      </c>
      <c r="C29" s="76">
        <v>45761</v>
      </c>
      <c r="D29" s="76">
        <v>45597</v>
      </c>
      <c r="E29" s="76">
        <v>45761</v>
      </c>
      <c r="F29" s="74">
        <v>245279247</v>
      </c>
      <c r="G29" s="82">
        <v>2806</v>
      </c>
      <c r="H29" s="102" t="s">
        <v>14</v>
      </c>
      <c r="I29" s="83">
        <v>7730420585</v>
      </c>
      <c r="J29" s="84">
        <v>45775</v>
      </c>
      <c r="K29" s="74" t="s">
        <v>15</v>
      </c>
      <c r="L29" s="74">
        <v>2024</v>
      </c>
      <c r="M29" s="76">
        <v>45594</v>
      </c>
      <c r="N29" s="76">
        <v>45628</v>
      </c>
      <c r="O29" s="73" t="str">
        <f t="shared" si="2"/>
        <v/>
      </c>
      <c r="P29" s="73">
        <f>MONTH('RAW DATA'!$J29)</f>
        <v>4</v>
      </c>
      <c r="Q29" s="73" t="str">
        <f t="shared" si="0"/>
        <v>ICB</v>
      </c>
      <c r="R29" s="74" t="str">
        <f t="shared" si="1"/>
        <v>CHINA</v>
      </c>
      <c r="S29" s="74" t="str">
        <f>IF(OR('RAW DATA'!$D29="",'RAW DATA'!$C29='RAW DATA'!$D29),"NO",IF('RAW DATA'!$C29&lt;'RAW DATA'!$D29,"YES","NO"))</f>
        <v>NO</v>
      </c>
      <c r="T29" s="75" t="str">
        <f>IF('RAW DATA'!$D29='RAW DATA'!$E29,"YES","NO")</f>
        <v>NO</v>
      </c>
      <c r="U29" s="73" t="str">
        <f>IF(('RAW DATA'!$D29-'RAW DATA'!$M29)&lt;=5,"YES","NO")</f>
        <v>YES</v>
      </c>
    </row>
    <row r="30" spans="1:21" x14ac:dyDescent="0.25">
      <c r="A30" s="89">
        <v>71</v>
      </c>
      <c r="B30" s="90">
        <v>5282562390</v>
      </c>
      <c r="C30" s="91">
        <v>45761</v>
      </c>
      <c r="D30" s="91">
        <v>45597</v>
      </c>
      <c r="E30" s="91">
        <v>45761</v>
      </c>
      <c r="F30" s="90">
        <v>245011572</v>
      </c>
      <c r="G30" s="92">
        <v>2826</v>
      </c>
      <c r="H30" s="101" t="s">
        <v>14</v>
      </c>
      <c r="I30" s="93">
        <v>7730420585</v>
      </c>
      <c r="J30" s="94">
        <v>45775</v>
      </c>
      <c r="K30" s="90" t="s">
        <v>15</v>
      </c>
      <c r="L30" s="90">
        <v>2024</v>
      </c>
      <c r="M30" s="91">
        <v>45594</v>
      </c>
      <c r="N30" s="91">
        <v>45629</v>
      </c>
      <c r="O30" s="95" t="str">
        <f t="shared" si="2"/>
        <v/>
      </c>
      <c r="P30" s="95">
        <f>MONTH('RAW DATA'!$J30)</f>
        <v>4</v>
      </c>
      <c r="Q30" s="95" t="str">
        <f t="shared" si="0"/>
        <v>ICB</v>
      </c>
      <c r="R30" s="90" t="str">
        <f t="shared" si="1"/>
        <v>CHINA</v>
      </c>
      <c r="S30" s="90" t="str">
        <f>IF(OR('RAW DATA'!$D30="",'RAW DATA'!$C30='RAW DATA'!$D30),"NO",IF('RAW DATA'!$C30&lt;'RAW DATA'!$D30,"YES","NO"))</f>
        <v>NO</v>
      </c>
      <c r="T30" s="96" t="str">
        <f>IF('RAW DATA'!$D30='RAW DATA'!$E30,"YES","NO")</f>
        <v>NO</v>
      </c>
      <c r="U30" s="95" t="str">
        <f>IF(('RAW DATA'!$D30-'RAW DATA'!$M30)&lt;=5,"YES","NO")</f>
        <v>YES</v>
      </c>
    </row>
    <row r="31" spans="1:21" x14ac:dyDescent="0.25">
      <c r="A31" s="77">
        <v>71</v>
      </c>
      <c r="B31" s="74">
        <v>5282562508</v>
      </c>
      <c r="C31" s="76">
        <v>45761</v>
      </c>
      <c r="D31" s="76">
        <v>45599</v>
      </c>
      <c r="E31" s="76">
        <v>45761</v>
      </c>
      <c r="F31" s="74">
        <v>245279247</v>
      </c>
      <c r="G31" s="82">
        <v>2806</v>
      </c>
      <c r="H31" s="102" t="s">
        <v>14</v>
      </c>
      <c r="I31" s="83">
        <v>7730420585</v>
      </c>
      <c r="J31" s="84">
        <v>45775</v>
      </c>
      <c r="K31" s="74" t="s">
        <v>15</v>
      </c>
      <c r="L31" s="74">
        <v>2024</v>
      </c>
      <c r="M31" s="76">
        <v>45594</v>
      </c>
      <c r="N31" s="76">
        <v>45629</v>
      </c>
      <c r="O31" s="73" t="str">
        <f t="shared" si="2"/>
        <v/>
      </c>
      <c r="P31" s="73">
        <f>MONTH('RAW DATA'!$J31)</f>
        <v>4</v>
      </c>
      <c r="Q31" s="73" t="str">
        <f t="shared" si="0"/>
        <v>ICB</v>
      </c>
      <c r="R31" s="74" t="str">
        <f t="shared" si="1"/>
        <v>CHINA</v>
      </c>
      <c r="S31" s="74" t="str">
        <f>IF(OR('RAW DATA'!$D31="",'RAW DATA'!$C31='RAW DATA'!$D31),"NO",IF('RAW DATA'!$C31&lt;'RAW DATA'!$D31,"YES","NO"))</f>
        <v>NO</v>
      </c>
      <c r="T31" s="75" t="str">
        <f>IF('RAW DATA'!$D31='RAW DATA'!$E31,"YES","NO")</f>
        <v>NO</v>
      </c>
      <c r="U31" s="73" t="str">
        <f>IF(('RAW DATA'!$D31-'RAW DATA'!$M31)&lt;=5,"YES","NO")</f>
        <v>YES</v>
      </c>
    </row>
    <row r="32" spans="1:21" x14ac:dyDescent="0.25">
      <c r="A32" s="89">
        <v>71</v>
      </c>
      <c r="B32" s="90">
        <v>5282562509</v>
      </c>
      <c r="C32" s="91">
        <v>45761</v>
      </c>
      <c r="D32" s="91">
        <v>45599</v>
      </c>
      <c r="E32" s="91">
        <v>45761</v>
      </c>
      <c r="F32" s="90">
        <v>245279247</v>
      </c>
      <c r="G32" s="92">
        <v>2806</v>
      </c>
      <c r="H32" s="101" t="s">
        <v>14</v>
      </c>
      <c r="I32" s="93">
        <v>7730420585</v>
      </c>
      <c r="J32" s="94">
        <v>45775</v>
      </c>
      <c r="K32" s="90" t="s">
        <v>15</v>
      </c>
      <c r="L32" s="90">
        <v>2024</v>
      </c>
      <c r="M32" s="91">
        <v>45594</v>
      </c>
      <c r="N32" s="91">
        <v>45629</v>
      </c>
      <c r="O32" s="95" t="str">
        <f t="shared" si="2"/>
        <v/>
      </c>
      <c r="P32" s="95">
        <f>MONTH('RAW DATA'!$J32)</f>
        <v>4</v>
      </c>
      <c r="Q32" s="95" t="str">
        <f t="shared" si="0"/>
        <v>ICB</v>
      </c>
      <c r="R32" s="90" t="str">
        <f t="shared" si="1"/>
        <v>CHINA</v>
      </c>
      <c r="S32" s="90" t="str">
        <f>IF(OR('RAW DATA'!$D32="",'RAW DATA'!$C32='RAW DATA'!$D32),"NO",IF('RAW DATA'!$C32&lt;'RAW DATA'!$D32,"YES","NO"))</f>
        <v>NO</v>
      </c>
      <c r="T32" s="96" t="str">
        <f>IF('RAW DATA'!$D32='RAW DATA'!$E32,"YES","NO")</f>
        <v>NO</v>
      </c>
      <c r="U32" s="95" t="str">
        <f>IF(('RAW DATA'!$D32-'RAW DATA'!$M32)&lt;=5,"YES","NO")</f>
        <v>YES</v>
      </c>
    </row>
    <row r="33" spans="1:21" x14ac:dyDescent="0.25">
      <c r="A33" s="77">
        <v>515</v>
      </c>
      <c r="B33" s="74">
        <v>5547597063</v>
      </c>
      <c r="C33" s="76">
        <v>45747</v>
      </c>
      <c r="D33" s="76">
        <v>45747</v>
      </c>
      <c r="E33" s="76">
        <v>45747</v>
      </c>
      <c r="F33" s="74">
        <v>246149603</v>
      </c>
      <c r="G33" s="82">
        <v>10615</v>
      </c>
      <c r="H33" s="102" t="s">
        <v>14</v>
      </c>
      <c r="I33" s="83">
        <v>7730420585</v>
      </c>
      <c r="J33" s="84">
        <v>45775</v>
      </c>
      <c r="K33" s="74" t="s">
        <v>15</v>
      </c>
      <c r="L33" s="74">
        <v>2024</v>
      </c>
      <c r="M33" s="76">
        <v>45598</v>
      </c>
      <c r="N33" s="76">
        <v>45634</v>
      </c>
      <c r="O33" s="73">
        <f t="shared" si="2"/>
        <v>3</v>
      </c>
      <c r="P33" s="73">
        <f>MONTH('RAW DATA'!$J33)</f>
        <v>4</v>
      </c>
      <c r="Q33" s="73" t="str">
        <f t="shared" si="0"/>
        <v>ICB</v>
      </c>
      <c r="R33" s="74" t="str">
        <f t="shared" si="1"/>
        <v>CHINA</v>
      </c>
      <c r="S33" s="74" t="str">
        <f>IF(OR('RAW DATA'!$D33="",'RAW DATA'!$C33='RAW DATA'!$D33),"NO",IF('RAW DATA'!$C33&lt;'RAW DATA'!$D33,"YES","NO"))</f>
        <v>NO</v>
      </c>
      <c r="T33" s="75" t="str">
        <f>IF('RAW DATA'!$D33='RAW DATA'!$E33,"YES","NO")</f>
        <v>YES</v>
      </c>
      <c r="U33" s="73" t="str">
        <f>IF(('RAW DATA'!$D33-'RAW DATA'!$M33)&lt;=5,"YES","NO")</f>
        <v>NO</v>
      </c>
    </row>
    <row r="34" spans="1:21" x14ac:dyDescent="0.25">
      <c r="A34" s="89">
        <v>71</v>
      </c>
      <c r="B34" s="90">
        <v>5282576582</v>
      </c>
      <c r="C34" s="91">
        <v>45761</v>
      </c>
      <c r="D34" s="91">
        <v>45604</v>
      </c>
      <c r="E34" s="91">
        <v>45761</v>
      </c>
      <c r="F34" s="90">
        <v>245279421</v>
      </c>
      <c r="G34" s="92">
        <v>2818</v>
      </c>
      <c r="H34" s="101" t="s">
        <v>14</v>
      </c>
      <c r="I34" s="93">
        <v>7730420585</v>
      </c>
      <c r="J34" s="94">
        <v>45775</v>
      </c>
      <c r="K34" s="90" t="s">
        <v>15</v>
      </c>
      <c r="L34" s="90">
        <v>2024</v>
      </c>
      <c r="M34" s="91">
        <v>45601</v>
      </c>
      <c r="N34" s="91">
        <v>45636</v>
      </c>
      <c r="O34" s="95" t="str">
        <f t="shared" si="2"/>
        <v/>
      </c>
      <c r="P34" s="95">
        <f>MONTH('RAW DATA'!$J34)</f>
        <v>4</v>
      </c>
      <c r="Q34" s="95" t="str">
        <f t="shared" si="0"/>
        <v>ICB</v>
      </c>
      <c r="R34" s="90" t="str">
        <f t="shared" si="1"/>
        <v>CHINA</v>
      </c>
      <c r="S34" s="90" t="str">
        <f>IF(OR('RAW DATA'!$D34="",'RAW DATA'!$C34='RAW DATA'!$D34),"NO",IF('RAW DATA'!$C34&lt;'RAW DATA'!$D34,"YES","NO"))</f>
        <v>NO</v>
      </c>
      <c r="T34" s="96" t="str">
        <f>IF('RAW DATA'!$D34='RAW DATA'!$E34,"YES","NO")</f>
        <v>NO</v>
      </c>
      <c r="U34" s="95" t="str">
        <f>IF(('RAW DATA'!$D34-'RAW DATA'!$M34)&lt;=5,"YES","NO")</f>
        <v>YES</v>
      </c>
    </row>
    <row r="35" spans="1:21" x14ac:dyDescent="0.25">
      <c r="A35" s="77">
        <v>71</v>
      </c>
      <c r="B35" s="74">
        <v>5282576584</v>
      </c>
      <c r="C35" s="76">
        <v>45761</v>
      </c>
      <c r="D35" s="76">
        <v>45604</v>
      </c>
      <c r="E35" s="76">
        <v>45761</v>
      </c>
      <c r="F35" s="74">
        <v>245279421</v>
      </c>
      <c r="G35" s="82">
        <v>2818</v>
      </c>
      <c r="H35" s="102" t="s">
        <v>14</v>
      </c>
      <c r="I35" s="83">
        <v>7730420585</v>
      </c>
      <c r="J35" s="84">
        <v>45775</v>
      </c>
      <c r="K35" s="74" t="s">
        <v>15</v>
      </c>
      <c r="L35" s="74">
        <v>2024</v>
      </c>
      <c r="M35" s="76">
        <v>45601</v>
      </c>
      <c r="N35" s="76">
        <v>45636</v>
      </c>
      <c r="O35" s="73" t="str">
        <f t="shared" si="2"/>
        <v/>
      </c>
      <c r="P35" s="73">
        <f>MONTH('RAW DATA'!$J35)</f>
        <v>4</v>
      </c>
      <c r="Q35" s="73" t="str">
        <f t="shared" si="0"/>
        <v>ICB</v>
      </c>
      <c r="R35" s="74" t="str">
        <f t="shared" si="1"/>
        <v>CHINA</v>
      </c>
      <c r="S35" s="74" t="str">
        <f>IF(OR('RAW DATA'!$D35="",'RAW DATA'!$C35='RAW DATA'!$D35),"NO",IF('RAW DATA'!$C35&lt;'RAW DATA'!$D35,"YES","NO"))</f>
        <v>NO</v>
      </c>
      <c r="T35" s="75" t="str">
        <f>IF('RAW DATA'!$D35='RAW DATA'!$E35,"YES","NO")</f>
        <v>NO</v>
      </c>
      <c r="U35" s="73" t="str">
        <f>IF(('RAW DATA'!$D35-'RAW DATA'!$M35)&lt;=5,"YES","NO")</f>
        <v>YES</v>
      </c>
    </row>
    <row r="36" spans="1:21" x14ac:dyDescent="0.25">
      <c r="A36" s="89">
        <v>71</v>
      </c>
      <c r="B36" s="90">
        <v>5282576782</v>
      </c>
      <c r="C36" s="91">
        <v>45761</v>
      </c>
      <c r="D36" s="91">
        <v>45604</v>
      </c>
      <c r="E36" s="91">
        <v>45761</v>
      </c>
      <c r="F36" s="90">
        <v>245279421</v>
      </c>
      <c r="G36" s="92">
        <v>2818</v>
      </c>
      <c r="H36" s="101" t="s">
        <v>14</v>
      </c>
      <c r="I36" s="93">
        <v>7730420585</v>
      </c>
      <c r="J36" s="94">
        <v>45775</v>
      </c>
      <c r="K36" s="90" t="s">
        <v>15</v>
      </c>
      <c r="L36" s="90">
        <v>2024</v>
      </c>
      <c r="M36" s="91">
        <v>45601</v>
      </c>
      <c r="N36" s="91">
        <v>45636</v>
      </c>
      <c r="O36" s="95" t="str">
        <f t="shared" si="2"/>
        <v/>
      </c>
      <c r="P36" s="95">
        <f>MONTH('RAW DATA'!$J36)</f>
        <v>4</v>
      </c>
      <c r="Q36" s="95" t="str">
        <f t="shared" si="0"/>
        <v>ICB</v>
      </c>
      <c r="R36" s="90" t="str">
        <f t="shared" si="1"/>
        <v>CHINA</v>
      </c>
      <c r="S36" s="90" t="str">
        <f>IF(OR('RAW DATA'!$D36="",'RAW DATA'!$C36='RAW DATA'!$D36),"NO",IF('RAW DATA'!$C36&lt;'RAW DATA'!$D36,"YES","NO"))</f>
        <v>NO</v>
      </c>
      <c r="T36" s="96" t="str">
        <f>IF('RAW DATA'!$D36='RAW DATA'!$E36,"YES","NO")</f>
        <v>NO</v>
      </c>
      <c r="U36" s="95" t="str">
        <f>IF(('RAW DATA'!$D36-'RAW DATA'!$M36)&lt;=5,"YES","NO")</f>
        <v>YES</v>
      </c>
    </row>
    <row r="37" spans="1:21" x14ac:dyDescent="0.25">
      <c r="A37" s="77">
        <v>71</v>
      </c>
      <c r="B37" s="74">
        <v>5282576783</v>
      </c>
      <c r="C37" s="76">
        <v>45761</v>
      </c>
      <c r="D37" s="76">
        <v>45604</v>
      </c>
      <c r="E37" s="76">
        <v>45761</v>
      </c>
      <c r="F37" s="74">
        <v>245279421</v>
      </c>
      <c r="G37" s="82">
        <v>2818</v>
      </c>
      <c r="H37" s="102" t="s">
        <v>14</v>
      </c>
      <c r="I37" s="83">
        <v>7730420585</v>
      </c>
      <c r="J37" s="84">
        <v>45775</v>
      </c>
      <c r="K37" s="74" t="s">
        <v>15</v>
      </c>
      <c r="L37" s="74">
        <v>2024</v>
      </c>
      <c r="M37" s="76">
        <v>45601</v>
      </c>
      <c r="N37" s="76">
        <v>45636</v>
      </c>
      <c r="O37" s="73" t="str">
        <f t="shared" si="2"/>
        <v/>
      </c>
      <c r="P37" s="73">
        <f>MONTH('RAW DATA'!$J37)</f>
        <v>4</v>
      </c>
      <c r="Q37" s="73" t="str">
        <f t="shared" si="0"/>
        <v>ICB</v>
      </c>
      <c r="R37" s="74" t="str">
        <f t="shared" si="1"/>
        <v>CHINA</v>
      </c>
      <c r="S37" s="74" t="str">
        <f>IF(OR('RAW DATA'!$D37="",'RAW DATA'!$C37='RAW DATA'!$D37),"NO",IF('RAW DATA'!$C37&lt;'RAW DATA'!$D37,"YES","NO"))</f>
        <v>NO</v>
      </c>
      <c r="T37" s="75" t="str">
        <f>IF('RAW DATA'!$D37='RAW DATA'!$E37,"YES","NO")</f>
        <v>NO</v>
      </c>
      <c r="U37" s="73" t="str">
        <f>IF(('RAW DATA'!$D37-'RAW DATA'!$M37)&lt;=5,"YES","NO")</f>
        <v>YES</v>
      </c>
    </row>
    <row r="38" spans="1:21" x14ac:dyDescent="0.25">
      <c r="A38" s="89">
        <v>71</v>
      </c>
      <c r="B38" s="90">
        <v>5282578214</v>
      </c>
      <c r="C38" s="91">
        <v>45761</v>
      </c>
      <c r="D38" s="91">
        <v>45607</v>
      </c>
      <c r="E38" s="91">
        <v>45761</v>
      </c>
      <c r="F38" s="90">
        <v>245141684</v>
      </c>
      <c r="G38" s="92">
        <v>5434</v>
      </c>
      <c r="H38" s="101" t="s">
        <v>14</v>
      </c>
      <c r="I38" s="93">
        <v>7730420585</v>
      </c>
      <c r="J38" s="94">
        <v>45775</v>
      </c>
      <c r="K38" s="90" t="s">
        <v>15</v>
      </c>
      <c r="L38" s="90">
        <v>2024</v>
      </c>
      <c r="M38" s="91">
        <v>45594</v>
      </c>
      <c r="N38" s="91">
        <v>45636</v>
      </c>
      <c r="O38" s="95" t="str">
        <f t="shared" si="2"/>
        <v/>
      </c>
      <c r="P38" s="95">
        <f>MONTH('RAW DATA'!$J38)</f>
        <v>4</v>
      </c>
      <c r="Q38" s="95" t="str">
        <f t="shared" si="0"/>
        <v>ICB</v>
      </c>
      <c r="R38" s="90" t="str">
        <f t="shared" si="1"/>
        <v>CHINA</v>
      </c>
      <c r="S38" s="90" t="str">
        <f>IF(OR('RAW DATA'!$D38="",'RAW DATA'!$C38='RAW DATA'!$D38),"NO",IF('RAW DATA'!$C38&lt;'RAW DATA'!$D38,"YES","NO"))</f>
        <v>NO</v>
      </c>
      <c r="T38" s="96" t="str">
        <f>IF('RAW DATA'!$D38='RAW DATA'!$E38,"YES","NO")</f>
        <v>NO</v>
      </c>
      <c r="U38" s="95" t="str">
        <f>IF(('RAW DATA'!$D38-'RAW DATA'!$M38)&lt;=5,"YES","NO")</f>
        <v>NO</v>
      </c>
    </row>
    <row r="39" spans="1:21" x14ac:dyDescent="0.25">
      <c r="A39" s="77">
        <v>71</v>
      </c>
      <c r="B39" s="74">
        <v>5282560543</v>
      </c>
      <c r="C39" s="76">
        <v>45761</v>
      </c>
      <c r="D39" s="76">
        <v>45597</v>
      </c>
      <c r="E39" s="76">
        <v>45761</v>
      </c>
      <c r="F39" s="74">
        <v>243321784</v>
      </c>
      <c r="G39" s="82">
        <v>2806</v>
      </c>
      <c r="H39" s="102" t="s">
        <v>14</v>
      </c>
      <c r="I39" s="83">
        <v>7730420585</v>
      </c>
      <c r="J39" s="84">
        <v>45775</v>
      </c>
      <c r="K39" s="74" t="s">
        <v>15</v>
      </c>
      <c r="L39" s="74">
        <v>2024</v>
      </c>
      <c r="M39" s="76">
        <v>45594</v>
      </c>
      <c r="N39" s="76">
        <v>45637</v>
      </c>
      <c r="O39" s="73" t="str">
        <f t="shared" si="2"/>
        <v/>
      </c>
      <c r="P39" s="73">
        <f>MONTH('RAW DATA'!$J39)</f>
        <v>4</v>
      </c>
      <c r="Q39" s="73" t="str">
        <f t="shared" si="0"/>
        <v>ICB</v>
      </c>
      <c r="R39" s="74" t="str">
        <f t="shared" si="1"/>
        <v>CHINA</v>
      </c>
      <c r="S39" s="74" t="str">
        <f>IF(OR('RAW DATA'!$D39="",'RAW DATA'!$C39='RAW DATA'!$D39),"NO",IF('RAW DATA'!$C39&lt;'RAW DATA'!$D39,"YES","NO"))</f>
        <v>NO</v>
      </c>
      <c r="T39" s="75" t="str">
        <f>IF('RAW DATA'!$D39='RAW DATA'!$E39,"YES","NO")</f>
        <v>NO</v>
      </c>
      <c r="U39" s="73" t="str">
        <f>IF(('RAW DATA'!$D39-'RAW DATA'!$M39)&lt;=5,"YES","NO")</f>
        <v>YES</v>
      </c>
    </row>
    <row r="40" spans="1:21" x14ac:dyDescent="0.25">
      <c r="A40" s="89">
        <v>71</v>
      </c>
      <c r="B40" s="90">
        <v>5282591695</v>
      </c>
      <c r="C40" s="91">
        <v>45761</v>
      </c>
      <c r="D40" s="91">
        <v>45614</v>
      </c>
      <c r="E40" s="91">
        <v>45761</v>
      </c>
      <c r="F40" s="90">
        <v>245279423</v>
      </c>
      <c r="G40" s="92">
        <v>2768</v>
      </c>
      <c r="H40" s="101" t="s">
        <v>14</v>
      </c>
      <c r="I40" s="93">
        <v>7730420585</v>
      </c>
      <c r="J40" s="94">
        <v>45775</v>
      </c>
      <c r="K40" s="90" t="s">
        <v>15</v>
      </c>
      <c r="L40" s="90">
        <v>2024</v>
      </c>
      <c r="M40" s="91">
        <v>45610</v>
      </c>
      <c r="N40" s="91">
        <v>45642.666666666664</v>
      </c>
      <c r="O40" s="95" t="str">
        <f t="shared" si="2"/>
        <v/>
      </c>
      <c r="P40" s="95">
        <f>MONTH('RAW DATA'!$J40)</f>
        <v>4</v>
      </c>
      <c r="Q40" s="95" t="str">
        <f t="shared" si="0"/>
        <v>ICB</v>
      </c>
      <c r="R40" s="90" t="str">
        <f t="shared" si="1"/>
        <v>CHINA</v>
      </c>
      <c r="S40" s="90" t="str">
        <f>IF(OR('RAW DATA'!$D40="",'RAW DATA'!$C40='RAW DATA'!$D40),"NO",IF('RAW DATA'!$C40&lt;'RAW DATA'!$D40,"YES","NO"))</f>
        <v>NO</v>
      </c>
      <c r="T40" s="96" t="str">
        <f>IF('RAW DATA'!$D40='RAW DATA'!$E40,"YES","NO")</f>
        <v>NO</v>
      </c>
      <c r="U40" s="95" t="str">
        <f>IF(('RAW DATA'!$D40-'RAW DATA'!$M40)&lt;=5,"YES","NO")</f>
        <v>YES</v>
      </c>
    </row>
    <row r="41" spans="1:21" x14ac:dyDescent="0.25">
      <c r="A41" s="77">
        <v>71</v>
      </c>
      <c r="B41" s="74">
        <v>5282612087</v>
      </c>
      <c r="C41" s="76">
        <v>45761</v>
      </c>
      <c r="D41" s="76">
        <v>45622</v>
      </c>
      <c r="E41" s="76">
        <v>45761</v>
      </c>
      <c r="F41" s="74">
        <v>242309597</v>
      </c>
      <c r="G41" s="82">
        <v>2768</v>
      </c>
      <c r="H41" s="102" t="s">
        <v>14</v>
      </c>
      <c r="I41" s="83">
        <v>7730420585</v>
      </c>
      <c r="J41" s="84">
        <v>45775</v>
      </c>
      <c r="K41" s="74" t="s">
        <v>15</v>
      </c>
      <c r="L41" s="74">
        <v>2024</v>
      </c>
      <c r="M41" s="76">
        <v>45610</v>
      </c>
      <c r="N41" s="76">
        <v>45642.666666666664</v>
      </c>
      <c r="O41" s="73" t="str">
        <f t="shared" si="2"/>
        <v/>
      </c>
      <c r="P41" s="73">
        <f>MONTH('RAW DATA'!$J41)</f>
        <v>4</v>
      </c>
      <c r="Q41" s="73" t="str">
        <f t="shared" si="0"/>
        <v>ICB</v>
      </c>
      <c r="R41" s="74" t="str">
        <f t="shared" si="1"/>
        <v>CHINA</v>
      </c>
      <c r="S41" s="74" t="str">
        <f>IF(OR('RAW DATA'!$D41="",'RAW DATA'!$C41='RAW DATA'!$D41),"NO",IF('RAW DATA'!$C41&lt;'RAW DATA'!$D41,"YES","NO"))</f>
        <v>NO</v>
      </c>
      <c r="T41" s="75" t="str">
        <f>IF('RAW DATA'!$D41='RAW DATA'!$E41,"YES","NO")</f>
        <v>NO</v>
      </c>
      <c r="U41" s="73" t="str">
        <f>IF(('RAW DATA'!$D41-'RAW DATA'!$M41)&lt;=5,"YES","NO")</f>
        <v>NO</v>
      </c>
    </row>
    <row r="42" spans="1:21" x14ac:dyDescent="0.25">
      <c r="A42" s="89">
        <v>71</v>
      </c>
      <c r="B42" s="90">
        <v>5282612094</v>
      </c>
      <c r="C42" s="91">
        <v>45761</v>
      </c>
      <c r="D42" s="91">
        <v>45622</v>
      </c>
      <c r="E42" s="91">
        <v>45761</v>
      </c>
      <c r="F42" s="90">
        <v>242309597</v>
      </c>
      <c r="G42" s="92">
        <v>3019</v>
      </c>
      <c r="H42" s="101" t="s">
        <v>14</v>
      </c>
      <c r="I42" s="93">
        <v>7730420585</v>
      </c>
      <c r="J42" s="94">
        <v>45775</v>
      </c>
      <c r="K42" s="90" t="s">
        <v>15</v>
      </c>
      <c r="L42" s="90">
        <v>2024</v>
      </c>
      <c r="M42" s="91">
        <v>45610</v>
      </c>
      <c r="N42" s="91">
        <v>45642.666666666664</v>
      </c>
      <c r="O42" s="95" t="str">
        <f t="shared" si="2"/>
        <v/>
      </c>
      <c r="P42" s="95">
        <f>MONTH('RAW DATA'!$J42)</f>
        <v>4</v>
      </c>
      <c r="Q42" s="95" t="str">
        <f t="shared" si="0"/>
        <v>ICB</v>
      </c>
      <c r="R42" s="90" t="str">
        <f t="shared" si="1"/>
        <v>CHINA</v>
      </c>
      <c r="S42" s="90" t="str">
        <f>IF(OR('RAW DATA'!$D42="",'RAW DATA'!$C42='RAW DATA'!$D42),"NO",IF('RAW DATA'!$C42&lt;'RAW DATA'!$D42,"YES","NO"))</f>
        <v>NO</v>
      </c>
      <c r="T42" s="96" t="str">
        <f>IF('RAW DATA'!$D42='RAW DATA'!$E42,"YES","NO")</f>
        <v>NO</v>
      </c>
      <c r="U42" s="95" t="str">
        <f>IF(('RAW DATA'!$D42-'RAW DATA'!$M42)&lt;=5,"YES","NO")</f>
        <v>NO</v>
      </c>
    </row>
    <row r="43" spans="1:21" x14ac:dyDescent="0.25">
      <c r="A43" s="77">
        <v>71</v>
      </c>
      <c r="B43" s="74">
        <v>5282612096</v>
      </c>
      <c r="C43" s="76">
        <v>45761</v>
      </c>
      <c r="D43" s="76">
        <v>45622</v>
      </c>
      <c r="E43" s="76">
        <v>45761</v>
      </c>
      <c r="F43" s="74">
        <v>242309597</v>
      </c>
      <c r="G43" s="82">
        <v>8069</v>
      </c>
      <c r="H43" s="102" t="s">
        <v>14</v>
      </c>
      <c r="I43" s="83">
        <v>7730420585</v>
      </c>
      <c r="J43" s="84">
        <v>45775</v>
      </c>
      <c r="K43" s="74" t="s">
        <v>15</v>
      </c>
      <c r="L43" s="74">
        <v>2024</v>
      </c>
      <c r="M43" s="76">
        <v>45610</v>
      </c>
      <c r="N43" s="76">
        <v>45642.666666666664</v>
      </c>
      <c r="O43" s="73" t="str">
        <f t="shared" si="2"/>
        <v/>
      </c>
      <c r="P43" s="73">
        <f>MONTH('RAW DATA'!$J43)</f>
        <v>4</v>
      </c>
      <c r="Q43" s="73" t="str">
        <f t="shared" si="0"/>
        <v>ICB</v>
      </c>
      <c r="R43" s="74" t="str">
        <f t="shared" si="1"/>
        <v>CHINA</v>
      </c>
      <c r="S43" s="74" t="str">
        <f>IF(OR('RAW DATA'!$D43="",'RAW DATA'!$C43='RAW DATA'!$D43),"NO",IF('RAW DATA'!$C43&lt;'RAW DATA'!$D43,"YES","NO"))</f>
        <v>NO</v>
      </c>
      <c r="T43" s="75" t="str">
        <f>IF('RAW DATA'!$D43='RAW DATA'!$E43,"YES","NO")</f>
        <v>NO</v>
      </c>
      <c r="U43" s="73" t="str">
        <f>IF(('RAW DATA'!$D43-'RAW DATA'!$M43)&lt;=5,"YES","NO")</f>
        <v>NO</v>
      </c>
    </row>
    <row r="44" spans="1:21" x14ac:dyDescent="0.25">
      <c r="A44" s="89">
        <v>71</v>
      </c>
      <c r="B44" s="90">
        <v>5282612303</v>
      </c>
      <c r="C44" s="91">
        <v>45761</v>
      </c>
      <c r="D44" s="91">
        <v>45622</v>
      </c>
      <c r="E44" s="91">
        <v>45761</v>
      </c>
      <c r="F44" s="90">
        <v>245279423</v>
      </c>
      <c r="G44" s="92">
        <v>2768</v>
      </c>
      <c r="H44" s="101" t="s">
        <v>14</v>
      </c>
      <c r="I44" s="93">
        <v>7730420585</v>
      </c>
      <c r="J44" s="94">
        <v>45775</v>
      </c>
      <c r="K44" s="90" t="s">
        <v>15</v>
      </c>
      <c r="L44" s="90">
        <v>2024</v>
      </c>
      <c r="M44" s="91">
        <v>45610</v>
      </c>
      <c r="N44" s="91">
        <v>45642.666666666664</v>
      </c>
      <c r="O44" s="95" t="str">
        <f t="shared" si="2"/>
        <v/>
      </c>
      <c r="P44" s="95">
        <f>MONTH('RAW DATA'!$J44)</f>
        <v>4</v>
      </c>
      <c r="Q44" s="95" t="str">
        <f t="shared" si="0"/>
        <v>ICB</v>
      </c>
      <c r="R44" s="90" t="str">
        <f t="shared" si="1"/>
        <v>CHINA</v>
      </c>
      <c r="S44" s="90" t="str">
        <f>IF(OR('RAW DATA'!$D44="",'RAW DATA'!$C44='RAW DATA'!$D44),"NO",IF('RAW DATA'!$C44&lt;'RAW DATA'!$D44,"YES","NO"))</f>
        <v>NO</v>
      </c>
      <c r="T44" s="96" t="str">
        <f>IF('RAW DATA'!$D44='RAW DATA'!$E44,"YES","NO")</f>
        <v>NO</v>
      </c>
      <c r="U44" s="95" t="str">
        <f>IF(('RAW DATA'!$D44-'RAW DATA'!$M44)&lt;=5,"YES","NO")</f>
        <v>NO</v>
      </c>
    </row>
    <row r="45" spans="1:21" x14ac:dyDescent="0.25">
      <c r="A45" s="77">
        <v>71</v>
      </c>
      <c r="B45" s="74">
        <v>5282612307</v>
      </c>
      <c r="C45" s="76">
        <v>45761</v>
      </c>
      <c r="D45" s="76">
        <v>45622</v>
      </c>
      <c r="E45" s="76">
        <v>45761</v>
      </c>
      <c r="F45" s="74">
        <v>245279423</v>
      </c>
      <c r="G45" s="82">
        <v>17042</v>
      </c>
      <c r="H45" s="102" t="s">
        <v>14</v>
      </c>
      <c r="I45" s="83">
        <v>7730420585</v>
      </c>
      <c r="J45" s="84">
        <v>45775</v>
      </c>
      <c r="K45" s="74" t="s">
        <v>15</v>
      </c>
      <c r="L45" s="74">
        <v>2024</v>
      </c>
      <c r="M45" s="76">
        <v>45610</v>
      </c>
      <c r="N45" s="76">
        <v>45642.666666666664</v>
      </c>
      <c r="O45" s="73" t="str">
        <f t="shared" si="2"/>
        <v/>
      </c>
      <c r="P45" s="73">
        <f>MONTH('RAW DATA'!$J45)</f>
        <v>4</v>
      </c>
      <c r="Q45" s="73" t="str">
        <f t="shared" si="0"/>
        <v>ICB</v>
      </c>
      <c r="R45" s="74" t="str">
        <f t="shared" si="1"/>
        <v>CHINA</v>
      </c>
      <c r="S45" s="74" t="str">
        <f>IF(OR('RAW DATA'!$D45="",'RAW DATA'!$C45='RAW DATA'!$D45),"NO",IF('RAW DATA'!$C45&lt;'RAW DATA'!$D45,"YES","NO"))</f>
        <v>NO</v>
      </c>
      <c r="T45" s="75" t="str">
        <f>IF('RAW DATA'!$D45='RAW DATA'!$E45,"YES","NO")</f>
        <v>NO</v>
      </c>
      <c r="U45" s="73" t="str">
        <f>IF(('RAW DATA'!$D45-'RAW DATA'!$M45)&lt;=5,"YES","NO")</f>
        <v>NO</v>
      </c>
    </row>
    <row r="46" spans="1:21" x14ac:dyDescent="0.25">
      <c r="A46" s="89">
        <v>71</v>
      </c>
      <c r="B46" s="90">
        <v>5282612308</v>
      </c>
      <c r="C46" s="91">
        <v>45761</v>
      </c>
      <c r="D46" s="91">
        <v>45622</v>
      </c>
      <c r="E46" s="91">
        <v>45761</v>
      </c>
      <c r="F46" s="90">
        <v>245279423</v>
      </c>
      <c r="G46" s="92">
        <v>2768</v>
      </c>
      <c r="H46" s="101" t="s">
        <v>14</v>
      </c>
      <c r="I46" s="93">
        <v>7730420585</v>
      </c>
      <c r="J46" s="94">
        <v>45775</v>
      </c>
      <c r="K46" s="90" t="s">
        <v>15</v>
      </c>
      <c r="L46" s="90">
        <v>2024</v>
      </c>
      <c r="M46" s="91">
        <v>45610</v>
      </c>
      <c r="N46" s="91">
        <v>45642.666666666664</v>
      </c>
      <c r="O46" s="95" t="str">
        <f t="shared" si="2"/>
        <v/>
      </c>
      <c r="P46" s="95">
        <f>MONTH('RAW DATA'!$J46)</f>
        <v>4</v>
      </c>
      <c r="Q46" s="95" t="str">
        <f t="shared" si="0"/>
        <v>ICB</v>
      </c>
      <c r="R46" s="90" t="str">
        <f t="shared" si="1"/>
        <v>CHINA</v>
      </c>
      <c r="S46" s="90" t="str">
        <f>IF(OR('RAW DATA'!$D46="",'RAW DATA'!$C46='RAW DATA'!$D46),"NO",IF('RAW DATA'!$C46&lt;'RAW DATA'!$D46,"YES","NO"))</f>
        <v>NO</v>
      </c>
      <c r="T46" s="96" t="str">
        <f>IF('RAW DATA'!$D46='RAW DATA'!$E46,"YES","NO")</f>
        <v>NO</v>
      </c>
      <c r="U46" s="95" t="str">
        <f>IF(('RAW DATA'!$D46-'RAW DATA'!$M46)&lt;=5,"YES","NO")</f>
        <v>NO</v>
      </c>
    </row>
    <row r="47" spans="1:21" x14ac:dyDescent="0.25">
      <c r="A47" s="77">
        <v>71</v>
      </c>
      <c r="B47" s="74">
        <v>5282590993</v>
      </c>
      <c r="C47" s="76">
        <v>45761</v>
      </c>
      <c r="D47" s="76">
        <v>45613</v>
      </c>
      <c r="E47" s="76">
        <v>45761</v>
      </c>
      <c r="F47" s="74">
        <v>245546446</v>
      </c>
      <c r="G47" s="82">
        <v>881</v>
      </c>
      <c r="H47" s="102" t="s">
        <v>14</v>
      </c>
      <c r="I47" s="83">
        <v>7730420585</v>
      </c>
      <c r="J47" s="84">
        <v>45775</v>
      </c>
      <c r="K47" s="74" t="s">
        <v>15</v>
      </c>
      <c r="L47" s="74">
        <v>2024</v>
      </c>
      <c r="M47" s="76">
        <v>45610</v>
      </c>
      <c r="N47" s="76">
        <v>45643</v>
      </c>
      <c r="O47" s="73" t="str">
        <f t="shared" si="2"/>
        <v/>
      </c>
      <c r="P47" s="73">
        <f>MONTH('RAW DATA'!$J47)</f>
        <v>4</v>
      </c>
      <c r="Q47" s="73" t="str">
        <f t="shared" si="0"/>
        <v>ICB</v>
      </c>
      <c r="R47" s="74" t="str">
        <f t="shared" si="1"/>
        <v>CHINA</v>
      </c>
      <c r="S47" s="74" t="str">
        <f>IF(OR('RAW DATA'!$D47="",'RAW DATA'!$C47='RAW DATA'!$D47),"NO",IF('RAW DATA'!$C47&lt;'RAW DATA'!$D47,"YES","NO"))</f>
        <v>NO</v>
      </c>
      <c r="T47" s="75" t="str">
        <f>IF('RAW DATA'!$D47='RAW DATA'!$E47,"YES","NO")</f>
        <v>NO</v>
      </c>
      <c r="U47" s="73" t="str">
        <f>IF(('RAW DATA'!$D47-'RAW DATA'!$M47)&lt;=5,"YES","NO")</f>
        <v>YES</v>
      </c>
    </row>
    <row r="48" spans="1:21" x14ac:dyDescent="0.25">
      <c r="A48" s="89">
        <v>71</v>
      </c>
      <c r="B48" s="90">
        <v>5282590999</v>
      </c>
      <c r="C48" s="91">
        <v>45761</v>
      </c>
      <c r="D48" s="91">
        <v>45613</v>
      </c>
      <c r="E48" s="91">
        <v>45761</v>
      </c>
      <c r="F48" s="90">
        <v>245546446</v>
      </c>
      <c r="G48" s="92">
        <v>1721</v>
      </c>
      <c r="H48" s="101" t="s">
        <v>14</v>
      </c>
      <c r="I48" s="93">
        <v>7730420585</v>
      </c>
      <c r="J48" s="94">
        <v>45775</v>
      </c>
      <c r="K48" s="90" t="s">
        <v>15</v>
      </c>
      <c r="L48" s="90">
        <v>2024</v>
      </c>
      <c r="M48" s="91">
        <v>45610</v>
      </c>
      <c r="N48" s="91">
        <v>45643</v>
      </c>
      <c r="O48" s="95" t="str">
        <f t="shared" si="2"/>
        <v/>
      </c>
      <c r="P48" s="95">
        <f>MONTH('RAW DATA'!$J48)</f>
        <v>4</v>
      </c>
      <c r="Q48" s="95" t="str">
        <f t="shared" si="0"/>
        <v>ICB</v>
      </c>
      <c r="R48" s="90" t="str">
        <f t="shared" si="1"/>
        <v>CHINA</v>
      </c>
      <c r="S48" s="90" t="str">
        <f>IF(OR('RAW DATA'!$D48="",'RAW DATA'!$C48='RAW DATA'!$D48),"NO",IF('RAW DATA'!$C48&lt;'RAW DATA'!$D48,"YES","NO"))</f>
        <v>NO</v>
      </c>
      <c r="T48" s="96" t="str">
        <f>IF('RAW DATA'!$D48='RAW DATA'!$E48,"YES","NO")</f>
        <v>NO</v>
      </c>
      <c r="U48" s="95" t="str">
        <f>IF(('RAW DATA'!$D48-'RAW DATA'!$M48)&lt;=5,"YES","NO")</f>
        <v>YES</v>
      </c>
    </row>
    <row r="49" spans="1:21" x14ac:dyDescent="0.25">
      <c r="A49" s="77">
        <v>71</v>
      </c>
      <c r="B49" s="74">
        <v>5282591030</v>
      </c>
      <c r="C49" s="76">
        <v>45761</v>
      </c>
      <c r="D49" s="76">
        <v>45613</v>
      </c>
      <c r="E49" s="76">
        <v>45761</v>
      </c>
      <c r="F49" s="74">
        <v>245546446</v>
      </c>
      <c r="G49" s="82">
        <v>484</v>
      </c>
      <c r="H49" s="102" t="s">
        <v>14</v>
      </c>
      <c r="I49" s="83">
        <v>7730420585</v>
      </c>
      <c r="J49" s="84">
        <v>45775</v>
      </c>
      <c r="K49" s="74" t="s">
        <v>15</v>
      </c>
      <c r="L49" s="74">
        <v>2024</v>
      </c>
      <c r="M49" s="76">
        <v>45610</v>
      </c>
      <c r="N49" s="76">
        <v>45643</v>
      </c>
      <c r="O49" s="73" t="str">
        <f t="shared" si="2"/>
        <v/>
      </c>
      <c r="P49" s="73">
        <f>MONTH('RAW DATA'!$J49)</f>
        <v>4</v>
      </c>
      <c r="Q49" s="73" t="str">
        <f t="shared" si="0"/>
        <v>ICB</v>
      </c>
      <c r="R49" s="74" t="str">
        <f t="shared" si="1"/>
        <v>CHINA</v>
      </c>
      <c r="S49" s="74" t="str">
        <f>IF(OR('RAW DATA'!$D49="",'RAW DATA'!$C49='RAW DATA'!$D49),"NO",IF('RAW DATA'!$C49&lt;'RAW DATA'!$D49,"YES","NO"))</f>
        <v>NO</v>
      </c>
      <c r="T49" s="75" t="str">
        <f>IF('RAW DATA'!$D49='RAW DATA'!$E49,"YES","NO")</f>
        <v>NO</v>
      </c>
      <c r="U49" s="73" t="str">
        <f>IF(('RAW DATA'!$D49-'RAW DATA'!$M49)&lt;=5,"YES","NO")</f>
        <v>YES</v>
      </c>
    </row>
    <row r="50" spans="1:21" x14ac:dyDescent="0.25">
      <c r="A50" s="89">
        <v>71</v>
      </c>
      <c r="B50" s="90">
        <v>5282577077</v>
      </c>
      <c r="C50" s="91">
        <v>45761</v>
      </c>
      <c r="D50" s="91">
        <v>45604</v>
      </c>
      <c r="E50" s="91">
        <v>45761</v>
      </c>
      <c r="F50" s="90">
        <v>246287529</v>
      </c>
      <c r="G50" s="92">
        <v>10541</v>
      </c>
      <c r="H50" s="101" t="s">
        <v>14</v>
      </c>
      <c r="I50" s="93">
        <v>7730420585</v>
      </c>
      <c r="J50" s="94">
        <v>45775</v>
      </c>
      <c r="K50" s="90" t="s">
        <v>15</v>
      </c>
      <c r="L50" s="90">
        <v>2024</v>
      </c>
      <c r="M50" s="91">
        <v>45601</v>
      </c>
      <c r="N50" s="91">
        <v>45648</v>
      </c>
      <c r="O50" s="95" t="str">
        <f t="shared" si="2"/>
        <v/>
      </c>
      <c r="P50" s="95">
        <f>MONTH('RAW DATA'!$J50)</f>
        <v>4</v>
      </c>
      <c r="Q50" s="95" t="str">
        <f t="shared" si="0"/>
        <v>ICB</v>
      </c>
      <c r="R50" s="90" t="str">
        <f t="shared" si="1"/>
        <v>CHINA</v>
      </c>
      <c r="S50" s="90" t="str">
        <f>IF(OR('RAW DATA'!$D50="",'RAW DATA'!$C50='RAW DATA'!$D50),"NO",IF('RAW DATA'!$C50&lt;'RAW DATA'!$D50,"YES","NO"))</f>
        <v>NO</v>
      </c>
      <c r="T50" s="96" t="str">
        <f>IF('RAW DATA'!$D50='RAW DATA'!$E50,"YES","NO")</f>
        <v>NO</v>
      </c>
      <c r="U50" s="95" t="str">
        <f>IF(('RAW DATA'!$D50-'RAW DATA'!$M50)&lt;=5,"YES","NO")</f>
        <v>YES</v>
      </c>
    </row>
    <row r="51" spans="1:21" x14ac:dyDescent="0.25">
      <c r="A51" s="77">
        <v>71</v>
      </c>
      <c r="B51" s="74">
        <v>5282577356</v>
      </c>
      <c r="C51" s="76">
        <v>45761</v>
      </c>
      <c r="D51" s="76">
        <v>45604</v>
      </c>
      <c r="E51" s="76">
        <v>45761</v>
      </c>
      <c r="F51" s="74">
        <v>246287529</v>
      </c>
      <c r="G51" s="82">
        <v>2807</v>
      </c>
      <c r="H51" s="102" t="s">
        <v>14</v>
      </c>
      <c r="I51" s="83">
        <v>7730420585</v>
      </c>
      <c r="J51" s="84">
        <v>45775</v>
      </c>
      <c r="K51" s="74" t="s">
        <v>15</v>
      </c>
      <c r="L51" s="74">
        <v>2024</v>
      </c>
      <c r="M51" s="76">
        <v>45601</v>
      </c>
      <c r="N51" s="76">
        <v>45648</v>
      </c>
      <c r="O51" s="73" t="str">
        <f t="shared" si="2"/>
        <v/>
      </c>
      <c r="P51" s="73">
        <f>MONTH('RAW DATA'!$J51)</f>
        <v>4</v>
      </c>
      <c r="Q51" s="73" t="str">
        <f t="shared" si="0"/>
        <v>ICB</v>
      </c>
      <c r="R51" s="74" t="str">
        <f t="shared" si="1"/>
        <v>CHINA</v>
      </c>
      <c r="S51" s="74" t="str">
        <f>IF(OR('RAW DATA'!$D51="",'RAW DATA'!$C51='RAW DATA'!$D51),"NO",IF('RAW DATA'!$C51&lt;'RAW DATA'!$D51,"YES","NO"))</f>
        <v>NO</v>
      </c>
      <c r="T51" s="75" t="str">
        <f>IF('RAW DATA'!$D51='RAW DATA'!$E51,"YES","NO")</f>
        <v>NO</v>
      </c>
      <c r="U51" s="73" t="str">
        <f>IF(('RAW DATA'!$D51-'RAW DATA'!$M51)&lt;=5,"YES","NO")</f>
        <v>YES</v>
      </c>
    </row>
    <row r="52" spans="1:21" x14ac:dyDescent="0.25">
      <c r="A52" s="89">
        <v>71</v>
      </c>
      <c r="B52" s="90">
        <v>5282577392</v>
      </c>
      <c r="C52" s="91">
        <v>45761</v>
      </c>
      <c r="D52" s="91">
        <v>45604</v>
      </c>
      <c r="E52" s="91">
        <v>45761</v>
      </c>
      <c r="F52" s="90">
        <v>246287529</v>
      </c>
      <c r="G52" s="92">
        <v>2807</v>
      </c>
      <c r="H52" s="101" t="s">
        <v>14</v>
      </c>
      <c r="I52" s="93">
        <v>7730420585</v>
      </c>
      <c r="J52" s="94">
        <v>45775</v>
      </c>
      <c r="K52" s="90" t="s">
        <v>15</v>
      </c>
      <c r="L52" s="90">
        <v>2024</v>
      </c>
      <c r="M52" s="91">
        <v>45601</v>
      </c>
      <c r="N52" s="91">
        <v>45648</v>
      </c>
      <c r="O52" s="95" t="str">
        <f t="shared" si="2"/>
        <v/>
      </c>
      <c r="P52" s="95">
        <f>MONTH('RAW DATA'!$J52)</f>
        <v>4</v>
      </c>
      <c r="Q52" s="95" t="str">
        <f t="shared" si="0"/>
        <v>ICB</v>
      </c>
      <c r="R52" s="90" t="str">
        <f t="shared" si="1"/>
        <v>CHINA</v>
      </c>
      <c r="S52" s="90" t="str">
        <f>IF(OR('RAW DATA'!$D52="",'RAW DATA'!$C52='RAW DATA'!$D52),"NO",IF('RAW DATA'!$C52&lt;'RAW DATA'!$D52,"YES","NO"))</f>
        <v>NO</v>
      </c>
      <c r="T52" s="96" t="str">
        <f>IF('RAW DATA'!$D52='RAW DATA'!$E52,"YES","NO")</f>
        <v>NO</v>
      </c>
      <c r="U52" s="95" t="str">
        <f>IF(('RAW DATA'!$D52-'RAW DATA'!$M52)&lt;=5,"YES","NO")</f>
        <v>YES</v>
      </c>
    </row>
    <row r="53" spans="1:21" x14ac:dyDescent="0.25">
      <c r="A53" s="77">
        <v>71</v>
      </c>
      <c r="B53" s="74">
        <v>5282612204</v>
      </c>
      <c r="C53" s="76">
        <v>45761</v>
      </c>
      <c r="D53" s="76">
        <v>45622</v>
      </c>
      <c r="E53" s="76">
        <v>45761</v>
      </c>
      <c r="F53" s="74">
        <v>245943426</v>
      </c>
      <c r="G53" s="82">
        <v>618</v>
      </c>
      <c r="H53" s="102" t="s">
        <v>14</v>
      </c>
      <c r="I53" s="83">
        <v>7730420585</v>
      </c>
      <c r="J53" s="84">
        <v>45775</v>
      </c>
      <c r="K53" s="74" t="s">
        <v>15</v>
      </c>
      <c r="L53" s="74">
        <v>2024</v>
      </c>
      <c r="M53" s="76">
        <v>45610</v>
      </c>
      <c r="N53" s="76">
        <v>45648</v>
      </c>
      <c r="O53" s="73" t="str">
        <f t="shared" si="2"/>
        <v/>
      </c>
      <c r="P53" s="73">
        <f>MONTH('RAW DATA'!$J53)</f>
        <v>4</v>
      </c>
      <c r="Q53" s="73" t="str">
        <f t="shared" si="0"/>
        <v>ICB</v>
      </c>
      <c r="R53" s="74" t="str">
        <f t="shared" si="1"/>
        <v>CHINA</v>
      </c>
      <c r="S53" s="74" t="str">
        <f>IF(OR('RAW DATA'!$D53="",'RAW DATA'!$C53='RAW DATA'!$D53),"NO",IF('RAW DATA'!$C53&lt;'RAW DATA'!$D53,"YES","NO"))</f>
        <v>NO</v>
      </c>
      <c r="T53" s="75" t="str">
        <f>IF('RAW DATA'!$D53='RAW DATA'!$E53,"YES","NO")</f>
        <v>NO</v>
      </c>
      <c r="U53" s="73" t="str">
        <f>IF(('RAW DATA'!$D53-'RAW DATA'!$M53)&lt;=5,"YES","NO")</f>
        <v>NO</v>
      </c>
    </row>
    <row r="54" spans="1:21" x14ac:dyDescent="0.25">
      <c r="A54" s="89">
        <v>71</v>
      </c>
      <c r="B54" s="90">
        <v>5282612214</v>
      </c>
      <c r="C54" s="91">
        <v>45761</v>
      </c>
      <c r="D54" s="91">
        <v>45622</v>
      </c>
      <c r="E54" s="91">
        <v>45761</v>
      </c>
      <c r="F54" s="90">
        <v>245943426</v>
      </c>
      <c r="G54" s="92">
        <v>1606</v>
      </c>
      <c r="H54" s="101" t="s">
        <v>14</v>
      </c>
      <c r="I54" s="93">
        <v>7730420585</v>
      </c>
      <c r="J54" s="94">
        <v>45775</v>
      </c>
      <c r="K54" s="90" t="s">
        <v>15</v>
      </c>
      <c r="L54" s="90">
        <v>2024</v>
      </c>
      <c r="M54" s="91">
        <v>45610</v>
      </c>
      <c r="N54" s="91">
        <v>45648</v>
      </c>
      <c r="O54" s="95" t="str">
        <f t="shared" si="2"/>
        <v/>
      </c>
      <c r="P54" s="95">
        <f>MONTH('RAW DATA'!$J54)</f>
        <v>4</v>
      </c>
      <c r="Q54" s="95" t="str">
        <f t="shared" si="0"/>
        <v>ICB</v>
      </c>
      <c r="R54" s="90" t="str">
        <f t="shared" si="1"/>
        <v>CHINA</v>
      </c>
      <c r="S54" s="90" t="str">
        <f>IF(OR('RAW DATA'!$D54="",'RAW DATA'!$C54='RAW DATA'!$D54),"NO",IF('RAW DATA'!$C54&lt;'RAW DATA'!$D54,"YES","NO"))</f>
        <v>NO</v>
      </c>
      <c r="T54" s="96" t="str">
        <f>IF('RAW DATA'!$D54='RAW DATA'!$E54,"YES","NO")</f>
        <v>NO</v>
      </c>
      <c r="U54" s="95" t="str">
        <f>IF(('RAW DATA'!$D54-'RAW DATA'!$M54)&lt;=5,"YES","NO")</f>
        <v>NO</v>
      </c>
    </row>
    <row r="55" spans="1:21" x14ac:dyDescent="0.25">
      <c r="A55" s="77">
        <v>71</v>
      </c>
      <c r="B55" s="74">
        <v>5282612230</v>
      </c>
      <c r="C55" s="76">
        <v>45761</v>
      </c>
      <c r="D55" s="76">
        <v>45622</v>
      </c>
      <c r="E55" s="76">
        <v>45761</v>
      </c>
      <c r="F55" s="74">
        <v>245943426</v>
      </c>
      <c r="G55" s="82">
        <v>153</v>
      </c>
      <c r="H55" s="102" t="s">
        <v>14</v>
      </c>
      <c r="I55" s="83">
        <v>7730420585</v>
      </c>
      <c r="J55" s="84">
        <v>45775</v>
      </c>
      <c r="K55" s="74" t="s">
        <v>15</v>
      </c>
      <c r="L55" s="74">
        <v>2024</v>
      </c>
      <c r="M55" s="76">
        <v>45610</v>
      </c>
      <c r="N55" s="76">
        <v>45648</v>
      </c>
      <c r="O55" s="73" t="str">
        <f t="shared" si="2"/>
        <v/>
      </c>
      <c r="P55" s="73">
        <f>MONTH('RAW DATA'!$J55)</f>
        <v>4</v>
      </c>
      <c r="Q55" s="73" t="str">
        <f t="shared" si="0"/>
        <v>ICB</v>
      </c>
      <c r="R55" s="74" t="str">
        <f t="shared" si="1"/>
        <v>CHINA</v>
      </c>
      <c r="S55" s="74" t="str">
        <f>IF(OR('RAW DATA'!$D55="",'RAW DATA'!$C55='RAW DATA'!$D55),"NO",IF('RAW DATA'!$C55&lt;'RAW DATA'!$D55,"YES","NO"))</f>
        <v>NO</v>
      </c>
      <c r="T55" s="75" t="str">
        <f>IF('RAW DATA'!$D55='RAW DATA'!$E55,"YES","NO")</f>
        <v>NO</v>
      </c>
      <c r="U55" s="73" t="str">
        <f>IF(('RAW DATA'!$D55-'RAW DATA'!$M55)&lt;=5,"YES","NO")</f>
        <v>NO</v>
      </c>
    </row>
    <row r="56" spans="1:21" x14ac:dyDescent="0.25">
      <c r="A56" s="89">
        <v>71</v>
      </c>
      <c r="B56" s="90">
        <v>5282612233</v>
      </c>
      <c r="C56" s="91">
        <v>45761</v>
      </c>
      <c r="D56" s="91">
        <v>45622</v>
      </c>
      <c r="E56" s="91">
        <v>45761</v>
      </c>
      <c r="F56" s="90">
        <v>245943426</v>
      </c>
      <c r="G56" s="92">
        <v>54</v>
      </c>
      <c r="H56" s="101" t="s">
        <v>14</v>
      </c>
      <c r="I56" s="93">
        <v>7730420585</v>
      </c>
      <c r="J56" s="94">
        <v>45775</v>
      </c>
      <c r="K56" s="90" t="s">
        <v>15</v>
      </c>
      <c r="L56" s="90">
        <v>2024</v>
      </c>
      <c r="M56" s="91">
        <v>45610</v>
      </c>
      <c r="N56" s="91">
        <v>45648</v>
      </c>
      <c r="O56" s="95" t="str">
        <f t="shared" si="2"/>
        <v/>
      </c>
      <c r="P56" s="95">
        <f>MONTH('RAW DATA'!$J56)</f>
        <v>4</v>
      </c>
      <c r="Q56" s="95" t="str">
        <f t="shared" si="0"/>
        <v>ICB</v>
      </c>
      <c r="R56" s="90" t="str">
        <f t="shared" si="1"/>
        <v>CHINA</v>
      </c>
      <c r="S56" s="90" t="str">
        <f>IF(OR('RAW DATA'!$D56="",'RAW DATA'!$C56='RAW DATA'!$D56),"NO",IF('RAW DATA'!$C56&lt;'RAW DATA'!$D56,"YES","NO"))</f>
        <v>NO</v>
      </c>
      <c r="T56" s="96" t="str">
        <f>IF('RAW DATA'!$D56='RAW DATA'!$E56,"YES","NO")</f>
        <v>NO</v>
      </c>
      <c r="U56" s="95" t="str">
        <f>IF(('RAW DATA'!$D56-'RAW DATA'!$M56)&lt;=5,"YES","NO")</f>
        <v>NO</v>
      </c>
    </row>
    <row r="57" spans="1:21" x14ac:dyDescent="0.25">
      <c r="A57" s="77">
        <v>71</v>
      </c>
      <c r="B57" s="74">
        <v>5282612323</v>
      </c>
      <c r="C57" s="76">
        <v>45761</v>
      </c>
      <c r="D57" s="76">
        <v>45622</v>
      </c>
      <c r="E57" s="76">
        <v>45761</v>
      </c>
      <c r="F57" s="74">
        <v>245943426</v>
      </c>
      <c r="G57" s="82">
        <v>2138</v>
      </c>
      <c r="H57" s="102" t="s">
        <v>14</v>
      </c>
      <c r="I57" s="83">
        <v>7730420585</v>
      </c>
      <c r="J57" s="84">
        <v>45775</v>
      </c>
      <c r="K57" s="74" t="s">
        <v>15</v>
      </c>
      <c r="L57" s="74">
        <v>2024</v>
      </c>
      <c r="M57" s="76">
        <v>45610</v>
      </c>
      <c r="N57" s="76">
        <v>45648</v>
      </c>
      <c r="O57" s="73" t="str">
        <f t="shared" si="2"/>
        <v/>
      </c>
      <c r="P57" s="73">
        <f>MONTH('RAW DATA'!$J57)</f>
        <v>4</v>
      </c>
      <c r="Q57" s="73" t="str">
        <f t="shared" si="0"/>
        <v>ICB</v>
      </c>
      <c r="R57" s="74" t="str">
        <f t="shared" si="1"/>
        <v>CHINA</v>
      </c>
      <c r="S57" s="74" t="str">
        <f>IF(OR('RAW DATA'!$D57="",'RAW DATA'!$C57='RAW DATA'!$D57),"NO",IF('RAW DATA'!$C57&lt;'RAW DATA'!$D57,"YES","NO"))</f>
        <v>NO</v>
      </c>
      <c r="T57" s="75" t="str">
        <f>IF('RAW DATA'!$D57='RAW DATA'!$E57,"YES","NO")</f>
        <v>NO</v>
      </c>
      <c r="U57" s="73" t="str">
        <f>IF(('RAW DATA'!$D57-'RAW DATA'!$M57)&lt;=5,"YES","NO")</f>
        <v>NO</v>
      </c>
    </row>
    <row r="58" spans="1:21" x14ac:dyDescent="0.25">
      <c r="A58" s="89">
        <v>71</v>
      </c>
      <c r="B58" s="90">
        <v>5282612326</v>
      </c>
      <c r="C58" s="91">
        <v>45761</v>
      </c>
      <c r="D58" s="91">
        <v>45622</v>
      </c>
      <c r="E58" s="91">
        <v>45761</v>
      </c>
      <c r="F58" s="90">
        <v>246547077</v>
      </c>
      <c r="G58" s="92">
        <v>2768</v>
      </c>
      <c r="H58" s="101" t="s">
        <v>14</v>
      </c>
      <c r="I58" s="93">
        <v>7730420585</v>
      </c>
      <c r="J58" s="94">
        <v>45775</v>
      </c>
      <c r="K58" s="90" t="s">
        <v>15</v>
      </c>
      <c r="L58" s="90">
        <v>2024</v>
      </c>
      <c r="M58" s="91">
        <v>45610</v>
      </c>
      <c r="N58" s="91">
        <v>45648.208333333336</v>
      </c>
      <c r="O58" s="95" t="str">
        <f t="shared" si="2"/>
        <v/>
      </c>
      <c r="P58" s="95">
        <f>MONTH('RAW DATA'!$J58)</f>
        <v>4</v>
      </c>
      <c r="Q58" s="95" t="str">
        <f t="shared" si="0"/>
        <v>ICB</v>
      </c>
      <c r="R58" s="90" t="str">
        <f t="shared" si="1"/>
        <v>CHINA</v>
      </c>
      <c r="S58" s="90" t="str">
        <f>IF(OR('RAW DATA'!$D58="",'RAW DATA'!$C58='RAW DATA'!$D58),"NO",IF('RAW DATA'!$C58&lt;'RAW DATA'!$D58,"YES","NO"))</f>
        <v>NO</v>
      </c>
      <c r="T58" s="96" t="str">
        <f>IF('RAW DATA'!$D58='RAW DATA'!$E58,"YES","NO")</f>
        <v>NO</v>
      </c>
      <c r="U58" s="95" t="str">
        <f>IF(('RAW DATA'!$D58-'RAW DATA'!$M58)&lt;=5,"YES","NO")</f>
        <v>NO</v>
      </c>
    </row>
    <row r="59" spans="1:21" x14ac:dyDescent="0.25">
      <c r="A59" s="77">
        <v>71</v>
      </c>
      <c r="B59" s="74">
        <v>5282612226</v>
      </c>
      <c r="C59" s="76">
        <v>45761</v>
      </c>
      <c r="D59" s="76">
        <v>45622</v>
      </c>
      <c r="E59" s="76">
        <v>45761</v>
      </c>
      <c r="F59" s="74">
        <v>245437312</v>
      </c>
      <c r="G59" s="82">
        <v>3981</v>
      </c>
      <c r="H59" s="102" t="s">
        <v>14</v>
      </c>
      <c r="I59" s="83">
        <v>7730420585</v>
      </c>
      <c r="J59" s="84">
        <v>45775</v>
      </c>
      <c r="K59" s="74" t="s">
        <v>15</v>
      </c>
      <c r="L59" s="74">
        <v>2024</v>
      </c>
      <c r="M59" s="76">
        <v>45616</v>
      </c>
      <c r="N59" s="76">
        <v>45649.666666666664</v>
      </c>
      <c r="O59" s="73" t="str">
        <f t="shared" si="2"/>
        <v/>
      </c>
      <c r="P59" s="73">
        <f>MONTH('RAW DATA'!$J59)</f>
        <v>4</v>
      </c>
      <c r="Q59" s="73" t="str">
        <f t="shared" si="0"/>
        <v>ICB</v>
      </c>
      <c r="R59" s="74" t="str">
        <f t="shared" si="1"/>
        <v>CHINA</v>
      </c>
      <c r="S59" s="74" t="str">
        <f>IF(OR('RAW DATA'!$D59="",'RAW DATA'!$C59='RAW DATA'!$D59),"NO",IF('RAW DATA'!$C59&lt;'RAW DATA'!$D59,"YES","NO"))</f>
        <v>NO</v>
      </c>
      <c r="T59" s="75" t="str">
        <f>IF('RAW DATA'!$D59='RAW DATA'!$E59,"YES","NO")</f>
        <v>NO</v>
      </c>
      <c r="U59" s="73" t="str">
        <f>IF(('RAW DATA'!$D59-'RAW DATA'!$M59)&lt;=5,"YES","NO")</f>
        <v>NO</v>
      </c>
    </row>
    <row r="60" spans="1:21" x14ac:dyDescent="0.25">
      <c r="A60" s="89">
        <v>71</v>
      </c>
      <c r="B60" s="90">
        <v>5282612229</v>
      </c>
      <c r="C60" s="91">
        <v>45761</v>
      </c>
      <c r="D60" s="91">
        <v>45622</v>
      </c>
      <c r="E60" s="91">
        <v>45761</v>
      </c>
      <c r="F60" s="90">
        <v>245437312</v>
      </c>
      <c r="G60" s="92">
        <v>2512</v>
      </c>
      <c r="H60" s="101" t="s">
        <v>14</v>
      </c>
      <c r="I60" s="93">
        <v>7730420585</v>
      </c>
      <c r="J60" s="94">
        <v>45775</v>
      </c>
      <c r="K60" s="90" t="s">
        <v>15</v>
      </c>
      <c r="L60" s="90">
        <v>2024</v>
      </c>
      <c r="M60" s="91">
        <v>45610</v>
      </c>
      <c r="N60" s="91">
        <v>45649.666666666664</v>
      </c>
      <c r="O60" s="95" t="str">
        <f t="shared" si="2"/>
        <v/>
      </c>
      <c r="P60" s="95">
        <f>MONTH('RAW DATA'!$J60)</f>
        <v>4</v>
      </c>
      <c r="Q60" s="95" t="str">
        <f t="shared" si="0"/>
        <v>ICB</v>
      </c>
      <c r="R60" s="90" t="str">
        <f t="shared" si="1"/>
        <v>CHINA</v>
      </c>
      <c r="S60" s="90" t="str">
        <f>IF(OR('RAW DATA'!$D60="",'RAW DATA'!$C60='RAW DATA'!$D60),"NO",IF('RAW DATA'!$C60&lt;'RAW DATA'!$D60,"YES","NO"))</f>
        <v>NO</v>
      </c>
      <c r="T60" s="96" t="str">
        <f>IF('RAW DATA'!$D60='RAW DATA'!$E60,"YES","NO")</f>
        <v>NO</v>
      </c>
      <c r="U60" s="95" t="str">
        <f>IF(('RAW DATA'!$D60-'RAW DATA'!$M60)&lt;=5,"YES","NO")</f>
        <v>NO</v>
      </c>
    </row>
    <row r="61" spans="1:21" x14ac:dyDescent="0.25">
      <c r="A61" s="77">
        <v>71</v>
      </c>
      <c r="B61" s="74">
        <v>5282789534</v>
      </c>
      <c r="C61" s="76">
        <v>45763</v>
      </c>
      <c r="D61" s="76">
        <v>45706</v>
      </c>
      <c r="E61" s="76">
        <v>45763</v>
      </c>
      <c r="F61" s="74">
        <v>247243379</v>
      </c>
      <c r="G61" s="82">
        <v>12691</v>
      </c>
      <c r="H61" s="102" t="s">
        <v>14</v>
      </c>
      <c r="I61" s="83">
        <v>7730420585</v>
      </c>
      <c r="J61" s="84">
        <v>45775</v>
      </c>
      <c r="K61" s="74" t="s">
        <v>15</v>
      </c>
      <c r="L61" s="74">
        <v>2024</v>
      </c>
      <c r="M61" s="76">
        <v>45637</v>
      </c>
      <c r="N61" s="76">
        <v>45652</v>
      </c>
      <c r="O61" s="73">
        <f t="shared" si="2"/>
        <v>2</v>
      </c>
      <c r="P61" s="73">
        <f>MONTH('RAW DATA'!$J61)</f>
        <v>4</v>
      </c>
      <c r="Q61" s="73" t="str">
        <f t="shared" si="0"/>
        <v>ICB</v>
      </c>
      <c r="R61" s="74" t="str">
        <f t="shared" si="1"/>
        <v>CHINA</v>
      </c>
      <c r="S61" s="74" t="str">
        <f>IF(OR('RAW DATA'!$D61="",'RAW DATA'!$C61='RAW DATA'!$D61),"NO",IF('RAW DATA'!$C61&lt;'RAW DATA'!$D61,"YES","NO"))</f>
        <v>NO</v>
      </c>
      <c r="T61" s="75" t="str">
        <f>IF('RAW DATA'!$D61='RAW DATA'!$E61,"YES","NO")</f>
        <v>NO</v>
      </c>
      <c r="U61" s="73" t="str">
        <f>IF(('RAW DATA'!$D61-'RAW DATA'!$M61)&lt;=5,"YES","NO")</f>
        <v>NO</v>
      </c>
    </row>
    <row r="62" spans="1:21" x14ac:dyDescent="0.25">
      <c r="A62" s="89">
        <v>71</v>
      </c>
      <c r="B62" s="90">
        <v>5282604956</v>
      </c>
      <c r="C62" s="91">
        <v>45761</v>
      </c>
      <c r="D62" s="91">
        <v>45618</v>
      </c>
      <c r="E62" s="91">
        <v>45761</v>
      </c>
      <c r="F62" s="90">
        <v>245569344</v>
      </c>
      <c r="G62" s="92">
        <v>2526</v>
      </c>
      <c r="H62" s="101" t="s">
        <v>14</v>
      </c>
      <c r="I62" s="93">
        <v>7730420585</v>
      </c>
      <c r="J62" s="94">
        <v>45775</v>
      </c>
      <c r="K62" s="90" t="s">
        <v>15</v>
      </c>
      <c r="L62" s="90">
        <v>2024</v>
      </c>
      <c r="M62" s="91">
        <v>45615</v>
      </c>
      <c r="N62" s="91">
        <v>45652.041666666664</v>
      </c>
      <c r="O62" s="95" t="str">
        <f t="shared" si="2"/>
        <v/>
      </c>
      <c r="P62" s="95">
        <f>MONTH('RAW DATA'!$J62)</f>
        <v>4</v>
      </c>
      <c r="Q62" s="95" t="str">
        <f t="shared" si="0"/>
        <v>ICB</v>
      </c>
      <c r="R62" s="90" t="str">
        <f t="shared" si="1"/>
        <v>CHINA</v>
      </c>
      <c r="S62" s="90" t="str">
        <f>IF(OR('RAW DATA'!$D62="",'RAW DATA'!$C62='RAW DATA'!$D62),"NO",IF('RAW DATA'!$C62&lt;'RAW DATA'!$D62,"YES","NO"))</f>
        <v>NO</v>
      </c>
      <c r="T62" s="96" t="str">
        <f>IF('RAW DATA'!$D62='RAW DATA'!$E62,"YES","NO")</f>
        <v>NO</v>
      </c>
      <c r="U62" s="95" t="str">
        <f>IF(('RAW DATA'!$D62-'RAW DATA'!$M62)&lt;=5,"YES","NO")</f>
        <v>YES</v>
      </c>
    </row>
    <row r="63" spans="1:21" x14ac:dyDescent="0.25">
      <c r="A63" s="77">
        <v>71</v>
      </c>
      <c r="B63" s="74">
        <v>5282605321</v>
      </c>
      <c r="C63" s="76">
        <v>45842</v>
      </c>
      <c r="D63" s="76">
        <v>45620</v>
      </c>
      <c r="E63" s="76">
        <v>45842</v>
      </c>
      <c r="F63" s="74">
        <v>245975657</v>
      </c>
      <c r="G63" s="82">
        <v>50084</v>
      </c>
      <c r="H63" s="102" t="s">
        <v>14</v>
      </c>
      <c r="I63" s="83">
        <v>7730437911</v>
      </c>
      <c r="J63" s="84">
        <v>45860</v>
      </c>
      <c r="K63" s="74" t="s">
        <v>15</v>
      </c>
      <c r="L63" s="74" t="s">
        <v>183</v>
      </c>
      <c r="M63" s="76">
        <v>45617.625</v>
      </c>
      <c r="N63" s="76">
        <v>45654.583333333336</v>
      </c>
      <c r="O63" s="73" t="str">
        <f t="shared" si="2"/>
        <v/>
      </c>
      <c r="P63" s="73">
        <f>MONTH('RAW DATA'!$J63)</f>
        <v>7</v>
      </c>
      <c r="Q63" s="73" t="str">
        <f t="shared" si="0"/>
        <v>ICB</v>
      </c>
      <c r="R63" s="74" t="str">
        <f t="shared" si="1"/>
        <v>CHINA</v>
      </c>
      <c r="S63" s="74" t="str">
        <f>IF(OR('RAW DATA'!$D63="",'RAW DATA'!$C63='RAW DATA'!$D63),"NO",IF('RAW DATA'!$C63&lt;'RAW DATA'!$D63,"YES","NO"))</f>
        <v>NO</v>
      </c>
      <c r="T63" s="75" t="str">
        <f>IF('RAW DATA'!$D63='RAW DATA'!$E63,"YES","NO")</f>
        <v>NO</v>
      </c>
      <c r="U63" s="73" t="str">
        <f>IF(('RAW DATA'!$D63-'RAW DATA'!$M63)&lt;=5,"YES","NO")</f>
        <v>YES</v>
      </c>
    </row>
    <row r="64" spans="1:21" x14ac:dyDescent="0.25">
      <c r="A64" s="89">
        <v>71</v>
      </c>
      <c r="B64" s="90">
        <v>5282605074</v>
      </c>
      <c r="C64" s="91">
        <v>45761</v>
      </c>
      <c r="D64" s="91">
        <v>45618</v>
      </c>
      <c r="E64" s="91">
        <v>45761</v>
      </c>
      <c r="F64" s="90">
        <v>246290094</v>
      </c>
      <c r="G64" s="92">
        <v>995</v>
      </c>
      <c r="H64" s="101" t="s">
        <v>14</v>
      </c>
      <c r="I64" s="93">
        <v>7730420585</v>
      </c>
      <c r="J64" s="94">
        <v>45775</v>
      </c>
      <c r="K64" s="90" t="s">
        <v>15</v>
      </c>
      <c r="L64" s="90">
        <v>2024</v>
      </c>
      <c r="M64" s="91">
        <v>45615</v>
      </c>
      <c r="N64" s="91">
        <v>45655.75</v>
      </c>
      <c r="O64" s="95" t="str">
        <f t="shared" si="2"/>
        <v/>
      </c>
      <c r="P64" s="95">
        <f>MONTH('RAW DATA'!$J64)</f>
        <v>4</v>
      </c>
      <c r="Q64" s="95" t="str">
        <f t="shared" si="0"/>
        <v>ICB</v>
      </c>
      <c r="R64" s="90" t="str">
        <f t="shared" si="1"/>
        <v>CHINA</v>
      </c>
      <c r="S64" s="90" t="str">
        <f>IF(OR('RAW DATA'!$D64="",'RAW DATA'!$C64='RAW DATA'!$D64),"NO",IF('RAW DATA'!$C64&lt;'RAW DATA'!$D64,"YES","NO"))</f>
        <v>NO</v>
      </c>
      <c r="T64" s="96" t="str">
        <f>IF('RAW DATA'!$D64='RAW DATA'!$E64,"YES","NO")</f>
        <v>NO</v>
      </c>
      <c r="U64" s="95" t="str">
        <f>IF(('RAW DATA'!$D64-'RAW DATA'!$M64)&lt;=5,"YES","NO")</f>
        <v>YES</v>
      </c>
    </row>
    <row r="65" spans="1:21" x14ac:dyDescent="0.25">
      <c r="A65" s="77">
        <v>1592</v>
      </c>
      <c r="B65" s="74">
        <v>5775713632</v>
      </c>
      <c r="C65" s="76">
        <v>45712</v>
      </c>
      <c r="D65" s="76">
        <v>45621</v>
      </c>
      <c r="E65" s="76">
        <v>45712</v>
      </c>
      <c r="F65" s="74">
        <v>246444535</v>
      </c>
      <c r="G65" s="82">
        <v>2579</v>
      </c>
      <c r="H65" s="102" t="s">
        <v>14</v>
      </c>
      <c r="I65" s="83">
        <v>7730420585</v>
      </c>
      <c r="J65" s="84">
        <v>45775</v>
      </c>
      <c r="K65" s="74" t="s">
        <v>15</v>
      </c>
      <c r="L65" s="74">
        <v>2024</v>
      </c>
      <c r="M65" s="76">
        <v>45620</v>
      </c>
      <c r="N65" s="76">
        <v>45656</v>
      </c>
      <c r="O65" s="73" t="str">
        <f t="shared" si="2"/>
        <v/>
      </c>
      <c r="P65" s="73">
        <f>MONTH('RAW DATA'!$J65)</f>
        <v>4</v>
      </c>
      <c r="Q65" s="73" t="str">
        <f t="shared" si="0"/>
        <v>ICB</v>
      </c>
      <c r="R65" s="74" t="str">
        <f t="shared" si="1"/>
        <v>CHINA</v>
      </c>
      <c r="S65" s="74" t="str">
        <f>IF(OR('RAW DATA'!$D65="",'RAW DATA'!$C65='RAW DATA'!$D65),"NO",IF('RAW DATA'!$C65&lt;'RAW DATA'!$D65,"YES","NO"))</f>
        <v>NO</v>
      </c>
      <c r="T65" s="75" t="str">
        <f>IF('RAW DATA'!$D65='RAW DATA'!$E65,"YES","NO")</f>
        <v>NO</v>
      </c>
      <c r="U65" s="73" t="str">
        <f>IF(('RAW DATA'!$D65-'RAW DATA'!$M65)&lt;=5,"YES","NO")</f>
        <v>YES</v>
      </c>
    </row>
    <row r="66" spans="1:21" x14ac:dyDescent="0.25">
      <c r="A66" s="89">
        <v>71</v>
      </c>
      <c r="B66" s="90">
        <v>5282605068</v>
      </c>
      <c r="C66" s="91">
        <v>45761</v>
      </c>
      <c r="D66" s="91">
        <v>45618</v>
      </c>
      <c r="E66" s="91">
        <v>45761</v>
      </c>
      <c r="F66" s="90">
        <v>245437704</v>
      </c>
      <c r="G66" s="92">
        <v>152</v>
      </c>
      <c r="H66" s="101" t="s">
        <v>14</v>
      </c>
      <c r="I66" s="93">
        <v>7730420585</v>
      </c>
      <c r="J66" s="94">
        <v>45775</v>
      </c>
      <c r="K66" s="90" t="s">
        <v>15</v>
      </c>
      <c r="L66" s="90">
        <v>2024</v>
      </c>
      <c r="M66" s="91">
        <v>45615</v>
      </c>
      <c r="N66" s="91">
        <v>45657.291666666664</v>
      </c>
      <c r="O66" s="95" t="str">
        <f t="shared" ref="O66:O119" si="3">IF(D66="", "", IF(YEAR(D66)=2024, "", MONTH(D66)))</f>
        <v/>
      </c>
      <c r="P66" s="95">
        <f>MONTH('RAW DATA'!$J66)</f>
        <v>4</v>
      </c>
      <c r="Q66" s="95" t="str">
        <f t="shared" ref="Q66:Q119" si="4">IF(OR(A66=71,A66=1595,A66=1588,A66=1594,A66=3547,A66=1571,A66=1538,A66=1570,A66=1569,A66=1590,A66=1591,A66=1589,A66=515,A66=1572,A66=3546,A66=1592,A66=3548,A66=122,A66=10171,A66=40,A66=35,A66=95,A66=381,A66=136,A66=375),"ICB","Vendor")</f>
        <v>ICB</v>
      </c>
      <c r="R66" s="90" t="str">
        <f t="shared" ref="R66:R119" si="5">IF(OR(A66=71,A66=515,A66=1592,A66=1589,A66=1591,A66=1571,A66=1572),"CHINA",IF(A66=35,"POLAND",
IF(A66=10171,"VIETNAM",
IF(A66=381,"TURKEY",
IF(A66=375,"CAMBODIA",
IF(A66=40,"AUSTRALIA",""))))))</f>
        <v>CHINA</v>
      </c>
      <c r="S66" s="90" t="str">
        <f>IF(OR('RAW DATA'!$D66="",'RAW DATA'!$C66='RAW DATA'!$D66),"NO",IF('RAW DATA'!$C66&lt;'RAW DATA'!$D66,"YES","NO"))</f>
        <v>NO</v>
      </c>
      <c r="T66" s="96" t="str">
        <f>IF('RAW DATA'!$D66='RAW DATA'!$E66,"YES","NO")</f>
        <v>NO</v>
      </c>
      <c r="U66" s="95" t="str">
        <f>IF(('RAW DATA'!$D66-'RAW DATA'!$M66)&lt;=5,"YES","NO")</f>
        <v>YES</v>
      </c>
    </row>
    <row r="67" spans="1:21" x14ac:dyDescent="0.25">
      <c r="A67" s="77">
        <v>71</v>
      </c>
      <c r="B67" s="74">
        <v>5282622357</v>
      </c>
      <c r="C67" s="76">
        <v>45761</v>
      </c>
      <c r="D67" s="76">
        <v>45625</v>
      </c>
      <c r="E67" s="76">
        <v>45761</v>
      </c>
      <c r="F67" s="74">
        <v>246020566</v>
      </c>
      <c r="G67" s="82">
        <v>55</v>
      </c>
      <c r="H67" s="102" t="s">
        <v>14</v>
      </c>
      <c r="I67" s="83">
        <v>7730419969</v>
      </c>
      <c r="J67" s="84">
        <v>45769</v>
      </c>
      <c r="K67" s="74" t="s">
        <v>15</v>
      </c>
      <c r="L67" s="74" t="s">
        <v>16</v>
      </c>
      <c r="M67" s="76">
        <v>45621</v>
      </c>
      <c r="N67" s="76">
        <v>45659</v>
      </c>
      <c r="O67" s="73" t="str">
        <f t="shared" si="3"/>
        <v/>
      </c>
      <c r="P67" s="73">
        <f>MONTH('RAW DATA'!$J67)</f>
        <v>4</v>
      </c>
      <c r="Q67" s="73" t="str">
        <f t="shared" si="4"/>
        <v>ICB</v>
      </c>
      <c r="R67" s="74" t="str">
        <f t="shared" si="5"/>
        <v>CHINA</v>
      </c>
      <c r="S67" s="74" t="str">
        <f>IF(OR('RAW DATA'!$D67="",'RAW DATA'!$C67='RAW DATA'!$D67),"NO",IF('RAW DATA'!$C67&lt;'RAW DATA'!$D67,"YES","NO"))</f>
        <v>NO</v>
      </c>
      <c r="T67" s="75" t="str">
        <f>IF('RAW DATA'!$D67='RAW DATA'!$E67,"YES","NO")</f>
        <v>NO</v>
      </c>
      <c r="U67" s="73" t="str">
        <f>IF(('RAW DATA'!$D67-'RAW DATA'!$M67)&lt;=5,"YES","NO")</f>
        <v>YES</v>
      </c>
    </row>
    <row r="68" spans="1:21" x14ac:dyDescent="0.25">
      <c r="A68" s="89">
        <v>515</v>
      </c>
      <c r="B68" s="90">
        <v>5547383169</v>
      </c>
      <c r="C68" s="91">
        <v>45651</v>
      </c>
      <c r="D68" s="91">
        <v>45629</v>
      </c>
      <c r="E68" s="91">
        <v>45651</v>
      </c>
      <c r="F68" s="90" t="s">
        <v>17</v>
      </c>
      <c r="G68" s="92">
        <v>4932</v>
      </c>
      <c r="H68" s="101" t="s">
        <v>14</v>
      </c>
      <c r="I68" s="93">
        <v>7730412925</v>
      </c>
      <c r="J68" s="94">
        <v>45712</v>
      </c>
      <c r="K68" s="90" t="s">
        <v>15</v>
      </c>
      <c r="L68" s="90" t="s">
        <v>18</v>
      </c>
      <c r="M68" s="91">
        <v>45625</v>
      </c>
      <c r="N68" s="91">
        <v>45659</v>
      </c>
      <c r="O68" s="95" t="str">
        <f t="shared" si="3"/>
        <v/>
      </c>
      <c r="P68" s="95">
        <f>MONTH('RAW DATA'!$J68)</f>
        <v>2</v>
      </c>
      <c r="Q68" s="95" t="str">
        <f t="shared" si="4"/>
        <v>ICB</v>
      </c>
      <c r="R68" s="90" t="str">
        <f t="shared" si="5"/>
        <v>CHINA</v>
      </c>
      <c r="S68" s="90" t="str">
        <f>IF(OR('RAW DATA'!$D68="",'RAW DATA'!$C68='RAW DATA'!$D68),"NO",IF('RAW DATA'!$C68&lt;'RAW DATA'!$D68,"YES","NO"))</f>
        <v>NO</v>
      </c>
      <c r="T68" s="96" t="str">
        <f>IF('RAW DATA'!$D68='RAW DATA'!$E68,"YES","NO")</f>
        <v>NO</v>
      </c>
      <c r="U68" s="95" t="str">
        <f>IF(('RAW DATA'!$D68-'RAW DATA'!$M68)&lt;=5,"YES","NO")</f>
        <v>YES</v>
      </c>
    </row>
    <row r="69" spans="1:21" x14ac:dyDescent="0.25">
      <c r="A69" s="77">
        <v>515</v>
      </c>
      <c r="B69" s="74">
        <v>5547399249</v>
      </c>
      <c r="C69" s="76">
        <v>45651</v>
      </c>
      <c r="D69" s="76">
        <v>45637</v>
      </c>
      <c r="E69" s="76">
        <v>45651</v>
      </c>
      <c r="F69" s="74" t="s">
        <v>19</v>
      </c>
      <c r="G69" s="82">
        <v>7972</v>
      </c>
      <c r="H69" s="102" t="s">
        <v>14</v>
      </c>
      <c r="I69" s="83">
        <v>7730412925</v>
      </c>
      <c r="J69" s="84">
        <v>45712</v>
      </c>
      <c r="K69" s="74" t="s">
        <v>15</v>
      </c>
      <c r="L69" s="74" t="s">
        <v>18</v>
      </c>
      <c r="M69" s="76">
        <v>45625</v>
      </c>
      <c r="N69" s="76">
        <v>45659</v>
      </c>
      <c r="O69" s="73" t="str">
        <f t="shared" si="3"/>
        <v/>
      </c>
      <c r="P69" s="73">
        <f>MONTH('RAW DATA'!$J69)</f>
        <v>2</v>
      </c>
      <c r="Q69" s="73" t="str">
        <f t="shared" si="4"/>
        <v>ICB</v>
      </c>
      <c r="R69" s="74" t="str">
        <f t="shared" si="5"/>
        <v>CHINA</v>
      </c>
      <c r="S69" s="74" t="str">
        <f>IF(OR('RAW DATA'!$D69="",'RAW DATA'!$C69='RAW DATA'!$D69),"NO",IF('RAW DATA'!$C69&lt;'RAW DATA'!$D69,"YES","NO"))</f>
        <v>NO</v>
      </c>
      <c r="T69" s="75" t="str">
        <f>IF('RAW DATA'!$D69='RAW DATA'!$E69,"YES","NO")</f>
        <v>NO</v>
      </c>
      <c r="U69" s="73" t="str">
        <f>IF(('RAW DATA'!$D69-'RAW DATA'!$M69)&lt;=5,"YES","NO")</f>
        <v>NO</v>
      </c>
    </row>
    <row r="70" spans="1:21" x14ac:dyDescent="0.25">
      <c r="A70" s="89">
        <v>515</v>
      </c>
      <c r="B70" s="90">
        <v>5547399251</v>
      </c>
      <c r="C70" s="91">
        <v>45651</v>
      </c>
      <c r="D70" s="91">
        <v>45637</v>
      </c>
      <c r="E70" s="91">
        <v>45651</v>
      </c>
      <c r="F70" s="90" t="s">
        <v>19</v>
      </c>
      <c r="G70" s="92">
        <v>7156</v>
      </c>
      <c r="H70" s="101" t="s">
        <v>14</v>
      </c>
      <c r="I70" s="93">
        <v>7730412925</v>
      </c>
      <c r="J70" s="94">
        <v>45712</v>
      </c>
      <c r="K70" s="90" t="s">
        <v>15</v>
      </c>
      <c r="L70" s="90" t="s">
        <v>18</v>
      </c>
      <c r="M70" s="91">
        <v>45625</v>
      </c>
      <c r="N70" s="91">
        <v>45659</v>
      </c>
      <c r="O70" s="95" t="str">
        <f t="shared" si="3"/>
        <v/>
      </c>
      <c r="P70" s="95">
        <f>MONTH('RAW DATA'!$J70)</f>
        <v>2</v>
      </c>
      <c r="Q70" s="95" t="str">
        <f t="shared" si="4"/>
        <v>ICB</v>
      </c>
      <c r="R70" s="90" t="str">
        <f t="shared" si="5"/>
        <v>CHINA</v>
      </c>
      <c r="S70" s="90" t="str">
        <f>IF(OR('RAW DATA'!$D70="",'RAW DATA'!$C70='RAW DATA'!$D70),"NO",IF('RAW DATA'!$C70&lt;'RAW DATA'!$D70,"YES","NO"))</f>
        <v>NO</v>
      </c>
      <c r="T70" s="96" t="str">
        <f>IF('RAW DATA'!$D70='RAW DATA'!$E70,"YES","NO")</f>
        <v>NO</v>
      </c>
      <c r="U70" s="95" t="str">
        <f>IF(('RAW DATA'!$D70-'RAW DATA'!$M70)&lt;=5,"YES","NO")</f>
        <v>NO</v>
      </c>
    </row>
    <row r="71" spans="1:21" x14ac:dyDescent="0.25">
      <c r="A71" s="77">
        <v>515</v>
      </c>
      <c r="B71" s="74">
        <v>5547404720</v>
      </c>
      <c r="C71" s="76">
        <v>45651</v>
      </c>
      <c r="D71" s="76">
        <v>45641</v>
      </c>
      <c r="E71" s="76">
        <v>45651</v>
      </c>
      <c r="F71" s="74" t="s">
        <v>17</v>
      </c>
      <c r="G71" s="82">
        <v>1184</v>
      </c>
      <c r="H71" s="102" t="s">
        <v>14</v>
      </c>
      <c r="I71" s="83">
        <v>7730412925</v>
      </c>
      <c r="J71" s="84">
        <v>45712</v>
      </c>
      <c r="K71" s="74" t="s">
        <v>15</v>
      </c>
      <c r="L71" s="74" t="s">
        <v>18</v>
      </c>
      <c r="M71" s="76">
        <v>45625</v>
      </c>
      <c r="N71" s="76">
        <v>45659</v>
      </c>
      <c r="O71" s="73" t="str">
        <f t="shared" si="3"/>
        <v/>
      </c>
      <c r="P71" s="73">
        <f>MONTH('RAW DATA'!$J71)</f>
        <v>2</v>
      </c>
      <c r="Q71" s="73" t="str">
        <f t="shared" si="4"/>
        <v>ICB</v>
      </c>
      <c r="R71" s="74" t="str">
        <f t="shared" si="5"/>
        <v>CHINA</v>
      </c>
      <c r="S71" s="74" t="str">
        <f>IF(OR('RAW DATA'!$D71="",'RAW DATA'!$C71='RAW DATA'!$D71),"NO",IF('RAW DATA'!$C71&lt;'RAW DATA'!$D71,"YES","NO"))</f>
        <v>NO</v>
      </c>
      <c r="T71" s="75" t="str">
        <f>IF('RAW DATA'!$D71='RAW DATA'!$E71,"YES","NO")</f>
        <v>NO</v>
      </c>
      <c r="U71" s="73" t="str">
        <f>IF(('RAW DATA'!$D71-'RAW DATA'!$M71)&lt;=5,"YES","NO")</f>
        <v>NO</v>
      </c>
    </row>
    <row r="72" spans="1:21" x14ac:dyDescent="0.25">
      <c r="A72" s="89">
        <v>515</v>
      </c>
      <c r="B72" s="90">
        <v>5547404721</v>
      </c>
      <c r="C72" s="91">
        <v>45651</v>
      </c>
      <c r="D72" s="91">
        <v>45641</v>
      </c>
      <c r="E72" s="91">
        <v>45651</v>
      </c>
      <c r="F72" s="90" t="s">
        <v>17</v>
      </c>
      <c r="G72" s="92">
        <v>1539</v>
      </c>
      <c r="H72" s="101" t="s">
        <v>14</v>
      </c>
      <c r="I72" s="93">
        <v>7730412925</v>
      </c>
      <c r="J72" s="94">
        <v>45712</v>
      </c>
      <c r="K72" s="90" t="s">
        <v>15</v>
      </c>
      <c r="L72" s="90" t="s">
        <v>18</v>
      </c>
      <c r="M72" s="91">
        <v>45625</v>
      </c>
      <c r="N72" s="91">
        <v>45659</v>
      </c>
      <c r="O72" s="95" t="str">
        <f t="shared" si="3"/>
        <v/>
      </c>
      <c r="P72" s="95">
        <f>MONTH('RAW DATA'!$J72)</f>
        <v>2</v>
      </c>
      <c r="Q72" s="95" t="str">
        <f t="shared" si="4"/>
        <v>ICB</v>
      </c>
      <c r="R72" s="90" t="str">
        <f t="shared" si="5"/>
        <v>CHINA</v>
      </c>
      <c r="S72" s="90" t="str">
        <f>IF(OR('RAW DATA'!$D72="",'RAW DATA'!$C72='RAW DATA'!$D72),"NO",IF('RAW DATA'!$C72&lt;'RAW DATA'!$D72,"YES","NO"))</f>
        <v>NO</v>
      </c>
      <c r="T72" s="96" t="str">
        <f>IF('RAW DATA'!$D72='RAW DATA'!$E72,"YES","NO")</f>
        <v>NO</v>
      </c>
      <c r="U72" s="95" t="str">
        <f>IF(('RAW DATA'!$D72-'RAW DATA'!$M72)&lt;=5,"YES","NO")</f>
        <v>NO</v>
      </c>
    </row>
    <row r="73" spans="1:21" x14ac:dyDescent="0.25">
      <c r="A73" s="77">
        <v>1592</v>
      </c>
      <c r="B73" s="74">
        <v>5775715935</v>
      </c>
      <c r="C73" s="76">
        <v>45712</v>
      </c>
      <c r="D73" s="76">
        <v>45625</v>
      </c>
      <c r="E73" s="76">
        <v>45712</v>
      </c>
      <c r="F73" s="74">
        <v>246240420</v>
      </c>
      <c r="G73" s="82">
        <v>5366</v>
      </c>
      <c r="H73" s="102" t="s">
        <v>14</v>
      </c>
      <c r="I73" s="83">
        <v>7730415196</v>
      </c>
      <c r="J73" s="84">
        <v>45729</v>
      </c>
      <c r="K73" s="74" t="s">
        <v>15</v>
      </c>
      <c r="L73" s="74" t="s">
        <v>20</v>
      </c>
      <c r="M73" s="76">
        <v>45622</v>
      </c>
      <c r="N73" s="76">
        <v>45659</v>
      </c>
      <c r="O73" s="73" t="str">
        <f t="shared" si="3"/>
        <v/>
      </c>
      <c r="P73" s="73">
        <f>MONTH('RAW DATA'!$J73)</f>
        <v>3</v>
      </c>
      <c r="Q73" s="73" t="str">
        <f t="shared" si="4"/>
        <v>ICB</v>
      </c>
      <c r="R73" s="74" t="str">
        <f t="shared" si="5"/>
        <v>CHINA</v>
      </c>
      <c r="S73" s="74" t="str">
        <f>IF(OR('RAW DATA'!$D73="",'RAW DATA'!$C73='RAW DATA'!$D73),"NO",IF('RAW DATA'!$C73&lt;'RAW DATA'!$D73,"YES","NO"))</f>
        <v>NO</v>
      </c>
      <c r="T73" s="75" t="str">
        <f>IF('RAW DATA'!$D73='RAW DATA'!$E73,"YES","NO")</f>
        <v>NO</v>
      </c>
      <c r="U73" s="73" t="str">
        <f>IF(('RAW DATA'!$D73-'RAW DATA'!$M73)&lt;=5,"YES","NO")</f>
        <v>YES</v>
      </c>
    </row>
    <row r="74" spans="1:21" x14ac:dyDescent="0.25">
      <c r="A74" s="89">
        <v>71</v>
      </c>
      <c r="B74" s="90">
        <v>5282621272</v>
      </c>
      <c r="C74" s="91">
        <v>45842</v>
      </c>
      <c r="D74" s="91">
        <v>45625</v>
      </c>
      <c r="E74" s="91">
        <v>45842</v>
      </c>
      <c r="F74" s="90">
        <v>246020566</v>
      </c>
      <c r="G74" s="92">
        <v>276</v>
      </c>
      <c r="H74" s="101" t="s">
        <v>14</v>
      </c>
      <c r="I74" s="93">
        <v>7730437911</v>
      </c>
      <c r="J74" s="94">
        <v>45860</v>
      </c>
      <c r="K74" s="90" t="s">
        <v>15</v>
      </c>
      <c r="L74" s="90" t="s">
        <v>183</v>
      </c>
      <c r="M74" s="91">
        <v>45622.625</v>
      </c>
      <c r="N74" s="91">
        <v>45659.041666666664</v>
      </c>
      <c r="O74" s="95" t="str">
        <f t="shared" si="3"/>
        <v/>
      </c>
      <c r="P74" s="95">
        <f>MONTH('RAW DATA'!$J74)</f>
        <v>7</v>
      </c>
      <c r="Q74" s="95" t="str">
        <f t="shared" si="4"/>
        <v>ICB</v>
      </c>
      <c r="R74" s="90" t="str">
        <f t="shared" si="5"/>
        <v>CHINA</v>
      </c>
      <c r="S74" s="90" t="str">
        <f>IF(OR('RAW DATA'!$D74="",'RAW DATA'!$C74='RAW DATA'!$D74),"NO",IF('RAW DATA'!$C74&lt;'RAW DATA'!$D74,"YES","NO"))</f>
        <v>NO</v>
      </c>
      <c r="T74" s="96" t="str">
        <f>IF('RAW DATA'!$D74='RAW DATA'!$E74,"YES","NO")</f>
        <v>NO</v>
      </c>
      <c r="U74" s="95" t="str">
        <f>IF(('RAW DATA'!$D74-'RAW DATA'!$M74)&lt;=5,"YES","NO")</f>
        <v>YES</v>
      </c>
    </row>
    <row r="75" spans="1:21" x14ac:dyDescent="0.25">
      <c r="A75" s="77">
        <v>71</v>
      </c>
      <c r="B75" s="74">
        <v>5282621274</v>
      </c>
      <c r="C75" s="76">
        <v>45842</v>
      </c>
      <c r="D75" s="76">
        <v>45625</v>
      </c>
      <c r="E75" s="76">
        <v>45842</v>
      </c>
      <c r="F75" s="74">
        <v>246020566</v>
      </c>
      <c r="G75" s="82">
        <v>276</v>
      </c>
      <c r="H75" s="102" t="s">
        <v>14</v>
      </c>
      <c r="I75" s="83">
        <v>7730437911</v>
      </c>
      <c r="J75" s="84">
        <v>45860</v>
      </c>
      <c r="K75" s="74" t="s">
        <v>15</v>
      </c>
      <c r="L75" s="74" t="s">
        <v>183</v>
      </c>
      <c r="M75" s="76">
        <v>45622.625</v>
      </c>
      <c r="N75" s="76">
        <v>45659.041666666664</v>
      </c>
      <c r="O75" s="73" t="str">
        <f t="shared" si="3"/>
        <v/>
      </c>
      <c r="P75" s="73">
        <f>MONTH('RAW DATA'!$J75)</f>
        <v>7</v>
      </c>
      <c r="Q75" s="73" t="str">
        <f t="shared" si="4"/>
        <v>ICB</v>
      </c>
      <c r="R75" s="74" t="str">
        <f t="shared" si="5"/>
        <v>CHINA</v>
      </c>
      <c r="S75" s="74" t="str">
        <f>IF(OR('RAW DATA'!$D75="",'RAW DATA'!$C75='RAW DATA'!$D75),"NO",IF('RAW DATA'!$C75&lt;'RAW DATA'!$D75,"YES","NO"))</f>
        <v>NO</v>
      </c>
      <c r="T75" s="75" t="str">
        <f>IF('RAW DATA'!$D75='RAW DATA'!$E75,"YES","NO")</f>
        <v>NO</v>
      </c>
      <c r="U75" s="73" t="str">
        <f>IF(('RAW DATA'!$D75-'RAW DATA'!$M75)&lt;=5,"YES","NO")</f>
        <v>YES</v>
      </c>
    </row>
    <row r="76" spans="1:21" x14ac:dyDescent="0.25">
      <c r="A76" s="89">
        <v>71</v>
      </c>
      <c r="B76" s="90">
        <v>5282621393</v>
      </c>
      <c r="C76" s="91">
        <v>45842</v>
      </c>
      <c r="D76" s="91">
        <v>45625</v>
      </c>
      <c r="E76" s="91">
        <v>45842</v>
      </c>
      <c r="F76" s="90">
        <v>246020566</v>
      </c>
      <c r="G76" s="92">
        <v>276</v>
      </c>
      <c r="H76" s="101" t="s">
        <v>14</v>
      </c>
      <c r="I76" s="93">
        <v>7730437911</v>
      </c>
      <c r="J76" s="94">
        <v>45860</v>
      </c>
      <c r="K76" s="90" t="s">
        <v>15</v>
      </c>
      <c r="L76" s="90" t="s">
        <v>183</v>
      </c>
      <c r="M76" s="91">
        <v>45622.625</v>
      </c>
      <c r="N76" s="91">
        <v>45659.041666666664</v>
      </c>
      <c r="O76" s="95" t="str">
        <f t="shared" si="3"/>
        <v/>
      </c>
      <c r="P76" s="95">
        <f>MONTH('RAW DATA'!$J76)</f>
        <v>7</v>
      </c>
      <c r="Q76" s="95" t="str">
        <f t="shared" si="4"/>
        <v>ICB</v>
      </c>
      <c r="R76" s="90" t="str">
        <f t="shared" si="5"/>
        <v>CHINA</v>
      </c>
      <c r="S76" s="90" t="str">
        <f>IF(OR('RAW DATA'!$D76="",'RAW DATA'!$C76='RAW DATA'!$D76),"NO",IF('RAW DATA'!$C76&lt;'RAW DATA'!$D76,"YES","NO"))</f>
        <v>NO</v>
      </c>
      <c r="T76" s="96" t="str">
        <f>IF('RAW DATA'!$D76='RAW DATA'!$E76,"YES","NO")</f>
        <v>NO</v>
      </c>
      <c r="U76" s="95" t="str">
        <f>IF(('RAW DATA'!$D76-'RAW DATA'!$M76)&lt;=5,"YES","NO")</f>
        <v>YES</v>
      </c>
    </row>
    <row r="77" spans="1:21" x14ac:dyDescent="0.25">
      <c r="A77" s="77">
        <v>71</v>
      </c>
      <c r="B77" s="74">
        <v>5282621649</v>
      </c>
      <c r="C77" s="76">
        <v>45761</v>
      </c>
      <c r="D77" s="76">
        <v>45625</v>
      </c>
      <c r="E77" s="76">
        <v>45761</v>
      </c>
      <c r="F77" s="74">
        <v>245828678</v>
      </c>
      <c r="G77" s="82">
        <v>1392</v>
      </c>
      <c r="H77" s="102" t="s">
        <v>14</v>
      </c>
      <c r="I77" s="83">
        <v>7730419969</v>
      </c>
      <c r="J77" s="84">
        <v>45769</v>
      </c>
      <c r="K77" s="74" t="s">
        <v>15</v>
      </c>
      <c r="L77" s="74" t="s">
        <v>16</v>
      </c>
      <c r="M77" s="76">
        <v>45621</v>
      </c>
      <c r="N77" s="76">
        <v>45659.041666666664</v>
      </c>
      <c r="O77" s="73" t="str">
        <f t="shared" si="3"/>
        <v/>
      </c>
      <c r="P77" s="73">
        <f>MONTH('RAW DATA'!$J77)</f>
        <v>4</v>
      </c>
      <c r="Q77" s="73" t="str">
        <f t="shared" si="4"/>
        <v>ICB</v>
      </c>
      <c r="R77" s="74" t="str">
        <f t="shared" si="5"/>
        <v>CHINA</v>
      </c>
      <c r="S77" s="74" t="str">
        <f>IF(OR('RAW DATA'!$D77="",'RAW DATA'!$C77='RAW DATA'!$D77),"NO",IF('RAW DATA'!$C77&lt;'RAW DATA'!$D77,"YES","NO"))</f>
        <v>NO</v>
      </c>
      <c r="T77" s="75" t="str">
        <f>IF('RAW DATA'!$D77='RAW DATA'!$E77,"YES","NO")</f>
        <v>NO</v>
      </c>
      <c r="U77" s="73" t="str">
        <f>IF(('RAW DATA'!$D77-'RAW DATA'!$M77)&lt;=5,"YES","NO")</f>
        <v>YES</v>
      </c>
    </row>
    <row r="78" spans="1:21" x14ac:dyDescent="0.25">
      <c r="A78" s="89">
        <v>71</v>
      </c>
      <c r="B78" s="90">
        <v>5282621653</v>
      </c>
      <c r="C78" s="91">
        <v>45761</v>
      </c>
      <c r="D78" s="91">
        <v>45625</v>
      </c>
      <c r="E78" s="91">
        <v>45761</v>
      </c>
      <c r="F78" s="90">
        <v>245828678</v>
      </c>
      <c r="G78" s="92">
        <v>4714</v>
      </c>
      <c r="H78" s="101" t="s">
        <v>14</v>
      </c>
      <c r="I78" s="93">
        <v>7730419969</v>
      </c>
      <c r="J78" s="94">
        <v>45769</v>
      </c>
      <c r="K78" s="90" t="s">
        <v>15</v>
      </c>
      <c r="L78" s="90" t="s">
        <v>16</v>
      </c>
      <c r="M78" s="91">
        <v>45621</v>
      </c>
      <c r="N78" s="91">
        <v>45659.041666666664</v>
      </c>
      <c r="O78" s="95" t="str">
        <f t="shared" si="3"/>
        <v/>
      </c>
      <c r="P78" s="95">
        <f>MONTH('RAW DATA'!$J78)</f>
        <v>4</v>
      </c>
      <c r="Q78" s="95" t="str">
        <f t="shared" si="4"/>
        <v>ICB</v>
      </c>
      <c r="R78" s="90" t="str">
        <f t="shared" si="5"/>
        <v>CHINA</v>
      </c>
      <c r="S78" s="90" t="str">
        <f>IF(OR('RAW DATA'!$D78="",'RAW DATA'!$C78='RAW DATA'!$D78),"NO",IF('RAW DATA'!$C78&lt;'RAW DATA'!$D78,"YES","NO"))</f>
        <v>NO</v>
      </c>
      <c r="T78" s="96" t="str">
        <f>IF('RAW DATA'!$D78='RAW DATA'!$E78,"YES","NO")</f>
        <v>NO</v>
      </c>
      <c r="U78" s="95" t="str">
        <f>IF(('RAW DATA'!$D78-'RAW DATA'!$M78)&lt;=5,"YES","NO")</f>
        <v>YES</v>
      </c>
    </row>
    <row r="79" spans="1:21" x14ac:dyDescent="0.25">
      <c r="A79" s="77">
        <v>71</v>
      </c>
      <c r="B79" s="74">
        <v>5282621658</v>
      </c>
      <c r="C79" s="76">
        <v>45761</v>
      </c>
      <c r="D79" s="76">
        <v>45625</v>
      </c>
      <c r="E79" s="76">
        <v>45761</v>
      </c>
      <c r="F79" s="74">
        <v>245828678</v>
      </c>
      <c r="G79" s="82">
        <v>606</v>
      </c>
      <c r="H79" s="102" t="s">
        <v>14</v>
      </c>
      <c r="I79" s="83">
        <v>7730419969</v>
      </c>
      <c r="J79" s="84">
        <v>45769</v>
      </c>
      <c r="K79" s="74" t="s">
        <v>15</v>
      </c>
      <c r="L79" s="74" t="s">
        <v>16</v>
      </c>
      <c r="M79" s="76">
        <v>45621</v>
      </c>
      <c r="N79" s="76">
        <v>45659.041666666664</v>
      </c>
      <c r="O79" s="73" t="str">
        <f t="shared" si="3"/>
        <v/>
      </c>
      <c r="P79" s="73">
        <f>MONTH('RAW DATA'!$J79)</f>
        <v>4</v>
      </c>
      <c r="Q79" s="73" t="str">
        <f t="shared" si="4"/>
        <v>ICB</v>
      </c>
      <c r="R79" s="74" t="str">
        <f t="shared" si="5"/>
        <v>CHINA</v>
      </c>
      <c r="S79" s="74" t="str">
        <f>IF(OR('RAW DATA'!$D79="",'RAW DATA'!$C79='RAW DATA'!$D79),"NO",IF('RAW DATA'!$C79&lt;'RAW DATA'!$D79,"YES","NO"))</f>
        <v>NO</v>
      </c>
      <c r="T79" s="75" t="str">
        <f>IF('RAW DATA'!$D79='RAW DATA'!$E79,"YES","NO")</f>
        <v>NO</v>
      </c>
      <c r="U79" s="73" t="str">
        <f>IF(('RAW DATA'!$D79-'RAW DATA'!$M79)&lt;=5,"YES","NO")</f>
        <v>YES</v>
      </c>
    </row>
    <row r="80" spans="1:21" x14ac:dyDescent="0.25">
      <c r="A80" s="89">
        <v>1589</v>
      </c>
      <c r="B80" s="90">
        <v>5220685233</v>
      </c>
      <c r="C80" s="91">
        <v>45735</v>
      </c>
      <c r="D80" s="91">
        <v>45790</v>
      </c>
      <c r="E80" s="91">
        <v>45735</v>
      </c>
      <c r="F80" s="90">
        <v>246497002</v>
      </c>
      <c r="G80" s="92">
        <v>3704</v>
      </c>
      <c r="H80" s="101" t="s">
        <v>14</v>
      </c>
      <c r="I80" s="93">
        <v>7730418400</v>
      </c>
      <c r="J80" s="94">
        <v>45756</v>
      </c>
      <c r="K80" s="90" t="s">
        <v>15</v>
      </c>
      <c r="L80" s="90" t="s">
        <v>21</v>
      </c>
      <c r="M80" s="91">
        <v>45608</v>
      </c>
      <c r="N80" s="91">
        <v>45660</v>
      </c>
      <c r="O80" s="95">
        <f t="shared" si="3"/>
        <v>5</v>
      </c>
      <c r="P80" s="95">
        <f>MONTH('RAW DATA'!$J80)</f>
        <v>4</v>
      </c>
      <c r="Q80" s="95" t="str">
        <f t="shared" si="4"/>
        <v>ICB</v>
      </c>
      <c r="R80" s="90" t="str">
        <f t="shared" si="5"/>
        <v>CHINA</v>
      </c>
      <c r="S80" s="90" t="str">
        <f>IF(OR('RAW DATA'!$D80="",'RAW DATA'!$C80='RAW DATA'!$D80),"NO",IF('RAW DATA'!$C80&lt;'RAW DATA'!$D80,"YES","NO"))</f>
        <v>YES</v>
      </c>
      <c r="T80" s="96" t="str">
        <f>IF('RAW DATA'!$D80='RAW DATA'!$E80,"YES","NO")</f>
        <v>NO</v>
      </c>
      <c r="U80" s="95" t="str">
        <f>IF(('RAW DATA'!$D80-'RAW DATA'!$M80)&lt;=5,"YES","NO")</f>
        <v>NO</v>
      </c>
    </row>
    <row r="81" spans="1:21" x14ac:dyDescent="0.25">
      <c r="A81" s="77">
        <v>515</v>
      </c>
      <c r="B81" s="74">
        <v>5547369273</v>
      </c>
      <c r="C81" s="76">
        <v>45641</v>
      </c>
      <c r="D81" s="76">
        <v>45622</v>
      </c>
      <c r="E81" s="76">
        <v>45641</v>
      </c>
      <c r="F81" s="74">
        <v>246082557</v>
      </c>
      <c r="G81" s="82">
        <v>1054</v>
      </c>
      <c r="H81" s="102" t="s">
        <v>14</v>
      </c>
      <c r="I81" s="83">
        <v>7730412925</v>
      </c>
      <c r="J81" s="84">
        <v>45712</v>
      </c>
      <c r="K81" s="74" t="s">
        <v>15</v>
      </c>
      <c r="L81" s="74" t="s">
        <v>18</v>
      </c>
      <c r="M81" s="76">
        <v>45619</v>
      </c>
      <c r="N81" s="76">
        <v>45660</v>
      </c>
      <c r="O81" s="73" t="str">
        <f t="shared" si="3"/>
        <v/>
      </c>
      <c r="P81" s="73">
        <f>MONTH('RAW DATA'!$J81)</f>
        <v>2</v>
      </c>
      <c r="Q81" s="73" t="str">
        <f t="shared" si="4"/>
        <v>ICB</v>
      </c>
      <c r="R81" s="74" t="str">
        <f t="shared" si="5"/>
        <v>CHINA</v>
      </c>
      <c r="S81" s="74" t="str">
        <f>IF(OR('RAW DATA'!$D81="",'RAW DATA'!$C81='RAW DATA'!$D81),"NO",IF('RAW DATA'!$C81&lt;'RAW DATA'!$D81,"YES","NO"))</f>
        <v>NO</v>
      </c>
      <c r="T81" s="75" t="str">
        <f>IF('RAW DATA'!$D81='RAW DATA'!$E81,"YES","NO")</f>
        <v>NO</v>
      </c>
      <c r="U81" s="73" t="str">
        <f>IF(('RAW DATA'!$D81-'RAW DATA'!$M81)&lt;=5,"YES","NO")</f>
        <v>YES</v>
      </c>
    </row>
    <row r="82" spans="1:21" x14ac:dyDescent="0.25">
      <c r="A82" s="89">
        <v>515</v>
      </c>
      <c r="B82" s="90">
        <v>5547369279</v>
      </c>
      <c r="C82" s="91">
        <v>45641</v>
      </c>
      <c r="D82" s="91">
        <v>45622</v>
      </c>
      <c r="E82" s="91">
        <v>45641</v>
      </c>
      <c r="F82" s="90">
        <v>246082557</v>
      </c>
      <c r="G82" s="92">
        <v>983</v>
      </c>
      <c r="H82" s="101" t="s">
        <v>14</v>
      </c>
      <c r="I82" s="93">
        <v>7730412925</v>
      </c>
      <c r="J82" s="94">
        <v>45712</v>
      </c>
      <c r="K82" s="90" t="s">
        <v>15</v>
      </c>
      <c r="L82" s="90" t="s">
        <v>18</v>
      </c>
      <c r="M82" s="91">
        <v>45619</v>
      </c>
      <c r="N82" s="91">
        <v>45660</v>
      </c>
      <c r="O82" s="95" t="str">
        <f t="shared" si="3"/>
        <v/>
      </c>
      <c r="P82" s="95">
        <f>MONTH('RAW DATA'!$J82)</f>
        <v>2</v>
      </c>
      <c r="Q82" s="95" t="str">
        <f t="shared" si="4"/>
        <v>ICB</v>
      </c>
      <c r="R82" s="90" t="str">
        <f t="shared" si="5"/>
        <v>CHINA</v>
      </c>
      <c r="S82" s="90" t="str">
        <f>IF(OR('RAW DATA'!$D82="",'RAW DATA'!$C82='RAW DATA'!$D82),"NO",IF('RAW DATA'!$C82&lt;'RAW DATA'!$D82,"YES","NO"))</f>
        <v>NO</v>
      </c>
      <c r="T82" s="96" t="str">
        <f>IF('RAW DATA'!$D82='RAW DATA'!$E82,"YES","NO")</f>
        <v>NO</v>
      </c>
      <c r="U82" s="95" t="str">
        <f>IF(('RAW DATA'!$D82-'RAW DATA'!$M82)&lt;=5,"YES","NO")</f>
        <v>YES</v>
      </c>
    </row>
    <row r="83" spans="1:21" x14ac:dyDescent="0.25">
      <c r="A83" s="77">
        <v>515</v>
      </c>
      <c r="B83" s="74">
        <v>5547383167</v>
      </c>
      <c r="C83" s="76">
        <v>45651</v>
      </c>
      <c r="D83" s="76">
        <v>45629</v>
      </c>
      <c r="E83" s="76">
        <v>45651</v>
      </c>
      <c r="F83" s="74">
        <v>247154566</v>
      </c>
      <c r="G83" s="82">
        <v>763</v>
      </c>
      <c r="H83" s="102" t="s">
        <v>14</v>
      </c>
      <c r="I83" s="83">
        <v>7730412925</v>
      </c>
      <c r="J83" s="84">
        <v>45712</v>
      </c>
      <c r="K83" s="74" t="s">
        <v>15</v>
      </c>
      <c r="L83" s="74" t="s">
        <v>18</v>
      </c>
      <c r="M83" s="76">
        <v>45627</v>
      </c>
      <c r="N83" s="76">
        <v>45663</v>
      </c>
      <c r="O83" s="73" t="str">
        <f t="shared" si="3"/>
        <v/>
      </c>
      <c r="P83" s="73">
        <f>MONTH('RAW DATA'!$J83)</f>
        <v>2</v>
      </c>
      <c r="Q83" s="73" t="str">
        <f t="shared" si="4"/>
        <v>ICB</v>
      </c>
      <c r="R83" s="74" t="str">
        <f t="shared" si="5"/>
        <v>CHINA</v>
      </c>
      <c r="S83" s="74" t="str">
        <f>IF(OR('RAW DATA'!$D83="",'RAW DATA'!$C83='RAW DATA'!$D83),"NO",IF('RAW DATA'!$C83&lt;'RAW DATA'!$D83,"YES","NO"))</f>
        <v>NO</v>
      </c>
      <c r="T83" s="75" t="str">
        <f>IF('RAW DATA'!$D83='RAW DATA'!$E83,"YES","NO")</f>
        <v>NO</v>
      </c>
      <c r="U83" s="73" t="str">
        <f>IF(('RAW DATA'!$D83-'RAW DATA'!$M83)&lt;=5,"YES","NO")</f>
        <v>YES</v>
      </c>
    </row>
    <row r="84" spans="1:21" x14ac:dyDescent="0.25">
      <c r="A84" s="89">
        <v>515</v>
      </c>
      <c r="B84" s="90">
        <v>5547383168</v>
      </c>
      <c r="C84" s="91">
        <v>45651</v>
      </c>
      <c r="D84" s="91">
        <v>45629</v>
      </c>
      <c r="E84" s="91">
        <v>45651</v>
      </c>
      <c r="F84" s="90">
        <v>247154566</v>
      </c>
      <c r="G84" s="92">
        <v>4521</v>
      </c>
      <c r="H84" s="101" t="s">
        <v>14</v>
      </c>
      <c r="I84" s="93">
        <v>7730412925</v>
      </c>
      <c r="J84" s="94">
        <v>45712</v>
      </c>
      <c r="K84" s="90" t="s">
        <v>15</v>
      </c>
      <c r="L84" s="90" t="s">
        <v>18</v>
      </c>
      <c r="M84" s="91">
        <v>45627</v>
      </c>
      <c r="N84" s="91">
        <v>45663</v>
      </c>
      <c r="O84" s="95" t="str">
        <f t="shared" si="3"/>
        <v/>
      </c>
      <c r="P84" s="95">
        <f>MONTH('RAW DATA'!$J84)</f>
        <v>2</v>
      </c>
      <c r="Q84" s="95" t="str">
        <f t="shared" si="4"/>
        <v>ICB</v>
      </c>
      <c r="R84" s="90" t="str">
        <f t="shared" si="5"/>
        <v>CHINA</v>
      </c>
      <c r="S84" s="90" t="str">
        <f>IF(OR('RAW DATA'!$D84="",'RAW DATA'!$C84='RAW DATA'!$D84),"NO",IF('RAW DATA'!$C84&lt;'RAW DATA'!$D84,"YES","NO"))</f>
        <v>NO</v>
      </c>
      <c r="T84" s="96" t="str">
        <f>IF('RAW DATA'!$D84='RAW DATA'!$E84,"YES","NO")</f>
        <v>NO</v>
      </c>
      <c r="U84" s="95" t="str">
        <f>IF(('RAW DATA'!$D84-'RAW DATA'!$M84)&lt;=5,"YES","NO")</f>
        <v>YES</v>
      </c>
    </row>
    <row r="85" spans="1:21" x14ac:dyDescent="0.25">
      <c r="A85" s="77">
        <v>515</v>
      </c>
      <c r="B85" s="74">
        <v>5547383172</v>
      </c>
      <c r="C85" s="76">
        <v>45651</v>
      </c>
      <c r="D85" s="76">
        <v>45629</v>
      </c>
      <c r="E85" s="76">
        <v>45651</v>
      </c>
      <c r="F85" s="74">
        <v>247154566</v>
      </c>
      <c r="G85" s="82">
        <v>9635</v>
      </c>
      <c r="H85" s="102" t="s">
        <v>14</v>
      </c>
      <c r="I85" s="83">
        <v>7730412925</v>
      </c>
      <c r="J85" s="84">
        <v>45712</v>
      </c>
      <c r="K85" s="74" t="s">
        <v>15</v>
      </c>
      <c r="L85" s="74" t="s">
        <v>18</v>
      </c>
      <c r="M85" s="76">
        <v>45627</v>
      </c>
      <c r="N85" s="76">
        <v>45663</v>
      </c>
      <c r="O85" s="73" t="str">
        <f t="shared" si="3"/>
        <v/>
      </c>
      <c r="P85" s="73">
        <f>MONTH('RAW DATA'!$J85)</f>
        <v>2</v>
      </c>
      <c r="Q85" s="73" t="str">
        <f t="shared" si="4"/>
        <v>ICB</v>
      </c>
      <c r="R85" s="74" t="str">
        <f t="shared" si="5"/>
        <v>CHINA</v>
      </c>
      <c r="S85" s="74" t="str">
        <f>IF(OR('RAW DATA'!$D85="",'RAW DATA'!$C85='RAW DATA'!$D85),"NO",IF('RAW DATA'!$C85&lt;'RAW DATA'!$D85,"YES","NO"))</f>
        <v>NO</v>
      </c>
      <c r="T85" s="75" t="str">
        <f>IF('RAW DATA'!$D85='RAW DATA'!$E85,"YES","NO")</f>
        <v>NO</v>
      </c>
      <c r="U85" s="73" t="str">
        <f>IF(('RAW DATA'!$D85-'RAW DATA'!$M85)&lt;=5,"YES","NO")</f>
        <v>YES</v>
      </c>
    </row>
    <row r="86" spans="1:21" x14ac:dyDescent="0.25">
      <c r="A86" s="89">
        <v>515</v>
      </c>
      <c r="B86" s="90">
        <v>5547383174</v>
      </c>
      <c r="C86" s="91">
        <v>45651</v>
      </c>
      <c r="D86" s="91">
        <v>45629</v>
      </c>
      <c r="E86" s="91">
        <v>45651</v>
      </c>
      <c r="F86" s="90">
        <v>247154566</v>
      </c>
      <c r="G86" s="92">
        <v>1377</v>
      </c>
      <c r="H86" s="101" t="s">
        <v>14</v>
      </c>
      <c r="I86" s="93">
        <v>7730412925</v>
      </c>
      <c r="J86" s="94">
        <v>45712</v>
      </c>
      <c r="K86" s="90" t="s">
        <v>15</v>
      </c>
      <c r="L86" s="90" t="s">
        <v>18</v>
      </c>
      <c r="M86" s="91">
        <v>45627</v>
      </c>
      <c r="N86" s="91">
        <v>45663</v>
      </c>
      <c r="O86" s="95" t="str">
        <f t="shared" si="3"/>
        <v/>
      </c>
      <c r="P86" s="95">
        <f>MONTH('RAW DATA'!$J86)</f>
        <v>2</v>
      </c>
      <c r="Q86" s="95" t="str">
        <f t="shared" si="4"/>
        <v>ICB</v>
      </c>
      <c r="R86" s="90" t="str">
        <f t="shared" si="5"/>
        <v>CHINA</v>
      </c>
      <c r="S86" s="90" t="str">
        <f>IF(OR('RAW DATA'!$D86="",'RAW DATA'!$C86='RAW DATA'!$D86),"NO",IF('RAW DATA'!$C86&lt;'RAW DATA'!$D86,"YES","NO"))</f>
        <v>NO</v>
      </c>
      <c r="T86" s="96" t="str">
        <f>IF('RAW DATA'!$D86='RAW DATA'!$E86,"YES","NO")</f>
        <v>NO</v>
      </c>
      <c r="U86" s="95" t="str">
        <f>IF(('RAW DATA'!$D86-'RAW DATA'!$M86)&lt;=5,"YES","NO")</f>
        <v>YES</v>
      </c>
    </row>
    <row r="87" spans="1:21" x14ac:dyDescent="0.25">
      <c r="A87" s="77">
        <v>515</v>
      </c>
      <c r="B87" s="74">
        <v>5547383177</v>
      </c>
      <c r="C87" s="76">
        <v>45651</v>
      </c>
      <c r="D87" s="76">
        <v>45629</v>
      </c>
      <c r="E87" s="76">
        <v>45651</v>
      </c>
      <c r="F87" s="74">
        <v>247154566</v>
      </c>
      <c r="G87" s="82">
        <v>3969</v>
      </c>
      <c r="H87" s="102" t="s">
        <v>14</v>
      </c>
      <c r="I87" s="83">
        <v>7730412925</v>
      </c>
      <c r="J87" s="84">
        <v>45712</v>
      </c>
      <c r="K87" s="74" t="s">
        <v>15</v>
      </c>
      <c r="L87" s="74" t="s">
        <v>18</v>
      </c>
      <c r="M87" s="76">
        <v>45627</v>
      </c>
      <c r="N87" s="76">
        <v>45663</v>
      </c>
      <c r="O87" s="73" t="str">
        <f t="shared" si="3"/>
        <v/>
      </c>
      <c r="P87" s="73">
        <f>MONTH('RAW DATA'!$J87)</f>
        <v>2</v>
      </c>
      <c r="Q87" s="73" t="str">
        <f t="shared" si="4"/>
        <v>ICB</v>
      </c>
      <c r="R87" s="74" t="str">
        <f t="shared" si="5"/>
        <v>CHINA</v>
      </c>
      <c r="S87" s="74" t="str">
        <f>IF(OR('RAW DATA'!$D87="",'RAW DATA'!$C87='RAW DATA'!$D87),"NO",IF('RAW DATA'!$C87&lt;'RAW DATA'!$D87,"YES","NO"))</f>
        <v>NO</v>
      </c>
      <c r="T87" s="75" t="str">
        <f>IF('RAW DATA'!$D87='RAW DATA'!$E87,"YES","NO")</f>
        <v>NO</v>
      </c>
      <c r="U87" s="73" t="str">
        <f>IF(('RAW DATA'!$D87-'RAW DATA'!$M87)&lt;=5,"YES","NO")</f>
        <v>YES</v>
      </c>
    </row>
    <row r="88" spans="1:21" x14ac:dyDescent="0.25">
      <c r="A88" s="89">
        <v>515</v>
      </c>
      <c r="B88" s="90">
        <v>5547383178</v>
      </c>
      <c r="C88" s="91">
        <v>45651</v>
      </c>
      <c r="D88" s="91">
        <v>45629</v>
      </c>
      <c r="E88" s="91">
        <v>45651</v>
      </c>
      <c r="F88" s="90">
        <v>247154566</v>
      </c>
      <c r="G88" s="92">
        <v>3418</v>
      </c>
      <c r="H88" s="101" t="s">
        <v>14</v>
      </c>
      <c r="I88" s="93">
        <v>7730412925</v>
      </c>
      <c r="J88" s="94">
        <v>45712</v>
      </c>
      <c r="K88" s="90" t="s">
        <v>15</v>
      </c>
      <c r="L88" s="90" t="s">
        <v>18</v>
      </c>
      <c r="M88" s="91">
        <v>45627</v>
      </c>
      <c r="N88" s="91">
        <v>45663</v>
      </c>
      <c r="O88" s="95" t="str">
        <f t="shared" si="3"/>
        <v/>
      </c>
      <c r="P88" s="95">
        <f>MONTH('RAW DATA'!$J88)</f>
        <v>2</v>
      </c>
      <c r="Q88" s="95" t="str">
        <f t="shared" si="4"/>
        <v>ICB</v>
      </c>
      <c r="R88" s="90" t="str">
        <f t="shared" si="5"/>
        <v>CHINA</v>
      </c>
      <c r="S88" s="90" t="str">
        <f>IF(OR('RAW DATA'!$D88="",'RAW DATA'!$C88='RAW DATA'!$D88),"NO",IF('RAW DATA'!$C88&lt;'RAW DATA'!$D88,"YES","NO"))</f>
        <v>NO</v>
      </c>
      <c r="T88" s="96" t="str">
        <f>IF('RAW DATA'!$D88='RAW DATA'!$E88,"YES","NO")</f>
        <v>NO</v>
      </c>
      <c r="U88" s="95" t="str">
        <f>IF(('RAW DATA'!$D88-'RAW DATA'!$M88)&lt;=5,"YES","NO")</f>
        <v>YES</v>
      </c>
    </row>
    <row r="89" spans="1:21" x14ac:dyDescent="0.25">
      <c r="A89" s="77">
        <v>515</v>
      </c>
      <c r="B89" s="74">
        <v>5547383179</v>
      </c>
      <c r="C89" s="76">
        <v>45651</v>
      </c>
      <c r="D89" s="76">
        <v>45629</v>
      </c>
      <c r="E89" s="76">
        <v>45651</v>
      </c>
      <c r="F89" s="74">
        <v>247154566</v>
      </c>
      <c r="G89" s="82">
        <v>15653</v>
      </c>
      <c r="H89" s="102" t="s">
        <v>14</v>
      </c>
      <c r="I89" s="83">
        <v>7730412925</v>
      </c>
      <c r="J89" s="84">
        <v>45712</v>
      </c>
      <c r="K89" s="74" t="s">
        <v>15</v>
      </c>
      <c r="L89" s="74" t="s">
        <v>18</v>
      </c>
      <c r="M89" s="76">
        <v>45627</v>
      </c>
      <c r="N89" s="76">
        <v>45663</v>
      </c>
      <c r="O89" s="73" t="str">
        <f t="shared" si="3"/>
        <v/>
      </c>
      <c r="P89" s="73">
        <f>MONTH('RAW DATA'!$J89)</f>
        <v>2</v>
      </c>
      <c r="Q89" s="73" t="str">
        <f t="shared" si="4"/>
        <v>ICB</v>
      </c>
      <c r="R89" s="74" t="str">
        <f t="shared" si="5"/>
        <v>CHINA</v>
      </c>
      <c r="S89" s="74" t="str">
        <f>IF(OR('RAW DATA'!$D89="",'RAW DATA'!$C89='RAW DATA'!$D89),"NO",IF('RAW DATA'!$C89&lt;'RAW DATA'!$D89,"YES","NO"))</f>
        <v>NO</v>
      </c>
      <c r="T89" s="75" t="str">
        <f>IF('RAW DATA'!$D89='RAW DATA'!$E89,"YES","NO")</f>
        <v>NO</v>
      </c>
      <c r="U89" s="73" t="str">
        <f>IF(('RAW DATA'!$D89-'RAW DATA'!$M89)&lt;=5,"YES","NO")</f>
        <v>YES</v>
      </c>
    </row>
    <row r="90" spans="1:21" x14ac:dyDescent="0.25">
      <c r="A90" s="89">
        <v>515</v>
      </c>
      <c r="B90" s="90">
        <v>5547383180</v>
      </c>
      <c r="C90" s="91">
        <v>45651</v>
      </c>
      <c r="D90" s="91">
        <v>45629</v>
      </c>
      <c r="E90" s="91">
        <v>45651</v>
      </c>
      <c r="F90" s="90">
        <v>247154566</v>
      </c>
      <c r="G90" s="92">
        <v>6943</v>
      </c>
      <c r="H90" s="101" t="s">
        <v>14</v>
      </c>
      <c r="I90" s="93">
        <v>7730412925</v>
      </c>
      <c r="J90" s="94">
        <v>45712</v>
      </c>
      <c r="K90" s="90" t="s">
        <v>15</v>
      </c>
      <c r="L90" s="90" t="s">
        <v>18</v>
      </c>
      <c r="M90" s="91">
        <v>45627</v>
      </c>
      <c r="N90" s="91">
        <v>45663</v>
      </c>
      <c r="O90" s="95" t="str">
        <f t="shared" si="3"/>
        <v/>
      </c>
      <c r="P90" s="95">
        <f>MONTH('RAW DATA'!$J90)</f>
        <v>2</v>
      </c>
      <c r="Q90" s="95" t="str">
        <f t="shared" si="4"/>
        <v>ICB</v>
      </c>
      <c r="R90" s="90" t="str">
        <f t="shared" si="5"/>
        <v>CHINA</v>
      </c>
      <c r="S90" s="90" t="str">
        <f>IF(OR('RAW DATA'!$D90="",'RAW DATA'!$C90='RAW DATA'!$D90),"NO",IF('RAW DATA'!$C90&lt;'RAW DATA'!$D90,"YES","NO"))</f>
        <v>NO</v>
      </c>
      <c r="T90" s="96" t="str">
        <f>IF('RAW DATA'!$D90='RAW DATA'!$E90,"YES","NO")</f>
        <v>NO</v>
      </c>
      <c r="U90" s="95" t="str">
        <f>IF(('RAW DATA'!$D90-'RAW DATA'!$M90)&lt;=5,"YES","NO")</f>
        <v>YES</v>
      </c>
    </row>
    <row r="91" spans="1:21" x14ac:dyDescent="0.25">
      <c r="A91" s="77">
        <v>515</v>
      </c>
      <c r="B91" s="74">
        <v>5547383181</v>
      </c>
      <c r="C91" s="76">
        <v>45651</v>
      </c>
      <c r="D91" s="76">
        <v>45629</v>
      </c>
      <c r="E91" s="76">
        <v>45651</v>
      </c>
      <c r="F91" s="74">
        <v>247154566</v>
      </c>
      <c r="G91" s="82">
        <v>309</v>
      </c>
      <c r="H91" s="102" t="s">
        <v>14</v>
      </c>
      <c r="I91" s="83">
        <v>7730412925</v>
      </c>
      <c r="J91" s="84">
        <v>45712</v>
      </c>
      <c r="K91" s="74" t="s">
        <v>15</v>
      </c>
      <c r="L91" s="74" t="s">
        <v>18</v>
      </c>
      <c r="M91" s="76">
        <v>45627</v>
      </c>
      <c r="N91" s="76">
        <v>45663</v>
      </c>
      <c r="O91" s="73" t="str">
        <f t="shared" si="3"/>
        <v/>
      </c>
      <c r="P91" s="73">
        <f>MONTH('RAW DATA'!$J91)</f>
        <v>2</v>
      </c>
      <c r="Q91" s="73" t="str">
        <f t="shared" si="4"/>
        <v>ICB</v>
      </c>
      <c r="R91" s="74" t="str">
        <f t="shared" si="5"/>
        <v>CHINA</v>
      </c>
      <c r="S91" s="74" t="str">
        <f>IF(OR('RAW DATA'!$D91="",'RAW DATA'!$C91='RAW DATA'!$D91),"NO",IF('RAW DATA'!$C91&lt;'RAW DATA'!$D91,"YES","NO"))</f>
        <v>NO</v>
      </c>
      <c r="T91" s="75" t="str">
        <f>IF('RAW DATA'!$D91='RAW DATA'!$E91,"YES","NO")</f>
        <v>NO</v>
      </c>
      <c r="U91" s="73" t="str">
        <f>IF(('RAW DATA'!$D91-'RAW DATA'!$M91)&lt;=5,"YES","NO")</f>
        <v>YES</v>
      </c>
    </row>
    <row r="92" spans="1:21" x14ac:dyDescent="0.25">
      <c r="A92" s="89">
        <v>515</v>
      </c>
      <c r="B92" s="90">
        <v>5547383185</v>
      </c>
      <c r="C92" s="91">
        <v>45651</v>
      </c>
      <c r="D92" s="91">
        <v>45629</v>
      </c>
      <c r="E92" s="91">
        <v>45651</v>
      </c>
      <c r="F92" s="90">
        <v>247154566</v>
      </c>
      <c r="G92" s="92">
        <v>5106</v>
      </c>
      <c r="H92" s="101" t="s">
        <v>14</v>
      </c>
      <c r="I92" s="93">
        <v>7730412925</v>
      </c>
      <c r="J92" s="94">
        <v>45712</v>
      </c>
      <c r="K92" s="90" t="s">
        <v>15</v>
      </c>
      <c r="L92" s="90" t="s">
        <v>18</v>
      </c>
      <c r="M92" s="91">
        <v>45627</v>
      </c>
      <c r="N92" s="91">
        <v>45663</v>
      </c>
      <c r="O92" s="95" t="str">
        <f t="shared" si="3"/>
        <v/>
      </c>
      <c r="P92" s="95">
        <f>MONTH('RAW DATA'!$J92)</f>
        <v>2</v>
      </c>
      <c r="Q92" s="95" t="str">
        <f t="shared" si="4"/>
        <v>ICB</v>
      </c>
      <c r="R92" s="90" t="str">
        <f t="shared" si="5"/>
        <v>CHINA</v>
      </c>
      <c r="S92" s="90" t="str">
        <f>IF(OR('RAW DATA'!$D92="",'RAW DATA'!$C92='RAW DATA'!$D92),"NO",IF('RAW DATA'!$C92&lt;'RAW DATA'!$D92,"YES","NO"))</f>
        <v>NO</v>
      </c>
      <c r="T92" s="96" t="str">
        <f>IF('RAW DATA'!$D92='RAW DATA'!$E92,"YES","NO")</f>
        <v>NO</v>
      </c>
      <c r="U92" s="95" t="str">
        <f>IF(('RAW DATA'!$D92-'RAW DATA'!$M92)&lt;=5,"YES","NO")</f>
        <v>YES</v>
      </c>
    </row>
    <row r="93" spans="1:21" x14ac:dyDescent="0.25">
      <c r="A93" s="77">
        <v>515</v>
      </c>
      <c r="B93" s="74">
        <v>5547383186</v>
      </c>
      <c r="C93" s="76">
        <v>45651</v>
      </c>
      <c r="D93" s="76">
        <v>45629</v>
      </c>
      <c r="E93" s="76">
        <v>45651</v>
      </c>
      <c r="F93" s="74">
        <v>247154566</v>
      </c>
      <c r="G93" s="82">
        <v>6201</v>
      </c>
      <c r="H93" s="102" t="s">
        <v>14</v>
      </c>
      <c r="I93" s="83">
        <v>7730412925</v>
      </c>
      <c r="J93" s="84">
        <v>45712</v>
      </c>
      <c r="K93" s="74" t="s">
        <v>15</v>
      </c>
      <c r="L93" s="74" t="s">
        <v>18</v>
      </c>
      <c r="M93" s="76">
        <v>45627</v>
      </c>
      <c r="N93" s="76">
        <v>45663</v>
      </c>
      <c r="O93" s="73" t="str">
        <f t="shared" si="3"/>
        <v/>
      </c>
      <c r="P93" s="73">
        <f>MONTH('RAW DATA'!$J93)</f>
        <v>2</v>
      </c>
      <c r="Q93" s="73" t="str">
        <f t="shared" si="4"/>
        <v>ICB</v>
      </c>
      <c r="R93" s="74" t="str">
        <f t="shared" si="5"/>
        <v>CHINA</v>
      </c>
      <c r="S93" s="74" t="str">
        <f>IF(OR('RAW DATA'!$D93="",'RAW DATA'!$C93='RAW DATA'!$D93),"NO",IF('RAW DATA'!$C93&lt;'RAW DATA'!$D93,"YES","NO"))</f>
        <v>NO</v>
      </c>
      <c r="T93" s="75" t="str">
        <f>IF('RAW DATA'!$D93='RAW DATA'!$E93,"YES","NO")</f>
        <v>NO</v>
      </c>
      <c r="U93" s="73" t="str">
        <f>IF(('RAW DATA'!$D93-'RAW DATA'!$M93)&lt;=5,"YES","NO")</f>
        <v>YES</v>
      </c>
    </row>
    <row r="94" spans="1:21" x14ac:dyDescent="0.25">
      <c r="A94" s="89">
        <v>515</v>
      </c>
      <c r="B94" s="90">
        <v>5547383188</v>
      </c>
      <c r="C94" s="91">
        <v>45651</v>
      </c>
      <c r="D94" s="91">
        <v>45629</v>
      </c>
      <c r="E94" s="91">
        <v>45651</v>
      </c>
      <c r="F94" s="90">
        <v>247154566</v>
      </c>
      <c r="G94" s="92">
        <v>987</v>
      </c>
      <c r="H94" s="101" t="s">
        <v>14</v>
      </c>
      <c r="I94" s="93">
        <v>7730412925</v>
      </c>
      <c r="J94" s="94">
        <v>45712</v>
      </c>
      <c r="K94" s="90" t="s">
        <v>15</v>
      </c>
      <c r="L94" s="90" t="s">
        <v>18</v>
      </c>
      <c r="M94" s="91">
        <v>45627</v>
      </c>
      <c r="N94" s="91">
        <v>45663</v>
      </c>
      <c r="O94" s="95" t="str">
        <f t="shared" si="3"/>
        <v/>
      </c>
      <c r="P94" s="95">
        <f>MONTH('RAW DATA'!$J94)</f>
        <v>2</v>
      </c>
      <c r="Q94" s="95" t="str">
        <f t="shared" si="4"/>
        <v>ICB</v>
      </c>
      <c r="R94" s="90" t="str">
        <f t="shared" si="5"/>
        <v>CHINA</v>
      </c>
      <c r="S94" s="90" t="str">
        <f>IF(OR('RAW DATA'!$D94="",'RAW DATA'!$C94='RAW DATA'!$D94),"NO",IF('RAW DATA'!$C94&lt;'RAW DATA'!$D94,"YES","NO"))</f>
        <v>NO</v>
      </c>
      <c r="T94" s="96" t="str">
        <f>IF('RAW DATA'!$D94='RAW DATA'!$E94,"YES","NO")</f>
        <v>NO</v>
      </c>
      <c r="U94" s="95" t="str">
        <f>IF(('RAW DATA'!$D94-'RAW DATA'!$M94)&lt;=5,"YES","NO")</f>
        <v>YES</v>
      </c>
    </row>
    <row r="95" spans="1:21" x14ac:dyDescent="0.25">
      <c r="A95" s="77">
        <v>515</v>
      </c>
      <c r="B95" s="74">
        <v>5547383199</v>
      </c>
      <c r="C95" s="76">
        <v>45651</v>
      </c>
      <c r="D95" s="76">
        <v>45629</v>
      </c>
      <c r="E95" s="76">
        <v>45651</v>
      </c>
      <c r="F95" s="74">
        <v>247154566</v>
      </c>
      <c r="G95" s="82">
        <v>5653</v>
      </c>
      <c r="H95" s="102" t="s">
        <v>14</v>
      </c>
      <c r="I95" s="83">
        <v>7730412925</v>
      </c>
      <c r="J95" s="84">
        <v>45712</v>
      </c>
      <c r="K95" s="74" t="s">
        <v>15</v>
      </c>
      <c r="L95" s="74" t="s">
        <v>18</v>
      </c>
      <c r="M95" s="76">
        <v>45627</v>
      </c>
      <c r="N95" s="76">
        <v>45663</v>
      </c>
      <c r="O95" s="73" t="str">
        <f t="shared" si="3"/>
        <v/>
      </c>
      <c r="P95" s="73">
        <f>MONTH('RAW DATA'!$J95)</f>
        <v>2</v>
      </c>
      <c r="Q95" s="73" t="str">
        <f t="shared" si="4"/>
        <v>ICB</v>
      </c>
      <c r="R95" s="74" t="str">
        <f t="shared" si="5"/>
        <v>CHINA</v>
      </c>
      <c r="S95" s="74" t="str">
        <f>IF(OR('RAW DATA'!$D95="",'RAW DATA'!$C95='RAW DATA'!$D95),"NO",IF('RAW DATA'!$C95&lt;'RAW DATA'!$D95,"YES","NO"))</f>
        <v>NO</v>
      </c>
      <c r="T95" s="75" t="str">
        <f>IF('RAW DATA'!$D95='RAW DATA'!$E95,"YES","NO")</f>
        <v>NO</v>
      </c>
      <c r="U95" s="73" t="str">
        <f>IF(('RAW DATA'!$D95-'RAW DATA'!$M95)&lt;=5,"YES","NO")</f>
        <v>YES</v>
      </c>
    </row>
    <row r="96" spans="1:21" x14ac:dyDescent="0.25">
      <c r="A96" s="89">
        <v>515</v>
      </c>
      <c r="B96" s="90">
        <v>5547395272</v>
      </c>
      <c r="C96" s="91">
        <v>45651</v>
      </c>
      <c r="D96" s="91">
        <v>45636</v>
      </c>
      <c r="E96" s="91">
        <v>45651</v>
      </c>
      <c r="F96" s="90">
        <v>247154566</v>
      </c>
      <c r="G96" s="92">
        <v>7001</v>
      </c>
      <c r="H96" s="101" t="s">
        <v>14</v>
      </c>
      <c r="I96" s="93">
        <v>7730412925</v>
      </c>
      <c r="J96" s="94">
        <v>45712</v>
      </c>
      <c r="K96" s="90" t="s">
        <v>15</v>
      </c>
      <c r="L96" s="90" t="s">
        <v>18</v>
      </c>
      <c r="M96" s="91">
        <v>45627</v>
      </c>
      <c r="N96" s="91">
        <v>45663</v>
      </c>
      <c r="O96" s="95" t="str">
        <f t="shared" si="3"/>
        <v/>
      </c>
      <c r="P96" s="95">
        <f>MONTH('RAW DATA'!$J96)</f>
        <v>2</v>
      </c>
      <c r="Q96" s="95" t="str">
        <f t="shared" si="4"/>
        <v>ICB</v>
      </c>
      <c r="R96" s="90" t="str">
        <f t="shared" si="5"/>
        <v>CHINA</v>
      </c>
      <c r="S96" s="90" t="str">
        <f>IF(OR('RAW DATA'!$D96="",'RAW DATA'!$C96='RAW DATA'!$D96),"NO",IF('RAW DATA'!$C96&lt;'RAW DATA'!$D96,"YES","NO"))</f>
        <v>NO</v>
      </c>
      <c r="T96" s="96" t="str">
        <f>IF('RAW DATA'!$D96='RAW DATA'!$E96,"YES","NO")</f>
        <v>NO</v>
      </c>
      <c r="U96" s="95" t="str">
        <f>IF(('RAW DATA'!$D96-'RAW DATA'!$M96)&lt;=5,"YES","NO")</f>
        <v>NO</v>
      </c>
    </row>
    <row r="97" spans="1:21" x14ac:dyDescent="0.25">
      <c r="A97" s="77">
        <v>515</v>
      </c>
      <c r="B97" s="74">
        <v>5547404674</v>
      </c>
      <c r="C97" s="76">
        <v>45651</v>
      </c>
      <c r="D97" s="76">
        <v>45639</v>
      </c>
      <c r="E97" s="76">
        <v>45651</v>
      </c>
      <c r="F97" s="74">
        <v>247154566</v>
      </c>
      <c r="G97" s="82">
        <v>16340</v>
      </c>
      <c r="H97" s="102" t="s">
        <v>14</v>
      </c>
      <c r="I97" s="83">
        <v>7730412925</v>
      </c>
      <c r="J97" s="84">
        <v>45712</v>
      </c>
      <c r="K97" s="74" t="s">
        <v>15</v>
      </c>
      <c r="L97" s="74" t="s">
        <v>18</v>
      </c>
      <c r="M97" s="76">
        <v>45627</v>
      </c>
      <c r="N97" s="76">
        <v>45663</v>
      </c>
      <c r="O97" s="73" t="str">
        <f t="shared" si="3"/>
        <v/>
      </c>
      <c r="P97" s="73">
        <f>MONTH('RAW DATA'!$J97)</f>
        <v>2</v>
      </c>
      <c r="Q97" s="73" t="str">
        <f t="shared" si="4"/>
        <v>ICB</v>
      </c>
      <c r="R97" s="74" t="str">
        <f t="shared" si="5"/>
        <v>CHINA</v>
      </c>
      <c r="S97" s="74" t="str">
        <f>IF(OR('RAW DATA'!$D97="",'RAW DATA'!$C97='RAW DATA'!$D97),"NO",IF('RAW DATA'!$C97&lt;'RAW DATA'!$D97,"YES","NO"))</f>
        <v>NO</v>
      </c>
      <c r="T97" s="75" t="str">
        <f>IF('RAW DATA'!$D97='RAW DATA'!$E97,"YES","NO")</f>
        <v>NO</v>
      </c>
      <c r="U97" s="73" t="str">
        <f>IF(('RAW DATA'!$D97-'RAW DATA'!$M97)&lt;=5,"YES","NO")</f>
        <v>NO</v>
      </c>
    </row>
    <row r="98" spans="1:21" x14ac:dyDescent="0.25">
      <c r="A98" s="89">
        <v>515</v>
      </c>
      <c r="B98" s="90">
        <v>5547404676</v>
      </c>
      <c r="C98" s="91">
        <v>45651</v>
      </c>
      <c r="D98" s="91">
        <v>45639</v>
      </c>
      <c r="E98" s="91">
        <v>45651</v>
      </c>
      <c r="F98" s="90">
        <v>247154566</v>
      </c>
      <c r="G98" s="92">
        <v>23552</v>
      </c>
      <c r="H98" s="101" t="s">
        <v>14</v>
      </c>
      <c r="I98" s="93">
        <v>7730412925</v>
      </c>
      <c r="J98" s="94">
        <v>45712</v>
      </c>
      <c r="K98" s="90" t="s">
        <v>15</v>
      </c>
      <c r="L98" s="90" t="s">
        <v>18</v>
      </c>
      <c r="M98" s="91">
        <v>45627</v>
      </c>
      <c r="N98" s="91">
        <v>45663</v>
      </c>
      <c r="O98" s="95" t="str">
        <f t="shared" si="3"/>
        <v/>
      </c>
      <c r="P98" s="95">
        <f>MONTH('RAW DATA'!$J98)</f>
        <v>2</v>
      </c>
      <c r="Q98" s="95" t="str">
        <f t="shared" si="4"/>
        <v>ICB</v>
      </c>
      <c r="R98" s="90" t="str">
        <f t="shared" si="5"/>
        <v>CHINA</v>
      </c>
      <c r="S98" s="90" t="str">
        <f>IF(OR('RAW DATA'!$D98="",'RAW DATA'!$C98='RAW DATA'!$D98),"NO",IF('RAW DATA'!$C98&lt;'RAW DATA'!$D98,"YES","NO"))</f>
        <v>NO</v>
      </c>
      <c r="T98" s="96" t="str">
        <f>IF('RAW DATA'!$D98='RAW DATA'!$E98,"YES","NO")</f>
        <v>NO</v>
      </c>
      <c r="U98" s="95" t="str">
        <f>IF(('RAW DATA'!$D98-'RAW DATA'!$M98)&lt;=5,"YES","NO")</f>
        <v>NO</v>
      </c>
    </row>
    <row r="99" spans="1:21" x14ac:dyDescent="0.25">
      <c r="A99" s="77">
        <v>71</v>
      </c>
      <c r="B99" s="74">
        <v>5282605062</v>
      </c>
      <c r="C99" s="76">
        <v>45761</v>
      </c>
      <c r="D99" s="76">
        <v>45618</v>
      </c>
      <c r="E99" s="76">
        <v>45761</v>
      </c>
      <c r="F99" s="74">
        <v>246287722</v>
      </c>
      <c r="G99" s="82">
        <v>2761</v>
      </c>
      <c r="H99" s="102" t="s">
        <v>14</v>
      </c>
      <c r="I99" s="83">
        <v>7730419969</v>
      </c>
      <c r="J99" s="84">
        <v>45769</v>
      </c>
      <c r="K99" s="74" t="s">
        <v>15</v>
      </c>
      <c r="L99" s="74" t="s">
        <v>16</v>
      </c>
      <c r="M99" s="76">
        <v>45615</v>
      </c>
      <c r="N99" s="76">
        <v>45663.25</v>
      </c>
      <c r="O99" s="73" t="str">
        <f t="shared" si="3"/>
        <v/>
      </c>
      <c r="P99" s="73">
        <f>MONTH('RAW DATA'!$J99)</f>
        <v>4</v>
      </c>
      <c r="Q99" s="73" t="str">
        <f t="shared" si="4"/>
        <v>ICB</v>
      </c>
      <c r="R99" s="74" t="str">
        <f t="shared" si="5"/>
        <v>CHINA</v>
      </c>
      <c r="S99" s="74" t="str">
        <f>IF(OR('RAW DATA'!$D99="",'RAW DATA'!$C99='RAW DATA'!$D99),"NO",IF('RAW DATA'!$C99&lt;'RAW DATA'!$D99,"YES","NO"))</f>
        <v>NO</v>
      </c>
      <c r="T99" s="75" t="str">
        <f>IF('RAW DATA'!$D99='RAW DATA'!$E99,"YES","NO")</f>
        <v>NO</v>
      </c>
      <c r="U99" s="73" t="str">
        <f>IF(('RAW DATA'!$D99-'RAW DATA'!$M99)&lt;=5,"YES","NO")</f>
        <v>YES</v>
      </c>
    </row>
    <row r="100" spans="1:21" x14ac:dyDescent="0.25">
      <c r="A100" s="89">
        <v>71</v>
      </c>
      <c r="B100" s="90">
        <v>5282605110</v>
      </c>
      <c r="C100" s="91">
        <v>45761</v>
      </c>
      <c r="D100" s="91">
        <v>45618</v>
      </c>
      <c r="E100" s="91">
        <v>45761</v>
      </c>
      <c r="F100" s="90">
        <v>246287722</v>
      </c>
      <c r="G100" s="92">
        <v>2761</v>
      </c>
      <c r="H100" s="101" t="s">
        <v>14</v>
      </c>
      <c r="I100" s="93">
        <v>7730419969</v>
      </c>
      <c r="J100" s="94">
        <v>45769</v>
      </c>
      <c r="K100" s="90" t="s">
        <v>15</v>
      </c>
      <c r="L100" s="90" t="s">
        <v>16</v>
      </c>
      <c r="M100" s="91">
        <v>45615</v>
      </c>
      <c r="N100" s="91">
        <v>45663.25</v>
      </c>
      <c r="O100" s="95" t="str">
        <f t="shared" si="3"/>
        <v/>
      </c>
      <c r="P100" s="95">
        <f>MONTH('RAW DATA'!$J100)</f>
        <v>4</v>
      </c>
      <c r="Q100" s="95" t="str">
        <f t="shared" si="4"/>
        <v>ICB</v>
      </c>
      <c r="R100" s="90" t="str">
        <f t="shared" si="5"/>
        <v>CHINA</v>
      </c>
      <c r="S100" s="90" t="str">
        <f>IF(OR('RAW DATA'!$D100="",'RAW DATA'!$C100='RAW DATA'!$D100),"NO",IF('RAW DATA'!$C100&lt;'RAW DATA'!$D100,"YES","NO"))</f>
        <v>NO</v>
      </c>
      <c r="T100" s="96" t="str">
        <f>IF('RAW DATA'!$D100='RAW DATA'!$E100,"YES","NO")</f>
        <v>NO</v>
      </c>
      <c r="U100" s="95" t="str">
        <f>IF(('RAW DATA'!$D100-'RAW DATA'!$M100)&lt;=5,"YES","NO")</f>
        <v>YES</v>
      </c>
    </row>
    <row r="101" spans="1:21" x14ac:dyDescent="0.25">
      <c r="A101" s="77">
        <v>71</v>
      </c>
      <c r="B101" s="74">
        <v>5282605111</v>
      </c>
      <c r="C101" s="76">
        <v>45761</v>
      </c>
      <c r="D101" s="76">
        <v>45618</v>
      </c>
      <c r="E101" s="76">
        <v>45761</v>
      </c>
      <c r="F101" s="74">
        <v>246287722</v>
      </c>
      <c r="G101" s="82">
        <v>2761</v>
      </c>
      <c r="H101" s="102" t="s">
        <v>14</v>
      </c>
      <c r="I101" s="83">
        <v>7730419969</v>
      </c>
      <c r="J101" s="84">
        <v>45769</v>
      </c>
      <c r="K101" s="74" t="s">
        <v>15</v>
      </c>
      <c r="L101" s="74" t="s">
        <v>16</v>
      </c>
      <c r="M101" s="76">
        <v>45615</v>
      </c>
      <c r="N101" s="76">
        <v>45663.25</v>
      </c>
      <c r="O101" s="73" t="str">
        <f t="shared" si="3"/>
        <v/>
      </c>
      <c r="P101" s="73">
        <f>MONTH('RAW DATA'!$J101)</f>
        <v>4</v>
      </c>
      <c r="Q101" s="73" t="str">
        <f t="shared" si="4"/>
        <v>ICB</v>
      </c>
      <c r="R101" s="74" t="str">
        <f t="shared" si="5"/>
        <v>CHINA</v>
      </c>
      <c r="S101" s="74" t="str">
        <f>IF(OR('RAW DATA'!$D101="",'RAW DATA'!$C101='RAW DATA'!$D101),"NO",IF('RAW DATA'!$C101&lt;'RAW DATA'!$D101,"YES","NO"))</f>
        <v>NO</v>
      </c>
      <c r="T101" s="75" t="str">
        <f>IF('RAW DATA'!$D101='RAW DATA'!$E101,"YES","NO")</f>
        <v>NO</v>
      </c>
      <c r="U101" s="73" t="str">
        <f>IF(('RAW DATA'!$D101-'RAW DATA'!$M101)&lt;=5,"YES","NO")</f>
        <v>YES</v>
      </c>
    </row>
    <row r="102" spans="1:21" x14ac:dyDescent="0.25">
      <c r="A102" s="89">
        <v>71</v>
      </c>
      <c r="B102" s="90">
        <v>5282605148</v>
      </c>
      <c r="C102" s="91">
        <v>45761</v>
      </c>
      <c r="D102" s="91">
        <v>45618</v>
      </c>
      <c r="E102" s="91">
        <v>45761</v>
      </c>
      <c r="F102" s="90">
        <v>246287722</v>
      </c>
      <c r="G102" s="92">
        <v>2761</v>
      </c>
      <c r="H102" s="101" t="s">
        <v>14</v>
      </c>
      <c r="I102" s="93">
        <v>7730419969</v>
      </c>
      <c r="J102" s="94">
        <v>45769</v>
      </c>
      <c r="K102" s="90" t="s">
        <v>15</v>
      </c>
      <c r="L102" s="90" t="s">
        <v>16</v>
      </c>
      <c r="M102" s="91">
        <v>45615</v>
      </c>
      <c r="N102" s="91">
        <v>45663.25</v>
      </c>
      <c r="O102" s="95" t="str">
        <f t="shared" si="3"/>
        <v/>
      </c>
      <c r="P102" s="95">
        <f>MONTH('RAW DATA'!$J102)</f>
        <v>4</v>
      </c>
      <c r="Q102" s="95" t="str">
        <f t="shared" si="4"/>
        <v>ICB</v>
      </c>
      <c r="R102" s="90" t="str">
        <f t="shared" si="5"/>
        <v>CHINA</v>
      </c>
      <c r="S102" s="90" t="str">
        <f>IF(OR('RAW DATA'!$D102="",'RAW DATA'!$C102='RAW DATA'!$D102),"NO",IF('RAW DATA'!$C102&lt;'RAW DATA'!$D102,"YES","NO"))</f>
        <v>NO</v>
      </c>
      <c r="T102" s="96" t="str">
        <f>IF('RAW DATA'!$D102='RAW DATA'!$E102,"YES","NO")</f>
        <v>NO</v>
      </c>
      <c r="U102" s="95" t="str">
        <f>IF(('RAW DATA'!$D102-'RAW DATA'!$M102)&lt;=5,"YES","NO")</f>
        <v>YES</v>
      </c>
    </row>
    <row r="103" spans="1:21" x14ac:dyDescent="0.25">
      <c r="A103" s="77">
        <v>71</v>
      </c>
      <c r="B103" s="74">
        <v>5282605174</v>
      </c>
      <c r="C103" s="76">
        <v>45761</v>
      </c>
      <c r="D103" s="76">
        <v>45618</v>
      </c>
      <c r="E103" s="76">
        <v>45761</v>
      </c>
      <c r="F103" s="74">
        <v>246287722</v>
      </c>
      <c r="G103" s="82">
        <v>2761</v>
      </c>
      <c r="H103" s="102" t="s">
        <v>14</v>
      </c>
      <c r="I103" s="83">
        <v>7730419969</v>
      </c>
      <c r="J103" s="84">
        <v>45769</v>
      </c>
      <c r="K103" s="74" t="s">
        <v>15</v>
      </c>
      <c r="L103" s="74" t="s">
        <v>16</v>
      </c>
      <c r="M103" s="76">
        <v>45615</v>
      </c>
      <c r="N103" s="76">
        <v>45663.25</v>
      </c>
      <c r="O103" s="73" t="str">
        <f t="shared" si="3"/>
        <v/>
      </c>
      <c r="P103" s="73">
        <f>MONTH('RAW DATA'!$J103)</f>
        <v>4</v>
      </c>
      <c r="Q103" s="73" t="str">
        <f t="shared" si="4"/>
        <v>ICB</v>
      </c>
      <c r="R103" s="74" t="str">
        <f t="shared" si="5"/>
        <v>CHINA</v>
      </c>
      <c r="S103" s="74" t="str">
        <f>IF(OR('RAW DATA'!$D103="",'RAW DATA'!$C103='RAW DATA'!$D103),"NO",IF('RAW DATA'!$C103&lt;'RAW DATA'!$D103,"YES","NO"))</f>
        <v>NO</v>
      </c>
      <c r="T103" s="75" t="str">
        <f>IF('RAW DATA'!$D103='RAW DATA'!$E103,"YES","NO")</f>
        <v>NO</v>
      </c>
      <c r="U103" s="73" t="str">
        <f>IF(('RAW DATA'!$D103-'RAW DATA'!$M103)&lt;=5,"YES","NO")</f>
        <v>YES</v>
      </c>
    </row>
    <row r="104" spans="1:21" x14ac:dyDescent="0.25">
      <c r="A104" s="89">
        <v>71</v>
      </c>
      <c r="B104" s="90">
        <v>5282635426</v>
      </c>
      <c r="C104" s="91">
        <v>45761</v>
      </c>
      <c r="D104" s="91">
        <v>45633</v>
      </c>
      <c r="E104" s="91">
        <v>45761</v>
      </c>
      <c r="F104" s="90">
        <v>245011599</v>
      </c>
      <c r="G104" s="92">
        <v>2751</v>
      </c>
      <c r="H104" s="101" t="s">
        <v>14</v>
      </c>
      <c r="I104" s="93">
        <v>7730419969</v>
      </c>
      <c r="J104" s="94">
        <v>45769</v>
      </c>
      <c r="K104" s="90" t="s">
        <v>15</v>
      </c>
      <c r="L104" s="90" t="s">
        <v>16</v>
      </c>
      <c r="M104" s="91">
        <v>45630</v>
      </c>
      <c r="N104" s="91">
        <v>45664</v>
      </c>
      <c r="O104" s="95" t="str">
        <f t="shared" si="3"/>
        <v/>
      </c>
      <c r="P104" s="95">
        <f>MONTH('RAW DATA'!$J104)</f>
        <v>4</v>
      </c>
      <c r="Q104" s="95" t="str">
        <f t="shared" si="4"/>
        <v>ICB</v>
      </c>
      <c r="R104" s="90" t="str">
        <f t="shared" si="5"/>
        <v>CHINA</v>
      </c>
      <c r="S104" s="90" t="str">
        <f>IF(OR('RAW DATA'!$D104="",'RAW DATA'!$C104='RAW DATA'!$D104),"NO",IF('RAW DATA'!$C104&lt;'RAW DATA'!$D104,"YES","NO"))</f>
        <v>NO</v>
      </c>
      <c r="T104" s="96" t="str">
        <f>IF('RAW DATA'!$D104='RAW DATA'!$E104,"YES","NO")</f>
        <v>NO</v>
      </c>
      <c r="U104" s="95" t="str">
        <f>IF(('RAW DATA'!$D104-'RAW DATA'!$M104)&lt;=5,"YES","NO")</f>
        <v>YES</v>
      </c>
    </row>
    <row r="105" spans="1:21" x14ac:dyDescent="0.25">
      <c r="A105" s="77">
        <v>71</v>
      </c>
      <c r="B105" s="74">
        <v>5282635434</v>
      </c>
      <c r="C105" s="76">
        <v>45761</v>
      </c>
      <c r="D105" s="76">
        <v>45633</v>
      </c>
      <c r="E105" s="76">
        <v>45761</v>
      </c>
      <c r="F105" s="74">
        <v>245011594</v>
      </c>
      <c r="G105" s="82">
        <v>144</v>
      </c>
      <c r="H105" s="102" t="s">
        <v>14</v>
      </c>
      <c r="I105" s="83">
        <v>7730419969</v>
      </c>
      <c r="J105" s="84">
        <v>45769</v>
      </c>
      <c r="K105" s="74" t="s">
        <v>15</v>
      </c>
      <c r="L105" s="74" t="s">
        <v>16</v>
      </c>
      <c r="M105" s="76">
        <v>45630</v>
      </c>
      <c r="N105" s="76">
        <v>45664</v>
      </c>
      <c r="O105" s="73" t="str">
        <f t="shared" si="3"/>
        <v/>
      </c>
      <c r="P105" s="73">
        <f>MONTH('RAW DATA'!$J105)</f>
        <v>4</v>
      </c>
      <c r="Q105" s="73" t="str">
        <f t="shared" si="4"/>
        <v>ICB</v>
      </c>
      <c r="R105" s="74" t="str">
        <f t="shared" si="5"/>
        <v>CHINA</v>
      </c>
      <c r="S105" s="74" t="str">
        <f>IF(OR('RAW DATA'!$D105="",'RAW DATA'!$C105='RAW DATA'!$D105),"NO",IF('RAW DATA'!$C105&lt;'RAW DATA'!$D105,"YES","NO"))</f>
        <v>NO</v>
      </c>
      <c r="T105" s="75" t="str">
        <f>IF('RAW DATA'!$D105='RAW DATA'!$E105,"YES","NO")</f>
        <v>NO</v>
      </c>
      <c r="U105" s="73" t="str">
        <f>IF(('RAW DATA'!$D105-'RAW DATA'!$M105)&lt;=5,"YES","NO")</f>
        <v>YES</v>
      </c>
    </row>
    <row r="106" spans="1:21" x14ac:dyDescent="0.25">
      <c r="A106" s="89">
        <v>71</v>
      </c>
      <c r="B106" s="90">
        <v>5282643239</v>
      </c>
      <c r="C106" s="91">
        <v>45761</v>
      </c>
      <c r="D106" s="91">
        <v>45637</v>
      </c>
      <c r="E106" s="91">
        <v>45761</v>
      </c>
      <c r="F106" s="90">
        <v>245011597</v>
      </c>
      <c r="G106" s="92">
        <v>2751</v>
      </c>
      <c r="H106" s="101" t="s">
        <v>14</v>
      </c>
      <c r="I106" s="93">
        <v>7730419969</v>
      </c>
      <c r="J106" s="94">
        <v>45769</v>
      </c>
      <c r="K106" s="90" t="s">
        <v>15</v>
      </c>
      <c r="L106" s="90" t="s">
        <v>16</v>
      </c>
      <c r="M106" s="91">
        <v>45630</v>
      </c>
      <c r="N106" s="91">
        <v>45664</v>
      </c>
      <c r="O106" s="95" t="str">
        <f t="shared" si="3"/>
        <v/>
      </c>
      <c r="P106" s="95">
        <f>MONTH('RAW DATA'!$J106)</f>
        <v>4</v>
      </c>
      <c r="Q106" s="95" t="str">
        <f t="shared" si="4"/>
        <v>ICB</v>
      </c>
      <c r="R106" s="90" t="str">
        <f t="shared" si="5"/>
        <v>CHINA</v>
      </c>
      <c r="S106" s="90" t="str">
        <f>IF(OR('RAW DATA'!$D106="",'RAW DATA'!$C106='RAW DATA'!$D106),"NO",IF('RAW DATA'!$C106&lt;'RAW DATA'!$D106,"YES","NO"))</f>
        <v>NO</v>
      </c>
      <c r="T106" s="96" t="str">
        <f>IF('RAW DATA'!$D106='RAW DATA'!$E106,"YES","NO")</f>
        <v>NO</v>
      </c>
      <c r="U106" s="95" t="str">
        <f>IF(('RAW DATA'!$D106-'RAW DATA'!$M106)&lt;=5,"YES","NO")</f>
        <v>NO</v>
      </c>
    </row>
    <row r="107" spans="1:21" x14ac:dyDescent="0.25">
      <c r="A107" s="77">
        <v>71</v>
      </c>
      <c r="B107" s="74">
        <v>5282643243</v>
      </c>
      <c r="C107" s="76">
        <v>45761</v>
      </c>
      <c r="D107" s="76">
        <v>45637</v>
      </c>
      <c r="E107" s="76">
        <v>45761</v>
      </c>
      <c r="F107" s="74">
        <v>245011593</v>
      </c>
      <c r="G107" s="82">
        <v>6815</v>
      </c>
      <c r="H107" s="102" t="s">
        <v>14</v>
      </c>
      <c r="I107" s="83">
        <v>7730419969</v>
      </c>
      <c r="J107" s="84">
        <v>45769</v>
      </c>
      <c r="K107" s="74" t="s">
        <v>15</v>
      </c>
      <c r="L107" s="74" t="s">
        <v>16</v>
      </c>
      <c r="M107" s="76">
        <v>45630</v>
      </c>
      <c r="N107" s="76">
        <v>45664</v>
      </c>
      <c r="O107" s="73" t="str">
        <f t="shared" si="3"/>
        <v/>
      </c>
      <c r="P107" s="73">
        <f>MONTH('RAW DATA'!$J107)</f>
        <v>4</v>
      </c>
      <c r="Q107" s="73" t="str">
        <f t="shared" si="4"/>
        <v>ICB</v>
      </c>
      <c r="R107" s="74" t="str">
        <f t="shared" si="5"/>
        <v>CHINA</v>
      </c>
      <c r="S107" s="74" t="str">
        <f>IF(OR('RAW DATA'!$D107="",'RAW DATA'!$C107='RAW DATA'!$D107),"NO",IF('RAW DATA'!$C107&lt;'RAW DATA'!$D107,"YES","NO"))</f>
        <v>NO</v>
      </c>
      <c r="T107" s="75" t="str">
        <f>IF('RAW DATA'!$D107='RAW DATA'!$E107,"YES","NO")</f>
        <v>NO</v>
      </c>
      <c r="U107" s="73" t="str">
        <f>IF(('RAW DATA'!$D107-'RAW DATA'!$M107)&lt;=5,"YES","NO")</f>
        <v>NO</v>
      </c>
    </row>
    <row r="108" spans="1:21" x14ac:dyDescent="0.25">
      <c r="A108" s="89">
        <v>71</v>
      </c>
      <c r="B108" s="90">
        <v>5282643244</v>
      </c>
      <c r="C108" s="91">
        <v>45761</v>
      </c>
      <c r="D108" s="91">
        <v>45637</v>
      </c>
      <c r="E108" s="91">
        <v>45761</v>
      </c>
      <c r="F108" s="90">
        <v>245011592</v>
      </c>
      <c r="G108" s="92">
        <v>2751</v>
      </c>
      <c r="H108" s="101" t="s">
        <v>14</v>
      </c>
      <c r="I108" s="93">
        <v>7730419969</v>
      </c>
      <c r="J108" s="94">
        <v>45769</v>
      </c>
      <c r="K108" s="90" t="s">
        <v>15</v>
      </c>
      <c r="L108" s="90" t="s">
        <v>16</v>
      </c>
      <c r="M108" s="91">
        <v>45630</v>
      </c>
      <c r="N108" s="91">
        <v>45664</v>
      </c>
      <c r="O108" s="95" t="str">
        <f t="shared" si="3"/>
        <v/>
      </c>
      <c r="P108" s="95">
        <f>MONTH('RAW DATA'!$J108)</f>
        <v>4</v>
      </c>
      <c r="Q108" s="95" t="str">
        <f t="shared" si="4"/>
        <v>ICB</v>
      </c>
      <c r="R108" s="90" t="str">
        <f t="shared" si="5"/>
        <v>CHINA</v>
      </c>
      <c r="S108" s="90" t="str">
        <f>IF(OR('RAW DATA'!$D108="",'RAW DATA'!$C108='RAW DATA'!$D108),"NO",IF('RAW DATA'!$C108&lt;'RAW DATA'!$D108,"YES","NO"))</f>
        <v>NO</v>
      </c>
      <c r="T108" s="96" t="str">
        <f>IF('RAW DATA'!$D108='RAW DATA'!$E108,"YES","NO")</f>
        <v>NO</v>
      </c>
      <c r="U108" s="95" t="str">
        <f>IF(('RAW DATA'!$D108-'RAW DATA'!$M108)&lt;=5,"YES","NO")</f>
        <v>NO</v>
      </c>
    </row>
    <row r="109" spans="1:21" x14ac:dyDescent="0.25">
      <c r="A109" s="77">
        <v>71</v>
      </c>
      <c r="B109" s="74">
        <v>5282643245</v>
      </c>
      <c r="C109" s="76">
        <v>45761</v>
      </c>
      <c r="D109" s="76">
        <v>45637</v>
      </c>
      <c r="E109" s="76">
        <v>45761</v>
      </c>
      <c r="F109" s="74">
        <v>245011595</v>
      </c>
      <c r="G109" s="82">
        <v>2751</v>
      </c>
      <c r="H109" s="102" t="s">
        <v>14</v>
      </c>
      <c r="I109" s="83">
        <v>7730419969</v>
      </c>
      <c r="J109" s="84">
        <v>45769</v>
      </c>
      <c r="K109" s="74" t="s">
        <v>15</v>
      </c>
      <c r="L109" s="74" t="s">
        <v>16</v>
      </c>
      <c r="M109" s="76">
        <v>45630</v>
      </c>
      <c r="N109" s="76">
        <v>45664</v>
      </c>
      <c r="O109" s="73" t="str">
        <f t="shared" si="3"/>
        <v/>
      </c>
      <c r="P109" s="73">
        <f>MONTH('RAW DATA'!$J109)</f>
        <v>4</v>
      </c>
      <c r="Q109" s="73" t="str">
        <f t="shared" si="4"/>
        <v>ICB</v>
      </c>
      <c r="R109" s="74" t="str">
        <f t="shared" si="5"/>
        <v>CHINA</v>
      </c>
      <c r="S109" s="74" t="str">
        <f>IF(OR('RAW DATA'!$D109="",'RAW DATA'!$C109='RAW DATA'!$D109),"NO",IF('RAW DATA'!$C109&lt;'RAW DATA'!$D109,"YES","NO"))</f>
        <v>NO</v>
      </c>
      <c r="T109" s="75" t="str">
        <f>IF('RAW DATA'!$D109='RAW DATA'!$E109,"YES","NO")</f>
        <v>NO</v>
      </c>
      <c r="U109" s="73" t="str">
        <f>IF(('RAW DATA'!$D109-'RAW DATA'!$M109)&lt;=5,"YES","NO")</f>
        <v>NO</v>
      </c>
    </row>
    <row r="110" spans="1:21" x14ac:dyDescent="0.25">
      <c r="A110" s="89">
        <v>71</v>
      </c>
      <c r="B110" s="90">
        <v>5282643246</v>
      </c>
      <c r="C110" s="91">
        <v>45761</v>
      </c>
      <c r="D110" s="91">
        <v>45637</v>
      </c>
      <c r="E110" s="91">
        <v>45761</v>
      </c>
      <c r="F110" s="90">
        <v>245011600</v>
      </c>
      <c r="G110" s="92">
        <v>2751</v>
      </c>
      <c r="H110" s="101" t="s">
        <v>14</v>
      </c>
      <c r="I110" s="93">
        <v>7730419969</v>
      </c>
      <c r="J110" s="94">
        <v>45769</v>
      </c>
      <c r="K110" s="90" t="s">
        <v>15</v>
      </c>
      <c r="L110" s="90" t="s">
        <v>16</v>
      </c>
      <c r="M110" s="91">
        <v>45630</v>
      </c>
      <c r="N110" s="91">
        <v>45664</v>
      </c>
      <c r="O110" s="95" t="str">
        <f t="shared" si="3"/>
        <v/>
      </c>
      <c r="P110" s="95">
        <f>MONTH('RAW DATA'!$J110)</f>
        <v>4</v>
      </c>
      <c r="Q110" s="95" t="str">
        <f t="shared" si="4"/>
        <v>ICB</v>
      </c>
      <c r="R110" s="90" t="str">
        <f t="shared" si="5"/>
        <v>CHINA</v>
      </c>
      <c r="S110" s="90" t="str">
        <f>IF(OR('RAW DATA'!$D110="",'RAW DATA'!$C110='RAW DATA'!$D110),"NO",IF('RAW DATA'!$C110&lt;'RAW DATA'!$D110,"YES","NO"))</f>
        <v>NO</v>
      </c>
      <c r="T110" s="96" t="str">
        <f>IF('RAW DATA'!$D110='RAW DATA'!$E110,"YES","NO")</f>
        <v>NO</v>
      </c>
      <c r="U110" s="95" t="str">
        <f>IF(('RAW DATA'!$D110-'RAW DATA'!$M110)&lt;=5,"YES","NO")</f>
        <v>NO</v>
      </c>
    </row>
    <row r="111" spans="1:21" x14ac:dyDescent="0.25">
      <c r="A111" s="77">
        <v>71</v>
      </c>
      <c r="B111" s="74">
        <v>5282643248</v>
      </c>
      <c r="C111" s="76">
        <v>45761</v>
      </c>
      <c r="D111" s="76">
        <v>45637</v>
      </c>
      <c r="E111" s="76">
        <v>45761</v>
      </c>
      <c r="F111" s="74">
        <v>245011598</v>
      </c>
      <c r="G111" s="82">
        <v>2751</v>
      </c>
      <c r="H111" s="102" t="s">
        <v>14</v>
      </c>
      <c r="I111" s="83">
        <v>7730419969</v>
      </c>
      <c r="J111" s="84">
        <v>45769</v>
      </c>
      <c r="K111" s="74" t="s">
        <v>15</v>
      </c>
      <c r="L111" s="74" t="s">
        <v>16</v>
      </c>
      <c r="M111" s="76">
        <v>45630</v>
      </c>
      <c r="N111" s="76">
        <v>45664</v>
      </c>
      <c r="O111" s="73" t="str">
        <f t="shared" si="3"/>
        <v/>
      </c>
      <c r="P111" s="73">
        <f>MONTH('RAW DATA'!$J111)</f>
        <v>4</v>
      </c>
      <c r="Q111" s="73" t="str">
        <f t="shared" si="4"/>
        <v>ICB</v>
      </c>
      <c r="R111" s="74" t="str">
        <f t="shared" si="5"/>
        <v>CHINA</v>
      </c>
      <c r="S111" s="74" t="str">
        <f>IF(OR('RAW DATA'!$D111="",'RAW DATA'!$C111='RAW DATA'!$D111),"NO",IF('RAW DATA'!$C111&lt;'RAW DATA'!$D111,"YES","NO"))</f>
        <v>NO</v>
      </c>
      <c r="T111" s="75" t="str">
        <f>IF('RAW DATA'!$D111='RAW DATA'!$E111,"YES","NO")</f>
        <v>NO</v>
      </c>
      <c r="U111" s="73" t="str">
        <f>IF(('RAW DATA'!$D111-'RAW DATA'!$M111)&lt;=5,"YES","NO")</f>
        <v>NO</v>
      </c>
    </row>
    <row r="112" spans="1:21" x14ac:dyDescent="0.25">
      <c r="A112" s="89">
        <v>71</v>
      </c>
      <c r="B112" s="90">
        <v>5282682987</v>
      </c>
      <c r="C112" s="91">
        <v>45707</v>
      </c>
      <c r="D112" s="91">
        <v>45654</v>
      </c>
      <c r="E112" s="91">
        <v>45707</v>
      </c>
      <c r="F112" s="90" t="s">
        <v>22</v>
      </c>
      <c r="G112" s="92">
        <v>2751</v>
      </c>
      <c r="H112" s="101" t="s">
        <v>14</v>
      </c>
      <c r="I112" s="93">
        <v>7730415196</v>
      </c>
      <c r="J112" s="94">
        <v>45729</v>
      </c>
      <c r="K112" s="90" t="s">
        <v>15</v>
      </c>
      <c r="L112" s="90" t="s">
        <v>20</v>
      </c>
      <c r="M112" s="91">
        <v>45631</v>
      </c>
      <c r="N112" s="91">
        <v>45664</v>
      </c>
      <c r="O112" s="95" t="str">
        <f t="shared" si="3"/>
        <v/>
      </c>
      <c r="P112" s="95">
        <f>MONTH('RAW DATA'!$J112)</f>
        <v>3</v>
      </c>
      <c r="Q112" s="95" t="str">
        <f t="shared" si="4"/>
        <v>ICB</v>
      </c>
      <c r="R112" s="90" t="str">
        <f t="shared" si="5"/>
        <v>CHINA</v>
      </c>
      <c r="S112" s="90" t="str">
        <f>IF(OR('RAW DATA'!$D112="",'RAW DATA'!$C112='RAW DATA'!$D112),"NO",IF('RAW DATA'!$C112&lt;'RAW DATA'!$D112,"YES","NO"))</f>
        <v>NO</v>
      </c>
      <c r="T112" s="96" t="str">
        <f>IF('RAW DATA'!$D112='RAW DATA'!$E112,"YES","NO")</f>
        <v>NO</v>
      </c>
      <c r="U112" s="95" t="str">
        <f>IF(('RAW DATA'!$D112-'RAW DATA'!$M112)&lt;=5,"YES","NO")</f>
        <v>NO</v>
      </c>
    </row>
    <row r="113" spans="1:21" x14ac:dyDescent="0.25">
      <c r="A113" s="77">
        <v>515</v>
      </c>
      <c r="B113" s="74">
        <v>5547401640</v>
      </c>
      <c r="C113" s="76">
        <v>45712</v>
      </c>
      <c r="D113" s="76">
        <v>45638</v>
      </c>
      <c r="E113" s="76">
        <v>45712</v>
      </c>
      <c r="F113" s="74" t="s">
        <v>23</v>
      </c>
      <c r="G113" s="82">
        <v>248</v>
      </c>
      <c r="H113" s="102" t="s">
        <v>14</v>
      </c>
      <c r="I113" s="83">
        <v>7730415196</v>
      </c>
      <c r="J113" s="84">
        <v>45729</v>
      </c>
      <c r="K113" s="74" t="s">
        <v>15</v>
      </c>
      <c r="L113" s="74" t="s">
        <v>20</v>
      </c>
      <c r="M113" s="76">
        <v>45634</v>
      </c>
      <c r="N113" s="76">
        <v>45664</v>
      </c>
      <c r="O113" s="73" t="str">
        <f t="shared" si="3"/>
        <v/>
      </c>
      <c r="P113" s="73">
        <f>MONTH('RAW DATA'!$J113)</f>
        <v>3</v>
      </c>
      <c r="Q113" s="73" t="str">
        <f t="shared" si="4"/>
        <v>ICB</v>
      </c>
      <c r="R113" s="74" t="str">
        <f t="shared" si="5"/>
        <v>CHINA</v>
      </c>
      <c r="S113" s="74" t="str">
        <f>IF(OR('RAW DATA'!$D113="",'RAW DATA'!$C113='RAW DATA'!$D113),"NO",IF('RAW DATA'!$C113&lt;'RAW DATA'!$D113,"YES","NO"))</f>
        <v>NO</v>
      </c>
      <c r="T113" s="75" t="str">
        <f>IF('RAW DATA'!$D113='RAW DATA'!$E113,"YES","NO")</f>
        <v>NO</v>
      </c>
      <c r="U113" s="73" t="str">
        <f>IF(('RAW DATA'!$D113-'RAW DATA'!$M113)&lt;=5,"YES","NO")</f>
        <v>YES</v>
      </c>
    </row>
    <row r="114" spans="1:21" x14ac:dyDescent="0.25">
      <c r="A114" s="89">
        <v>515</v>
      </c>
      <c r="B114" s="90">
        <v>5547401660</v>
      </c>
      <c r="C114" s="91">
        <v>45651</v>
      </c>
      <c r="D114" s="91">
        <v>45638</v>
      </c>
      <c r="E114" s="91">
        <v>45651</v>
      </c>
      <c r="F114" s="90" t="s">
        <v>23</v>
      </c>
      <c r="G114" s="92">
        <v>8671</v>
      </c>
      <c r="H114" s="101" t="s">
        <v>14</v>
      </c>
      <c r="I114" s="93">
        <v>7730412925</v>
      </c>
      <c r="J114" s="94">
        <v>45712</v>
      </c>
      <c r="K114" s="90" t="s">
        <v>15</v>
      </c>
      <c r="L114" s="90" t="s">
        <v>18</v>
      </c>
      <c r="M114" s="91">
        <v>45634</v>
      </c>
      <c r="N114" s="91">
        <v>45664</v>
      </c>
      <c r="O114" s="95" t="str">
        <f t="shared" si="3"/>
        <v/>
      </c>
      <c r="P114" s="95">
        <f>MONTH('RAW DATA'!$J114)</f>
        <v>2</v>
      </c>
      <c r="Q114" s="95" t="str">
        <f t="shared" si="4"/>
        <v>ICB</v>
      </c>
      <c r="R114" s="90" t="str">
        <f t="shared" si="5"/>
        <v>CHINA</v>
      </c>
      <c r="S114" s="90" t="str">
        <f>IF(OR('RAW DATA'!$D114="",'RAW DATA'!$C114='RAW DATA'!$D114),"NO",IF('RAW DATA'!$C114&lt;'RAW DATA'!$D114,"YES","NO"))</f>
        <v>NO</v>
      </c>
      <c r="T114" s="96" t="str">
        <f>IF('RAW DATA'!$D114='RAW DATA'!$E114,"YES","NO")</f>
        <v>NO</v>
      </c>
      <c r="U114" s="95" t="str">
        <f>IF(('RAW DATA'!$D114-'RAW DATA'!$M114)&lt;=5,"YES","NO")</f>
        <v>YES</v>
      </c>
    </row>
    <row r="115" spans="1:21" x14ac:dyDescent="0.25">
      <c r="A115" s="77">
        <v>515</v>
      </c>
      <c r="B115" s="74">
        <v>5547401662</v>
      </c>
      <c r="C115" s="76">
        <v>45651</v>
      </c>
      <c r="D115" s="76">
        <v>45638</v>
      </c>
      <c r="E115" s="76">
        <v>45651</v>
      </c>
      <c r="F115" s="74" t="s">
        <v>23</v>
      </c>
      <c r="G115" s="82">
        <v>4055</v>
      </c>
      <c r="H115" s="102" t="s">
        <v>14</v>
      </c>
      <c r="I115" s="83">
        <v>7730412925</v>
      </c>
      <c r="J115" s="84">
        <v>45712</v>
      </c>
      <c r="K115" s="74" t="s">
        <v>15</v>
      </c>
      <c r="L115" s="74" t="s">
        <v>18</v>
      </c>
      <c r="M115" s="76">
        <v>45634</v>
      </c>
      <c r="N115" s="76">
        <v>45664</v>
      </c>
      <c r="O115" s="73" t="str">
        <f t="shared" si="3"/>
        <v/>
      </c>
      <c r="P115" s="73">
        <f>MONTH('RAW DATA'!$J115)</f>
        <v>2</v>
      </c>
      <c r="Q115" s="73" t="str">
        <f t="shared" si="4"/>
        <v>ICB</v>
      </c>
      <c r="R115" s="74" t="str">
        <f t="shared" si="5"/>
        <v>CHINA</v>
      </c>
      <c r="S115" s="74" t="str">
        <f>IF(OR('RAW DATA'!$D115="",'RAW DATA'!$C115='RAW DATA'!$D115),"NO",IF('RAW DATA'!$C115&lt;'RAW DATA'!$D115,"YES","NO"))</f>
        <v>NO</v>
      </c>
      <c r="T115" s="75" t="str">
        <f>IF('RAW DATA'!$D115='RAW DATA'!$E115,"YES","NO")</f>
        <v>NO</v>
      </c>
      <c r="U115" s="73" t="str">
        <f>IF(('RAW DATA'!$D115-'RAW DATA'!$M115)&lt;=5,"YES","NO")</f>
        <v>YES</v>
      </c>
    </row>
    <row r="116" spans="1:21" x14ac:dyDescent="0.25">
      <c r="A116" s="89">
        <v>515</v>
      </c>
      <c r="B116" s="90">
        <v>5547401665</v>
      </c>
      <c r="C116" s="91">
        <v>45651</v>
      </c>
      <c r="D116" s="91">
        <v>45638</v>
      </c>
      <c r="E116" s="91">
        <v>45651</v>
      </c>
      <c r="F116" s="90" t="s">
        <v>23</v>
      </c>
      <c r="G116" s="92">
        <v>1261</v>
      </c>
      <c r="H116" s="101" t="s">
        <v>14</v>
      </c>
      <c r="I116" s="93">
        <v>7730412925</v>
      </c>
      <c r="J116" s="94">
        <v>45712</v>
      </c>
      <c r="K116" s="90" t="s">
        <v>15</v>
      </c>
      <c r="L116" s="90" t="s">
        <v>18</v>
      </c>
      <c r="M116" s="91">
        <v>45634</v>
      </c>
      <c r="N116" s="91">
        <v>45664</v>
      </c>
      <c r="O116" s="95" t="str">
        <f t="shared" si="3"/>
        <v/>
      </c>
      <c r="P116" s="95">
        <f>MONTH('RAW DATA'!$J116)</f>
        <v>2</v>
      </c>
      <c r="Q116" s="95" t="str">
        <f t="shared" si="4"/>
        <v>ICB</v>
      </c>
      <c r="R116" s="90" t="str">
        <f t="shared" si="5"/>
        <v>CHINA</v>
      </c>
      <c r="S116" s="90" t="str">
        <f>IF(OR('RAW DATA'!$D116="",'RAW DATA'!$C116='RAW DATA'!$D116),"NO",IF('RAW DATA'!$C116&lt;'RAW DATA'!$D116,"YES","NO"))</f>
        <v>NO</v>
      </c>
      <c r="T116" s="96" t="str">
        <f>IF('RAW DATA'!$D116='RAW DATA'!$E116,"YES","NO")</f>
        <v>NO</v>
      </c>
      <c r="U116" s="95" t="str">
        <f>IF(('RAW DATA'!$D116-'RAW DATA'!$M116)&lt;=5,"YES","NO")</f>
        <v>YES</v>
      </c>
    </row>
    <row r="117" spans="1:21" x14ac:dyDescent="0.25">
      <c r="A117" s="77">
        <v>515</v>
      </c>
      <c r="B117" s="74">
        <v>5547401666</v>
      </c>
      <c r="C117" s="76">
        <v>45651</v>
      </c>
      <c r="D117" s="76">
        <v>45638</v>
      </c>
      <c r="E117" s="76">
        <v>45651</v>
      </c>
      <c r="F117" s="74" t="s">
        <v>23</v>
      </c>
      <c r="G117" s="82">
        <v>1215</v>
      </c>
      <c r="H117" s="102" t="s">
        <v>14</v>
      </c>
      <c r="I117" s="83">
        <v>7730412925</v>
      </c>
      <c r="J117" s="84">
        <v>45712</v>
      </c>
      <c r="K117" s="74" t="s">
        <v>15</v>
      </c>
      <c r="L117" s="74" t="s">
        <v>18</v>
      </c>
      <c r="M117" s="76">
        <v>45634</v>
      </c>
      <c r="N117" s="76">
        <v>45664</v>
      </c>
      <c r="O117" s="73" t="str">
        <f t="shared" si="3"/>
        <v/>
      </c>
      <c r="P117" s="73">
        <f>MONTH('RAW DATA'!$J117)</f>
        <v>2</v>
      </c>
      <c r="Q117" s="73" t="str">
        <f t="shared" si="4"/>
        <v>ICB</v>
      </c>
      <c r="R117" s="74" t="str">
        <f t="shared" si="5"/>
        <v>CHINA</v>
      </c>
      <c r="S117" s="74" t="str">
        <f>IF(OR('RAW DATA'!$D117="",'RAW DATA'!$C117='RAW DATA'!$D117),"NO",IF('RAW DATA'!$C117&lt;'RAW DATA'!$D117,"YES","NO"))</f>
        <v>NO</v>
      </c>
      <c r="T117" s="75" t="str">
        <f>IF('RAW DATA'!$D117='RAW DATA'!$E117,"YES","NO")</f>
        <v>NO</v>
      </c>
      <c r="U117" s="73" t="str">
        <f>IF(('RAW DATA'!$D117-'RAW DATA'!$M117)&lt;=5,"YES","NO")</f>
        <v>YES</v>
      </c>
    </row>
    <row r="118" spans="1:21" x14ac:dyDescent="0.25">
      <c r="A118" s="89">
        <v>515</v>
      </c>
      <c r="B118" s="90">
        <v>5547401667</v>
      </c>
      <c r="C118" s="91">
        <v>45651</v>
      </c>
      <c r="D118" s="91">
        <v>45638</v>
      </c>
      <c r="E118" s="91">
        <v>45651</v>
      </c>
      <c r="F118" s="90">
        <v>247456870</v>
      </c>
      <c r="G118" s="92">
        <v>112</v>
      </c>
      <c r="H118" s="101" t="s">
        <v>14</v>
      </c>
      <c r="I118" s="93">
        <v>7730412925</v>
      </c>
      <c r="J118" s="94">
        <v>45712</v>
      </c>
      <c r="K118" s="90" t="s">
        <v>15</v>
      </c>
      <c r="L118" s="90" t="s">
        <v>18</v>
      </c>
      <c r="M118" s="91">
        <v>45635</v>
      </c>
      <c r="N118" s="91">
        <v>45664</v>
      </c>
      <c r="O118" s="95" t="str">
        <f t="shared" si="3"/>
        <v/>
      </c>
      <c r="P118" s="95">
        <f>MONTH('RAW DATA'!$J118)</f>
        <v>2</v>
      </c>
      <c r="Q118" s="95" t="str">
        <f t="shared" si="4"/>
        <v>ICB</v>
      </c>
      <c r="R118" s="90" t="str">
        <f t="shared" si="5"/>
        <v>CHINA</v>
      </c>
      <c r="S118" s="90" t="str">
        <f>IF(OR('RAW DATA'!$D118="",'RAW DATA'!$C118='RAW DATA'!$D118),"NO",IF('RAW DATA'!$C118&lt;'RAW DATA'!$D118,"YES","NO"))</f>
        <v>NO</v>
      </c>
      <c r="T118" s="96" t="str">
        <f>IF('RAW DATA'!$D118='RAW DATA'!$E118,"YES","NO")</f>
        <v>NO</v>
      </c>
      <c r="U118" s="95" t="str">
        <f>IF(('RAW DATA'!$D118-'RAW DATA'!$M118)&lt;=5,"YES","NO")</f>
        <v>YES</v>
      </c>
    </row>
    <row r="119" spans="1:21" x14ac:dyDescent="0.25">
      <c r="A119" s="77">
        <v>515</v>
      </c>
      <c r="B119" s="74">
        <v>5547401668</v>
      </c>
      <c r="C119" s="76">
        <v>45651</v>
      </c>
      <c r="D119" s="76">
        <v>45638</v>
      </c>
      <c r="E119" s="76">
        <v>45651</v>
      </c>
      <c r="F119" s="74">
        <v>247456870</v>
      </c>
      <c r="G119" s="82">
        <v>193</v>
      </c>
      <c r="H119" s="102" t="s">
        <v>14</v>
      </c>
      <c r="I119" s="83">
        <v>7730412925</v>
      </c>
      <c r="J119" s="84">
        <v>45712</v>
      </c>
      <c r="K119" s="74" t="s">
        <v>15</v>
      </c>
      <c r="L119" s="74" t="s">
        <v>18</v>
      </c>
      <c r="M119" s="76">
        <v>45635</v>
      </c>
      <c r="N119" s="76">
        <v>45664</v>
      </c>
      <c r="O119" s="73" t="str">
        <f t="shared" si="3"/>
        <v/>
      </c>
      <c r="P119" s="73">
        <f>MONTH('RAW DATA'!$J119)</f>
        <v>2</v>
      </c>
      <c r="Q119" s="73" t="str">
        <f t="shared" si="4"/>
        <v>ICB</v>
      </c>
      <c r="R119" s="74" t="str">
        <f t="shared" si="5"/>
        <v>CHINA</v>
      </c>
      <c r="S119" s="74" t="str">
        <f>IF(OR('RAW DATA'!$D119="",'RAW DATA'!$C119='RAW DATA'!$D119),"NO",IF('RAW DATA'!$C119&lt;'RAW DATA'!$D119,"YES","NO"))</f>
        <v>NO</v>
      </c>
      <c r="T119" s="75" t="str">
        <f>IF('RAW DATA'!$D119='RAW DATA'!$E119,"YES","NO")</f>
        <v>NO</v>
      </c>
      <c r="U119" s="73" t="str">
        <f>IF(('RAW DATA'!$D119-'RAW DATA'!$M119)&lt;=5,"YES","NO")</f>
        <v>YES</v>
      </c>
    </row>
    <row r="120" spans="1:21" x14ac:dyDescent="0.25">
      <c r="A120" s="89">
        <v>515</v>
      </c>
      <c r="B120" s="90">
        <v>5547401673</v>
      </c>
      <c r="C120" s="91">
        <v>45651</v>
      </c>
      <c r="D120" s="91">
        <v>45638</v>
      </c>
      <c r="E120" s="91">
        <v>45651</v>
      </c>
      <c r="F120" s="90" t="s">
        <v>23</v>
      </c>
      <c r="G120" s="92">
        <v>15762</v>
      </c>
      <c r="H120" s="101" t="s">
        <v>14</v>
      </c>
      <c r="I120" s="93">
        <v>7730412925</v>
      </c>
      <c r="J120" s="94">
        <v>45712</v>
      </c>
      <c r="K120" s="90" t="s">
        <v>15</v>
      </c>
      <c r="L120" s="90" t="s">
        <v>18</v>
      </c>
      <c r="M120" s="91">
        <v>45634</v>
      </c>
      <c r="N120" s="91">
        <v>45664</v>
      </c>
      <c r="O120" s="95" t="str">
        <f t="shared" ref="O120:O168" si="6">IF(D120="", "", IF(YEAR(D120)=2024, "", MONTH(D120)))</f>
        <v/>
      </c>
      <c r="P120" s="95">
        <f>MONTH('RAW DATA'!$J120)</f>
        <v>2</v>
      </c>
      <c r="Q120" s="95" t="str">
        <f t="shared" ref="Q120:Q168" si="7">IF(OR(A120=71,A120=1595,A120=1588,A120=1594,A120=3547,A120=1571,A120=1538,A120=1570,A120=1569,A120=1590,A120=1591,A120=1589,A120=515,A120=1572,A120=3546,A120=1592,A120=3548,A120=122,A120=10171,A120=40,A120=35,A120=95,A120=381,A120=136,A120=375),"ICB","Vendor")</f>
        <v>ICB</v>
      </c>
      <c r="R120" s="90" t="str">
        <f t="shared" ref="R120:R168" si="8">IF(OR(A120=71,A120=515,A120=1592,A120=1589,A120=1591,A120=1571,A120=1572),"CHINA",IF(A120=35,"POLAND",
IF(A120=10171,"VIETNAM",
IF(A120=381,"TURKEY",
IF(A120=375,"CAMBODIA",
IF(A120=40,"AUSTRALIA",""))))))</f>
        <v>CHINA</v>
      </c>
      <c r="S120" s="90" t="str">
        <f>IF(OR('RAW DATA'!$D120="",'RAW DATA'!$C120='RAW DATA'!$D120),"NO",IF('RAW DATA'!$C120&lt;'RAW DATA'!$D120,"YES","NO"))</f>
        <v>NO</v>
      </c>
      <c r="T120" s="96" t="str">
        <f>IF('RAW DATA'!$D120='RAW DATA'!$E120,"YES","NO")</f>
        <v>NO</v>
      </c>
      <c r="U120" s="95" t="str">
        <f>IF(('RAW DATA'!$D120-'RAW DATA'!$M120)&lt;=5,"YES","NO")</f>
        <v>YES</v>
      </c>
    </row>
    <row r="121" spans="1:21" x14ac:dyDescent="0.25">
      <c r="A121" s="77">
        <v>515</v>
      </c>
      <c r="B121" s="74">
        <v>5547401681</v>
      </c>
      <c r="C121" s="76">
        <v>45651</v>
      </c>
      <c r="D121" s="76">
        <v>45638</v>
      </c>
      <c r="E121" s="76">
        <v>45651</v>
      </c>
      <c r="F121" s="74">
        <v>247456870</v>
      </c>
      <c r="G121" s="82">
        <v>1653</v>
      </c>
      <c r="H121" s="102" t="s">
        <v>14</v>
      </c>
      <c r="I121" s="83">
        <v>7730412925</v>
      </c>
      <c r="J121" s="84">
        <v>45712</v>
      </c>
      <c r="K121" s="74" t="s">
        <v>15</v>
      </c>
      <c r="L121" s="74" t="s">
        <v>18</v>
      </c>
      <c r="M121" s="76">
        <v>45635</v>
      </c>
      <c r="N121" s="76">
        <v>45664</v>
      </c>
      <c r="O121" s="73" t="str">
        <f t="shared" si="6"/>
        <v/>
      </c>
      <c r="P121" s="73">
        <f>MONTH('RAW DATA'!$J121)</f>
        <v>2</v>
      </c>
      <c r="Q121" s="73" t="str">
        <f t="shared" si="7"/>
        <v>ICB</v>
      </c>
      <c r="R121" s="74" t="str">
        <f t="shared" si="8"/>
        <v>CHINA</v>
      </c>
      <c r="S121" s="74" t="str">
        <f>IF(OR('RAW DATA'!$D121="",'RAW DATA'!$C121='RAW DATA'!$D121),"NO",IF('RAW DATA'!$C121&lt;'RAW DATA'!$D121,"YES","NO"))</f>
        <v>NO</v>
      </c>
      <c r="T121" s="75" t="str">
        <f>IF('RAW DATA'!$D121='RAW DATA'!$E121,"YES","NO")</f>
        <v>NO</v>
      </c>
      <c r="U121" s="73" t="str">
        <f>IF(('RAW DATA'!$D121-'RAW DATA'!$M121)&lt;=5,"YES","NO")</f>
        <v>YES</v>
      </c>
    </row>
    <row r="122" spans="1:21" x14ac:dyDescent="0.25">
      <c r="A122" s="89">
        <v>515</v>
      </c>
      <c r="B122" s="90">
        <v>5547401684</v>
      </c>
      <c r="C122" s="91">
        <v>45651</v>
      </c>
      <c r="D122" s="91">
        <v>45638</v>
      </c>
      <c r="E122" s="91">
        <v>45651</v>
      </c>
      <c r="F122" s="90" t="s">
        <v>23</v>
      </c>
      <c r="G122" s="92">
        <v>12606</v>
      </c>
      <c r="H122" s="101" t="s">
        <v>14</v>
      </c>
      <c r="I122" s="93">
        <v>7730412925</v>
      </c>
      <c r="J122" s="94">
        <v>45712</v>
      </c>
      <c r="K122" s="90" t="s">
        <v>15</v>
      </c>
      <c r="L122" s="90" t="s">
        <v>18</v>
      </c>
      <c r="M122" s="91">
        <v>45634</v>
      </c>
      <c r="N122" s="91">
        <v>45664</v>
      </c>
      <c r="O122" s="95" t="str">
        <f t="shared" si="6"/>
        <v/>
      </c>
      <c r="P122" s="95">
        <f>MONTH('RAW DATA'!$J122)</f>
        <v>2</v>
      </c>
      <c r="Q122" s="95" t="str">
        <f t="shared" si="7"/>
        <v>ICB</v>
      </c>
      <c r="R122" s="90" t="str">
        <f t="shared" si="8"/>
        <v>CHINA</v>
      </c>
      <c r="S122" s="90" t="str">
        <f>IF(OR('RAW DATA'!$D122="",'RAW DATA'!$C122='RAW DATA'!$D122),"NO",IF('RAW DATA'!$C122&lt;'RAW DATA'!$D122,"YES","NO"))</f>
        <v>NO</v>
      </c>
      <c r="T122" s="96" t="str">
        <f>IF('RAW DATA'!$D122='RAW DATA'!$E122,"YES","NO")</f>
        <v>NO</v>
      </c>
      <c r="U122" s="95" t="str">
        <f>IF(('RAW DATA'!$D122-'RAW DATA'!$M122)&lt;=5,"YES","NO")</f>
        <v>YES</v>
      </c>
    </row>
    <row r="123" spans="1:21" x14ac:dyDescent="0.25">
      <c r="A123" s="77">
        <v>71</v>
      </c>
      <c r="B123" s="74">
        <v>5282621848</v>
      </c>
      <c r="C123" s="76">
        <v>45842</v>
      </c>
      <c r="D123" s="76">
        <v>45625</v>
      </c>
      <c r="E123" s="76">
        <v>45842</v>
      </c>
      <c r="F123" s="74">
        <v>245962788</v>
      </c>
      <c r="G123" s="82">
        <v>22151</v>
      </c>
      <c r="H123" s="102" t="s">
        <v>14</v>
      </c>
      <c r="I123" s="83">
        <v>7730437911</v>
      </c>
      <c r="J123" s="84">
        <v>45860</v>
      </c>
      <c r="K123" s="74" t="s">
        <v>15</v>
      </c>
      <c r="L123" s="74" t="s">
        <v>183</v>
      </c>
      <c r="M123" s="76">
        <v>45622.5</v>
      </c>
      <c r="N123" s="76">
        <v>45664.25</v>
      </c>
      <c r="O123" s="73" t="str">
        <f t="shared" si="6"/>
        <v/>
      </c>
      <c r="P123" s="73">
        <f>MONTH('RAW DATA'!$J123)</f>
        <v>7</v>
      </c>
      <c r="Q123" s="73" t="str">
        <f t="shared" si="7"/>
        <v>ICB</v>
      </c>
      <c r="R123" s="74" t="str">
        <f t="shared" si="8"/>
        <v>CHINA</v>
      </c>
      <c r="S123" s="74" t="str">
        <f>IF(OR('RAW DATA'!$D123="",'RAW DATA'!$C123='RAW DATA'!$D123),"NO",IF('RAW DATA'!$C123&lt;'RAW DATA'!$D123,"YES","NO"))</f>
        <v>NO</v>
      </c>
      <c r="T123" s="75" t="str">
        <f>IF('RAW DATA'!$D123='RAW DATA'!$E123,"YES","NO")</f>
        <v>NO</v>
      </c>
      <c r="U123" s="73" t="str">
        <f>IF(('RAW DATA'!$D123-'RAW DATA'!$M123)&lt;=5,"YES","NO")</f>
        <v>YES</v>
      </c>
    </row>
    <row r="124" spans="1:21" x14ac:dyDescent="0.25">
      <c r="A124" s="89">
        <v>515</v>
      </c>
      <c r="B124" s="90">
        <v>5547383183</v>
      </c>
      <c r="C124" s="91">
        <v>45651</v>
      </c>
      <c r="D124" s="91">
        <v>45629</v>
      </c>
      <c r="E124" s="91">
        <v>45651</v>
      </c>
      <c r="F124" s="90">
        <v>247172325</v>
      </c>
      <c r="G124" s="92">
        <v>774</v>
      </c>
      <c r="H124" s="101" t="s">
        <v>14</v>
      </c>
      <c r="I124" s="93">
        <v>7730412925</v>
      </c>
      <c r="J124" s="94">
        <v>45712</v>
      </c>
      <c r="K124" s="90" t="s">
        <v>15</v>
      </c>
      <c r="L124" s="90" t="s">
        <v>18</v>
      </c>
      <c r="M124" s="91">
        <v>45626</v>
      </c>
      <c r="N124" s="91">
        <v>45667</v>
      </c>
      <c r="O124" s="95" t="str">
        <f t="shared" si="6"/>
        <v/>
      </c>
      <c r="P124" s="95">
        <f>MONTH('RAW DATA'!$J124)</f>
        <v>2</v>
      </c>
      <c r="Q124" s="95" t="str">
        <f t="shared" si="7"/>
        <v>ICB</v>
      </c>
      <c r="R124" s="90" t="str">
        <f t="shared" si="8"/>
        <v>CHINA</v>
      </c>
      <c r="S124" s="90" t="str">
        <f>IF(OR('RAW DATA'!$D124="",'RAW DATA'!$C124='RAW DATA'!$D124),"NO",IF('RAW DATA'!$C124&lt;'RAW DATA'!$D124,"YES","NO"))</f>
        <v>NO</v>
      </c>
      <c r="T124" s="96" t="str">
        <f>IF('RAW DATA'!$D124='RAW DATA'!$E124,"YES","NO")</f>
        <v>NO</v>
      </c>
      <c r="U124" s="95" t="str">
        <f>IF(('RAW DATA'!$D124-'RAW DATA'!$M124)&lt;=5,"YES","NO")</f>
        <v>YES</v>
      </c>
    </row>
    <row r="125" spans="1:21" x14ac:dyDescent="0.25">
      <c r="A125" s="77">
        <v>515</v>
      </c>
      <c r="B125" s="74">
        <v>5547383190</v>
      </c>
      <c r="C125" s="76">
        <v>45651</v>
      </c>
      <c r="D125" s="76">
        <v>45629</v>
      </c>
      <c r="E125" s="76">
        <v>45651</v>
      </c>
      <c r="F125" s="74">
        <v>247172325</v>
      </c>
      <c r="G125" s="82">
        <v>7903</v>
      </c>
      <c r="H125" s="102" t="s">
        <v>14</v>
      </c>
      <c r="I125" s="83">
        <v>7730412925</v>
      </c>
      <c r="J125" s="84">
        <v>45712</v>
      </c>
      <c r="K125" s="74" t="s">
        <v>15</v>
      </c>
      <c r="L125" s="74" t="s">
        <v>18</v>
      </c>
      <c r="M125" s="76">
        <v>45626</v>
      </c>
      <c r="N125" s="76">
        <v>45667</v>
      </c>
      <c r="O125" s="73" t="str">
        <f t="shared" si="6"/>
        <v/>
      </c>
      <c r="P125" s="73">
        <f>MONTH('RAW DATA'!$J125)</f>
        <v>2</v>
      </c>
      <c r="Q125" s="73" t="str">
        <f t="shared" si="7"/>
        <v>ICB</v>
      </c>
      <c r="R125" s="74" t="str">
        <f t="shared" si="8"/>
        <v>CHINA</v>
      </c>
      <c r="S125" s="74" t="str">
        <f>IF(OR('RAW DATA'!$D125="",'RAW DATA'!$C125='RAW DATA'!$D125),"NO",IF('RAW DATA'!$C125&lt;'RAW DATA'!$D125,"YES","NO"))</f>
        <v>NO</v>
      </c>
      <c r="T125" s="75" t="str">
        <f>IF('RAW DATA'!$D125='RAW DATA'!$E125,"YES","NO")</f>
        <v>NO</v>
      </c>
      <c r="U125" s="73" t="str">
        <f>IF(('RAW DATA'!$D125-'RAW DATA'!$M125)&lt;=5,"YES","NO")</f>
        <v>YES</v>
      </c>
    </row>
    <row r="126" spans="1:21" x14ac:dyDescent="0.25">
      <c r="A126" s="89">
        <v>515</v>
      </c>
      <c r="B126" s="90">
        <v>5547383200</v>
      </c>
      <c r="C126" s="91">
        <v>45651</v>
      </c>
      <c r="D126" s="91">
        <v>45629</v>
      </c>
      <c r="E126" s="91">
        <v>45651</v>
      </c>
      <c r="F126" s="90">
        <v>247172325</v>
      </c>
      <c r="G126" s="92">
        <v>1128</v>
      </c>
      <c r="H126" s="101" t="s">
        <v>14</v>
      </c>
      <c r="I126" s="93">
        <v>7730412925</v>
      </c>
      <c r="J126" s="94">
        <v>45712</v>
      </c>
      <c r="K126" s="90" t="s">
        <v>15</v>
      </c>
      <c r="L126" s="90" t="s">
        <v>18</v>
      </c>
      <c r="M126" s="91">
        <v>45626</v>
      </c>
      <c r="N126" s="91">
        <v>45667</v>
      </c>
      <c r="O126" s="95" t="str">
        <f t="shared" si="6"/>
        <v/>
      </c>
      <c r="P126" s="95">
        <f>MONTH('RAW DATA'!$J126)</f>
        <v>2</v>
      </c>
      <c r="Q126" s="95" t="str">
        <f t="shared" si="7"/>
        <v>ICB</v>
      </c>
      <c r="R126" s="90" t="str">
        <f t="shared" si="8"/>
        <v>CHINA</v>
      </c>
      <c r="S126" s="90" t="str">
        <f>IF(OR('RAW DATA'!$D126="",'RAW DATA'!$C126='RAW DATA'!$D126),"NO",IF('RAW DATA'!$C126&lt;'RAW DATA'!$D126,"YES","NO"))</f>
        <v>NO</v>
      </c>
      <c r="T126" s="96" t="str">
        <f>IF('RAW DATA'!$D126='RAW DATA'!$E126,"YES","NO")</f>
        <v>NO</v>
      </c>
      <c r="U126" s="95" t="str">
        <f>IF(('RAW DATA'!$D126-'RAW DATA'!$M126)&lt;=5,"YES","NO")</f>
        <v>YES</v>
      </c>
    </row>
    <row r="127" spans="1:21" x14ac:dyDescent="0.25">
      <c r="A127" s="77">
        <v>515</v>
      </c>
      <c r="B127" s="74">
        <v>5547401670</v>
      </c>
      <c r="C127" s="76">
        <v>45651</v>
      </c>
      <c r="D127" s="76">
        <v>45638</v>
      </c>
      <c r="E127" s="76">
        <v>45651</v>
      </c>
      <c r="F127" s="74">
        <v>247456869</v>
      </c>
      <c r="G127" s="82">
        <v>1405</v>
      </c>
      <c r="H127" s="102" t="s">
        <v>14</v>
      </c>
      <c r="I127" s="83">
        <v>7730412925</v>
      </c>
      <c r="J127" s="84">
        <v>45712</v>
      </c>
      <c r="K127" s="74" t="s">
        <v>15</v>
      </c>
      <c r="L127" s="74" t="s">
        <v>18</v>
      </c>
      <c r="M127" s="76">
        <v>45635</v>
      </c>
      <c r="N127" s="76">
        <v>45669</v>
      </c>
      <c r="O127" s="73" t="str">
        <f t="shared" si="6"/>
        <v/>
      </c>
      <c r="P127" s="73">
        <f>MONTH('RAW DATA'!$J127)</f>
        <v>2</v>
      </c>
      <c r="Q127" s="73" t="str">
        <f t="shared" si="7"/>
        <v>ICB</v>
      </c>
      <c r="R127" s="74" t="str">
        <f t="shared" si="8"/>
        <v>CHINA</v>
      </c>
      <c r="S127" s="74" t="str">
        <f>IF(OR('RAW DATA'!$D127="",'RAW DATA'!$C127='RAW DATA'!$D127),"NO",IF('RAW DATA'!$C127&lt;'RAW DATA'!$D127,"YES","NO"))</f>
        <v>NO</v>
      </c>
      <c r="T127" s="75" t="str">
        <f>IF('RAW DATA'!$D127='RAW DATA'!$E127,"YES","NO")</f>
        <v>NO</v>
      </c>
      <c r="U127" s="73" t="str">
        <f>IF(('RAW DATA'!$D127-'RAW DATA'!$M127)&lt;=5,"YES","NO")</f>
        <v>YES</v>
      </c>
    </row>
    <row r="128" spans="1:21" x14ac:dyDescent="0.25">
      <c r="A128" s="89">
        <v>515</v>
      </c>
      <c r="B128" s="90">
        <v>5547401677</v>
      </c>
      <c r="C128" s="91">
        <v>45651</v>
      </c>
      <c r="D128" s="91">
        <v>45638</v>
      </c>
      <c r="E128" s="91">
        <v>45651</v>
      </c>
      <c r="F128" s="90">
        <v>247456869</v>
      </c>
      <c r="G128" s="92">
        <v>2538</v>
      </c>
      <c r="H128" s="101" t="s">
        <v>14</v>
      </c>
      <c r="I128" s="93">
        <v>7730412925</v>
      </c>
      <c r="J128" s="94">
        <v>45712</v>
      </c>
      <c r="K128" s="90" t="s">
        <v>15</v>
      </c>
      <c r="L128" s="90" t="s">
        <v>18</v>
      </c>
      <c r="M128" s="91">
        <v>45635</v>
      </c>
      <c r="N128" s="91">
        <v>45669</v>
      </c>
      <c r="O128" s="95" t="str">
        <f t="shared" si="6"/>
        <v/>
      </c>
      <c r="P128" s="95">
        <f>MONTH('RAW DATA'!$J128)</f>
        <v>2</v>
      </c>
      <c r="Q128" s="95" t="str">
        <f t="shared" si="7"/>
        <v>ICB</v>
      </c>
      <c r="R128" s="90" t="str">
        <f t="shared" si="8"/>
        <v>CHINA</v>
      </c>
      <c r="S128" s="90" t="str">
        <f>IF(OR('RAW DATA'!$D128="",'RAW DATA'!$C128='RAW DATA'!$D128),"NO",IF('RAW DATA'!$C128&lt;'RAW DATA'!$D128,"YES","NO"))</f>
        <v>NO</v>
      </c>
      <c r="T128" s="96" t="str">
        <f>IF('RAW DATA'!$D128='RAW DATA'!$E128,"YES","NO")</f>
        <v>NO</v>
      </c>
      <c r="U128" s="95" t="str">
        <f>IF(('RAW DATA'!$D128-'RAW DATA'!$M128)&lt;=5,"YES","NO")</f>
        <v>YES</v>
      </c>
    </row>
    <row r="129" spans="1:21" x14ac:dyDescent="0.25">
      <c r="A129" s="77">
        <v>71</v>
      </c>
      <c r="B129" s="74">
        <v>5282622345</v>
      </c>
      <c r="C129" s="76">
        <v>45761</v>
      </c>
      <c r="D129" s="76">
        <v>45625</v>
      </c>
      <c r="E129" s="76">
        <v>45761</v>
      </c>
      <c r="F129" s="74">
        <v>246204920</v>
      </c>
      <c r="G129" s="82">
        <v>6994</v>
      </c>
      <c r="H129" s="102" t="s">
        <v>14</v>
      </c>
      <c r="I129" s="83">
        <v>7730419969</v>
      </c>
      <c r="J129" s="84">
        <v>45769</v>
      </c>
      <c r="K129" s="74" t="s">
        <v>15</v>
      </c>
      <c r="L129" s="74" t="s">
        <v>16</v>
      </c>
      <c r="M129" s="76">
        <v>45622</v>
      </c>
      <c r="N129" s="76">
        <v>45670.25</v>
      </c>
      <c r="O129" s="73" t="str">
        <f t="shared" si="6"/>
        <v/>
      </c>
      <c r="P129" s="73">
        <f>MONTH('RAW DATA'!$J129)</f>
        <v>4</v>
      </c>
      <c r="Q129" s="73" t="str">
        <f t="shared" si="7"/>
        <v>ICB</v>
      </c>
      <c r="R129" s="74" t="str">
        <f t="shared" si="8"/>
        <v>CHINA</v>
      </c>
      <c r="S129" s="74" t="str">
        <f>IF(OR('RAW DATA'!$D129="",'RAW DATA'!$C129='RAW DATA'!$D129),"NO",IF('RAW DATA'!$C129&lt;'RAW DATA'!$D129,"YES","NO"))</f>
        <v>NO</v>
      </c>
      <c r="T129" s="75" t="str">
        <f>IF('RAW DATA'!$D129='RAW DATA'!$E129,"YES","NO")</f>
        <v>NO</v>
      </c>
      <c r="U129" s="73" t="str">
        <f>IF(('RAW DATA'!$D129-'RAW DATA'!$M129)&lt;=5,"YES","NO")</f>
        <v>YES</v>
      </c>
    </row>
    <row r="130" spans="1:21" x14ac:dyDescent="0.25">
      <c r="A130" s="89">
        <v>71</v>
      </c>
      <c r="B130" s="90">
        <v>5283050055</v>
      </c>
      <c r="C130" s="91">
        <v>45761</v>
      </c>
      <c r="D130" s="91">
        <v>45835</v>
      </c>
      <c r="E130" s="91">
        <v>45761</v>
      </c>
      <c r="F130" s="90">
        <v>246204920</v>
      </c>
      <c r="G130" s="92">
        <v>2761</v>
      </c>
      <c r="H130" s="101" t="s">
        <v>14</v>
      </c>
      <c r="I130" s="93">
        <v>7730419969</v>
      </c>
      <c r="J130" s="94">
        <v>45769</v>
      </c>
      <c r="K130" s="90" t="s">
        <v>15</v>
      </c>
      <c r="L130" s="90" t="s">
        <v>16</v>
      </c>
      <c r="M130" s="91">
        <v>45622</v>
      </c>
      <c r="N130" s="91">
        <v>45670.25</v>
      </c>
      <c r="O130" s="95">
        <f t="shared" si="6"/>
        <v>6</v>
      </c>
      <c r="P130" s="95">
        <f>MONTH('RAW DATA'!$J130)</f>
        <v>4</v>
      </c>
      <c r="Q130" s="95" t="str">
        <f t="shared" si="7"/>
        <v>ICB</v>
      </c>
      <c r="R130" s="90" t="str">
        <f t="shared" si="8"/>
        <v>CHINA</v>
      </c>
      <c r="S130" s="90" t="str">
        <f>IF(OR('RAW DATA'!$D130="",'RAW DATA'!$C130='RAW DATA'!$D130),"NO",IF('RAW DATA'!$C130&lt;'RAW DATA'!$D130,"YES","NO"))</f>
        <v>YES</v>
      </c>
      <c r="T130" s="96" t="str">
        <f>IF('RAW DATA'!$D130='RAW DATA'!$E130,"YES","NO")</f>
        <v>NO</v>
      </c>
      <c r="U130" s="95" t="str">
        <f>IF(('RAW DATA'!$D130-'RAW DATA'!$M130)&lt;=5,"YES","NO")</f>
        <v>NO</v>
      </c>
    </row>
    <row r="131" spans="1:21" x14ac:dyDescent="0.25">
      <c r="A131" s="77">
        <v>71</v>
      </c>
      <c r="B131" s="74">
        <v>5283050056</v>
      </c>
      <c r="C131" s="76">
        <v>45761</v>
      </c>
      <c r="D131" s="76">
        <v>45835</v>
      </c>
      <c r="E131" s="76">
        <v>45761</v>
      </c>
      <c r="F131" s="74">
        <v>246204920</v>
      </c>
      <c r="G131" s="82">
        <v>2761</v>
      </c>
      <c r="H131" s="102" t="s">
        <v>14</v>
      </c>
      <c r="I131" s="83">
        <v>7730419969</v>
      </c>
      <c r="J131" s="84">
        <v>45769</v>
      </c>
      <c r="K131" s="74" t="s">
        <v>15</v>
      </c>
      <c r="L131" s="74" t="s">
        <v>16</v>
      </c>
      <c r="M131" s="76">
        <v>45622</v>
      </c>
      <c r="N131" s="76">
        <v>45670.25</v>
      </c>
      <c r="O131" s="73">
        <f t="shared" si="6"/>
        <v>6</v>
      </c>
      <c r="P131" s="73">
        <f>MONTH('RAW DATA'!$J131)</f>
        <v>4</v>
      </c>
      <c r="Q131" s="73" t="str">
        <f t="shared" si="7"/>
        <v>ICB</v>
      </c>
      <c r="R131" s="74" t="str">
        <f t="shared" si="8"/>
        <v>CHINA</v>
      </c>
      <c r="S131" s="74" t="str">
        <f>IF(OR('RAW DATA'!$D131="",'RAW DATA'!$C131='RAW DATA'!$D131),"NO",IF('RAW DATA'!$C131&lt;'RAW DATA'!$D131,"YES","NO"))</f>
        <v>YES</v>
      </c>
      <c r="T131" s="75" t="str">
        <f>IF('RAW DATA'!$D131='RAW DATA'!$E131,"YES","NO")</f>
        <v>NO</v>
      </c>
      <c r="U131" s="73" t="str">
        <f>IF(('RAW DATA'!$D131-'RAW DATA'!$M131)&lt;=5,"YES","NO")</f>
        <v>NO</v>
      </c>
    </row>
    <row r="132" spans="1:21" x14ac:dyDescent="0.25">
      <c r="A132" s="89">
        <v>71</v>
      </c>
      <c r="B132" s="90">
        <v>5283050057</v>
      </c>
      <c r="C132" s="91">
        <v>45761</v>
      </c>
      <c r="D132" s="91">
        <v>45835</v>
      </c>
      <c r="E132" s="91">
        <v>45761</v>
      </c>
      <c r="F132" s="90">
        <v>246204920</v>
      </c>
      <c r="G132" s="92">
        <v>2761</v>
      </c>
      <c r="H132" s="101" t="s">
        <v>14</v>
      </c>
      <c r="I132" s="93">
        <v>7730419969</v>
      </c>
      <c r="J132" s="94">
        <v>45769</v>
      </c>
      <c r="K132" s="90" t="s">
        <v>15</v>
      </c>
      <c r="L132" s="90" t="s">
        <v>16</v>
      </c>
      <c r="M132" s="91">
        <v>45622</v>
      </c>
      <c r="N132" s="91">
        <v>45670.25</v>
      </c>
      <c r="O132" s="95">
        <f t="shared" si="6"/>
        <v>6</v>
      </c>
      <c r="P132" s="95">
        <f>MONTH('RAW DATA'!$J132)</f>
        <v>4</v>
      </c>
      <c r="Q132" s="95" t="str">
        <f t="shared" si="7"/>
        <v>ICB</v>
      </c>
      <c r="R132" s="90" t="str">
        <f t="shared" si="8"/>
        <v>CHINA</v>
      </c>
      <c r="S132" s="90" t="str">
        <f>IF(OR('RAW DATA'!$D132="",'RAW DATA'!$C132='RAW DATA'!$D132),"NO",IF('RAW DATA'!$C132&lt;'RAW DATA'!$D132,"YES","NO"))</f>
        <v>YES</v>
      </c>
      <c r="T132" s="96" t="str">
        <f>IF('RAW DATA'!$D132='RAW DATA'!$E132,"YES","NO")</f>
        <v>NO</v>
      </c>
      <c r="U132" s="95" t="str">
        <f>IF(('RAW DATA'!$D132-'RAW DATA'!$M132)&lt;=5,"YES","NO")</f>
        <v>NO</v>
      </c>
    </row>
    <row r="133" spans="1:21" x14ac:dyDescent="0.25">
      <c r="A133" s="77">
        <v>71</v>
      </c>
      <c r="B133" s="74">
        <v>5283050072</v>
      </c>
      <c r="C133" s="76">
        <v>45761</v>
      </c>
      <c r="D133" s="76">
        <v>45835</v>
      </c>
      <c r="E133" s="76">
        <v>45761</v>
      </c>
      <c r="F133" s="74">
        <v>246204920</v>
      </c>
      <c r="G133" s="82">
        <v>2761</v>
      </c>
      <c r="H133" s="102" t="s">
        <v>14</v>
      </c>
      <c r="I133" s="83">
        <v>7730419969</v>
      </c>
      <c r="J133" s="84">
        <v>45769</v>
      </c>
      <c r="K133" s="74" t="s">
        <v>15</v>
      </c>
      <c r="L133" s="74" t="s">
        <v>16</v>
      </c>
      <c r="M133" s="76">
        <v>45622</v>
      </c>
      <c r="N133" s="76">
        <v>45670.25</v>
      </c>
      <c r="O133" s="73">
        <f t="shared" si="6"/>
        <v>6</v>
      </c>
      <c r="P133" s="73">
        <f>MONTH('RAW DATA'!$J133)</f>
        <v>4</v>
      </c>
      <c r="Q133" s="73" t="str">
        <f t="shared" si="7"/>
        <v>ICB</v>
      </c>
      <c r="R133" s="74" t="str">
        <f t="shared" si="8"/>
        <v>CHINA</v>
      </c>
      <c r="S133" s="74" t="str">
        <f>IF(OR('RAW DATA'!$D133="",'RAW DATA'!$C133='RAW DATA'!$D133),"NO",IF('RAW DATA'!$C133&lt;'RAW DATA'!$D133,"YES","NO"))</f>
        <v>YES</v>
      </c>
      <c r="T133" s="75" t="str">
        <f>IF('RAW DATA'!$D133='RAW DATA'!$E133,"YES","NO")</f>
        <v>NO</v>
      </c>
      <c r="U133" s="73" t="str">
        <f>IF(('RAW DATA'!$D133-'RAW DATA'!$M133)&lt;=5,"YES","NO")</f>
        <v>NO</v>
      </c>
    </row>
    <row r="134" spans="1:21" x14ac:dyDescent="0.25">
      <c r="A134" s="89">
        <v>71</v>
      </c>
      <c r="B134" s="90">
        <v>5282650834</v>
      </c>
      <c r="C134" s="91">
        <v>45761</v>
      </c>
      <c r="D134" s="91">
        <v>45639</v>
      </c>
      <c r="E134" s="91">
        <v>45761</v>
      </c>
      <c r="F134" s="90">
        <v>245011613</v>
      </c>
      <c r="G134" s="92">
        <v>7679</v>
      </c>
      <c r="H134" s="101" t="s">
        <v>14</v>
      </c>
      <c r="I134" s="93">
        <v>7730419969</v>
      </c>
      <c r="J134" s="94">
        <v>45769</v>
      </c>
      <c r="K134" s="90" t="s">
        <v>15</v>
      </c>
      <c r="L134" s="90" t="s">
        <v>16</v>
      </c>
      <c r="M134" s="91">
        <v>45645</v>
      </c>
      <c r="N134" s="91">
        <v>45671</v>
      </c>
      <c r="O134" s="95" t="str">
        <f t="shared" si="6"/>
        <v/>
      </c>
      <c r="P134" s="95">
        <f>MONTH('RAW DATA'!$J134)</f>
        <v>4</v>
      </c>
      <c r="Q134" s="95" t="str">
        <f t="shared" si="7"/>
        <v>ICB</v>
      </c>
      <c r="R134" s="90" t="str">
        <f t="shared" si="8"/>
        <v>CHINA</v>
      </c>
      <c r="S134" s="90" t="str">
        <f>IF(OR('RAW DATA'!$D134="",'RAW DATA'!$C134='RAW DATA'!$D134),"NO",IF('RAW DATA'!$C134&lt;'RAW DATA'!$D134,"YES","NO"))</f>
        <v>NO</v>
      </c>
      <c r="T134" s="96" t="str">
        <f>IF('RAW DATA'!$D134='RAW DATA'!$E134,"YES","NO")</f>
        <v>NO</v>
      </c>
      <c r="U134" s="95" t="str">
        <f>IF(('RAW DATA'!$D134-'RAW DATA'!$M134)&lt;=5,"YES","NO")</f>
        <v>YES</v>
      </c>
    </row>
    <row r="135" spans="1:21" x14ac:dyDescent="0.25">
      <c r="A135" s="77">
        <v>71</v>
      </c>
      <c r="B135" s="74">
        <v>5282651930</v>
      </c>
      <c r="C135" s="76">
        <v>45761</v>
      </c>
      <c r="D135" s="76">
        <v>45641</v>
      </c>
      <c r="E135" s="76">
        <v>45761</v>
      </c>
      <c r="F135" s="74">
        <v>245011612</v>
      </c>
      <c r="G135" s="82">
        <v>2755</v>
      </c>
      <c r="H135" s="102" t="s">
        <v>14</v>
      </c>
      <c r="I135" s="83">
        <v>7730419969</v>
      </c>
      <c r="J135" s="84">
        <v>45769</v>
      </c>
      <c r="K135" s="74" t="s">
        <v>15</v>
      </c>
      <c r="L135" s="74" t="s">
        <v>16</v>
      </c>
      <c r="M135" s="76">
        <v>45637</v>
      </c>
      <c r="N135" s="76">
        <v>45671</v>
      </c>
      <c r="O135" s="73" t="str">
        <f t="shared" si="6"/>
        <v/>
      </c>
      <c r="P135" s="73">
        <f>MONTH('RAW DATA'!$J135)</f>
        <v>4</v>
      </c>
      <c r="Q135" s="73" t="str">
        <f t="shared" si="7"/>
        <v>ICB</v>
      </c>
      <c r="R135" s="74" t="str">
        <f t="shared" si="8"/>
        <v>CHINA</v>
      </c>
      <c r="S135" s="74" t="str">
        <f>IF(OR('RAW DATA'!$D135="",'RAW DATA'!$C135='RAW DATA'!$D135),"NO",IF('RAW DATA'!$C135&lt;'RAW DATA'!$D135,"YES","NO"))</f>
        <v>NO</v>
      </c>
      <c r="T135" s="75" t="str">
        <f>IF('RAW DATA'!$D135='RAW DATA'!$E135,"YES","NO")</f>
        <v>NO</v>
      </c>
      <c r="U135" s="73" t="str">
        <f>IF(('RAW DATA'!$D135-'RAW DATA'!$M135)&lt;=5,"YES","NO")</f>
        <v>YES</v>
      </c>
    </row>
    <row r="136" spans="1:21" x14ac:dyDescent="0.25">
      <c r="A136" s="89">
        <v>71</v>
      </c>
      <c r="B136" s="90">
        <v>5282682990</v>
      </c>
      <c r="C136" s="91">
        <v>45761</v>
      </c>
      <c r="D136" s="91">
        <v>45654</v>
      </c>
      <c r="E136" s="91">
        <v>45761</v>
      </c>
      <c r="F136" s="90">
        <v>245011596</v>
      </c>
      <c r="G136" s="92">
        <v>2759</v>
      </c>
      <c r="H136" s="101" t="s">
        <v>14</v>
      </c>
      <c r="I136" s="93">
        <v>7730419969</v>
      </c>
      <c r="J136" s="94">
        <v>45769</v>
      </c>
      <c r="K136" s="90" t="s">
        <v>15</v>
      </c>
      <c r="L136" s="90" t="s">
        <v>16</v>
      </c>
      <c r="M136" s="91">
        <v>45638</v>
      </c>
      <c r="N136" s="91">
        <v>45671</v>
      </c>
      <c r="O136" s="95" t="str">
        <f t="shared" si="6"/>
        <v/>
      </c>
      <c r="P136" s="95">
        <f>MONTH('RAW DATA'!$J136)</f>
        <v>4</v>
      </c>
      <c r="Q136" s="95" t="str">
        <f t="shared" si="7"/>
        <v>ICB</v>
      </c>
      <c r="R136" s="90" t="str">
        <f t="shared" si="8"/>
        <v>CHINA</v>
      </c>
      <c r="S136" s="90" t="str">
        <f>IF(OR('RAW DATA'!$D136="",'RAW DATA'!$C136='RAW DATA'!$D136),"NO",IF('RAW DATA'!$C136&lt;'RAW DATA'!$D136,"YES","NO"))</f>
        <v>NO</v>
      </c>
      <c r="T136" s="96" t="str">
        <f>IF('RAW DATA'!$D136='RAW DATA'!$E136,"YES","NO")</f>
        <v>NO</v>
      </c>
      <c r="U136" s="95" t="str">
        <f>IF(('RAW DATA'!$D136-'RAW DATA'!$M136)&lt;=5,"YES","NO")</f>
        <v>NO</v>
      </c>
    </row>
    <row r="137" spans="1:21" x14ac:dyDescent="0.25">
      <c r="A137" s="77">
        <v>71</v>
      </c>
      <c r="B137" s="74">
        <v>5282682993</v>
      </c>
      <c r="C137" s="76">
        <v>45761</v>
      </c>
      <c r="D137" s="76">
        <v>45654</v>
      </c>
      <c r="E137" s="76">
        <v>45761</v>
      </c>
      <c r="F137" s="74">
        <v>245011577</v>
      </c>
      <c r="G137" s="82">
        <v>2759</v>
      </c>
      <c r="H137" s="102" t="s">
        <v>14</v>
      </c>
      <c r="I137" s="83">
        <v>7730419969</v>
      </c>
      <c r="J137" s="84">
        <v>45769</v>
      </c>
      <c r="K137" s="74" t="s">
        <v>15</v>
      </c>
      <c r="L137" s="74" t="s">
        <v>16</v>
      </c>
      <c r="M137" s="76">
        <v>45638</v>
      </c>
      <c r="N137" s="76">
        <v>45671</v>
      </c>
      <c r="O137" s="73" t="str">
        <f t="shared" si="6"/>
        <v/>
      </c>
      <c r="P137" s="73">
        <f>MONTH('RAW DATA'!$J137)</f>
        <v>4</v>
      </c>
      <c r="Q137" s="73" t="str">
        <f t="shared" si="7"/>
        <v>ICB</v>
      </c>
      <c r="R137" s="74" t="str">
        <f t="shared" si="8"/>
        <v>CHINA</v>
      </c>
      <c r="S137" s="74" t="str">
        <f>IF(OR('RAW DATA'!$D137="",'RAW DATA'!$C137='RAW DATA'!$D137),"NO",IF('RAW DATA'!$C137&lt;'RAW DATA'!$D137,"YES","NO"))</f>
        <v>NO</v>
      </c>
      <c r="T137" s="75" t="str">
        <f>IF('RAW DATA'!$D137='RAW DATA'!$E137,"YES","NO")</f>
        <v>NO</v>
      </c>
      <c r="U137" s="73" t="str">
        <f>IF(('RAW DATA'!$D137-'RAW DATA'!$M137)&lt;=5,"YES","NO")</f>
        <v>NO</v>
      </c>
    </row>
    <row r="138" spans="1:21" x14ac:dyDescent="0.25">
      <c r="A138" s="89">
        <v>515</v>
      </c>
      <c r="B138" s="90">
        <v>5547410943</v>
      </c>
      <c r="C138" s="91">
        <v>45702</v>
      </c>
      <c r="D138" s="91">
        <v>45643</v>
      </c>
      <c r="E138" s="91">
        <v>45702</v>
      </c>
      <c r="F138" s="90" t="s">
        <v>24</v>
      </c>
      <c r="G138" s="92">
        <v>347</v>
      </c>
      <c r="H138" s="101" t="s">
        <v>14</v>
      </c>
      <c r="I138" s="93">
        <v>7730415196</v>
      </c>
      <c r="J138" s="94">
        <v>45729</v>
      </c>
      <c r="K138" s="90" t="s">
        <v>15</v>
      </c>
      <c r="L138" s="90" t="s">
        <v>20</v>
      </c>
      <c r="M138" s="91">
        <v>45638</v>
      </c>
      <c r="N138" s="91">
        <v>45671</v>
      </c>
      <c r="O138" s="95" t="str">
        <f t="shared" si="6"/>
        <v/>
      </c>
      <c r="P138" s="95">
        <f>MONTH('RAW DATA'!$J138)</f>
        <v>3</v>
      </c>
      <c r="Q138" s="95" t="str">
        <f t="shared" si="7"/>
        <v>ICB</v>
      </c>
      <c r="R138" s="90" t="str">
        <f t="shared" si="8"/>
        <v>CHINA</v>
      </c>
      <c r="S138" s="90" t="str">
        <f>IF(OR('RAW DATA'!$D138="",'RAW DATA'!$C138='RAW DATA'!$D138),"NO",IF('RAW DATA'!$C138&lt;'RAW DATA'!$D138,"YES","NO"))</f>
        <v>NO</v>
      </c>
      <c r="T138" s="96" t="str">
        <f>IF('RAW DATA'!$D138='RAW DATA'!$E138,"YES","NO")</f>
        <v>NO</v>
      </c>
      <c r="U138" s="95" t="str">
        <f>IF(('RAW DATA'!$D138-'RAW DATA'!$M138)&lt;=5,"YES","NO")</f>
        <v>YES</v>
      </c>
    </row>
    <row r="139" spans="1:21" x14ac:dyDescent="0.25">
      <c r="A139" s="77">
        <v>515</v>
      </c>
      <c r="B139" s="74">
        <v>5547410944</v>
      </c>
      <c r="C139" s="76">
        <v>45702</v>
      </c>
      <c r="D139" s="76">
        <v>45643</v>
      </c>
      <c r="E139" s="76">
        <v>45702</v>
      </c>
      <c r="F139" s="74" t="s">
        <v>24</v>
      </c>
      <c r="G139" s="82">
        <v>986</v>
      </c>
      <c r="H139" s="102" t="s">
        <v>14</v>
      </c>
      <c r="I139" s="83">
        <v>7730415196</v>
      </c>
      <c r="J139" s="84">
        <v>45729</v>
      </c>
      <c r="K139" s="74" t="s">
        <v>15</v>
      </c>
      <c r="L139" s="74" t="s">
        <v>20</v>
      </c>
      <c r="M139" s="76">
        <v>45638</v>
      </c>
      <c r="N139" s="76">
        <v>45671</v>
      </c>
      <c r="O139" s="73" t="str">
        <f t="shared" si="6"/>
        <v/>
      </c>
      <c r="P139" s="73">
        <f>MONTH('RAW DATA'!$J139)</f>
        <v>3</v>
      </c>
      <c r="Q139" s="73" t="str">
        <f t="shared" si="7"/>
        <v>ICB</v>
      </c>
      <c r="R139" s="74" t="str">
        <f t="shared" si="8"/>
        <v>CHINA</v>
      </c>
      <c r="S139" s="74" t="str">
        <f>IF(OR('RAW DATA'!$D139="",'RAW DATA'!$C139='RAW DATA'!$D139),"NO",IF('RAW DATA'!$C139&lt;'RAW DATA'!$D139,"YES","NO"))</f>
        <v>NO</v>
      </c>
      <c r="T139" s="75" t="str">
        <f>IF('RAW DATA'!$D139='RAW DATA'!$E139,"YES","NO")</f>
        <v>NO</v>
      </c>
      <c r="U139" s="73" t="str">
        <f>IF(('RAW DATA'!$D139-'RAW DATA'!$M139)&lt;=5,"YES","NO")</f>
        <v>YES</v>
      </c>
    </row>
    <row r="140" spans="1:21" x14ac:dyDescent="0.25">
      <c r="A140" s="89">
        <v>515</v>
      </c>
      <c r="B140" s="90">
        <v>5547410945</v>
      </c>
      <c r="C140" s="91">
        <v>45702</v>
      </c>
      <c r="D140" s="91">
        <v>45643</v>
      </c>
      <c r="E140" s="91">
        <v>45702</v>
      </c>
      <c r="F140" s="90" t="s">
        <v>24</v>
      </c>
      <c r="G140" s="92">
        <v>11795</v>
      </c>
      <c r="H140" s="101" t="s">
        <v>14</v>
      </c>
      <c r="I140" s="93">
        <v>7730415196</v>
      </c>
      <c r="J140" s="94">
        <v>45729</v>
      </c>
      <c r="K140" s="90" t="s">
        <v>15</v>
      </c>
      <c r="L140" s="90" t="s">
        <v>20</v>
      </c>
      <c r="M140" s="91">
        <v>45638</v>
      </c>
      <c r="N140" s="91">
        <v>45671</v>
      </c>
      <c r="O140" s="95" t="str">
        <f t="shared" si="6"/>
        <v/>
      </c>
      <c r="P140" s="95">
        <f>MONTH('RAW DATA'!$J140)</f>
        <v>3</v>
      </c>
      <c r="Q140" s="95" t="str">
        <f t="shared" si="7"/>
        <v>ICB</v>
      </c>
      <c r="R140" s="90" t="str">
        <f t="shared" si="8"/>
        <v>CHINA</v>
      </c>
      <c r="S140" s="90" t="str">
        <f>IF(OR('RAW DATA'!$D140="",'RAW DATA'!$C140='RAW DATA'!$D140),"NO",IF('RAW DATA'!$C140&lt;'RAW DATA'!$D140,"YES","NO"))</f>
        <v>NO</v>
      </c>
      <c r="T140" s="96" t="str">
        <f>IF('RAW DATA'!$D140='RAW DATA'!$E140,"YES","NO")</f>
        <v>NO</v>
      </c>
      <c r="U140" s="95" t="str">
        <f>IF(('RAW DATA'!$D140-'RAW DATA'!$M140)&lt;=5,"YES","NO")</f>
        <v>YES</v>
      </c>
    </row>
    <row r="141" spans="1:21" x14ac:dyDescent="0.25">
      <c r="A141" s="77">
        <v>515</v>
      </c>
      <c r="B141" s="74">
        <v>5547410946</v>
      </c>
      <c r="C141" s="76">
        <v>45702</v>
      </c>
      <c r="D141" s="76">
        <v>45643</v>
      </c>
      <c r="E141" s="76">
        <v>45702</v>
      </c>
      <c r="F141" s="74" t="s">
        <v>24</v>
      </c>
      <c r="G141" s="82">
        <v>876</v>
      </c>
      <c r="H141" s="102" t="s">
        <v>14</v>
      </c>
      <c r="I141" s="83">
        <v>7730415196</v>
      </c>
      <c r="J141" s="84">
        <v>45729</v>
      </c>
      <c r="K141" s="74" t="s">
        <v>15</v>
      </c>
      <c r="L141" s="74" t="s">
        <v>20</v>
      </c>
      <c r="M141" s="76">
        <v>45638</v>
      </c>
      <c r="N141" s="76">
        <v>45671</v>
      </c>
      <c r="O141" s="73" t="str">
        <f t="shared" si="6"/>
        <v/>
      </c>
      <c r="P141" s="73">
        <f>MONTH('RAW DATA'!$J141)</f>
        <v>3</v>
      </c>
      <c r="Q141" s="73" t="str">
        <f t="shared" si="7"/>
        <v>ICB</v>
      </c>
      <c r="R141" s="74" t="str">
        <f t="shared" si="8"/>
        <v>CHINA</v>
      </c>
      <c r="S141" s="74" t="str">
        <f>IF(OR('RAW DATA'!$D141="",'RAW DATA'!$C141='RAW DATA'!$D141),"NO",IF('RAW DATA'!$C141&lt;'RAW DATA'!$D141,"YES","NO"))</f>
        <v>NO</v>
      </c>
      <c r="T141" s="75" t="str">
        <f>IF('RAW DATA'!$D141='RAW DATA'!$E141,"YES","NO")</f>
        <v>NO</v>
      </c>
      <c r="U141" s="73" t="str">
        <f>IF(('RAW DATA'!$D141-'RAW DATA'!$M141)&lt;=5,"YES","NO")</f>
        <v>YES</v>
      </c>
    </row>
    <row r="142" spans="1:21" x14ac:dyDescent="0.25">
      <c r="A142" s="89">
        <v>515</v>
      </c>
      <c r="B142" s="90">
        <v>5547410947</v>
      </c>
      <c r="C142" s="91">
        <v>45702</v>
      </c>
      <c r="D142" s="91">
        <v>45643</v>
      </c>
      <c r="E142" s="91">
        <v>45702</v>
      </c>
      <c r="F142" s="90" t="s">
        <v>24</v>
      </c>
      <c r="G142" s="92">
        <v>3885</v>
      </c>
      <c r="H142" s="101" t="s">
        <v>14</v>
      </c>
      <c r="I142" s="93">
        <v>7730415196</v>
      </c>
      <c r="J142" s="94">
        <v>45729</v>
      </c>
      <c r="K142" s="90" t="s">
        <v>15</v>
      </c>
      <c r="L142" s="90" t="s">
        <v>20</v>
      </c>
      <c r="M142" s="91">
        <v>45638</v>
      </c>
      <c r="N142" s="91">
        <v>45671</v>
      </c>
      <c r="O142" s="95" t="str">
        <f t="shared" si="6"/>
        <v/>
      </c>
      <c r="P142" s="95">
        <f>MONTH('RAW DATA'!$J142)</f>
        <v>3</v>
      </c>
      <c r="Q142" s="95" t="str">
        <f t="shared" si="7"/>
        <v>ICB</v>
      </c>
      <c r="R142" s="90" t="str">
        <f t="shared" si="8"/>
        <v>CHINA</v>
      </c>
      <c r="S142" s="90" t="str">
        <f>IF(OR('RAW DATA'!$D142="",'RAW DATA'!$C142='RAW DATA'!$D142),"NO",IF('RAW DATA'!$C142&lt;'RAW DATA'!$D142,"YES","NO"))</f>
        <v>NO</v>
      </c>
      <c r="T142" s="96" t="str">
        <f>IF('RAW DATA'!$D142='RAW DATA'!$E142,"YES","NO")</f>
        <v>NO</v>
      </c>
      <c r="U142" s="95" t="str">
        <f>IF(('RAW DATA'!$D142-'RAW DATA'!$M142)&lt;=5,"YES","NO")</f>
        <v>YES</v>
      </c>
    </row>
    <row r="143" spans="1:21" x14ac:dyDescent="0.25">
      <c r="A143" s="77">
        <v>515</v>
      </c>
      <c r="B143" s="74">
        <v>5547410950</v>
      </c>
      <c r="C143" s="76">
        <v>45702</v>
      </c>
      <c r="D143" s="76">
        <v>45643</v>
      </c>
      <c r="E143" s="76">
        <v>45702</v>
      </c>
      <c r="F143" s="74">
        <v>247662120</v>
      </c>
      <c r="G143" s="82">
        <v>248</v>
      </c>
      <c r="H143" s="102" t="s">
        <v>14</v>
      </c>
      <c r="I143" s="83">
        <v>7730415196</v>
      </c>
      <c r="J143" s="84">
        <v>45729</v>
      </c>
      <c r="K143" s="74" t="s">
        <v>15</v>
      </c>
      <c r="L143" s="74" t="s">
        <v>20</v>
      </c>
      <c r="M143" s="76">
        <v>45679</v>
      </c>
      <c r="N143" s="76">
        <v>45671</v>
      </c>
      <c r="O143" s="73" t="str">
        <f t="shared" si="6"/>
        <v/>
      </c>
      <c r="P143" s="73">
        <f>MONTH('RAW DATA'!$J143)</f>
        <v>3</v>
      </c>
      <c r="Q143" s="73" t="str">
        <f t="shared" si="7"/>
        <v>ICB</v>
      </c>
      <c r="R143" s="74" t="str">
        <f t="shared" si="8"/>
        <v>CHINA</v>
      </c>
      <c r="S143" s="74" t="str">
        <f>IF(OR('RAW DATA'!$D143="",'RAW DATA'!$C143='RAW DATA'!$D143),"NO",IF('RAW DATA'!$C143&lt;'RAW DATA'!$D143,"YES","NO"))</f>
        <v>NO</v>
      </c>
      <c r="T143" s="75" t="str">
        <f>IF('RAW DATA'!$D143='RAW DATA'!$E143,"YES","NO")</f>
        <v>NO</v>
      </c>
      <c r="U143" s="73" t="str">
        <f>IF(('RAW DATA'!$D143-'RAW DATA'!$M143)&lt;=5,"YES","NO")</f>
        <v>YES</v>
      </c>
    </row>
    <row r="144" spans="1:21" x14ac:dyDescent="0.25">
      <c r="A144" s="89">
        <v>515</v>
      </c>
      <c r="B144" s="90">
        <v>5547410964</v>
      </c>
      <c r="C144" s="91">
        <v>45702</v>
      </c>
      <c r="D144" s="91">
        <v>45643</v>
      </c>
      <c r="E144" s="91">
        <v>45702</v>
      </c>
      <c r="F144" s="90" t="s">
        <v>24</v>
      </c>
      <c r="G144" s="92">
        <v>33</v>
      </c>
      <c r="H144" s="101" t="s">
        <v>14</v>
      </c>
      <c r="I144" s="93">
        <v>7730415196</v>
      </c>
      <c r="J144" s="94">
        <v>45729</v>
      </c>
      <c r="K144" s="90" t="s">
        <v>15</v>
      </c>
      <c r="L144" s="90" t="s">
        <v>20</v>
      </c>
      <c r="M144" s="91">
        <v>45638</v>
      </c>
      <c r="N144" s="91">
        <v>45671</v>
      </c>
      <c r="O144" s="95" t="str">
        <f t="shared" si="6"/>
        <v/>
      </c>
      <c r="P144" s="95">
        <f>MONTH('RAW DATA'!$J144)</f>
        <v>3</v>
      </c>
      <c r="Q144" s="95" t="str">
        <f t="shared" si="7"/>
        <v>ICB</v>
      </c>
      <c r="R144" s="90" t="str">
        <f t="shared" si="8"/>
        <v>CHINA</v>
      </c>
      <c r="S144" s="90" t="str">
        <f>IF(OR('RAW DATA'!$D144="",'RAW DATA'!$C144='RAW DATA'!$D144),"NO",IF('RAW DATA'!$C144&lt;'RAW DATA'!$D144,"YES","NO"))</f>
        <v>NO</v>
      </c>
      <c r="T144" s="96" t="str">
        <f>IF('RAW DATA'!$D144='RAW DATA'!$E144,"YES","NO")</f>
        <v>NO</v>
      </c>
      <c r="U144" s="95" t="str">
        <f>IF(('RAW DATA'!$D144-'RAW DATA'!$M144)&lt;=5,"YES","NO")</f>
        <v>YES</v>
      </c>
    </row>
    <row r="145" spans="1:21" x14ac:dyDescent="0.25">
      <c r="A145" s="77">
        <v>515</v>
      </c>
      <c r="B145" s="74">
        <v>5547410965</v>
      </c>
      <c r="C145" s="76">
        <v>45702</v>
      </c>
      <c r="D145" s="76">
        <v>45643</v>
      </c>
      <c r="E145" s="76">
        <v>45702</v>
      </c>
      <c r="F145" s="74" t="s">
        <v>24</v>
      </c>
      <c r="G145" s="82">
        <v>1665</v>
      </c>
      <c r="H145" s="102" t="s">
        <v>14</v>
      </c>
      <c r="I145" s="83">
        <v>7730415196</v>
      </c>
      <c r="J145" s="84">
        <v>45729</v>
      </c>
      <c r="K145" s="74" t="s">
        <v>15</v>
      </c>
      <c r="L145" s="74" t="s">
        <v>20</v>
      </c>
      <c r="M145" s="76">
        <v>45638</v>
      </c>
      <c r="N145" s="76">
        <v>45671</v>
      </c>
      <c r="O145" s="73" t="str">
        <f t="shared" si="6"/>
        <v/>
      </c>
      <c r="P145" s="73">
        <f>MONTH('RAW DATA'!$J145)</f>
        <v>3</v>
      </c>
      <c r="Q145" s="73" t="str">
        <f t="shared" si="7"/>
        <v>ICB</v>
      </c>
      <c r="R145" s="74" t="str">
        <f t="shared" si="8"/>
        <v>CHINA</v>
      </c>
      <c r="S145" s="74" t="str">
        <f>IF(OR('RAW DATA'!$D145="",'RAW DATA'!$C145='RAW DATA'!$D145),"NO",IF('RAW DATA'!$C145&lt;'RAW DATA'!$D145,"YES","NO"))</f>
        <v>NO</v>
      </c>
      <c r="T145" s="75" t="str">
        <f>IF('RAW DATA'!$D145='RAW DATA'!$E145,"YES","NO")</f>
        <v>NO</v>
      </c>
      <c r="U145" s="73" t="str">
        <f>IF(('RAW DATA'!$D145-'RAW DATA'!$M145)&lt;=5,"YES","NO")</f>
        <v>YES</v>
      </c>
    </row>
    <row r="146" spans="1:21" x14ac:dyDescent="0.25">
      <c r="A146" s="89">
        <v>515</v>
      </c>
      <c r="B146" s="90">
        <v>5547410966</v>
      </c>
      <c r="C146" s="91">
        <v>45702</v>
      </c>
      <c r="D146" s="91">
        <v>45643</v>
      </c>
      <c r="E146" s="91">
        <v>45702</v>
      </c>
      <c r="F146" s="90" t="s">
        <v>24</v>
      </c>
      <c r="G146" s="92">
        <v>833</v>
      </c>
      <c r="H146" s="101" t="s">
        <v>14</v>
      </c>
      <c r="I146" s="93">
        <v>7730415196</v>
      </c>
      <c r="J146" s="94">
        <v>45729</v>
      </c>
      <c r="K146" s="90" t="s">
        <v>15</v>
      </c>
      <c r="L146" s="90" t="s">
        <v>20</v>
      </c>
      <c r="M146" s="91">
        <v>45638</v>
      </c>
      <c r="N146" s="91">
        <v>45671</v>
      </c>
      <c r="O146" s="95" t="str">
        <f t="shared" si="6"/>
        <v/>
      </c>
      <c r="P146" s="95">
        <f>MONTH('RAW DATA'!$J146)</f>
        <v>3</v>
      </c>
      <c r="Q146" s="95" t="str">
        <f t="shared" si="7"/>
        <v>ICB</v>
      </c>
      <c r="R146" s="90" t="str">
        <f t="shared" si="8"/>
        <v>CHINA</v>
      </c>
      <c r="S146" s="90" t="str">
        <f>IF(OR('RAW DATA'!$D146="",'RAW DATA'!$C146='RAW DATA'!$D146),"NO",IF('RAW DATA'!$C146&lt;'RAW DATA'!$D146,"YES","NO"))</f>
        <v>NO</v>
      </c>
      <c r="T146" s="96" t="str">
        <f>IF('RAW DATA'!$D146='RAW DATA'!$E146,"YES","NO")</f>
        <v>NO</v>
      </c>
      <c r="U146" s="95" t="str">
        <f>IF(('RAW DATA'!$D146-'RAW DATA'!$M146)&lt;=5,"YES","NO")</f>
        <v>YES</v>
      </c>
    </row>
    <row r="147" spans="1:21" x14ac:dyDescent="0.25">
      <c r="A147" s="77">
        <v>515</v>
      </c>
      <c r="B147" s="74">
        <v>5547410967</v>
      </c>
      <c r="C147" s="76">
        <v>45702</v>
      </c>
      <c r="D147" s="76">
        <v>45643</v>
      </c>
      <c r="E147" s="76">
        <v>45702</v>
      </c>
      <c r="F147" s="74" t="s">
        <v>24</v>
      </c>
      <c r="G147" s="82">
        <v>446</v>
      </c>
      <c r="H147" s="102" t="s">
        <v>14</v>
      </c>
      <c r="I147" s="83">
        <v>7730415196</v>
      </c>
      <c r="J147" s="84">
        <v>45729</v>
      </c>
      <c r="K147" s="74" t="s">
        <v>15</v>
      </c>
      <c r="L147" s="74" t="s">
        <v>20</v>
      </c>
      <c r="M147" s="76">
        <v>45638</v>
      </c>
      <c r="N147" s="76">
        <v>45671</v>
      </c>
      <c r="O147" s="73" t="str">
        <f t="shared" si="6"/>
        <v/>
      </c>
      <c r="P147" s="73">
        <f>MONTH('RAW DATA'!$J147)</f>
        <v>3</v>
      </c>
      <c r="Q147" s="73" t="str">
        <f t="shared" si="7"/>
        <v>ICB</v>
      </c>
      <c r="R147" s="74" t="str">
        <f t="shared" si="8"/>
        <v>CHINA</v>
      </c>
      <c r="S147" s="74" t="str">
        <f>IF(OR('RAW DATA'!$D147="",'RAW DATA'!$C147='RAW DATA'!$D147),"NO",IF('RAW DATA'!$C147&lt;'RAW DATA'!$D147,"YES","NO"))</f>
        <v>NO</v>
      </c>
      <c r="T147" s="75" t="str">
        <f>IF('RAW DATA'!$D147='RAW DATA'!$E147,"YES","NO")</f>
        <v>NO</v>
      </c>
      <c r="U147" s="73" t="str">
        <f>IF(('RAW DATA'!$D147-'RAW DATA'!$M147)&lt;=5,"YES","NO")</f>
        <v>YES</v>
      </c>
    </row>
    <row r="148" spans="1:21" x14ac:dyDescent="0.25">
      <c r="A148" s="89">
        <v>515</v>
      </c>
      <c r="B148" s="90">
        <v>5547410968</v>
      </c>
      <c r="C148" s="91">
        <v>45702</v>
      </c>
      <c r="D148" s="91">
        <v>45643</v>
      </c>
      <c r="E148" s="91">
        <v>45702</v>
      </c>
      <c r="F148" s="90" t="s">
        <v>24</v>
      </c>
      <c r="G148" s="92">
        <v>6068</v>
      </c>
      <c r="H148" s="101" t="s">
        <v>14</v>
      </c>
      <c r="I148" s="93">
        <v>7730415196</v>
      </c>
      <c r="J148" s="94">
        <v>45729</v>
      </c>
      <c r="K148" s="90" t="s">
        <v>15</v>
      </c>
      <c r="L148" s="90" t="s">
        <v>20</v>
      </c>
      <c r="M148" s="91">
        <v>45638</v>
      </c>
      <c r="N148" s="91">
        <v>45671</v>
      </c>
      <c r="O148" s="95" t="str">
        <f t="shared" si="6"/>
        <v/>
      </c>
      <c r="P148" s="95">
        <f>MONTH('RAW DATA'!$J148)</f>
        <v>3</v>
      </c>
      <c r="Q148" s="95" t="str">
        <f t="shared" si="7"/>
        <v>ICB</v>
      </c>
      <c r="R148" s="90" t="str">
        <f t="shared" si="8"/>
        <v>CHINA</v>
      </c>
      <c r="S148" s="90" t="str">
        <f>IF(OR('RAW DATA'!$D148="",'RAW DATA'!$C148='RAW DATA'!$D148),"NO",IF('RAW DATA'!$C148&lt;'RAW DATA'!$D148,"YES","NO"))</f>
        <v>NO</v>
      </c>
      <c r="T148" s="96" t="str">
        <f>IF('RAW DATA'!$D148='RAW DATA'!$E148,"YES","NO")</f>
        <v>NO</v>
      </c>
      <c r="U148" s="95" t="str">
        <f>IF(('RAW DATA'!$D148-'RAW DATA'!$M148)&lt;=5,"YES","NO")</f>
        <v>YES</v>
      </c>
    </row>
    <row r="149" spans="1:21" x14ac:dyDescent="0.25">
      <c r="A149" s="77">
        <v>515</v>
      </c>
      <c r="B149" s="74">
        <v>5547410970</v>
      </c>
      <c r="C149" s="76">
        <v>45702</v>
      </c>
      <c r="D149" s="76">
        <v>45643</v>
      </c>
      <c r="E149" s="76">
        <v>45702</v>
      </c>
      <c r="F149" s="74" t="s">
        <v>24</v>
      </c>
      <c r="G149" s="82">
        <v>2876</v>
      </c>
      <c r="H149" s="102" t="s">
        <v>14</v>
      </c>
      <c r="I149" s="83">
        <v>7730415196</v>
      </c>
      <c r="J149" s="84">
        <v>45729</v>
      </c>
      <c r="K149" s="74" t="s">
        <v>15</v>
      </c>
      <c r="L149" s="74" t="s">
        <v>20</v>
      </c>
      <c r="M149" s="76">
        <v>45638</v>
      </c>
      <c r="N149" s="76">
        <v>45671</v>
      </c>
      <c r="O149" s="73" t="str">
        <f t="shared" si="6"/>
        <v/>
      </c>
      <c r="P149" s="73">
        <f>MONTH('RAW DATA'!$J149)</f>
        <v>3</v>
      </c>
      <c r="Q149" s="73" t="str">
        <f t="shared" si="7"/>
        <v>ICB</v>
      </c>
      <c r="R149" s="74" t="str">
        <f t="shared" si="8"/>
        <v>CHINA</v>
      </c>
      <c r="S149" s="74" t="str">
        <f>IF(OR('RAW DATA'!$D149="",'RAW DATA'!$C149='RAW DATA'!$D149),"NO",IF('RAW DATA'!$C149&lt;'RAW DATA'!$D149,"YES","NO"))</f>
        <v>NO</v>
      </c>
      <c r="T149" s="75" t="str">
        <f>IF('RAW DATA'!$D149='RAW DATA'!$E149,"YES","NO")</f>
        <v>NO</v>
      </c>
      <c r="U149" s="73" t="str">
        <f>IF(('RAW DATA'!$D149-'RAW DATA'!$M149)&lt;=5,"YES","NO")</f>
        <v>YES</v>
      </c>
    </row>
    <row r="150" spans="1:21" x14ac:dyDescent="0.25">
      <c r="A150" s="89">
        <v>515</v>
      </c>
      <c r="B150" s="90">
        <v>5547410971</v>
      </c>
      <c r="C150" s="91">
        <v>45702</v>
      </c>
      <c r="D150" s="91">
        <v>45643</v>
      </c>
      <c r="E150" s="91">
        <v>45702</v>
      </c>
      <c r="F150" s="90" t="s">
        <v>24</v>
      </c>
      <c r="G150" s="92">
        <v>2079</v>
      </c>
      <c r="H150" s="101" t="s">
        <v>14</v>
      </c>
      <c r="I150" s="93">
        <v>7730415196</v>
      </c>
      <c r="J150" s="94">
        <v>45729</v>
      </c>
      <c r="K150" s="90" t="s">
        <v>15</v>
      </c>
      <c r="L150" s="90" t="s">
        <v>20</v>
      </c>
      <c r="M150" s="91">
        <v>45638</v>
      </c>
      <c r="N150" s="91">
        <v>45671</v>
      </c>
      <c r="O150" s="95" t="str">
        <f t="shared" si="6"/>
        <v/>
      </c>
      <c r="P150" s="95">
        <f>MONTH('RAW DATA'!$J150)</f>
        <v>3</v>
      </c>
      <c r="Q150" s="95" t="str">
        <f t="shared" si="7"/>
        <v>ICB</v>
      </c>
      <c r="R150" s="90" t="str">
        <f t="shared" si="8"/>
        <v>CHINA</v>
      </c>
      <c r="S150" s="90" t="str">
        <f>IF(OR('RAW DATA'!$D150="",'RAW DATA'!$C150='RAW DATA'!$D150),"NO",IF('RAW DATA'!$C150&lt;'RAW DATA'!$D150,"YES","NO"))</f>
        <v>NO</v>
      </c>
      <c r="T150" s="96" t="str">
        <f>IF('RAW DATA'!$D150='RAW DATA'!$E150,"YES","NO")</f>
        <v>NO</v>
      </c>
      <c r="U150" s="95" t="str">
        <f>IF(('RAW DATA'!$D150-'RAW DATA'!$M150)&lt;=5,"YES","NO")</f>
        <v>YES</v>
      </c>
    </row>
    <row r="151" spans="1:21" x14ac:dyDescent="0.25">
      <c r="A151" s="77">
        <v>515</v>
      </c>
      <c r="B151" s="74">
        <v>5547410973</v>
      </c>
      <c r="C151" s="76">
        <v>45702</v>
      </c>
      <c r="D151" s="76">
        <v>45643</v>
      </c>
      <c r="E151" s="76">
        <v>45702</v>
      </c>
      <c r="F151" s="74">
        <v>247662120</v>
      </c>
      <c r="G151" s="82">
        <v>1014</v>
      </c>
      <c r="H151" s="102" t="s">
        <v>14</v>
      </c>
      <c r="I151" s="83">
        <v>7730415196</v>
      </c>
      <c r="J151" s="84">
        <v>45729</v>
      </c>
      <c r="K151" s="74" t="s">
        <v>15</v>
      </c>
      <c r="L151" s="74" t="s">
        <v>20</v>
      </c>
      <c r="M151" s="76">
        <v>45679</v>
      </c>
      <c r="N151" s="76">
        <v>45671</v>
      </c>
      <c r="O151" s="73" t="str">
        <f t="shared" si="6"/>
        <v/>
      </c>
      <c r="P151" s="73">
        <f>MONTH('RAW DATA'!$J151)</f>
        <v>3</v>
      </c>
      <c r="Q151" s="73" t="str">
        <f t="shared" si="7"/>
        <v>ICB</v>
      </c>
      <c r="R151" s="74" t="str">
        <f t="shared" si="8"/>
        <v>CHINA</v>
      </c>
      <c r="S151" s="74" t="str">
        <f>IF(OR('RAW DATA'!$D151="",'RAW DATA'!$C151='RAW DATA'!$D151),"NO",IF('RAW DATA'!$C151&lt;'RAW DATA'!$D151,"YES","NO"))</f>
        <v>NO</v>
      </c>
      <c r="T151" s="75" t="str">
        <f>IF('RAW DATA'!$D151='RAW DATA'!$E151,"YES","NO")</f>
        <v>NO</v>
      </c>
      <c r="U151" s="73" t="str">
        <f>IF(('RAW DATA'!$D151-'RAW DATA'!$M151)&lt;=5,"YES","NO")</f>
        <v>YES</v>
      </c>
    </row>
    <row r="152" spans="1:21" x14ac:dyDescent="0.25">
      <c r="A152" s="89">
        <v>515</v>
      </c>
      <c r="B152" s="90">
        <v>5547410975</v>
      </c>
      <c r="C152" s="91">
        <v>45702</v>
      </c>
      <c r="D152" s="91">
        <v>45643</v>
      </c>
      <c r="E152" s="91">
        <v>45702</v>
      </c>
      <c r="F152" s="90">
        <v>247662120</v>
      </c>
      <c r="G152" s="92">
        <v>42</v>
      </c>
      <c r="H152" s="101" t="s">
        <v>14</v>
      </c>
      <c r="I152" s="93">
        <v>7730415196</v>
      </c>
      <c r="J152" s="94">
        <v>45729</v>
      </c>
      <c r="K152" s="90" t="s">
        <v>15</v>
      </c>
      <c r="L152" s="90" t="s">
        <v>20</v>
      </c>
      <c r="M152" s="91">
        <v>45679</v>
      </c>
      <c r="N152" s="91">
        <v>45671</v>
      </c>
      <c r="O152" s="95" t="str">
        <f t="shared" si="6"/>
        <v/>
      </c>
      <c r="P152" s="95">
        <f>MONTH('RAW DATA'!$J152)</f>
        <v>3</v>
      </c>
      <c r="Q152" s="95" t="str">
        <f t="shared" si="7"/>
        <v>ICB</v>
      </c>
      <c r="R152" s="90" t="str">
        <f t="shared" si="8"/>
        <v>CHINA</v>
      </c>
      <c r="S152" s="90" t="str">
        <f>IF(OR('RAW DATA'!$D152="",'RAW DATA'!$C152='RAW DATA'!$D152),"NO",IF('RAW DATA'!$C152&lt;'RAW DATA'!$D152,"YES","NO"))</f>
        <v>NO</v>
      </c>
      <c r="T152" s="96" t="str">
        <f>IF('RAW DATA'!$D152='RAW DATA'!$E152,"YES","NO")</f>
        <v>NO</v>
      </c>
      <c r="U152" s="95" t="str">
        <f>IF(('RAW DATA'!$D152-'RAW DATA'!$M152)&lt;=5,"YES","NO")</f>
        <v>YES</v>
      </c>
    </row>
    <row r="153" spans="1:21" x14ac:dyDescent="0.25">
      <c r="A153" s="77">
        <v>515</v>
      </c>
      <c r="B153" s="74">
        <v>5547410981</v>
      </c>
      <c r="C153" s="76">
        <v>45702</v>
      </c>
      <c r="D153" s="76">
        <v>45643</v>
      </c>
      <c r="E153" s="76">
        <v>45702</v>
      </c>
      <c r="F153" s="74" t="s">
        <v>24</v>
      </c>
      <c r="G153" s="82">
        <v>6672</v>
      </c>
      <c r="H153" s="102" t="s">
        <v>14</v>
      </c>
      <c r="I153" s="83">
        <v>7730415196</v>
      </c>
      <c r="J153" s="84">
        <v>45729</v>
      </c>
      <c r="K153" s="74" t="s">
        <v>15</v>
      </c>
      <c r="L153" s="74" t="s">
        <v>20</v>
      </c>
      <c r="M153" s="76">
        <v>45638</v>
      </c>
      <c r="N153" s="76">
        <v>45671</v>
      </c>
      <c r="O153" s="73" t="str">
        <f t="shared" si="6"/>
        <v/>
      </c>
      <c r="P153" s="73">
        <f>MONTH('RAW DATA'!$J153)</f>
        <v>3</v>
      </c>
      <c r="Q153" s="73" t="str">
        <f t="shared" si="7"/>
        <v>ICB</v>
      </c>
      <c r="R153" s="74" t="str">
        <f t="shared" si="8"/>
        <v>CHINA</v>
      </c>
      <c r="S153" s="74" t="str">
        <f>IF(OR('RAW DATA'!$D153="",'RAW DATA'!$C153='RAW DATA'!$D153),"NO",IF('RAW DATA'!$C153&lt;'RAW DATA'!$D153,"YES","NO"))</f>
        <v>NO</v>
      </c>
      <c r="T153" s="75" t="str">
        <f>IF('RAW DATA'!$D153='RAW DATA'!$E153,"YES","NO")</f>
        <v>NO</v>
      </c>
      <c r="U153" s="73" t="str">
        <f>IF(('RAW DATA'!$D153-'RAW DATA'!$M153)&lt;=5,"YES","NO")</f>
        <v>YES</v>
      </c>
    </row>
    <row r="154" spans="1:21" x14ac:dyDescent="0.25">
      <c r="A154" s="89">
        <v>515</v>
      </c>
      <c r="B154" s="90">
        <v>5547453331</v>
      </c>
      <c r="C154" s="91">
        <v>45700</v>
      </c>
      <c r="D154" s="91">
        <v>45664</v>
      </c>
      <c r="E154" s="91">
        <v>45700</v>
      </c>
      <c r="F154" s="90" t="s">
        <v>24</v>
      </c>
      <c r="G154" s="92">
        <v>415</v>
      </c>
      <c r="H154" s="101" t="s">
        <v>14</v>
      </c>
      <c r="I154" s="93">
        <v>7730415196</v>
      </c>
      <c r="J154" s="94">
        <v>45729</v>
      </c>
      <c r="K154" s="90" t="s">
        <v>15</v>
      </c>
      <c r="L154" s="90" t="s">
        <v>20</v>
      </c>
      <c r="M154" s="91">
        <v>45638</v>
      </c>
      <c r="N154" s="91">
        <v>45671</v>
      </c>
      <c r="O154" s="95">
        <f t="shared" si="6"/>
        <v>1</v>
      </c>
      <c r="P154" s="95">
        <f>MONTH('RAW DATA'!$J154)</f>
        <v>3</v>
      </c>
      <c r="Q154" s="95" t="str">
        <f t="shared" si="7"/>
        <v>ICB</v>
      </c>
      <c r="R154" s="90" t="str">
        <f t="shared" si="8"/>
        <v>CHINA</v>
      </c>
      <c r="S154" s="90" t="str">
        <f>IF(OR('RAW DATA'!$D154="",'RAW DATA'!$C154='RAW DATA'!$D154),"NO",IF('RAW DATA'!$C154&lt;'RAW DATA'!$D154,"YES","NO"))</f>
        <v>NO</v>
      </c>
      <c r="T154" s="96" t="str">
        <f>IF('RAW DATA'!$D154='RAW DATA'!$E154,"YES","NO")</f>
        <v>NO</v>
      </c>
      <c r="U154" s="95" t="str">
        <f>IF(('RAW DATA'!$D154-'RAW DATA'!$M154)&lt;=5,"YES","NO")</f>
        <v>NO</v>
      </c>
    </row>
    <row r="155" spans="1:21" x14ac:dyDescent="0.25">
      <c r="A155" s="77">
        <v>71</v>
      </c>
      <c r="B155" s="74">
        <v>5282650861</v>
      </c>
      <c r="C155" s="76">
        <v>45842</v>
      </c>
      <c r="D155" s="76">
        <v>45639</v>
      </c>
      <c r="E155" s="76">
        <v>45842</v>
      </c>
      <c r="F155" s="74">
        <v>247006718</v>
      </c>
      <c r="G155" s="82">
        <v>2749</v>
      </c>
      <c r="H155" s="102" t="s">
        <v>14</v>
      </c>
      <c r="I155" s="83">
        <v>7730437911</v>
      </c>
      <c r="J155" s="84">
        <v>45860</v>
      </c>
      <c r="K155" s="74" t="s">
        <v>15</v>
      </c>
      <c r="L155" s="74" t="s">
        <v>183</v>
      </c>
      <c r="M155" s="76">
        <v>45636.5</v>
      </c>
      <c r="N155" s="76">
        <v>45671.541666666664</v>
      </c>
      <c r="O155" s="73" t="str">
        <f t="shared" si="6"/>
        <v/>
      </c>
      <c r="P155" s="73">
        <f>MONTH('RAW DATA'!$J155)</f>
        <v>7</v>
      </c>
      <c r="Q155" s="73" t="str">
        <f t="shared" si="7"/>
        <v>ICB</v>
      </c>
      <c r="R155" s="74" t="str">
        <f t="shared" si="8"/>
        <v>CHINA</v>
      </c>
      <c r="S155" s="74" t="str">
        <f>IF(OR('RAW DATA'!$D155="",'RAW DATA'!$C155='RAW DATA'!$D155),"NO",IF('RAW DATA'!$C155&lt;'RAW DATA'!$D155,"YES","NO"))</f>
        <v>NO</v>
      </c>
      <c r="T155" s="75" t="str">
        <f>IF('RAW DATA'!$D155='RAW DATA'!$E155,"YES","NO")</f>
        <v>NO</v>
      </c>
      <c r="U155" s="73" t="str">
        <f>IF(('RAW DATA'!$D155-'RAW DATA'!$M155)&lt;=5,"YES","NO")</f>
        <v>YES</v>
      </c>
    </row>
    <row r="156" spans="1:21" x14ac:dyDescent="0.25">
      <c r="A156" s="89">
        <v>71</v>
      </c>
      <c r="B156" s="90">
        <v>5282650867</v>
      </c>
      <c r="C156" s="91">
        <v>45842</v>
      </c>
      <c r="D156" s="91">
        <v>45639</v>
      </c>
      <c r="E156" s="91">
        <v>45842</v>
      </c>
      <c r="F156" s="90">
        <v>247006718</v>
      </c>
      <c r="G156" s="92">
        <v>2749</v>
      </c>
      <c r="H156" s="101" t="s">
        <v>14</v>
      </c>
      <c r="I156" s="93">
        <v>7730437911</v>
      </c>
      <c r="J156" s="94">
        <v>45860</v>
      </c>
      <c r="K156" s="90" t="s">
        <v>15</v>
      </c>
      <c r="L156" s="90" t="s">
        <v>183</v>
      </c>
      <c r="M156" s="91">
        <v>45636.5</v>
      </c>
      <c r="N156" s="91">
        <v>45671.541666666664</v>
      </c>
      <c r="O156" s="95" t="str">
        <f t="shared" si="6"/>
        <v/>
      </c>
      <c r="P156" s="95">
        <f>MONTH('RAW DATA'!$J156)</f>
        <v>7</v>
      </c>
      <c r="Q156" s="95" t="str">
        <f t="shared" si="7"/>
        <v>ICB</v>
      </c>
      <c r="R156" s="90" t="str">
        <f t="shared" si="8"/>
        <v>CHINA</v>
      </c>
      <c r="S156" s="90" t="str">
        <f>IF(OR('RAW DATA'!$D156="",'RAW DATA'!$C156='RAW DATA'!$D156),"NO",IF('RAW DATA'!$C156&lt;'RAW DATA'!$D156,"YES","NO"))</f>
        <v>NO</v>
      </c>
      <c r="T156" s="96" t="str">
        <f>IF('RAW DATA'!$D156='RAW DATA'!$E156,"YES","NO")</f>
        <v>NO</v>
      </c>
      <c r="U156" s="95" t="str">
        <f>IF(('RAW DATA'!$D156-'RAW DATA'!$M156)&lt;=5,"YES","NO")</f>
        <v>YES</v>
      </c>
    </row>
    <row r="157" spans="1:21" x14ac:dyDescent="0.25">
      <c r="A157" s="77">
        <v>71</v>
      </c>
      <c r="B157" s="74">
        <v>5282650872</v>
      </c>
      <c r="C157" s="76">
        <v>45842</v>
      </c>
      <c r="D157" s="76">
        <v>45639</v>
      </c>
      <c r="E157" s="76">
        <v>45842</v>
      </c>
      <c r="F157" s="74">
        <v>247006718</v>
      </c>
      <c r="G157" s="82">
        <v>2749</v>
      </c>
      <c r="H157" s="102" t="s">
        <v>14</v>
      </c>
      <c r="I157" s="83">
        <v>7730437911</v>
      </c>
      <c r="J157" s="84">
        <v>45860</v>
      </c>
      <c r="K157" s="74" t="s">
        <v>15</v>
      </c>
      <c r="L157" s="74" t="s">
        <v>183</v>
      </c>
      <c r="M157" s="76">
        <v>45636.5</v>
      </c>
      <c r="N157" s="76">
        <v>45671.541666666664</v>
      </c>
      <c r="O157" s="73" t="str">
        <f t="shared" si="6"/>
        <v/>
      </c>
      <c r="P157" s="73">
        <f>MONTH('RAW DATA'!$J157)</f>
        <v>7</v>
      </c>
      <c r="Q157" s="73" t="str">
        <f t="shared" si="7"/>
        <v>ICB</v>
      </c>
      <c r="R157" s="74" t="str">
        <f t="shared" si="8"/>
        <v>CHINA</v>
      </c>
      <c r="S157" s="74" t="str">
        <f>IF(OR('RAW DATA'!$D157="",'RAW DATA'!$C157='RAW DATA'!$D157),"NO",IF('RAW DATA'!$C157&lt;'RAW DATA'!$D157,"YES","NO"))</f>
        <v>NO</v>
      </c>
      <c r="T157" s="75" t="str">
        <f>IF('RAW DATA'!$D157='RAW DATA'!$E157,"YES","NO")</f>
        <v>NO</v>
      </c>
      <c r="U157" s="73" t="str">
        <f>IF(('RAW DATA'!$D157-'RAW DATA'!$M157)&lt;=5,"YES","NO")</f>
        <v>YES</v>
      </c>
    </row>
    <row r="158" spans="1:21" x14ac:dyDescent="0.25">
      <c r="A158" s="89">
        <v>71</v>
      </c>
      <c r="B158" s="90">
        <v>5282650873</v>
      </c>
      <c r="C158" s="91">
        <v>45842</v>
      </c>
      <c r="D158" s="91">
        <v>45639</v>
      </c>
      <c r="E158" s="91">
        <v>45842</v>
      </c>
      <c r="F158" s="90">
        <v>247006718</v>
      </c>
      <c r="G158" s="92">
        <v>2749</v>
      </c>
      <c r="H158" s="101" t="s">
        <v>14</v>
      </c>
      <c r="I158" s="93">
        <v>7730437911</v>
      </c>
      <c r="J158" s="94">
        <v>45860</v>
      </c>
      <c r="K158" s="90" t="s">
        <v>15</v>
      </c>
      <c r="L158" s="90" t="s">
        <v>183</v>
      </c>
      <c r="M158" s="91">
        <v>45636.5</v>
      </c>
      <c r="N158" s="91">
        <v>45671.541666666664</v>
      </c>
      <c r="O158" s="95" t="str">
        <f t="shared" si="6"/>
        <v/>
      </c>
      <c r="P158" s="95">
        <f>MONTH('RAW DATA'!$J158)</f>
        <v>7</v>
      </c>
      <c r="Q158" s="95" t="str">
        <f t="shared" si="7"/>
        <v>ICB</v>
      </c>
      <c r="R158" s="90" t="str">
        <f t="shared" si="8"/>
        <v>CHINA</v>
      </c>
      <c r="S158" s="90" t="str">
        <f>IF(OR('RAW DATA'!$D158="",'RAW DATA'!$C158='RAW DATA'!$D158),"NO",IF('RAW DATA'!$C158&lt;'RAW DATA'!$D158,"YES","NO"))</f>
        <v>NO</v>
      </c>
      <c r="T158" s="96" t="str">
        <f>IF('RAW DATA'!$D158='RAW DATA'!$E158,"YES","NO")</f>
        <v>NO</v>
      </c>
      <c r="U158" s="95" t="str">
        <f>IF(('RAW DATA'!$D158-'RAW DATA'!$M158)&lt;=5,"YES","NO")</f>
        <v>YES</v>
      </c>
    </row>
    <row r="159" spans="1:21" x14ac:dyDescent="0.25">
      <c r="A159" s="77">
        <v>71</v>
      </c>
      <c r="B159" s="74">
        <v>5282650907</v>
      </c>
      <c r="C159" s="76">
        <v>45842</v>
      </c>
      <c r="D159" s="76">
        <v>45639</v>
      </c>
      <c r="E159" s="76">
        <v>45842</v>
      </c>
      <c r="F159" s="74">
        <v>247006718</v>
      </c>
      <c r="G159" s="82">
        <v>98</v>
      </c>
      <c r="H159" s="102" t="s">
        <v>14</v>
      </c>
      <c r="I159" s="83">
        <v>7730437911</v>
      </c>
      <c r="J159" s="84">
        <v>45860</v>
      </c>
      <c r="K159" s="74" t="s">
        <v>15</v>
      </c>
      <c r="L159" s="74" t="s">
        <v>183</v>
      </c>
      <c r="M159" s="76">
        <v>45636.5</v>
      </c>
      <c r="N159" s="76">
        <v>45671.541666666664</v>
      </c>
      <c r="O159" s="73" t="str">
        <f t="shared" si="6"/>
        <v/>
      </c>
      <c r="P159" s="73">
        <f>MONTH('RAW DATA'!$J159)</f>
        <v>7</v>
      </c>
      <c r="Q159" s="73" t="str">
        <f t="shared" si="7"/>
        <v>ICB</v>
      </c>
      <c r="R159" s="74" t="str">
        <f t="shared" si="8"/>
        <v>CHINA</v>
      </c>
      <c r="S159" s="74" t="str">
        <f>IF(OR('RAW DATA'!$D159="",'RAW DATA'!$C159='RAW DATA'!$D159),"NO",IF('RAW DATA'!$C159&lt;'RAW DATA'!$D159,"YES","NO"))</f>
        <v>NO</v>
      </c>
      <c r="T159" s="75" t="str">
        <f>IF('RAW DATA'!$D159='RAW DATA'!$E159,"YES","NO")</f>
        <v>NO</v>
      </c>
      <c r="U159" s="73" t="str">
        <f>IF(('RAW DATA'!$D159-'RAW DATA'!$M159)&lt;=5,"YES","NO")</f>
        <v>YES</v>
      </c>
    </row>
    <row r="160" spans="1:21" x14ac:dyDescent="0.25">
      <c r="A160" s="89">
        <v>71</v>
      </c>
      <c r="B160" s="90">
        <v>5282650908</v>
      </c>
      <c r="C160" s="91">
        <v>45842</v>
      </c>
      <c r="D160" s="91">
        <v>45639</v>
      </c>
      <c r="E160" s="91">
        <v>45842</v>
      </c>
      <c r="F160" s="90">
        <v>247006718</v>
      </c>
      <c r="G160" s="92">
        <v>7764</v>
      </c>
      <c r="H160" s="101" t="s">
        <v>14</v>
      </c>
      <c r="I160" s="93">
        <v>7730437911</v>
      </c>
      <c r="J160" s="94">
        <v>45860</v>
      </c>
      <c r="K160" s="90" t="s">
        <v>15</v>
      </c>
      <c r="L160" s="90" t="s">
        <v>183</v>
      </c>
      <c r="M160" s="91">
        <v>45636.5</v>
      </c>
      <c r="N160" s="91">
        <v>45671.541666666664</v>
      </c>
      <c r="O160" s="95" t="str">
        <f t="shared" si="6"/>
        <v/>
      </c>
      <c r="P160" s="95">
        <f>MONTH('RAW DATA'!$J160)</f>
        <v>7</v>
      </c>
      <c r="Q160" s="95" t="str">
        <f t="shared" si="7"/>
        <v>ICB</v>
      </c>
      <c r="R160" s="90" t="str">
        <f t="shared" si="8"/>
        <v>CHINA</v>
      </c>
      <c r="S160" s="90" t="str">
        <f>IF(OR('RAW DATA'!$D160="",'RAW DATA'!$C160='RAW DATA'!$D160),"NO",IF('RAW DATA'!$C160&lt;'RAW DATA'!$D160,"YES","NO"))</f>
        <v>NO</v>
      </c>
      <c r="T160" s="96" t="str">
        <f>IF('RAW DATA'!$D160='RAW DATA'!$E160,"YES","NO")</f>
        <v>NO</v>
      </c>
      <c r="U160" s="95" t="str">
        <f>IF(('RAW DATA'!$D160-'RAW DATA'!$M160)&lt;=5,"YES","NO")</f>
        <v>YES</v>
      </c>
    </row>
    <row r="161" spans="1:21" x14ac:dyDescent="0.25">
      <c r="A161" s="77">
        <v>515</v>
      </c>
      <c r="B161" s="74">
        <v>5547401645</v>
      </c>
      <c r="C161" s="76">
        <v>45712</v>
      </c>
      <c r="D161" s="76">
        <v>45638</v>
      </c>
      <c r="E161" s="76">
        <v>45712</v>
      </c>
      <c r="F161" s="74">
        <v>247172321</v>
      </c>
      <c r="G161" s="82">
        <v>719</v>
      </c>
      <c r="H161" s="102" t="s">
        <v>14</v>
      </c>
      <c r="I161" s="83">
        <v>7730415196</v>
      </c>
      <c r="J161" s="84">
        <v>45729</v>
      </c>
      <c r="K161" s="74" t="s">
        <v>15</v>
      </c>
      <c r="L161" s="74" t="s">
        <v>20</v>
      </c>
      <c r="M161" s="76">
        <v>45635</v>
      </c>
      <c r="N161" s="76">
        <v>45673</v>
      </c>
      <c r="O161" s="73" t="str">
        <f t="shared" si="6"/>
        <v/>
      </c>
      <c r="P161" s="73">
        <f>MONTH('RAW DATA'!$J161)</f>
        <v>3</v>
      </c>
      <c r="Q161" s="73" t="str">
        <f t="shared" si="7"/>
        <v>ICB</v>
      </c>
      <c r="R161" s="74" t="str">
        <f t="shared" si="8"/>
        <v>CHINA</v>
      </c>
      <c r="S161" s="74" t="str">
        <f>IF(OR('RAW DATA'!$D161="",'RAW DATA'!$C161='RAW DATA'!$D161),"NO",IF('RAW DATA'!$C161&lt;'RAW DATA'!$D161,"YES","NO"))</f>
        <v>NO</v>
      </c>
      <c r="T161" s="75" t="str">
        <f>IF('RAW DATA'!$D161='RAW DATA'!$E161,"YES","NO")</f>
        <v>NO</v>
      </c>
      <c r="U161" s="73" t="str">
        <f>IF(('RAW DATA'!$D161-'RAW DATA'!$M161)&lt;=5,"YES","NO")</f>
        <v>YES</v>
      </c>
    </row>
    <row r="162" spans="1:21" x14ac:dyDescent="0.25">
      <c r="A162" s="89">
        <v>515</v>
      </c>
      <c r="B162" s="90">
        <v>5547401671</v>
      </c>
      <c r="C162" s="91">
        <v>45651</v>
      </c>
      <c r="D162" s="91">
        <v>45638</v>
      </c>
      <c r="E162" s="91">
        <v>45651</v>
      </c>
      <c r="F162" s="90">
        <v>247172321</v>
      </c>
      <c r="G162" s="92">
        <v>1367</v>
      </c>
      <c r="H162" s="101" t="s">
        <v>14</v>
      </c>
      <c r="I162" s="93">
        <v>7730415196</v>
      </c>
      <c r="J162" s="94">
        <v>45729</v>
      </c>
      <c r="K162" s="90" t="s">
        <v>15</v>
      </c>
      <c r="L162" s="90" t="s">
        <v>20</v>
      </c>
      <c r="M162" s="91">
        <v>45635</v>
      </c>
      <c r="N162" s="91">
        <v>45673</v>
      </c>
      <c r="O162" s="95" t="str">
        <f t="shared" si="6"/>
        <v/>
      </c>
      <c r="P162" s="95">
        <f>MONTH('RAW DATA'!$J162)</f>
        <v>3</v>
      </c>
      <c r="Q162" s="95" t="str">
        <f t="shared" si="7"/>
        <v>ICB</v>
      </c>
      <c r="R162" s="90" t="str">
        <f t="shared" si="8"/>
        <v>CHINA</v>
      </c>
      <c r="S162" s="90" t="str">
        <f>IF(OR('RAW DATA'!$D162="",'RAW DATA'!$C162='RAW DATA'!$D162),"NO",IF('RAW DATA'!$C162&lt;'RAW DATA'!$D162,"YES","NO"))</f>
        <v>NO</v>
      </c>
      <c r="T162" s="96" t="str">
        <f>IF('RAW DATA'!$D162='RAW DATA'!$E162,"YES","NO")</f>
        <v>NO</v>
      </c>
      <c r="U162" s="95" t="str">
        <f>IF(('RAW DATA'!$D162-'RAW DATA'!$M162)&lt;=5,"YES","NO")</f>
        <v>YES</v>
      </c>
    </row>
    <row r="163" spans="1:21" x14ac:dyDescent="0.25">
      <c r="A163" s="77">
        <v>515</v>
      </c>
      <c r="B163" s="74">
        <v>5547401672</v>
      </c>
      <c r="C163" s="76">
        <v>45651</v>
      </c>
      <c r="D163" s="76">
        <v>45638</v>
      </c>
      <c r="E163" s="76">
        <v>45651</v>
      </c>
      <c r="F163" s="74">
        <v>247172321</v>
      </c>
      <c r="G163" s="82">
        <v>474</v>
      </c>
      <c r="H163" s="102" t="s">
        <v>14</v>
      </c>
      <c r="I163" s="83">
        <v>7730415196</v>
      </c>
      <c r="J163" s="84">
        <v>45729</v>
      </c>
      <c r="K163" s="74" t="s">
        <v>15</v>
      </c>
      <c r="L163" s="74" t="s">
        <v>20</v>
      </c>
      <c r="M163" s="76">
        <v>45635</v>
      </c>
      <c r="N163" s="76">
        <v>45673</v>
      </c>
      <c r="O163" s="73" t="str">
        <f t="shared" si="6"/>
        <v/>
      </c>
      <c r="P163" s="73">
        <f>MONTH('RAW DATA'!$J163)</f>
        <v>3</v>
      </c>
      <c r="Q163" s="73" t="str">
        <f t="shared" si="7"/>
        <v>ICB</v>
      </c>
      <c r="R163" s="74" t="str">
        <f t="shared" si="8"/>
        <v>CHINA</v>
      </c>
      <c r="S163" s="74" t="str">
        <f>IF(OR('RAW DATA'!$D163="",'RAW DATA'!$C163='RAW DATA'!$D163),"NO",IF('RAW DATA'!$C163&lt;'RAW DATA'!$D163,"YES","NO"))</f>
        <v>NO</v>
      </c>
      <c r="T163" s="75" t="str">
        <f>IF('RAW DATA'!$D163='RAW DATA'!$E163,"YES","NO")</f>
        <v>NO</v>
      </c>
      <c r="U163" s="73" t="str">
        <f>IF(('RAW DATA'!$D163-'RAW DATA'!$M163)&lt;=5,"YES","NO")</f>
        <v>YES</v>
      </c>
    </row>
    <row r="164" spans="1:21" x14ac:dyDescent="0.25">
      <c r="A164" s="89">
        <v>515</v>
      </c>
      <c r="B164" s="90">
        <v>5547401674</v>
      </c>
      <c r="C164" s="91">
        <v>45651</v>
      </c>
      <c r="D164" s="91">
        <v>45638</v>
      </c>
      <c r="E164" s="91">
        <v>45651</v>
      </c>
      <c r="F164" s="90">
        <v>247172321</v>
      </c>
      <c r="G164" s="92">
        <v>2055</v>
      </c>
      <c r="H164" s="101" t="s">
        <v>14</v>
      </c>
      <c r="I164" s="93">
        <v>7730415196</v>
      </c>
      <c r="J164" s="94">
        <v>45729</v>
      </c>
      <c r="K164" s="90" t="s">
        <v>15</v>
      </c>
      <c r="L164" s="90" t="s">
        <v>20</v>
      </c>
      <c r="M164" s="91">
        <v>45635</v>
      </c>
      <c r="N164" s="91">
        <v>45673</v>
      </c>
      <c r="O164" s="95" t="str">
        <f t="shared" si="6"/>
        <v/>
      </c>
      <c r="P164" s="95">
        <f>MONTH('RAW DATA'!$J164)</f>
        <v>3</v>
      </c>
      <c r="Q164" s="95" t="str">
        <f t="shared" si="7"/>
        <v>ICB</v>
      </c>
      <c r="R164" s="90" t="str">
        <f t="shared" si="8"/>
        <v>CHINA</v>
      </c>
      <c r="S164" s="90" t="str">
        <f>IF(OR('RAW DATA'!$D164="",'RAW DATA'!$C164='RAW DATA'!$D164),"NO",IF('RAW DATA'!$C164&lt;'RAW DATA'!$D164,"YES","NO"))</f>
        <v>NO</v>
      </c>
      <c r="T164" s="96" t="str">
        <f>IF('RAW DATA'!$D164='RAW DATA'!$E164,"YES","NO")</f>
        <v>NO</v>
      </c>
      <c r="U164" s="95" t="str">
        <f>IF(('RAW DATA'!$D164-'RAW DATA'!$M164)&lt;=5,"YES","NO")</f>
        <v>YES</v>
      </c>
    </row>
    <row r="165" spans="1:21" x14ac:dyDescent="0.25">
      <c r="A165" s="77">
        <v>515</v>
      </c>
      <c r="B165" s="74">
        <v>5547401675</v>
      </c>
      <c r="C165" s="76">
        <v>45651</v>
      </c>
      <c r="D165" s="76">
        <v>45638</v>
      </c>
      <c r="E165" s="76">
        <v>45651</v>
      </c>
      <c r="F165" s="74">
        <v>247172321</v>
      </c>
      <c r="G165" s="82">
        <v>2835</v>
      </c>
      <c r="H165" s="102" t="s">
        <v>14</v>
      </c>
      <c r="I165" s="83">
        <v>7730415196</v>
      </c>
      <c r="J165" s="84">
        <v>45729</v>
      </c>
      <c r="K165" s="74" t="s">
        <v>15</v>
      </c>
      <c r="L165" s="74" t="s">
        <v>20</v>
      </c>
      <c r="M165" s="76">
        <v>45635</v>
      </c>
      <c r="N165" s="76">
        <v>45673</v>
      </c>
      <c r="O165" s="73" t="str">
        <f t="shared" si="6"/>
        <v/>
      </c>
      <c r="P165" s="73">
        <f>MONTH('RAW DATA'!$J165)</f>
        <v>3</v>
      </c>
      <c r="Q165" s="73" t="str">
        <f t="shared" si="7"/>
        <v>ICB</v>
      </c>
      <c r="R165" s="74" t="str">
        <f t="shared" si="8"/>
        <v>CHINA</v>
      </c>
      <c r="S165" s="74" t="str">
        <f>IF(OR('RAW DATA'!$D165="",'RAW DATA'!$C165='RAW DATA'!$D165),"NO",IF('RAW DATA'!$C165&lt;'RAW DATA'!$D165,"YES","NO"))</f>
        <v>NO</v>
      </c>
      <c r="T165" s="75" t="str">
        <f>IF('RAW DATA'!$D165='RAW DATA'!$E165,"YES","NO")</f>
        <v>NO</v>
      </c>
      <c r="U165" s="73" t="str">
        <f>IF(('RAW DATA'!$D165-'RAW DATA'!$M165)&lt;=5,"YES","NO")</f>
        <v>YES</v>
      </c>
    </row>
    <row r="166" spans="1:21" x14ac:dyDescent="0.25">
      <c r="A166" s="89">
        <v>71</v>
      </c>
      <c r="B166" s="90">
        <v>5282635442</v>
      </c>
      <c r="C166" s="91">
        <v>45712</v>
      </c>
      <c r="D166" s="91">
        <v>45633</v>
      </c>
      <c r="E166" s="91">
        <v>45712</v>
      </c>
      <c r="F166" s="90">
        <v>246382186</v>
      </c>
      <c r="G166" s="92">
        <v>2162</v>
      </c>
      <c r="H166" s="101" t="s">
        <v>14</v>
      </c>
      <c r="I166" s="93">
        <v>7730415196</v>
      </c>
      <c r="J166" s="94">
        <v>45729</v>
      </c>
      <c r="K166" s="90" t="s">
        <v>15</v>
      </c>
      <c r="L166" s="90" t="s">
        <v>20</v>
      </c>
      <c r="M166" s="91">
        <v>45631</v>
      </c>
      <c r="N166" s="91">
        <v>45674</v>
      </c>
      <c r="O166" s="95" t="str">
        <f t="shared" si="6"/>
        <v/>
      </c>
      <c r="P166" s="95">
        <f>MONTH('RAW DATA'!$J166)</f>
        <v>3</v>
      </c>
      <c r="Q166" s="95" t="str">
        <f t="shared" si="7"/>
        <v>ICB</v>
      </c>
      <c r="R166" s="90" t="str">
        <f t="shared" si="8"/>
        <v>CHINA</v>
      </c>
      <c r="S166" s="90" t="str">
        <f>IF(OR('RAW DATA'!$D166="",'RAW DATA'!$C166='RAW DATA'!$D166),"NO",IF('RAW DATA'!$C166&lt;'RAW DATA'!$D166,"YES","NO"))</f>
        <v>NO</v>
      </c>
      <c r="T166" s="96" t="str">
        <f>IF('RAW DATA'!$D166='RAW DATA'!$E166,"YES","NO")</f>
        <v>NO</v>
      </c>
      <c r="U166" s="95" t="str">
        <f>IF(('RAW DATA'!$D166-'RAW DATA'!$M166)&lt;=5,"YES","NO")</f>
        <v>YES</v>
      </c>
    </row>
    <row r="167" spans="1:21" x14ac:dyDescent="0.25">
      <c r="A167" s="77">
        <v>71</v>
      </c>
      <c r="B167" s="74">
        <v>5282635446</v>
      </c>
      <c r="C167" s="76">
        <v>45712</v>
      </c>
      <c r="D167" s="76">
        <v>45633</v>
      </c>
      <c r="E167" s="76">
        <v>45712</v>
      </c>
      <c r="F167" s="74">
        <v>246382186</v>
      </c>
      <c r="G167" s="82">
        <v>2042</v>
      </c>
      <c r="H167" s="102" t="s">
        <v>14</v>
      </c>
      <c r="I167" s="83">
        <v>7730415196</v>
      </c>
      <c r="J167" s="84">
        <v>45729</v>
      </c>
      <c r="K167" s="74" t="s">
        <v>15</v>
      </c>
      <c r="L167" s="74" t="s">
        <v>20</v>
      </c>
      <c r="M167" s="76">
        <v>45631</v>
      </c>
      <c r="N167" s="76">
        <v>45674</v>
      </c>
      <c r="O167" s="73" t="str">
        <f t="shared" si="6"/>
        <v/>
      </c>
      <c r="P167" s="73">
        <f>MONTH('RAW DATA'!$J167)</f>
        <v>3</v>
      </c>
      <c r="Q167" s="73" t="str">
        <f t="shared" si="7"/>
        <v>ICB</v>
      </c>
      <c r="R167" s="74" t="str">
        <f t="shared" si="8"/>
        <v>CHINA</v>
      </c>
      <c r="S167" s="74" t="str">
        <f>IF(OR('RAW DATA'!$D167="",'RAW DATA'!$C167='RAW DATA'!$D167),"NO",IF('RAW DATA'!$C167&lt;'RAW DATA'!$D167,"YES","NO"))</f>
        <v>NO</v>
      </c>
      <c r="T167" s="75" t="str">
        <f>IF('RAW DATA'!$D167='RAW DATA'!$E167,"YES","NO")</f>
        <v>NO</v>
      </c>
      <c r="U167" s="73" t="str">
        <f>IF(('RAW DATA'!$D167-'RAW DATA'!$M167)&lt;=5,"YES","NO")</f>
        <v>YES</v>
      </c>
    </row>
    <row r="168" spans="1:21" x14ac:dyDescent="0.25">
      <c r="A168" s="89">
        <v>71</v>
      </c>
      <c r="B168" s="90">
        <v>5282651949</v>
      </c>
      <c r="C168" s="91">
        <v>45761</v>
      </c>
      <c r="D168" s="91">
        <v>45641</v>
      </c>
      <c r="E168" s="91">
        <v>45761</v>
      </c>
      <c r="F168" s="90">
        <v>245011617</v>
      </c>
      <c r="G168" s="92">
        <v>22038</v>
      </c>
      <c r="H168" s="101" t="s">
        <v>14</v>
      </c>
      <c r="I168" s="93">
        <v>7730419969</v>
      </c>
      <c r="J168" s="94">
        <v>45769</v>
      </c>
      <c r="K168" s="90" t="s">
        <v>15</v>
      </c>
      <c r="L168" s="90" t="s">
        <v>16</v>
      </c>
      <c r="M168" s="91">
        <v>45638</v>
      </c>
      <c r="N168" s="91">
        <v>45675</v>
      </c>
      <c r="O168" s="95" t="str">
        <f t="shared" si="6"/>
        <v/>
      </c>
      <c r="P168" s="95">
        <f>MONTH('RAW DATA'!$J168)</f>
        <v>4</v>
      </c>
      <c r="Q168" s="95" t="str">
        <f t="shared" si="7"/>
        <v>ICB</v>
      </c>
      <c r="R168" s="90" t="str">
        <f t="shared" si="8"/>
        <v>CHINA</v>
      </c>
      <c r="S168" s="90" t="str">
        <f>IF(OR('RAW DATA'!$D168="",'RAW DATA'!$C168='RAW DATA'!$D168),"NO",IF('RAW DATA'!$C168&lt;'RAW DATA'!$D168,"YES","NO"))</f>
        <v>NO</v>
      </c>
      <c r="T168" s="96" t="str">
        <f>IF('RAW DATA'!$D168='RAW DATA'!$E168,"YES","NO")</f>
        <v>NO</v>
      </c>
      <c r="U168" s="95" t="str">
        <f>IF(('RAW DATA'!$D168-'RAW DATA'!$M168)&lt;=5,"YES","NO")</f>
        <v>YES</v>
      </c>
    </row>
    <row r="169" spans="1:21" x14ac:dyDescent="0.25">
      <c r="A169" s="77">
        <v>71</v>
      </c>
      <c r="B169" s="74">
        <v>5282651176</v>
      </c>
      <c r="C169" s="76">
        <v>45761</v>
      </c>
      <c r="D169" s="76">
        <v>45639</v>
      </c>
      <c r="E169" s="76">
        <v>45761</v>
      </c>
      <c r="F169" s="74">
        <v>245011578</v>
      </c>
      <c r="G169" s="82">
        <v>1595</v>
      </c>
      <c r="H169" s="102" t="s">
        <v>14</v>
      </c>
      <c r="I169" s="83">
        <v>7730419969</v>
      </c>
      <c r="J169" s="84">
        <v>45769</v>
      </c>
      <c r="K169" s="74" t="s">
        <v>15</v>
      </c>
      <c r="L169" s="74" t="s">
        <v>16</v>
      </c>
      <c r="M169" s="76">
        <v>45636</v>
      </c>
      <c r="N169" s="76">
        <v>45676</v>
      </c>
      <c r="O169" s="73" t="str">
        <f t="shared" ref="O169:O232" si="9">IF(D169="", "", IF(YEAR(D169)=2024, "", MONTH(D169)))</f>
        <v/>
      </c>
      <c r="P169" s="73">
        <f>MONTH('RAW DATA'!$J169)</f>
        <v>4</v>
      </c>
      <c r="Q169" s="73" t="str">
        <f t="shared" ref="Q169:Q232" si="10">IF(OR(A169=71,A169=1595,A169=1588,A169=1594,A169=3547,A169=1571,A169=1538,A169=1570,A169=1569,A169=1590,A169=1591,A169=1589,A169=515,A169=1572,A169=3546,A169=1592,A169=3548,A169=122,A169=10171,A169=40,A169=35,A169=95,A169=381,A169=136,A169=375),"ICB","Vendor")</f>
        <v>ICB</v>
      </c>
      <c r="R169" s="74" t="str">
        <f t="shared" ref="R169:R232" si="11">IF(OR(A169=71,A169=515,A169=1592,A169=1589,A169=1591,A169=1571,A169=1572),"CHINA",IF(A169=35,"POLAND",
IF(A169=10171,"VIETNAM",
IF(A169=381,"TURKEY",
IF(A169=375,"CAMBODIA",
IF(A169=40,"AUSTRALIA",""))))))</f>
        <v>CHINA</v>
      </c>
      <c r="S169" s="74" t="str">
        <f>IF(OR('RAW DATA'!$D169="",'RAW DATA'!$C169='RAW DATA'!$D169),"NO",IF('RAW DATA'!$C169&lt;'RAW DATA'!$D169,"YES","NO"))</f>
        <v>NO</v>
      </c>
      <c r="T169" s="75" t="str">
        <f>IF('RAW DATA'!$D169='RAW DATA'!$E169,"YES","NO")</f>
        <v>NO</v>
      </c>
      <c r="U169" s="73" t="str">
        <f>IF(('RAW DATA'!$D169-'RAW DATA'!$M169)&lt;=5,"YES","NO")</f>
        <v>YES</v>
      </c>
    </row>
    <row r="170" spans="1:21" x14ac:dyDescent="0.25">
      <c r="A170" s="89">
        <v>71</v>
      </c>
      <c r="B170" s="90">
        <v>5282651494</v>
      </c>
      <c r="C170" s="91">
        <v>45761</v>
      </c>
      <c r="D170" s="91">
        <v>45639</v>
      </c>
      <c r="E170" s="91">
        <v>45761</v>
      </c>
      <c r="F170" s="90">
        <v>245011580</v>
      </c>
      <c r="G170" s="92">
        <v>16578</v>
      </c>
      <c r="H170" s="101" t="s">
        <v>14</v>
      </c>
      <c r="I170" s="93">
        <v>7730419969</v>
      </c>
      <c r="J170" s="94">
        <v>45769</v>
      </c>
      <c r="K170" s="90" t="s">
        <v>15</v>
      </c>
      <c r="L170" s="90" t="s">
        <v>16</v>
      </c>
      <c r="M170" s="91">
        <v>45636</v>
      </c>
      <c r="N170" s="91">
        <v>45676</v>
      </c>
      <c r="O170" s="95" t="str">
        <f t="shared" si="9"/>
        <v/>
      </c>
      <c r="P170" s="95">
        <f>MONTH('RAW DATA'!$J170)</f>
        <v>4</v>
      </c>
      <c r="Q170" s="95" t="str">
        <f t="shared" si="10"/>
        <v>ICB</v>
      </c>
      <c r="R170" s="90" t="str">
        <f t="shared" si="11"/>
        <v>CHINA</v>
      </c>
      <c r="S170" s="90" t="str">
        <f>IF(OR('RAW DATA'!$D170="",'RAW DATA'!$C170='RAW DATA'!$D170),"NO",IF('RAW DATA'!$C170&lt;'RAW DATA'!$D170,"YES","NO"))</f>
        <v>NO</v>
      </c>
      <c r="T170" s="96" t="str">
        <f>IF('RAW DATA'!$D170='RAW DATA'!$E170,"YES","NO")</f>
        <v>NO</v>
      </c>
      <c r="U170" s="95" t="str">
        <f>IF(('RAW DATA'!$D170-'RAW DATA'!$M170)&lt;=5,"YES","NO")</f>
        <v>YES</v>
      </c>
    </row>
    <row r="171" spans="1:21" x14ac:dyDescent="0.25">
      <c r="A171" s="77">
        <v>71</v>
      </c>
      <c r="B171" s="74">
        <v>5282651497</v>
      </c>
      <c r="C171" s="76">
        <v>45761</v>
      </c>
      <c r="D171" s="76">
        <v>45639</v>
      </c>
      <c r="E171" s="76">
        <v>45761</v>
      </c>
      <c r="F171" s="74">
        <v>245011579</v>
      </c>
      <c r="G171" s="82">
        <v>2246</v>
      </c>
      <c r="H171" s="102" t="s">
        <v>14</v>
      </c>
      <c r="I171" s="83">
        <v>7730419969</v>
      </c>
      <c r="J171" s="84">
        <v>45769</v>
      </c>
      <c r="K171" s="74" t="s">
        <v>15</v>
      </c>
      <c r="L171" s="74" t="s">
        <v>16</v>
      </c>
      <c r="M171" s="76">
        <v>45636</v>
      </c>
      <c r="N171" s="76">
        <v>45676</v>
      </c>
      <c r="O171" s="73" t="str">
        <f t="shared" si="9"/>
        <v/>
      </c>
      <c r="P171" s="73">
        <f>MONTH('RAW DATA'!$J171)</f>
        <v>4</v>
      </c>
      <c r="Q171" s="73" t="str">
        <f t="shared" si="10"/>
        <v>ICB</v>
      </c>
      <c r="R171" s="74" t="str">
        <f t="shared" si="11"/>
        <v>CHINA</v>
      </c>
      <c r="S171" s="74" t="str">
        <f>IF(OR('RAW DATA'!$D171="",'RAW DATA'!$C171='RAW DATA'!$D171),"NO",IF('RAW DATA'!$C171&lt;'RAW DATA'!$D171,"YES","NO"))</f>
        <v>NO</v>
      </c>
      <c r="T171" s="75" t="str">
        <f>IF('RAW DATA'!$D171='RAW DATA'!$E171,"YES","NO")</f>
        <v>NO</v>
      </c>
      <c r="U171" s="73" t="str">
        <f>IF(('RAW DATA'!$D171-'RAW DATA'!$M171)&lt;=5,"YES","NO")</f>
        <v>YES</v>
      </c>
    </row>
    <row r="172" spans="1:21" x14ac:dyDescent="0.25">
      <c r="A172" s="89">
        <v>71</v>
      </c>
      <c r="B172" s="90">
        <v>5282682972</v>
      </c>
      <c r="C172" s="91">
        <v>45761</v>
      </c>
      <c r="D172" s="91">
        <v>45654</v>
      </c>
      <c r="E172" s="91">
        <v>45761</v>
      </c>
      <c r="F172" s="90">
        <v>245011575</v>
      </c>
      <c r="G172" s="92">
        <v>2759</v>
      </c>
      <c r="H172" s="101" t="s">
        <v>14</v>
      </c>
      <c r="I172" s="93">
        <v>7730419969</v>
      </c>
      <c r="J172" s="94">
        <v>45769</v>
      </c>
      <c r="K172" s="90" t="s">
        <v>15</v>
      </c>
      <c r="L172" s="90" t="s">
        <v>16</v>
      </c>
      <c r="M172" s="91">
        <v>45638</v>
      </c>
      <c r="N172" s="91">
        <v>45676</v>
      </c>
      <c r="O172" s="95" t="str">
        <f t="shared" si="9"/>
        <v/>
      </c>
      <c r="P172" s="95">
        <f>MONTH('RAW DATA'!$J172)</f>
        <v>4</v>
      </c>
      <c r="Q172" s="95" t="str">
        <f t="shared" si="10"/>
        <v>ICB</v>
      </c>
      <c r="R172" s="90" t="str">
        <f t="shared" si="11"/>
        <v>CHINA</v>
      </c>
      <c r="S172" s="90" t="str">
        <f>IF(OR('RAW DATA'!$D172="",'RAW DATA'!$C172='RAW DATA'!$D172),"NO",IF('RAW DATA'!$C172&lt;'RAW DATA'!$D172,"YES","NO"))</f>
        <v>NO</v>
      </c>
      <c r="T172" s="96" t="str">
        <f>IF('RAW DATA'!$D172='RAW DATA'!$E172,"YES","NO")</f>
        <v>NO</v>
      </c>
      <c r="U172" s="95" t="str">
        <f>IF(('RAW DATA'!$D172-'RAW DATA'!$M172)&lt;=5,"YES","NO")</f>
        <v>NO</v>
      </c>
    </row>
    <row r="173" spans="1:21" x14ac:dyDescent="0.25">
      <c r="A173" s="77">
        <v>71</v>
      </c>
      <c r="B173" s="74">
        <v>5282682981</v>
      </c>
      <c r="C173" s="76">
        <v>45761</v>
      </c>
      <c r="D173" s="76">
        <v>45654</v>
      </c>
      <c r="E173" s="76">
        <v>45761</v>
      </c>
      <c r="F173" s="74">
        <v>245011601</v>
      </c>
      <c r="G173" s="82">
        <v>2759</v>
      </c>
      <c r="H173" s="102" t="s">
        <v>14</v>
      </c>
      <c r="I173" s="83">
        <v>7730419969</v>
      </c>
      <c r="J173" s="84">
        <v>45769</v>
      </c>
      <c r="K173" s="74" t="s">
        <v>15</v>
      </c>
      <c r="L173" s="74" t="s">
        <v>16</v>
      </c>
      <c r="M173" s="76">
        <v>45638</v>
      </c>
      <c r="N173" s="76">
        <v>45676</v>
      </c>
      <c r="O173" s="73" t="str">
        <f t="shared" si="9"/>
        <v/>
      </c>
      <c r="P173" s="73">
        <f>MONTH('RAW DATA'!$J173)</f>
        <v>4</v>
      </c>
      <c r="Q173" s="73" t="str">
        <f t="shared" si="10"/>
        <v>ICB</v>
      </c>
      <c r="R173" s="74" t="str">
        <f t="shared" si="11"/>
        <v>CHINA</v>
      </c>
      <c r="S173" s="74" t="str">
        <f>IF(OR('RAW DATA'!$D173="",'RAW DATA'!$C173='RAW DATA'!$D173),"NO",IF('RAW DATA'!$C173&lt;'RAW DATA'!$D173,"YES","NO"))</f>
        <v>NO</v>
      </c>
      <c r="T173" s="75" t="str">
        <f>IF('RAW DATA'!$D173='RAW DATA'!$E173,"YES","NO")</f>
        <v>NO</v>
      </c>
      <c r="U173" s="73" t="str">
        <f>IF(('RAW DATA'!$D173-'RAW DATA'!$M173)&lt;=5,"YES","NO")</f>
        <v>NO</v>
      </c>
    </row>
    <row r="174" spans="1:21" x14ac:dyDescent="0.25">
      <c r="A174" s="89">
        <v>71</v>
      </c>
      <c r="B174" s="90">
        <v>5282682983</v>
      </c>
      <c r="C174" s="91">
        <v>45761</v>
      </c>
      <c r="D174" s="91">
        <v>45654</v>
      </c>
      <c r="E174" s="91">
        <v>45761</v>
      </c>
      <c r="F174" s="90">
        <v>245011581</v>
      </c>
      <c r="G174" s="92">
        <v>2759</v>
      </c>
      <c r="H174" s="101" t="s">
        <v>14</v>
      </c>
      <c r="I174" s="93">
        <v>7730419969</v>
      </c>
      <c r="J174" s="94">
        <v>45769</v>
      </c>
      <c r="K174" s="90" t="s">
        <v>15</v>
      </c>
      <c r="L174" s="90" t="s">
        <v>16</v>
      </c>
      <c r="M174" s="91">
        <v>45638</v>
      </c>
      <c r="N174" s="91">
        <v>45676</v>
      </c>
      <c r="O174" s="95" t="str">
        <f t="shared" si="9"/>
        <v/>
      </c>
      <c r="P174" s="95">
        <f>MONTH('RAW DATA'!$J174)</f>
        <v>4</v>
      </c>
      <c r="Q174" s="95" t="str">
        <f t="shared" si="10"/>
        <v>ICB</v>
      </c>
      <c r="R174" s="90" t="str">
        <f t="shared" si="11"/>
        <v>CHINA</v>
      </c>
      <c r="S174" s="90" t="str">
        <f>IF(OR('RAW DATA'!$D174="",'RAW DATA'!$C174='RAW DATA'!$D174),"NO",IF('RAW DATA'!$C174&lt;'RAW DATA'!$D174,"YES","NO"))</f>
        <v>NO</v>
      </c>
      <c r="T174" s="96" t="str">
        <f>IF('RAW DATA'!$D174='RAW DATA'!$E174,"YES","NO")</f>
        <v>NO</v>
      </c>
      <c r="U174" s="95" t="str">
        <f>IF(('RAW DATA'!$D174-'RAW DATA'!$M174)&lt;=5,"YES","NO")</f>
        <v>NO</v>
      </c>
    </row>
    <row r="175" spans="1:21" x14ac:dyDescent="0.25">
      <c r="A175" s="77">
        <v>71</v>
      </c>
      <c r="B175" s="74">
        <v>5282682984</v>
      </c>
      <c r="C175" s="76">
        <v>45761</v>
      </c>
      <c r="D175" s="76">
        <v>45654</v>
      </c>
      <c r="E175" s="76">
        <v>45761</v>
      </c>
      <c r="F175" s="74">
        <v>245011576</v>
      </c>
      <c r="G175" s="82">
        <v>2759</v>
      </c>
      <c r="H175" s="102" t="s">
        <v>14</v>
      </c>
      <c r="I175" s="83">
        <v>7730419969</v>
      </c>
      <c r="J175" s="84">
        <v>45769</v>
      </c>
      <c r="K175" s="74" t="s">
        <v>15</v>
      </c>
      <c r="L175" s="74" t="s">
        <v>16</v>
      </c>
      <c r="M175" s="76">
        <v>45638</v>
      </c>
      <c r="N175" s="76">
        <v>45676</v>
      </c>
      <c r="O175" s="73" t="str">
        <f t="shared" si="9"/>
        <v/>
      </c>
      <c r="P175" s="73">
        <f>MONTH('RAW DATA'!$J175)</f>
        <v>4</v>
      </c>
      <c r="Q175" s="73" t="str">
        <f t="shared" si="10"/>
        <v>ICB</v>
      </c>
      <c r="R175" s="74" t="str">
        <f t="shared" si="11"/>
        <v>CHINA</v>
      </c>
      <c r="S175" s="74" t="str">
        <f>IF(OR('RAW DATA'!$D175="",'RAW DATA'!$C175='RAW DATA'!$D175),"NO",IF('RAW DATA'!$C175&lt;'RAW DATA'!$D175,"YES","NO"))</f>
        <v>NO</v>
      </c>
      <c r="T175" s="75" t="str">
        <f>IF('RAW DATA'!$D175='RAW DATA'!$E175,"YES","NO")</f>
        <v>NO</v>
      </c>
      <c r="U175" s="73" t="str">
        <f>IF(('RAW DATA'!$D175-'RAW DATA'!$M175)&lt;=5,"YES","NO")</f>
        <v>NO</v>
      </c>
    </row>
    <row r="176" spans="1:21" x14ac:dyDescent="0.25">
      <c r="A176" s="89">
        <v>71</v>
      </c>
      <c r="B176" s="90">
        <v>5282682991</v>
      </c>
      <c r="C176" s="91">
        <v>45761</v>
      </c>
      <c r="D176" s="91">
        <v>45654</v>
      </c>
      <c r="E176" s="91">
        <v>45761</v>
      </c>
      <c r="F176" s="90">
        <v>245011582</v>
      </c>
      <c r="G176" s="92">
        <v>2759</v>
      </c>
      <c r="H176" s="101" t="s">
        <v>14</v>
      </c>
      <c r="I176" s="93">
        <v>7730419969</v>
      </c>
      <c r="J176" s="94">
        <v>45769</v>
      </c>
      <c r="K176" s="90" t="s">
        <v>15</v>
      </c>
      <c r="L176" s="90" t="s">
        <v>16</v>
      </c>
      <c r="M176" s="91">
        <v>45638</v>
      </c>
      <c r="N176" s="91">
        <v>45676</v>
      </c>
      <c r="O176" s="95" t="str">
        <f t="shared" si="9"/>
        <v/>
      </c>
      <c r="P176" s="95">
        <f>MONTH('RAW DATA'!$J176)</f>
        <v>4</v>
      </c>
      <c r="Q176" s="95" t="str">
        <f t="shared" si="10"/>
        <v>ICB</v>
      </c>
      <c r="R176" s="90" t="str">
        <f t="shared" si="11"/>
        <v>CHINA</v>
      </c>
      <c r="S176" s="90" t="str">
        <f>IF(OR('RAW DATA'!$D176="",'RAW DATA'!$C176='RAW DATA'!$D176),"NO",IF('RAW DATA'!$C176&lt;'RAW DATA'!$D176,"YES","NO"))</f>
        <v>NO</v>
      </c>
      <c r="T176" s="96" t="str">
        <f>IF('RAW DATA'!$D176='RAW DATA'!$E176,"YES","NO")</f>
        <v>NO</v>
      </c>
      <c r="U176" s="95" t="str">
        <f>IF(('RAW DATA'!$D176-'RAW DATA'!$M176)&lt;=5,"YES","NO")</f>
        <v>NO</v>
      </c>
    </row>
    <row r="177" spans="1:21" x14ac:dyDescent="0.25">
      <c r="A177" s="77">
        <v>515</v>
      </c>
      <c r="B177" s="74">
        <v>5547410961</v>
      </c>
      <c r="C177" s="76">
        <v>45702</v>
      </c>
      <c r="D177" s="76">
        <v>45643</v>
      </c>
      <c r="E177" s="76">
        <v>45702</v>
      </c>
      <c r="F177" s="74">
        <v>247457653</v>
      </c>
      <c r="G177" s="82">
        <v>4575</v>
      </c>
      <c r="H177" s="102" t="s">
        <v>14</v>
      </c>
      <c r="I177" s="83">
        <v>7730415196</v>
      </c>
      <c r="J177" s="84">
        <v>45729</v>
      </c>
      <c r="K177" s="74" t="s">
        <v>15</v>
      </c>
      <c r="L177" s="74" t="s">
        <v>20</v>
      </c>
      <c r="M177" s="76">
        <v>45640</v>
      </c>
      <c r="N177" s="76">
        <v>45676</v>
      </c>
      <c r="O177" s="73" t="str">
        <f t="shared" si="9"/>
        <v/>
      </c>
      <c r="P177" s="73">
        <f>MONTH('RAW DATA'!$J177)</f>
        <v>3</v>
      </c>
      <c r="Q177" s="73" t="str">
        <f t="shared" si="10"/>
        <v>ICB</v>
      </c>
      <c r="R177" s="74" t="str">
        <f t="shared" si="11"/>
        <v>CHINA</v>
      </c>
      <c r="S177" s="74" t="str">
        <f>IF(OR('RAW DATA'!$D177="",'RAW DATA'!$C177='RAW DATA'!$D177),"NO",IF('RAW DATA'!$C177&lt;'RAW DATA'!$D177,"YES","NO"))</f>
        <v>NO</v>
      </c>
      <c r="T177" s="75" t="str">
        <f>IF('RAW DATA'!$D177='RAW DATA'!$E177,"YES","NO")</f>
        <v>NO</v>
      </c>
      <c r="U177" s="73" t="str">
        <f>IF(('RAW DATA'!$D177-'RAW DATA'!$M177)&lt;=5,"YES","NO")</f>
        <v>YES</v>
      </c>
    </row>
    <row r="178" spans="1:21" x14ac:dyDescent="0.25">
      <c r="A178" s="89">
        <v>1589</v>
      </c>
      <c r="B178" s="90">
        <v>5220630704</v>
      </c>
      <c r="C178" s="91">
        <v>45651</v>
      </c>
      <c r="D178" s="91">
        <v>45639</v>
      </c>
      <c r="E178" s="91">
        <v>45651</v>
      </c>
      <c r="F178" s="90">
        <v>246716410</v>
      </c>
      <c r="G178" s="92">
        <v>13229</v>
      </c>
      <c r="H178" s="101" t="s">
        <v>14</v>
      </c>
      <c r="I178" s="93">
        <v>7730415196</v>
      </c>
      <c r="J178" s="94">
        <v>45729</v>
      </c>
      <c r="K178" s="90" t="s">
        <v>15</v>
      </c>
      <c r="L178" s="90" t="s">
        <v>20</v>
      </c>
      <c r="M178" s="91">
        <v>45636</v>
      </c>
      <c r="N178" s="91">
        <v>45678</v>
      </c>
      <c r="O178" s="95" t="str">
        <f t="shared" si="9"/>
        <v/>
      </c>
      <c r="P178" s="95">
        <f>MONTH('RAW DATA'!$J178)</f>
        <v>3</v>
      </c>
      <c r="Q178" s="95" t="str">
        <f t="shared" si="10"/>
        <v>ICB</v>
      </c>
      <c r="R178" s="90" t="str">
        <f t="shared" si="11"/>
        <v>CHINA</v>
      </c>
      <c r="S178" s="90" t="str">
        <f>IF(OR('RAW DATA'!$D178="",'RAW DATA'!$C178='RAW DATA'!$D178),"NO",IF('RAW DATA'!$C178&lt;'RAW DATA'!$D178,"YES","NO"))</f>
        <v>NO</v>
      </c>
      <c r="T178" s="96" t="str">
        <f>IF('RAW DATA'!$D178='RAW DATA'!$E178,"YES","NO")</f>
        <v>NO</v>
      </c>
      <c r="U178" s="95" t="str">
        <f>IF(('RAW DATA'!$D178-'RAW DATA'!$M178)&lt;=5,"YES","NO")</f>
        <v>YES</v>
      </c>
    </row>
    <row r="179" spans="1:21" x14ac:dyDescent="0.25">
      <c r="A179" s="77">
        <v>1589</v>
      </c>
      <c r="B179" s="74">
        <v>5220631018</v>
      </c>
      <c r="C179" s="76">
        <v>45651</v>
      </c>
      <c r="D179" s="76">
        <v>45641</v>
      </c>
      <c r="E179" s="76">
        <v>45651</v>
      </c>
      <c r="F179" s="74">
        <v>246716410</v>
      </c>
      <c r="G179" s="82">
        <v>5559</v>
      </c>
      <c r="H179" s="102" t="s">
        <v>14</v>
      </c>
      <c r="I179" s="83">
        <v>7730415196</v>
      </c>
      <c r="J179" s="84">
        <v>45729</v>
      </c>
      <c r="K179" s="74" t="s">
        <v>15</v>
      </c>
      <c r="L179" s="74" t="s">
        <v>20</v>
      </c>
      <c r="M179" s="76">
        <v>45636</v>
      </c>
      <c r="N179" s="76">
        <v>45678</v>
      </c>
      <c r="O179" s="73" t="str">
        <f t="shared" si="9"/>
        <v/>
      </c>
      <c r="P179" s="73">
        <f>MONTH('RAW DATA'!$J179)</f>
        <v>3</v>
      </c>
      <c r="Q179" s="73" t="str">
        <f t="shared" si="10"/>
        <v>ICB</v>
      </c>
      <c r="R179" s="74" t="str">
        <f t="shared" si="11"/>
        <v>CHINA</v>
      </c>
      <c r="S179" s="74" t="str">
        <f>IF(OR('RAW DATA'!$D179="",'RAW DATA'!$C179='RAW DATA'!$D179),"NO",IF('RAW DATA'!$C179&lt;'RAW DATA'!$D179,"YES","NO"))</f>
        <v>NO</v>
      </c>
      <c r="T179" s="75" t="str">
        <f>IF('RAW DATA'!$D179='RAW DATA'!$E179,"YES","NO")</f>
        <v>NO</v>
      </c>
      <c r="U179" s="73" t="str">
        <f>IF(('RAW DATA'!$D179-'RAW DATA'!$M179)&lt;=5,"YES","NO")</f>
        <v>YES</v>
      </c>
    </row>
    <row r="180" spans="1:21" x14ac:dyDescent="0.25">
      <c r="A180" s="89">
        <v>71</v>
      </c>
      <c r="B180" s="90">
        <v>5282651164</v>
      </c>
      <c r="C180" s="91">
        <v>45761</v>
      </c>
      <c r="D180" s="91">
        <v>45639</v>
      </c>
      <c r="E180" s="91">
        <v>45761</v>
      </c>
      <c r="F180" s="90">
        <v>245011574</v>
      </c>
      <c r="G180" s="92">
        <v>1579</v>
      </c>
      <c r="H180" s="101" t="s">
        <v>14</v>
      </c>
      <c r="I180" s="93">
        <v>7730419969</v>
      </c>
      <c r="J180" s="94">
        <v>45769</v>
      </c>
      <c r="K180" s="90" t="s">
        <v>15</v>
      </c>
      <c r="L180" s="90" t="s">
        <v>16</v>
      </c>
      <c r="M180" s="91">
        <v>45636</v>
      </c>
      <c r="N180" s="91">
        <v>45678</v>
      </c>
      <c r="O180" s="95" t="str">
        <f t="shared" si="9"/>
        <v/>
      </c>
      <c r="P180" s="95">
        <f>MONTH('RAW DATA'!$J180)</f>
        <v>4</v>
      </c>
      <c r="Q180" s="95" t="str">
        <f t="shared" si="10"/>
        <v>ICB</v>
      </c>
      <c r="R180" s="90" t="str">
        <f t="shared" si="11"/>
        <v>CHINA</v>
      </c>
      <c r="S180" s="90" t="str">
        <f>IF(OR('RAW DATA'!$D180="",'RAW DATA'!$C180='RAW DATA'!$D180),"NO",IF('RAW DATA'!$C180&lt;'RAW DATA'!$D180,"YES","NO"))</f>
        <v>NO</v>
      </c>
      <c r="T180" s="96" t="str">
        <f>IF('RAW DATA'!$D180='RAW DATA'!$E180,"YES","NO")</f>
        <v>NO</v>
      </c>
      <c r="U180" s="95" t="str">
        <f>IF(('RAW DATA'!$D180-'RAW DATA'!$M180)&lt;=5,"YES","NO")</f>
        <v>YES</v>
      </c>
    </row>
    <row r="181" spans="1:21" x14ac:dyDescent="0.25">
      <c r="A181" s="77">
        <v>71</v>
      </c>
      <c r="B181" s="74">
        <v>5282651165</v>
      </c>
      <c r="C181" s="76">
        <v>45761</v>
      </c>
      <c r="D181" s="76">
        <v>45639</v>
      </c>
      <c r="E181" s="76">
        <v>45761</v>
      </c>
      <c r="F181" s="74">
        <v>245011573</v>
      </c>
      <c r="G181" s="82">
        <v>9466</v>
      </c>
      <c r="H181" s="102" t="s">
        <v>14</v>
      </c>
      <c r="I181" s="83">
        <v>7730419969</v>
      </c>
      <c r="J181" s="84">
        <v>45769</v>
      </c>
      <c r="K181" s="74" t="s">
        <v>15</v>
      </c>
      <c r="L181" s="74" t="s">
        <v>16</v>
      </c>
      <c r="M181" s="76">
        <v>45636</v>
      </c>
      <c r="N181" s="76">
        <v>45678</v>
      </c>
      <c r="O181" s="73" t="str">
        <f t="shared" si="9"/>
        <v/>
      </c>
      <c r="P181" s="73">
        <f>MONTH('RAW DATA'!$J181)</f>
        <v>4</v>
      </c>
      <c r="Q181" s="73" t="str">
        <f t="shared" si="10"/>
        <v>ICB</v>
      </c>
      <c r="R181" s="74" t="str">
        <f t="shared" si="11"/>
        <v>CHINA</v>
      </c>
      <c r="S181" s="74" t="str">
        <f>IF(OR('RAW DATA'!$D181="",'RAW DATA'!$C181='RAW DATA'!$D181),"NO",IF('RAW DATA'!$C181&lt;'RAW DATA'!$D181,"YES","NO"))</f>
        <v>NO</v>
      </c>
      <c r="T181" s="75" t="str">
        <f>IF('RAW DATA'!$D181='RAW DATA'!$E181,"YES","NO")</f>
        <v>NO</v>
      </c>
      <c r="U181" s="73" t="str">
        <f>IF(('RAW DATA'!$D181-'RAW DATA'!$M181)&lt;=5,"YES","NO")</f>
        <v>YES</v>
      </c>
    </row>
    <row r="182" spans="1:21" x14ac:dyDescent="0.25">
      <c r="A182" s="89">
        <v>71</v>
      </c>
      <c r="B182" s="90">
        <v>5282666623</v>
      </c>
      <c r="C182" s="91">
        <v>45761</v>
      </c>
      <c r="D182" s="91">
        <v>45646</v>
      </c>
      <c r="E182" s="91">
        <v>45761</v>
      </c>
      <c r="F182" s="90">
        <v>245011590</v>
      </c>
      <c r="G182" s="92">
        <v>13732</v>
      </c>
      <c r="H182" s="101" t="s">
        <v>14</v>
      </c>
      <c r="I182" s="93">
        <v>7730419969</v>
      </c>
      <c r="J182" s="94">
        <v>45769</v>
      </c>
      <c r="K182" s="90" t="s">
        <v>15</v>
      </c>
      <c r="L182" s="90" t="s">
        <v>16</v>
      </c>
      <c r="M182" s="91">
        <v>45643</v>
      </c>
      <c r="N182" s="91">
        <v>45678</v>
      </c>
      <c r="O182" s="95" t="str">
        <f t="shared" si="9"/>
        <v/>
      </c>
      <c r="P182" s="95">
        <f>MONTH('RAW DATA'!$J182)</f>
        <v>4</v>
      </c>
      <c r="Q182" s="95" t="str">
        <f t="shared" si="10"/>
        <v>ICB</v>
      </c>
      <c r="R182" s="90" t="str">
        <f t="shared" si="11"/>
        <v>CHINA</v>
      </c>
      <c r="S182" s="90" t="str">
        <f>IF(OR('RAW DATA'!$D182="",'RAW DATA'!$C182='RAW DATA'!$D182),"NO",IF('RAW DATA'!$C182&lt;'RAW DATA'!$D182,"YES","NO"))</f>
        <v>NO</v>
      </c>
      <c r="T182" s="96" t="str">
        <f>IF('RAW DATA'!$D182='RAW DATA'!$E182,"YES","NO")</f>
        <v>NO</v>
      </c>
      <c r="U182" s="95" t="str">
        <f>IF(('RAW DATA'!$D182-'RAW DATA'!$M182)&lt;=5,"YES","NO")</f>
        <v>YES</v>
      </c>
    </row>
    <row r="183" spans="1:21" x14ac:dyDescent="0.25">
      <c r="A183" s="77">
        <v>71</v>
      </c>
      <c r="B183" s="74">
        <v>5282666818</v>
      </c>
      <c r="C183" s="76">
        <v>45761</v>
      </c>
      <c r="D183" s="76">
        <v>45646</v>
      </c>
      <c r="E183" s="76">
        <v>45761</v>
      </c>
      <c r="F183" s="74">
        <v>245011583</v>
      </c>
      <c r="G183" s="82">
        <v>652</v>
      </c>
      <c r="H183" s="102" t="s">
        <v>14</v>
      </c>
      <c r="I183" s="83">
        <v>7730419969</v>
      </c>
      <c r="J183" s="84">
        <v>45769</v>
      </c>
      <c r="K183" s="74" t="s">
        <v>15</v>
      </c>
      <c r="L183" s="74" t="s">
        <v>16</v>
      </c>
      <c r="M183" s="76">
        <v>45643</v>
      </c>
      <c r="N183" s="76">
        <v>45678</v>
      </c>
      <c r="O183" s="73" t="str">
        <f t="shared" si="9"/>
        <v/>
      </c>
      <c r="P183" s="73">
        <f>MONTH('RAW DATA'!$J183)</f>
        <v>4</v>
      </c>
      <c r="Q183" s="73" t="str">
        <f t="shared" si="10"/>
        <v>ICB</v>
      </c>
      <c r="R183" s="74" t="str">
        <f t="shared" si="11"/>
        <v>CHINA</v>
      </c>
      <c r="S183" s="74" t="str">
        <f>IF(OR('RAW DATA'!$D183="",'RAW DATA'!$C183='RAW DATA'!$D183),"NO",IF('RAW DATA'!$C183&lt;'RAW DATA'!$D183,"YES","NO"))</f>
        <v>NO</v>
      </c>
      <c r="T183" s="75" t="str">
        <f>IF('RAW DATA'!$D183='RAW DATA'!$E183,"YES","NO")</f>
        <v>NO</v>
      </c>
      <c r="U183" s="73" t="str">
        <f>IF(('RAW DATA'!$D183-'RAW DATA'!$M183)&lt;=5,"YES","NO")</f>
        <v>YES</v>
      </c>
    </row>
    <row r="184" spans="1:21" x14ac:dyDescent="0.25">
      <c r="A184" s="89">
        <v>71</v>
      </c>
      <c r="B184" s="90">
        <v>5282666852</v>
      </c>
      <c r="C184" s="91">
        <v>45761</v>
      </c>
      <c r="D184" s="91">
        <v>45646</v>
      </c>
      <c r="E184" s="91">
        <v>45761</v>
      </c>
      <c r="F184" s="90">
        <v>245011603</v>
      </c>
      <c r="G184" s="92">
        <v>2746</v>
      </c>
      <c r="H184" s="101" t="s">
        <v>14</v>
      </c>
      <c r="I184" s="93">
        <v>7730419969</v>
      </c>
      <c r="J184" s="94">
        <v>45769</v>
      </c>
      <c r="K184" s="90" t="s">
        <v>15</v>
      </c>
      <c r="L184" s="90" t="s">
        <v>16</v>
      </c>
      <c r="M184" s="91">
        <v>45643</v>
      </c>
      <c r="N184" s="91">
        <v>45678</v>
      </c>
      <c r="O184" s="95" t="str">
        <f t="shared" si="9"/>
        <v/>
      </c>
      <c r="P184" s="95">
        <f>MONTH('RAW DATA'!$J184)</f>
        <v>4</v>
      </c>
      <c r="Q184" s="95" t="str">
        <f t="shared" si="10"/>
        <v>ICB</v>
      </c>
      <c r="R184" s="90" t="str">
        <f t="shared" si="11"/>
        <v>CHINA</v>
      </c>
      <c r="S184" s="90" t="str">
        <f>IF(OR('RAW DATA'!$D184="",'RAW DATA'!$C184='RAW DATA'!$D184),"NO",IF('RAW DATA'!$C184&lt;'RAW DATA'!$D184,"YES","NO"))</f>
        <v>NO</v>
      </c>
      <c r="T184" s="96" t="str">
        <f>IF('RAW DATA'!$D184='RAW DATA'!$E184,"YES","NO")</f>
        <v>NO</v>
      </c>
      <c r="U184" s="95" t="str">
        <f>IF(('RAW DATA'!$D184-'RAW DATA'!$M184)&lt;=5,"YES","NO")</f>
        <v>YES</v>
      </c>
    </row>
    <row r="185" spans="1:21" x14ac:dyDescent="0.25">
      <c r="A185" s="77">
        <v>71</v>
      </c>
      <c r="B185" s="74">
        <v>5282666853</v>
      </c>
      <c r="C185" s="76">
        <v>45761</v>
      </c>
      <c r="D185" s="76">
        <v>45646</v>
      </c>
      <c r="E185" s="76">
        <v>45761</v>
      </c>
      <c r="F185" s="74">
        <v>246988297</v>
      </c>
      <c r="G185" s="82">
        <v>2746</v>
      </c>
      <c r="H185" s="102" t="s">
        <v>14</v>
      </c>
      <c r="I185" s="83">
        <v>7730419969</v>
      </c>
      <c r="J185" s="84">
        <v>45769</v>
      </c>
      <c r="K185" s="74" t="s">
        <v>15</v>
      </c>
      <c r="L185" s="74" t="s">
        <v>16</v>
      </c>
      <c r="M185" s="76">
        <v>45646</v>
      </c>
      <c r="N185" s="76">
        <v>45678</v>
      </c>
      <c r="O185" s="73" t="str">
        <f t="shared" si="9"/>
        <v/>
      </c>
      <c r="P185" s="73">
        <f>MONTH('RAW DATA'!$J185)</f>
        <v>4</v>
      </c>
      <c r="Q185" s="73" t="str">
        <f t="shared" si="10"/>
        <v>ICB</v>
      </c>
      <c r="R185" s="74" t="str">
        <f t="shared" si="11"/>
        <v>CHINA</v>
      </c>
      <c r="S185" s="74" t="str">
        <f>IF(OR('RAW DATA'!$D185="",'RAW DATA'!$C185='RAW DATA'!$D185),"NO",IF('RAW DATA'!$C185&lt;'RAW DATA'!$D185,"YES","NO"))</f>
        <v>NO</v>
      </c>
      <c r="T185" s="75" t="str">
        <f>IF('RAW DATA'!$D185='RAW DATA'!$E185,"YES","NO")</f>
        <v>NO</v>
      </c>
      <c r="U185" s="73" t="str">
        <f>IF(('RAW DATA'!$D185-'RAW DATA'!$M185)&lt;=5,"YES","NO")</f>
        <v>YES</v>
      </c>
    </row>
    <row r="186" spans="1:21" x14ac:dyDescent="0.25">
      <c r="A186" s="89">
        <v>71</v>
      </c>
      <c r="B186" s="90">
        <v>5282666861</v>
      </c>
      <c r="C186" s="91">
        <v>45761</v>
      </c>
      <c r="D186" s="91">
        <v>45646</v>
      </c>
      <c r="E186" s="91">
        <v>45761</v>
      </c>
      <c r="F186" s="90">
        <v>245011602</v>
      </c>
      <c r="G186" s="92">
        <v>2746</v>
      </c>
      <c r="H186" s="101" t="s">
        <v>14</v>
      </c>
      <c r="I186" s="93">
        <v>7730419969</v>
      </c>
      <c r="J186" s="94">
        <v>45769</v>
      </c>
      <c r="K186" s="90" t="s">
        <v>15</v>
      </c>
      <c r="L186" s="90" t="s">
        <v>16</v>
      </c>
      <c r="M186" s="91">
        <v>45643</v>
      </c>
      <c r="N186" s="91">
        <v>45678</v>
      </c>
      <c r="O186" s="95" t="str">
        <f t="shared" si="9"/>
        <v/>
      </c>
      <c r="P186" s="95">
        <f>MONTH('RAW DATA'!$J186)</f>
        <v>4</v>
      </c>
      <c r="Q186" s="95" t="str">
        <f t="shared" si="10"/>
        <v>ICB</v>
      </c>
      <c r="R186" s="90" t="str">
        <f t="shared" si="11"/>
        <v>CHINA</v>
      </c>
      <c r="S186" s="90" t="str">
        <f>IF(OR('RAW DATA'!$D186="",'RAW DATA'!$C186='RAW DATA'!$D186),"NO",IF('RAW DATA'!$C186&lt;'RAW DATA'!$D186,"YES","NO"))</f>
        <v>NO</v>
      </c>
      <c r="T186" s="96" t="str">
        <f>IF('RAW DATA'!$D186='RAW DATA'!$E186,"YES","NO")</f>
        <v>NO</v>
      </c>
      <c r="U186" s="95" t="str">
        <f>IF(('RAW DATA'!$D186-'RAW DATA'!$M186)&lt;=5,"YES","NO")</f>
        <v>YES</v>
      </c>
    </row>
    <row r="187" spans="1:21" x14ac:dyDescent="0.25">
      <c r="A187" s="77">
        <v>71</v>
      </c>
      <c r="B187" s="74">
        <v>5282666864</v>
      </c>
      <c r="C187" s="76">
        <v>45761</v>
      </c>
      <c r="D187" s="76">
        <v>45646</v>
      </c>
      <c r="E187" s="76">
        <v>45761</v>
      </c>
      <c r="F187" s="74">
        <v>245011604</v>
      </c>
      <c r="G187" s="82">
        <v>2746</v>
      </c>
      <c r="H187" s="102" t="s">
        <v>14</v>
      </c>
      <c r="I187" s="83">
        <v>7730419969</v>
      </c>
      <c r="J187" s="84">
        <v>45769</v>
      </c>
      <c r="K187" s="74" t="s">
        <v>15</v>
      </c>
      <c r="L187" s="74" t="s">
        <v>16</v>
      </c>
      <c r="M187" s="76">
        <v>45643</v>
      </c>
      <c r="N187" s="76">
        <v>45678</v>
      </c>
      <c r="O187" s="73" t="str">
        <f t="shared" si="9"/>
        <v/>
      </c>
      <c r="P187" s="73">
        <f>MONTH('RAW DATA'!$J187)</f>
        <v>4</v>
      </c>
      <c r="Q187" s="73" t="str">
        <f t="shared" si="10"/>
        <v>ICB</v>
      </c>
      <c r="R187" s="74" t="str">
        <f t="shared" si="11"/>
        <v>CHINA</v>
      </c>
      <c r="S187" s="74" t="str">
        <f>IF(OR('RAW DATA'!$D187="",'RAW DATA'!$C187='RAW DATA'!$D187),"NO",IF('RAW DATA'!$C187&lt;'RAW DATA'!$D187,"YES","NO"))</f>
        <v>NO</v>
      </c>
      <c r="T187" s="75" t="str">
        <f>IF('RAW DATA'!$D187='RAW DATA'!$E187,"YES","NO")</f>
        <v>NO</v>
      </c>
      <c r="U187" s="73" t="str">
        <f>IF(('RAW DATA'!$D187-'RAW DATA'!$M187)&lt;=5,"YES","NO")</f>
        <v>YES</v>
      </c>
    </row>
    <row r="188" spans="1:21" x14ac:dyDescent="0.25">
      <c r="A188" s="89">
        <v>71</v>
      </c>
      <c r="B188" s="90">
        <v>5282666865</v>
      </c>
      <c r="C188" s="91">
        <v>45761</v>
      </c>
      <c r="D188" s="91">
        <v>45646</v>
      </c>
      <c r="E188" s="91">
        <v>45761</v>
      </c>
      <c r="F188" s="90">
        <v>245011588</v>
      </c>
      <c r="G188" s="92">
        <v>2746</v>
      </c>
      <c r="H188" s="101" t="s">
        <v>14</v>
      </c>
      <c r="I188" s="93">
        <v>7730419969</v>
      </c>
      <c r="J188" s="94">
        <v>45769</v>
      </c>
      <c r="K188" s="90" t="s">
        <v>15</v>
      </c>
      <c r="L188" s="90" t="s">
        <v>16</v>
      </c>
      <c r="M188" s="91">
        <v>45643</v>
      </c>
      <c r="N188" s="91">
        <v>45678</v>
      </c>
      <c r="O188" s="95" t="str">
        <f t="shared" si="9"/>
        <v/>
      </c>
      <c r="P188" s="95">
        <f>MONTH('RAW DATA'!$J188)</f>
        <v>4</v>
      </c>
      <c r="Q188" s="95" t="str">
        <f t="shared" si="10"/>
        <v>ICB</v>
      </c>
      <c r="R188" s="90" t="str">
        <f t="shared" si="11"/>
        <v>CHINA</v>
      </c>
      <c r="S188" s="90" t="str">
        <f>IF(OR('RAW DATA'!$D188="",'RAW DATA'!$C188='RAW DATA'!$D188),"NO",IF('RAW DATA'!$C188&lt;'RAW DATA'!$D188,"YES","NO"))</f>
        <v>NO</v>
      </c>
      <c r="T188" s="96" t="str">
        <f>IF('RAW DATA'!$D188='RAW DATA'!$E188,"YES","NO")</f>
        <v>NO</v>
      </c>
      <c r="U188" s="95" t="str">
        <f>IF(('RAW DATA'!$D188-'RAW DATA'!$M188)&lt;=5,"YES","NO")</f>
        <v>YES</v>
      </c>
    </row>
    <row r="189" spans="1:21" x14ac:dyDescent="0.25">
      <c r="A189" s="77">
        <v>71</v>
      </c>
      <c r="B189" s="74">
        <v>5282666867</v>
      </c>
      <c r="C189" s="76">
        <v>45761</v>
      </c>
      <c r="D189" s="76">
        <v>45646</v>
      </c>
      <c r="E189" s="76">
        <v>45761</v>
      </c>
      <c r="F189" s="74">
        <v>245011589</v>
      </c>
      <c r="G189" s="82">
        <v>2746</v>
      </c>
      <c r="H189" s="102" t="s">
        <v>14</v>
      </c>
      <c r="I189" s="83">
        <v>7730419969</v>
      </c>
      <c r="J189" s="84">
        <v>45769</v>
      </c>
      <c r="K189" s="74" t="s">
        <v>15</v>
      </c>
      <c r="L189" s="74" t="s">
        <v>16</v>
      </c>
      <c r="M189" s="76">
        <v>45643</v>
      </c>
      <c r="N189" s="76">
        <v>45678</v>
      </c>
      <c r="O189" s="73" t="str">
        <f t="shared" si="9"/>
        <v/>
      </c>
      <c r="P189" s="73">
        <f>MONTH('RAW DATA'!$J189)</f>
        <v>4</v>
      </c>
      <c r="Q189" s="73" t="str">
        <f t="shared" si="10"/>
        <v>ICB</v>
      </c>
      <c r="R189" s="74" t="str">
        <f t="shared" si="11"/>
        <v>CHINA</v>
      </c>
      <c r="S189" s="74" t="str">
        <f>IF(OR('RAW DATA'!$D189="",'RAW DATA'!$C189='RAW DATA'!$D189),"NO",IF('RAW DATA'!$C189&lt;'RAW DATA'!$D189,"YES","NO"))</f>
        <v>NO</v>
      </c>
      <c r="T189" s="75" t="str">
        <f>IF('RAW DATA'!$D189='RAW DATA'!$E189,"YES","NO")</f>
        <v>NO</v>
      </c>
      <c r="U189" s="73" t="str">
        <f>IF(('RAW DATA'!$D189-'RAW DATA'!$M189)&lt;=5,"YES","NO")</f>
        <v>YES</v>
      </c>
    </row>
    <row r="190" spans="1:21" x14ac:dyDescent="0.25">
      <c r="A190" s="89">
        <v>71</v>
      </c>
      <c r="B190" s="90">
        <v>5282682969</v>
      </c>
      <c r="C190" s="91">
        <v>45761</v>
      </c>
      <c r="D190" s="91">
        <v>45654</v>
      </c>
      <c r="E190" s="91">
        <v>45761</v>
      </c>
      <c r="F190" s="90">
        <v>245011620</v>
      </c>
      <c r="G190" s="92">
        <v>2745</v>
      </c>
      <c r="H190" s="101" t="s">
        <v>14</v>
      </c>
      <c r="I190" s="93">
        <v>7730419969</v>
      </c>
      <c r="J190" s="94">
        <v>45769</v>
      </c>
      <c r="K190" s="90" t="s">
        <v>15</v>
      </c>
      <c r="L190" s="90" t="s">
        <v>16</v>
      </c>
      <c r="M190" s="91">
        <v>45643</v>
      </c>
      <c r="N190" s="91">
        <v>45678</v>
      </c>
      <c r="O190" s="95" t="str">
        <f t="shared" si="9"/>
        <v/>
      </c>
      <c r="P190" s="95">
        <f>MONTH('RAW DATA'!$J190)</f>
        <v>4</v>
      </c>
      <c r="Q190" s="95" t="str">
        <f t="shared" si="10"/>
        <v>ICB</v>
      </c>
      <c r="R190" s="90" t="str">
        <f t="shared" si="11"/>
        <v>CHINA</v>
      </c>
      <c r="S190" s="90" t="str">
        <f>IF(OR('RAW DATA'!$D190="",'RAW DATA'!$C190='RAW DATA'!$D190),"NO",IF('RAW DATA'!$C190&lt;'RAW DATA'!$D190,"YES","NO"))</f>
        <v>NO</v>
      </c>
      <c r="T190" s="96" t="str">
        <f>IF('RAW DATA'!$D190='RAW DATA'!$E190,"YES","NO")</f>
        <v>NO</v>
      </c>
      <c r="U190" s="95" t="str">
        <f>IF(('RAW DATA'!$D190-'RAW DATA'!$M190)&lt;=5,"YES","NO")</f>
        <v>NO</v>
      </c>
    </row>
    <row r="191" spans="1:21" x14ac:dyDescent="0.25">
      <c r="A191" s="77">
        <v>71</v>
      </c>
      <c r="B191" s="74">
        <v>5282682970</v>
      </c>
      <c r="C191" s="76">
        <v>45761</v>
      </c>
      <c r="D191" s="76">
        <v>45654</v>
      </c>
      <c r="E191" s="76">
        <v>45761</v>
      </c>
      <c r="F191" s="74">
        <v>245011616</v>
      </c>
      <c r="G191" s="82">
        <v>2745</v>
      </c>
      <c r="H191" s="102" t="s">
        <v>14</v>
      </c>
      <c r="I191" s="83">
        <v>7730419969</v>
      </c>
      <c r="J191" s="84">
        <v>45769</v>
      </c>
      <c r="K191" s="74" t="s">
        <v>15</v>
      </c>
      <c r="L191" s="74" t="s">
        <v>16</v>
      </c>
      <c r="M191" s="76">
        <v>45643</v>
      </c>
      <c r="N191" s="76">
        <v>45678</v>
      </c>
      <c r="O191" s="73" t="str">
        <f t="shared" si="9"/>
        <v/>
      </c>
      <c r="P191" s="73">
        <f>MONTH('RAW DATA'!$J191)</f>
        <v>4</v>
      </c>
      <c r="Q191" s="73" t="str">
        <f t="shared" si="10"/>
        <v>ICB</v>
      </c>
      <c r="R191" s="74" t="str">
        <f t="shared" si="11"/>
        <v>CHINA</v>
      </c>
      <c r="S191" s="74" t="str">
        <f>IF(OR('RAW DATA'!$D191="",'RAW DATA'!$C191='RAW DATA'!$D191),"NO",IF('RAW DATA'!$C191&lt;'RAW DATA'!$D191,"YES","NO"))</f>
        <v>NO</v>
      </c>
      <c r="T191" s="75" t="str">
        <f>IF('RAW DATA'!$D191='RAW DATA'!$E191,"YES","NO")</f>
        <v>NO</v>
      </c>
      <c r="U191" s="73" t="str">
        <f>IF(('RAW DATA'!$D191-'RAW DATA'!$M191)&lt;=5,"YES","NO")</f>
        <v>NO</v>
      </c>
    </row>
    <row r="192" spans="1:21" x14ac:dyDescent="0.25">
      <c r="A192" s="89">
        <v>71</v>
      </c>
      <c r="B192" s="90">
        <v>5282682973</v>
      </c>
      <c r="C192" s="91">
        <v>45761</v>
      </c>
      <c r="D192" s="91">
        <v>45654</v>
      </c>
      <c r="E192" s="91">
        <v>45761</v>
      </c>
      <c r="F192" s="90">
        <v>245011585</v>
      </c>
      <c r="G192" s="92">
        <v>2745</v>
      </c>
      <c r="H192" s="101" t="s">
        <v>14</v>
      </c>
      <c r="I192" s="93">
        <v>7730419969</v>
      </c>
      <c r="J192" s="94">
        <v>45769</v>
      </c>
      <c r="K192" s="90" t="s">
        <v>15</v>
      </c>
      <c r="L192" s="90" t="s">
        <v>16</v>
      </c>
      <c r="M192" s="91">
        <v>45643</v>
      </c>
      <c r="N192" s="91">
        <v>45678</v>
      </c>
      <c r="O192" s="95" t="str">
        <f t="shared" si="9"/>
        <v/>
      </c>
      <c r="P192" s="95">
        <f>MONTH('RAW DATA'!$J192)</f>
        <v>4</v>
      </c>
      <c r="Q192" s="95" t="str">
        <f t="shared" si="10"/>
        <v>ICB</v>
      </c>
      <c r="R192" s="90" t="str">
        <f t="shared" si="11"/>
        <v>CHINA</v>
      </c>
      <c r="S192" s="90" t="str">
        <f>IF(OR('RAW DATA'!$D192="",'RAW DATA'!$C192='RAW DATA'!$D192),"NO",IF('RAW DATA'!$C192&lt;'RAW DATA'!$D192,"YES","NO"))</f>
        <v>NO</v>
      </c>
      <c r="T192" s="96" t="str">
        <f>IF('RAW DATA'!$D192='RAW DATA'!$E192,"YES","NO")</f>
        <v>NO</v>
      </c>
      <c r="U192" s="95" t="str">
        <f>IF(('RAW DATA'!$D192-'RAW DATA'!$M192)&lt;=5,"YES","NO")</f>
        <v>NO</v>
      </c>
    </row>
    <row r="193" spans="1:21" x14ac:dyDescent="0.25">
      <c r="A193" s="77">
        <v>71</v>
      </c>
      <c r="B193" s="74">
        <v>5282682975</v>
      </c>
      <c r="C193" s="76">
        <v>45761</v>
      </c>
      <c r="D193" s="76">
        <v>45654</v>
      </c>
      <c r="E193" s="76">
        <v>45761</v>
      </c>
      <c r="F193" s="74">
        <v>245011618</v>
      </c>
      <c r="G193" s="82">
        <v>2745</v>
      </c>
      <c r="H193" s="102" t="s">
        <v>14</v>
      </c>
      <c r="I193" s="83">
        <v>7730419969</v>
      </c>
      <c r="J193" s="84">
        <v>45769</v>
      </c>
      <c r="K193" s="74" t="s">
        <v>15</v>
      </c>
      <c r="L193" s="74" t="s">
        <v>16</v>
      </c>
      <c r="M193" s="76">
        <v>45643</v>
      </c>
      <c r="N193" s="76">
        <v>45678</v>
      </c>
      <c r="O193" s="73" t="str">
        <f t="shared" si="9"/>
        <v/>
      </c>
      <c r="P193" s="73">
        <f>MONTH('RAW DATA'!$J193)</f>
        <v>4</v>
      </c>
      <c r="Q193" s="73" t="str">
        <f t="shared" si="10"/>
        <v>ICB</v>
      </c>
      <c r="R193" s="74" t="str">
        <f t="shared" si="11"/>
        <v>CHINA</v>
      </c>
      <c r="S193" s="74" t="str">
        <f>IF(OR('RAW DATA'!$D193="",'RAW DATA'!$C193='RAW DATA'!$D193),"NO",IF('RAW DATA'!$C193&lt;'RAW DATA'!$D193,"YES","NO"))</f>
        <v>NO</v>
      </c>
      <c r="T193" s="75" t="str">
        <f>IF('RAW DATA'!$D193='RAW DATA'!$E193,"YES","NO")</f>
        <v>NO</v>
      </c>
      <c r="U193" s="73" t="str">
        <f>IF(('RAW DATA'!$D193-'RAW DATA'!$M193)&lt;=5,"YES","NO")</f>
        <v>NO</v>
      </c>
    </row>
    <row r="194" spans="1:21" x14ac:dyDescent="0.25">
      <c r="A194" s="89">
        <v>71</v>
      </c>
      <c r="B194" s="90">
        <v>5282682976</v>
      </c>
      <c r="C194" s="91">
        <v>45761</v>
      </c>
      <c r="D194" s="91">
        <v>45654</v>
      </c>
      <c r="E194" s="91">
        <v>45761</v>
      </c>
      <c r="F194" s="90">
        <v>245011587</v>
      </c>
      <c r="G194" s="92">
        <v>2745</v>
      </c>
      <c r="H194" s="101" t="s">
        <v>14</v>
      </c>
      <c r="I194" s="93">
        <v>7730419969</v>
      </c>
      <c r="J194" s="94">
        <v>45769</v>
      </c>
      <c r="K194" s="90" t="s">
        <v>15</v>
      </c>
      <c r="L194" s="90" t="s">
        <v>16</v>
      </c>
      <c r="M194" s="91">
        <v>45643</v>
      </c>
      <c r="N194" s="91">
        <v>45678</v>
      </c>
      <c r="O194" s="95" t="str">
        <f t="shared" si="9"/>
        <v/>
      </c>
      <c r="P194" s="95">
        <f>MONTH('RAW DATA'!$J194)</f>
        <v>4</v>
      </c>
      <c r="Q194" s="95" t="str">
        <f t="shared" si="10"/>
        <v>ICB</v>
      </c>
      <c r="R194" s="90" t="str">
        <f t="shared" si="11"/>
        <v>CHINA</v>
      </c>
      <c r="S194" s="90" t="str">
        <f>IF(OR('RAW DATA'!$D194="",'RAW DATA'!$C194='RAW DATA'!$D194),"NO",IF('RAW DATA'!$C194&lt;'RAW DATA'!$D194,"YES","NO"))</f>
        <v>NO</v>
      </c>
      <c r="T194" s="96" t="str">
        <f>IF('RAW DATA'!$D194='RAW DATA'!$E194,"YES","NO")</f>
        <v>NO</v>
      </c>
      <c r="U194" s="95" t="str">
        <f>IF(('RAW DATA'!$D194-'RAW DATA'!$M194)&lt;=5,"YES","NO")</f>
        <v>NO</v>
      </c>
    </row>
    <row r="195" spans="1:21" x14ac:dyDescent="0.25">
      <c r="A195" s="77">
        <v>71</v>
      </c>
      <c r="B195" s="74">
        <v>5282682978</v>
      </c>
      <c r="C195" s="76">
        <v>45761</v>
      </c>
      <c r="D195" s="76">
        <v>45654</v>
      </c>
      <c r="E195" s="76">
        <v>45761</v>
      </c>
      <c r="F195" s="74">
        <v>245011586</v>
      </c>
      <c r="G195" s="82">
        <v>2745</v>
      </c>
      <c r="H195" s="102" t="s">
        <v>14</v>
      </c>
      <c r="I195" s="83">
        <v>7730419969</v>
      </c>
      <c r="J195" s="84">
        <v>45769</v>
      </c>
      <c r="K195" s="74" t="s">
        <v>15</v>
      </c>
      <c r="L195" s="74" t="s">
        <v>16</v>
      </c>
      <c r="M195" s="76">
        <v>45643</v>
      </c>
      <c r="N195" s="76">
        <v>45678</v>
      </c>
      <c r="O195" s="73" t="str">
        <f t="shared" si="9"/>
        <v/>
      </c>
      <c r="P195" s="73">
        <f>MONTH('RAW DATA'!$J195)</f>
        <v>4</v>
      </c>
      <c r="Q195" s="73" t="str">
        <f t="shared" si="10"/>
        <v>ICB</v>
      </c>
      <c r="R195" s="74" t="str">
        <f t="shared" si="11"/>
        <v>CHINA</v>
      </c>
      <c r="S195" s="74" t="str">
        <f>IF(OR('RAW DATA'!$D195="",'RAW DATA'!$C195='RAW DATA'!$D195),"NO",IF('RAW DATA'!$C195&lt;'RAW DATA'!$D195,"YES","NO"))</f>
        <v>NO</v>
      </c>
      <c r="T195" s="75" t="str">
        <f>IF('RAW DATA'!$D195='RAW DATA'!$E195,"YES","NO")</f>
        <v>NO</v>
      </c>
      <c r="U195" s="73" t="str">
        <f>IF(('RAW DATA'!$D195-'RAW DATA'!$M195)&lt;=5,"YES","NO")</f>
        <v>NO</v>
      </c>
    </row>
    <row r="196" spans="1:21" x14ac:dyDescent="0.25">
      <c r="A196" s="89">
        <v>515</v>
      </c>
      <c r="B196" s="90">
        <v>5547410953</v>
      </c>
      <c r="C196" s="91">
        <v>45702</v>
      </c>
      <c r="D196" s="91">
        <v>45643</v>
      </c>
      <c r="E196" s="91">
        <v>45702</v>
      </c>
      <c r="F196" s="90">
        <v>246967253</v>
      </c>
      <c r="G196" s="92">
        <v>2728</v>
      </c>
      <c r="H196" s="101" t="s">
        <v>14</v>
      </c>
      <c r="I196" s="93">
        <v>7730415196</v>
      </c>
      <c r="J196" s="94">
        <v>45729</v>
      </c>
      <c r="K196" s="90" t="s">
        <v>15</v>
      </c>
      <c r="L196" s="90" t="s">
        <v>20</v>
      </c>
      <c r="M196" s="91">
        <v>45640</v>
      </c>
      <c r="N196" s="91">
        <v>45678</v>
      </c>
      <c r="O196" s="95" t="str">
        <f t="shared" si="9"/>
        <v/>
      </c>
      <c r="P196" s="95">
        <f>MONTH('RAW DATA'!$J196)</f>
        <v>3</v>
      </c>
      <c r="Q196" s="95" t="str">
        <f t="shared" si="10"/>
        <v>ICB</v>
      </c>
      <c r="R196" s="90" t="str">
        <f t="shared" si="11"/>
        <v>CHINA</v>
      </c>
      <c r="S196" s="90" t="str">
        <f>IF(OR('RAW DATA'!$D196="",'RAW DATA'!$C196='RAW DATA'!$D196),"NO",IF('RAW DATA'!$C196&lt;'RAW DATA'!$D196,"YES","NO"))</f>
        <v>NO</v>
      </c>
      <c r="T196" s="96" t="str">
        <f>IF('RAW DATA'!$D196='RAW DATA'!$E196,"YES","NO")</f>
        <v>NO</v>
      </c>
      <c r="U196" s="95" t="str">
        <f>IF(('RAW DATA'!$D196-'RAW DATA'!$M196)&lt;=5,"YES","NO")</f>
        <v>YES</v>
      </c>
    </row>
    <row r="197" spans="1:21" x14ac:dyDescent="0.25">
      <c r="A197" s="77">
        <v>515</v>
      </c>
      <c r="B197" s="74">
        <v>5547410955</v>
      </c>
      <c r="C197" s="76">
        <v>45702</v>
      </c>
      <c r="D197" s="76">
        <v>45643</v>
      </c>
      <c r="E197" s="76">
        <v>45702</v>
      </c>
      <c r="F197" s="74">
        <v>246967253</v>
      </c>
      <c r="G197" s="82">
        <v>7963</v>
      </c>
      <c r="H197" s="102" t="s">
        <v>14</v>
      </c>
      <c r="I197" s="83">
        <v>7730415196</v>
      </c>
      <c r="J197" s="84">
        <v>45729</v>
      </c>
      <c r="K197" s="74" t="s">
        <v>15</v>
      </c>
      <c r="L197" s="74" t="s">
        <v>20</v>
      </c>
      <c r="M197" s="76">
        <v>45640</v>
      </c>
      <c r="N197" s="76">
        <v>45678</v>
      </c>
      <c r="O197" s="73" t="str">
        <f t="shared" si="9"/>
        <v/>
      </c>
      <c r="P197" s="73">
        <f>MONTH('RAW DATA'!$J197)</f>
        <v>3</v>
      </c>
      <c r="Q197" s="73" t="str">
        <f t="shared" si="10"/>
        <v>ICB</v>
      </c>
      <c r="R197" s="74" t="str">
        <f t="shared" si="11"/>
        <v>CHINA</v>
      </c>
      <c r="S197" s="74" t="str">
        <f>IF(OR('RAW DATA'!$D197="",'RAW DATA'!$C197='RAW DATA'!$D197),"NO",IF('RAW DATA'!$C197&lt;'RAW DATA'!$D197,"YES","NO"))</f>
        <v>NO</v>
      </c>
      <c r="T197" s="75" t="str">
        <f>IF('RAW DATA'!$D197='RAW DATA'!$E197,"YES","NO")</f>
        <v>NO</v>
      </c>
      <c r="U197" s="73" t="str">
        <f>IF(('RAW DATA'!$D197-'RAW DATA'!$M197)&lt;=5,"YES","NO")</f>
        <v>YES</v>
      </c>
    </row>
    <row r="198" spans="1:21" x14ac:dyDescent="0.25">
      <c r="A198" s="89">
        <v>515</v>
      </c>
      <c r="B198" s="90">
        <v>5547410958</v>
      </c>
      <c r="C198" s="91">
        <v>45702</v>
      </c>
      <c r="D198" s="91">
        <v>45643</v>
      </c>
      <c r="E198" s="91">
        <v>45702</v>
      </c>
      <c r="F198" s="90">
        <v>246967253</v>
      </c>
      <c r="G198" s="92">
        <v>1294</v>
      </c>
      <c r="H198" s="101" t="s">
        <v>14</v>
      </c>
      <c r="I198" s="93">
        <v>7730415196</v>
      </c>
      <c r="J198" s="94">
        <v>45729</v>
      </c>
      <c r="K198" s="90" t="s">
        <v>15</v>
      </c>
      <c r="L198" s="90" t="s">
        <v>20</v>
      </c>
      <c r="M198" s="91">
        <v>45640</v>
      </c>
      <c r="N198" s="91">
        <v>45678</v>
      </c>
      <c r="O198" s="95" t="str">
        <f t="shared" si="9"/>
        <v/>
      </c>
      <c r="P198" s="95">
        <f>MONTH('RAW DATA'!$J198)</f>
        <v>3</v>
      </c>
      <c r="Q198" s="95" t="str">
        <f t="shared" si="10"/>
        <v>ICB</v>
      </c>
      <c r="R198" s="90" t="str">
        <f t="shared" si="11"/>
        <v>CHINA</v>
      </c>
      <c r="S198" s="90" t="str">
        <f>IF(OR('RAW DATA'!$D198="",'RAW DATA'!$C198='RAW DATA'!$D198),"NO",IF('RAW DATA'!$C198&lt;'RAW DATA'!$D198,"YES","NO"))</f>
        <v>NO</v>
      </c>
      <c r="T198" s="96" t="str">
        <f>IF('RAW DATA'!$D198='RAW DATA'!$E198,"YES","NO")</f>
        <v>NO</v>
      </c>
      <c r="U198" s="95" t="str">
        <f>IF(('RAW DATA'!$D198-'RAW DATA'!$M198)&lt;=5,"YES","NO")</f>
        <v>YES</v>
      </c>
    </row>
    <row r="199" spans="1:21" x14ac:dyDescent="0.25">
      <c r="A199" s="77">
        <v>515</v>
      </c>
      <c r="B199" s="74">
        <v>5547421962</v>
      </c>
      <c r="C199" s="76">
        <v>45700</v>
      </c>
      <c r="D199" s="76">
        <v>45650</v>
      </c>
      <c r="E199" s="76">
        <v>45700</v>
      </c>
      <c r="F199" s="74" t="s">
        <v>25</v>
      </c>
      <c r="G199" s="82">
        <v>314</v>
      </c>
      <c r="H199" s="102" t="s">
        <v>14</v>
      </c>
      <c r="I199" s="83">
        <v>7730415196</v>
      </c>
      <c r="J199" s="84">
        <v>45729</v>
      </c>
      <c r="K199" s="74" t="s">
        <v>15</v>
      </c>
      <c r="L199" s="74" t="s">
        <v>20</v>
      </c>
      <c r="M199" s="76">
        <v>45646</v>
      </c>
      <c r="N199" s="76">
        <v>45678</v>
      </c>
      <c r="O199" s="73" t="str">
        <f t="shared" si="9"/>
        <v/>
      </c>
      <c r="P199" s="73">
        <f>MONTH('RAW DATA'!$J199)</f>
        <v>3</v>
      </c>
      <c r="Q199" s="73" t="str">
        <f t="shared" si="10"/>
        <v>ICB</v>
      </c>
      <c r="R199" s="74" t="str">
        <f t="shared" si="11"/>
        <v>CHINA</v>
      </c>
      <c r="S199" s="74" t="str">
        <f>IF(OR('RAW DATA'!$D199="",'RAW DATA'!$C199='RAW DATA'!$D199),"NO",IF('RAW DATA'!$C199&lt;'RAW DATA'!$D199,"YES","NO"))</f>
        <v>NO</v>
      </c>
      <c r="T199" s="75" t="str">
        <f>IF('RAW DATA'!$D199='RAW DATA'!$E199,"YES","NO")</f>
        <v>NO</v>
      </c>
      <c r="U199" s="73" t="str">
        <f>IF(('RAW DATA'!$D199-'RAW DATA'!$M199)&lt;=5,"YES","NO")</f>
        <v>YES</v>
      </c>
    </row>
    <row r="200" spans="1:21" x14ac:dyDescent="0.25">
      <c r="A200" s="89">
        <v>515</v>
      </c>
      <c r="B200" s="90">
        <v>5547421964</v>
      </c>
      <c r="C200" s="91">
        <v>45700</v>
      </c>
      <c r="D200" s="91">
        <v>45650</v>
      </c>
      <c r="E200" s="91">
        <v>45700</v>
      </c>
      <c r="F200" s="90" t="s">
        <v>25</v>
      </c>
      <c r="G200" s="92">
        <v>1899</v>
      </c>
      <c r="H200" s="101" t="s">
        <v>14</v>
      </c>
      <c r="I200" s="93">
        <v>7730415196</v>
      </c>
      <c r="J200" s="94">
        <v>45729</v>
      </c>
      <c r="K200" s="90" t="s">
        <v>15</v>
      </c>
      <c r="L200" s="90" t="s">
        <v>20</v>
      </c>
      <c r="M200" s="91">
        <v>45646</v>
      </c>
      <c r="N200" s="91">
        <v>45678</v>
      </c>
      <c r="O200" s="95" t="str">
        <f t="shared" si="9"/>
        <v/>
      </c>
      <c r="P200" s="95">
        <f>MONTH('RAW DATA'!$J200)</f>
        <v>3</v>
      </c>
      <c r="Q200" s="95" t="str">
        <f t="shared" si="10"/>
        <v>ICB</v>
      </c>
      <c r="R200" s="90" t="str">
        <f t="shared" si="11"/>
        <v>CHINA</v>
      </c>
      <c r="S200" s="90" t="str">
        <f>IF(OR('RAW DATA'!$D200="",'RAW DATA'!$C200='RAW DATA'!$D200),"NO",IF('RAW DATA'!$C200&lt;'RAW DATA'!$D200,"YES","NO"))</f>
        <v>NO</v>
      </c>
      <c r="T200" s="96" t="str">
        <f>IF('RAW DATA'!$D200='RAW DATA'!$E200,"YES","NO")</f>
        <v>NO</v>
      </c>
      <c r="U200" s="95" t="str">
        <f>IF(('RAW DATA'!$D200-'RAW DATA'!$M200)&lt;=5,"YES","NO")</f>
        <v>YES</v>
      </c>
    </row>
    <row r="201" spans="1:21" x14ac:dyDescent="0.25">
      <c r="A201" s="77">
        <v>515</v>
      </c>
      <c r="B201" s="74">
        <v>5547421965</v>
      </c>
      <c r="C201" s="76">
        <v>45700</v>
      </c>
      <c r="D201" s="76">
        <v>45650</v>
      </c>
      <c r="E201" s="76">
        <v>45700</v>
      </c>
      <c r="F201" s="74" t="s">
        <v>25</v>
      </c>
      <c r="G201" s="82">
        <v>2106</v>
      </c>
      <c r="H201" s="102" t="s">
        <v>14</v>
      </c>
      <c r="I201" s="83">
        <v>7730415196</v>
      </c>
      <c r="J201" s="84">
        <v>45729</v>
      </c>
      <c r="K201" s="74" t="s">
        <v>15</v>
      </c>
      <c r="L201" s="74" t="s">
        <v>20</v>
      </c>
      <c r="M201" s="76">
        <v>45646</v>
      </c>
      <c r="N201" s="76">
        <v>45678</v>
      </c>
      <c r="O201" s="73" t="str">
        <f t="shared" si="9"/>
        <v/>
      </c>
      <c r="P201" s="73">
        <f>MONTH('RAW DATA'!$J201)</f>
        <v>3</v>
      </c>
      <c r="Q201" s="73" t="str">
        <f t="shared" si="10"/>
        <v>ICB</v>
      </c>
      <c r="R201" s="74" t="str">
        <f t="shared" si="11"/>
        <v>CHINA</v>
      </c>
      <c r="S201" s="74" t="str">
        <f>IF(OR('RAW DATA'!$D201="",'RAW DATA'!$C201='RAW DATA'!$D201),"NO",IF('RAW DATA'!$C201&lt;'RAW DATA'!$D201,"YES","NO"))</f>
        <v>NO</v>
      </c>
      <c r="T201" s="75" t="str">
        <f>IF('RAW DATA'!$D201='RAW DATA'!$E201,"YES","NO")</f>
        <v>NO</v>
      </c>
      <c r="U201" s="73" t="str">
        <f>IF(('RAW DATA'!$D201-'RAW DATA'!$M201)&lt;=5,"YES","NO")</f>
        <v>YES</v>
      </c>
    </row>
    <row r="202" spans="1:21" x14ac:dyDescent="0.25">
      <c r="A202" s="89">
        <v>515</v>
      </c>
      <c r="B202" s="90">
        <v>5547421970</v>
      </c>
      <c r="C202" s="91">
        <v>45700</v>
      </c>
      <c r="D202" s="91">
        <v>45650</v>
      </c>
      <c r="E202" s="91">
        <v>45700</v>
      </c>
      <c r="F202" s="90" t="s">
        <v>25</v>
      </c>
      <c r="G202" s="92">
        <v>1456</v>
      </c>
      <c r="H202" s="101" t="s">
        <v>14</v>
      </c>
      <c r="I202" s="93">
        <v>7730415196</v>
      </c>
      <c r="J202" s="94">
        <v>45729</v>
      </c>
      <c r="K202" s="90" t="s">
        <v>15</v>
      </c>
      <c r="L202" s="90" t="s">
        <v>20</v>
      </c>
      <c r="M202" s="91">
        <v>45646</v>
      </c>
      <c r="N202" s="91">
        <v>45678</v>
      </c>
      <c r="O202" s="95" t="str">
        <f t="shared" si="9"/>
        <v/>
      </c>
      <c r="P202" s="95">
        <f>MONTH('RAW DATA'!$J202)</f>
        <v>3</v>
      </c>
      <c r="Q202" s="95" t="str">
        <f t="shared" si="10"/>
        <v>ICB</v>
      </c>
      <c r="R202" s="90" t="str">
        <f t="shared" si="11"/>
        <v>CHINA</v>
      </c>
      <c r="S202" s="90" t="str">
        <f>IF(OR('RAW DATA'!$D202="",'RAW DATA'!$C202='RAW DATA'!$D202),"NO",IF('RAW DATA'!$C202&lt;'RAW DATA'!$D202,"YES","NO"))</f>
        <v>NO</v>
      </c>
      <c r="T202" s="96" t="str">
        <f>IF('RAW DATA'!$D202='RAW DATA'!$E202,"YES","NO")</f>
        <v>NO</v>
      </c>
      <c r="U202" s="95" t="str">
        <f>IF(('RAW DATA'!$D202-'RAW DATA'!$M202)&lt;=5,"YES","NO")</f>
        <v>YES</v>
      </c>
    </row>
    <row r="203" spans="1:21" x14ac:dyDescent="0.25">
      <c r="A203" s="77">
        <v>515</v>
      </c>
      <c r="B203" s="74">
        <v>5547421971</v>
      </c>
      <c r="C203" s="76">
        <v>45700</v>
      </c>
      <c r="D203" s="76">
        <v>45650</v>
      </c>
      <c r="E203" s="76">
        <v>45700</v>
      </c>
      <c r="F203" s="74" t="s">
        <v>25</v>
      </c>
      <c r="G203" s="82">
        <v>3009</v>
      </c>
      <c r="H203" s="102" t="s">
        <v>14</v>
      </c>
      <c r="I203" s="83">
        <v>7730415196</v>
      </c>
      <c r="J203" s="84">
        <v>45729</v>
      </c>
      <c r="K203" s="74" t="s">
        <v>15</v>
      </c>
      <c r="L203" s="74" t="s">
        <v>20</v>
      </c>
      <c r="M203" s="76">
        <v>45646</v>
      </c>
      <c r="N203" s="76">
        <v>45678</v>
      </c>
      <c r="O203" s="73" t="str">
        <f t="shared" si="9"/>
        <v/>
      </c>
      <c r="P203" s="73">
        <f>MONTH('RAW DATA'!$J203)</f>
        <v>3</v>
      </c>
      <c r="Q203" s="73" t="str">
        <f t="shared" si="10"/>
        <v>ICB</v>
      </c>
      <c r="R203" s="74" t="str">
        <f t="shared" si="11"/>
        <v>CHINA</v>
      </c>
      <c r="S203" s="74" t="str">
        <f>IF(OR('RAW DATA'!$D203="",'RAW DATA'!$C203='RAW DATA'!$D203),"NO",IF('RAW DATA'!$C203&lt;'RAW DATA'!$D203,"YES","NO"))</f>
        <v>NO</v>
      </c>
      <c r="T203" s="75" t="str">
        <f>IF('RAW DATA'!$D203='RAW DATA'!$E203,"YES","NO")</f>
        <v>NO</v>
      </c>
      <c r="U203" s="73" t="str">
        <f>IF(('RAW DATA'!$D203-'RAW DATA'!$M203)&lt;=5,"YES","NO")</f>
        <v>YES</v>
      </c>
    </row>
    <row r="204" spans="1:21" x14ac:dyDescent="0.25">
      <c r="A204" s="89">
        <v>515</v>
      </c>
      <c r="B204" s="90">
        <v>5547421975</v>
      </c>
      <c r="C204" s="91">
        <v>45700</v>
      </c>
      <c r="D204" s="91">
        <v>45650</v>
      </c>
      <c r="E204" s="91">
        <v>45700</v>
      </c>
      <c r="F204" s="90" t="s">
        <v>25</v>
      </c>
      <c r="G204" s="92">
        <v>5571</v>
      </c>
      <c r="H204" s="101" t="s">
        <v>14</v>
      </c>
      <c r="I204" s="93">
        <v>7730415196</v>
      </c>
      <c r="J204" s="94">
        <v>45729</v>
      </c>
      <c r="K204" s="90" t="s">
        <v>15</v>
      </c>
      <c r="L204" s="90" t="s">
        <v>20</v>
      </c>
      <c r="M204" s="91">
        <v>45646</v>
      </c>
      <c r="N204" s="91">
        <v>45678</v>
      </c>
      <c r="O204" s="95" t="str">
        <f t="shared" si="9"/>
        <v/>
      </c>
      <c r="P204" s="95">
        <f>MONTH('RAW DATA'!$J204)</f>
        <v>3</v>
      </c>
      <c r="Q204" s="95" t="str">
        <f t="shared" si="10"/>
        <v>ICB</v>
      </c>
      <c r="R204" s="90" t="str">
        <f t="shared" si="11"/>
        <v>CHINA</v>
      </c>
      <c r="S204" s="90" t="str">
        <f>IF(OR('RAW DATA'!$D204="",'RAW DATA'!$C204='RAW DATA'!$D204),"NO",IF('RAW DATA'!$C204&lt;'RAW DATA'!$D204,"YES","NO"))</f>
        <v>NO</v>
      </c>
      <c r="T204" s="96" t="str">
        <f>IF('RAW DATA'!$D204='RAW DATA'!$E204,"YES","NO")</f>
        <v>NO</v>
      </c>
      <c r="U204" s="95" t="str">
        <f>IF(('RAW DATA'!$D204-'RAW DATA'!$M204)&lt;=5,"YES","NO")</f>
        <v>YES</v>
      </c>
    </row>
    <row r="205" spans="1:21" x14ac:dyDescent="0.25">
      <c r="A205" s="77">
        <v>515</v>
      </c>
      <c r="B205" s="74">
        <v>5547421976</v>
      </c>
      <c r="C205" s="76">
        <v>45700</v>
      </c>
      <c r="D205" s="76">
        <v>45650</v>
      </c>
      <c r="E205" s="76">
        <v>45700</v>
      </c>
      <c r="F205" s="74" t="s">
        <v>25</v>
      </c>
      <c r="G205" s="82">
        <v>967</v>
      </c>
      <c r="H205" s="102" t="s">
        <v>14</v>
      </c>
      <c r="I205" s="83">
        <v>7730415196</v>
      </c>
      <c r="J205" s="84">
        <v>45729</v>
      </c>
      <c r="K205" s="74" t="s">
        <v>15</v>
      </c>
      <c r="L205" s="74" t="s">
        <v>20</v>
      </c>
      <c r="M205" s="76">
        <v>45646</v>
      </c>
      <c r="N205" s="76">
        <v>45678</v>
      </c>
      <c r="O205" s="73" t="str">
        <f t="shared" si="9"/>
        <v/>
      </c>
      <c r="P205" s="73">
        <f>MONTH('RAW DATA'!$J205)</f>
        <v>3</v>
      </c>
      <c r="Q205" s="73" t="str">
        <f t="shared" si="10"/>
        <v>ICB</v>
      </c>
      <c r="R205" s="74" t="str">
        <f t="shared" si="11"/>
        <v>CHINA</v>
      </c>
      <c r="S205" s="74" t="str">
        <f>IF(OR('RAW DATA'!$D205="",'RAW DATA'!$C205='RAW DATA'!$D205),"NO",IF('RAW DATA'!$C205&lt;'RAW DATA'!$D205,"YES","NO"))</f>
        <v>NO</v>
      </c>
      <c r="T205" s="75" t="str">
        <f>IF('RAW DATA'!$D205='RAW DATA'!$E205,"YES","NO")</f>
        <v>NO</v>
      </c>
      <c r="U205" s="73" t="str">
        <f>IF(('RAW DATA'!$D205-'RAW DATA'!$M205)&lt;=5,"YES","NO")</f>
        <v>YES</v>
      </c>
    </row>
    <row r="206" spans="1:21" x14ac:dyDescent="0.25">
      <c r="A206" s="89">
        <v>515</v>
      </c>
      <c r="B206" s="90">
        <v>5547421978</v>
      </c>
      <c r="C206" s="91">
        <v>45700</v>
      </c>
      <c r="D206" s="91">
        <v>45650</v>
      </c>
      <c r="E206" s="91">
        <v>45700</v>
      </c>
      <c r="F206" s="90">
        <v>246399562</v>
      </c>
      <c r="G206" s="92">
        <v>1883</v>
      </c>
      <c r="H206" s="101" t="s">
        <v>14</v>
      </c>
      <c r="I206" s="93">
        <v>7730415196</v>
      </c>
      <c r="J206" s="94">
        <v>45729</v>
      </c>
      <c r="K206" s="90" t="s">
        <v>15</v>
      </c>
      <c r="L206" s="90" t="s">
        <v>20</v>
      </c>
      <c r="M206" s="91">
        <v>45647</v>
      </c>
      <c r="N206" s="91">
        <v>45678</v>
      </c>
      <c r="O206" s="95" t="str">
        <f t="shared" si="9"/>
        <v/>
      </c>
      <c r="P206" s="95">
        <f>MONTH('RAW DATA'!$J206)</f>
        <v>3</v>
      </c>
      <c r="Q206" s="95" t="str">
        <f t="shared" si="10"/>
        <v>ICB</v>
      </c>
      <c r="R206" s="90" t="str">
        <f t="shared" si="11"/>
        <v>CHINA</v>
      </c>
      <c r="S206" s="90" t="str">
        <f>IF(OR('RAW DATA'!$D206="",'RAW DATA'!$C206='RAW DATA'!$D206),"NO",IF('RAW DATA'!$C206&lt;'RAW DATA'!$D206,"YES","NO"))</f>
        <v>NO</v>
      </c>
      <c r="T206" s="96" t="str">
        <f>IF('RAW DATA'!$D206='RAW DATA'!$E206,"YES","NO")</f>
        <v>NO</v>
      </c>
      <c r="U206" s="95" t="str">
        <f>IF(('RAW DATA'!$D206-'RAW DATA'!$M206)&lt;=5,"YES","NO")</f>
        <v>YES</v>
      </c>
    </row>
    <row r="207" spans="1:21" x14ac:dyDescent="0.25">
      <c r="A207" s="77">
        <v>515</v>
      </c>
      <c r="B207" s="74">
        <v>5547421980</v>
      </c>
      <c r="C207" s="76">
        <v>45700</v>
      </c>
      <c r="D207" s="76">
        <v>45650</v>
      </c>
      <c r="E207" s="76">
        <v>45700</v>
      </c>
      <c r="F207" s="74" t="s">
        <v>25</v>
      </c>
      <c r="G207" s="82">
        <v>16547</v>
      </c>
      <c r="H207" s="102" t="s">
        <v>14</v>
      </c>
      <c r="I207" s="83">
        <v>7730415196</v>
      </c>
      <c r="J207" s="84">
        <v>45729</v>
      </c>
      <c r="K207" s="74" t="s">
        <v>15</v>
      </c>
      <c r="L207" s="74" t="s">
        <v>20</v>
      </c>
      <c r="M207" s="76">
        <v>45646</v>
      </c>
      <c r="N207" s="76">
        <v>45678</v>
      </c>
      <c r="O207" s="73" t="str">
        <f t="shared" si="9"/>
        <v/>
      </c>
      <c r="P207" s="73">
        <f>MONTH('RAW DATA'!$J207)</f>
        <v>3</v>
      </c>
      <c r="Q207" s="73" t="str">
        <f t="shared" si="10"/>
        <v>ICB</v>
      </c>
      <c r="R207" s="74" t="str">
        <f t="shared" si="11"/>
        <v>CHINA</v>
      </c>
      <c r="S207" s="74" t="str">
        <f>IF(OR('RAW DATA'!$D207="",'RAW DATA'!$C207='RAW DATA'!$D207),"NO",IF('RAW DATA'!$C207&lt;'RAW DATA'!$D207,"YES","NO"))</f>
        <v>NO</v>
      </c>
      <c r="T207" s="75" t="str">
        <f>IF('RAW DATA'!$D207='RAW DATA'!$E207,"YES","NO")</f>
        <v>NO</v>
      </c>
      <c r="U207" s="73" t="str">
        <f>IF(('RAW DATA'!$D207-'RAW DATA'!$M207)&lt;=5,"YES","NO")</f>
        <v>YES</v>
      </c>
    </row>
    <row r="208" spans="1:21" x14ac:dyDescent="0.25">
      <c r="A208" s="89">
        <v>515</v>
      </c>
      <c r="B208" s="90">
        <v>5547421982</v>
      </c>
      <c r="C208" s="91">
        <v>45700</v>
      </c>
      <c r="D208" s="91">
        <v>45650</v>
      </c>
      <c r="E208" s="91">
        <v>45700</v>
      </c>
      <c r="F208" s="90" t="s">
        <v>25</v>
      </c>
      <c r="G208" s="92">
        <v>777</v>
      </c>
      <c r="H208" s="101" t="s">
        <v>14</v>
      </c>
      <c r="I208" s="93">
        <v>7730415196</v>
      </c>
      <c r="J208" s="94">
        <v>45729</v>
      </c>
      <c r="K208" s="90" t="s">
        <v>15</v>
      </c>
      <c r="L208" s="90" t="s">
        <v>20</v>
      </c>
      <c r="M208" s="91">
        <v>45646</v>
      </c>
      <c r="N208" s="91">
        <v>45678</v>
      </c>
      <c r="O208" s="95" t="str">
        <f t="shared" si="9"/>
        <v/>
      </c>
      <c r="P208" s="95">
        <f>MONTH('RAW DATA'!$J208)</f>
        <v>3</v>
      </c>
      <c r="Q208" s="95" t="str">
        <f t="shared" si="10"/>
        <v>ICB</v>
      </c>
      <c r="R208" s="90" t="str">
        <f t="shared" si="11"/>
        <v>CHINA</v>
      </c>
      <c r="S208" s="90" t="str">
        <f>IF(OR('RAW DATA'!$D208="",'RAW DATA'!$C208='RAW DATA'!$D208),"NO",IF('RAW DATA'!$C208&lt;'RAW DATA'!$D208,"YES","NO"))</f>
        <v>NO</v>
      </c>
      <c r="T208" s="96" t="str">
        <f>IF('RAW DATA'!$D208='RAW DATA'!$E208,"YES","NO")</f>
        <v>NO</v>
      </c>
      <c r="U208" s="95" t="str">
        <f>IF(('RAW DATA'!$D208-'RAW DATA'!$M208)&lt;=5,"YES","NO")</f>
        <v>YES</v>
      </c>
    </row>
    <row r="209" spans="1:21" x14ac:dyDescent="0.25">
      <c r="A209" s="77">
        <v>10171</v>
      </c>
      <c r="B209" s="74" t="s">
        <v>26</v>
      </c>
      <c r="C209" s="76">
        <v>45678</v>
      </c>
      <c r="D209" s="76">
        <v>45653</v>
      </c>
      <c r="E209" s="76">
        <v>45678</v>
      </c>
      <c r="F209" s="74">
        <v>246455345</v>
      </c>
      <c r="G209" s="82">
        <v>8100</v>
      </c>
      <c r="H209" s="102" t="s">
        <v>14</v>
      </c>
      <c r="I209" s="83">
        <v>7730415196</v>
      </c>
      <c r="J209" s="84">
        <v>45729</v>
      </c>
      <c r="K209" s="74" t="s">
        <v>15</v>
      </c>
      <c r="L209" s="74" t="s">
        <v>20</v>
      </c>
      <c r="M209" s="76">
        <v>45649</v>
      </c>
      <c r="N209" s="76">
        <v>45678</v>
      </c>
      <c r="O209" s="73" t="str">
        <f t="shared" si="9"/>
        <v/>
      </c>
      <c r="P209" s="73">
        <f>MONTH('RAW DATA'!$J209)</f>
        <v>3</v>
      </c>
      <c r="Q209" s="73" t="str">
        <f t="shared" si="10"/>
        <v>ICB</v>
      </c>
      <c r="R209" s="74" t="str">
        <f t="shared" si="11"/>
        <v>VIETNAM</v>
      </c>
      <c r="S209" s="74" t="str">
        <f>IF(OR('RAW DATA'!$D209="",'RAW DATA'!$C209='RAW DATA'!$D209),"NO",IF('RAW DATA'!$C209&lt;'RAW DATA'!$D209,"YES","NO"))</f>
        <v>NO</v>
      </c>
      <c r="T209" s="75" t="str">
        <f>IF('RAW DATA'!$D209='RAW DATA'!$E209,"YES","NO")</f>
        <v>NO</v>
      </c>
      <c r="U209" s="73" t="str">
        <f>IF(('RAW DATA'!$D209-'RAW DATA'!$M209)&lt;=5,"YES","NO")</f>
        <v>YES</v>
      </c>
    </row>
    <row r="210" spans="1:21" x14ac:dyDescent="0.25">
      <c r="A210" s="89">
        <v>1048704</v>
      </c>
      <c r="B210" s="90" t="s">
        <v>27</v>
      </c>
      <c r="C210" s="91">
        <v>45685</v>
      </c>
      <c r="D210" s="91"/>
      <c r="E210" s="91" t="s">
        <v>375</v>
      </c>
      <c r="F210" s="90" t="s">
        <v>28</v>
      </c>
      <c r="G210" s="92">
        <v>11634</v>
      </c>
      <c r="H210" s="101" t="s">
        <v>29</v>
      </c>
      <c r="I210" s="93">
        <v>7730415196</v>
      </c>
      <c r="J210" s="94">
        <v>45729</v>
      </c>
      <c r="K210" s="90" t="s">
        <v>15</v>
      </c>
      <c r="L210" s="90" t="s">
        <v>20</v>
      </c>
      <c r="M210" s="91">
        <v>45672</v>
      </c>
      <c r="N210" s="91">
        <v>45678</v>
      </c>
      <c r="O210" s="95" t="str">
        <f t="shared" si="9"/>
        <v/>
      </c>
      <c r="P210" s="95">
        <f>MONTH('RAW DATA'!$J210)</f>
        <v>3</v>
      </c>
      <c r="Q210" s="95" t="str">
        <f t="shared" si="10"/>
        <v>Vendor</v>
      </c>
      <c r="R210" s="90" t="str">
        <f t="shared" si="11"/>
        <v/>
      </c>
      <c r="S210" s="90" t="str">
        <f>IF(OR('RAW DATA'!$D210="",'RAW DATA'!$C210='RAW DATA'!$D210),"NO",IF('RAW DATA'!$C210&lt;'RAW DATA'!$D210,"YES","NO"))</f>
        <v>NO</v>
      </c>
      <c r="T210" s="96" t="str">
        <f>IF('RAW DATA'!$D210='RAW DATA'!$E210,"YES","NO")</f>
        <v>NO</v>
      </c>
      <c r="U210" s="95" t="str">
        <f>IF(('RAW DATA'!$D210-'RAW DATA'!$M210)&lt;=5,"YES","NO")</f>
        <v>YES</v>
      </c>
    </row>
    <row r="211" spans="1:21" x14ac:dyDescent="0.25">
      <c r="A211" s="77">
        <v>71</v>
      </c>
      <c r="B211" s="74">
        <v>5282667228</v>
      </c>
      <c r="C211" s="76">
        <v>45761</v>
      </c>
      <c r="D211" s="76">
        <v>45648</v>
      </c>
      <c r="E211" s="76">
        <v>45761</v>
      </c>
      <c r="F211" s="74">
        <v>245011609</v>
      </c>
      <c r="G211" s="82">
        <v>5365</v>
      </c>
      <c r="H211" s="102" t="s">
        <v>14</v>
      </c>
      <c r="I211" s="83">
        <v>7730419969</v>
      </c>
      <c r="J211" s="84">
        <v>45769</v>
      </c>
      <c r="K211" s="74" t="s">
        <v>15</v>
      </c>
      <c r="L211" s="74" t="s">
        <v>16</v>
      </c>
      <c r="M211" s="76">
        <v>45645</v>
      </c>
      <c r="N211" s="76">
        <v>45682</v>
      </c>
      <c r="O211" s="73" t="str">
        <f t="shared" si="9"/>
        <v/>
      </c>
      <c r="P211" s="73">
        <f>MONTH('RAW DATA'!$J211)</f>
        <v>4</v>
      </c>
      <c r="Q211" s="73" t="str">
        <f t="shared" si="10"/>
        <v>ICB</v>
      </c>
      <c r="R211" s="74" t="str">
        <f t="shared" si="11"/>
        <v>CHINA</v>
      </c>
      <c r="S211" s="74" t="str">
        <f>IF(OR('RAW DATA'!$D211="",'RAW DATA'!$C211='RAW DATA'!$D211),"NO",IF('RAW DATA'!$C211&lt;'RAW DATA'!$D211,"YES","NO"))</f>
        <v>NO</v>
      </c>
      <c r="T211" s="75" t="str">
        <f>IF('RAW DATA'!$D211='RAW DATA'!$E211,"YES","NO")</f>
        <v>NO</v>
      </c>
      <c r="U211" s="73" t="str">
        <f>IF(('RAW DATA'!$D211-'RAW DATA'!$M211)&lt;=5,"YES","NO")</f>
        <v>YES</v>
      </c>
    </row>
    <row r="212" spans="1:21" x14ac:dyDescent="0.25">
      <c r="A212" s="89">
        <v>71</v>
      </c>
      <c r="B212" s="90">
        <v>5282670718</v>
      </c>
      <c r="C212" s="91">
        <v>45761</v>
      </c>
      <c r="D212" s="91">
        <v>45649</v>
      </c>
      <c r="E212" s="91">
        <v>45761</v>
      </c>
      <c r="F212" s="90">
        <v>245011608</v>
      </c>
      <c r="G212" s="92">
        <v>1452</v>
      </c>
      <c r="H212" s="101" t="s">
        <v>14</v>
      </c>
      <c r="I212" s="93">
        <v>7730419969</v>
      </c>
      <c r="J212" s="94">
        <v>45769</v>
      </c>
      <c r="K212" s="90" t="s">
        <v>15</v>
      </c>
      <c r="L212" s="90" t="s">
        <v>16</v>
      </c>
      <c r="M212" s="91">
        <v>45645</v>
      </c>
      <c r="N212" s="91">
        <v>45682</v>
      </c>
      <c r="O212" s="95" t="str">
        <f t="shared" si="9"/>
        <v/>
      </c>
      <c r="P212" s="95">
        <f>MONTH('RAW DATA'!$J212)</f>
        <v>4</v>
      </c>
      <c r="Q212" s="95" t="str">
        <f t="shared" si="10"/>
        <v>ICB</v>
      </c>
      <c r="R212" s="90" t="str">
        <f t="shared" si="11"/>
        <v>CHINA</v>
      </c>
      <c r="S212" s="90" t="str">
        <f>IF(OR('RAW DATA'!$D212="",'RAW DATA'!$C212='RAW DATA'!$D212),"NO",IF('RAW DATA'!$C212&lt;'RAW DATA'!$D212,"YES","NO"))</f>
        <v>NO</v>
      </c>
      <c r="T212" s="96" t="str">
        <f>IF('RAW DATA'!$D212='RAW DATA'!$E212,"YES","NO")</f>
        <v>NO</v>
      </c>
      <c r="U212" s="95" t="str">
        <f>IF(('RAW DATA'!$D212-'RAW DATA'!$M212)&lt;=5,"YES","NO")</f>
        <v>YES</v>
      </c>
    </row>
    <row r="213" spans="1:21" x14ac:dyDescent="0.25">
      <c r="A213" s="77">
        <v>71</v>
      </c>
      <c r="B213" s="74">
        <v>5282682974</v>
      </c>
      <c r="C213" s="76">
        <v>45761</v>
      </c>
      <c r="D213" s="76">
        <v>45654</v>
      </c>
      <c r="E213" s="76">
        <v>45761</v>
      </c>
      <c r="F213" s="74">
        <v>245011591</v>
      </c>
      <c r="G213" s="82">
        <v>2745</v>
      </c>
      <c r="H213" s="102" t="s">
        <v>14</v>
      </c>
      <c r="I213" s="83">
        <v>7730419969</v>
      </c>
      <c r="J213" s="84">
        <v>45769</v>
      </c>
      <c r="K213" s="74" t="s">
        <v>15</v>
      </c>
      <c r="L213" s="74" t="s">
        <v>16</v>
      </c>
      <c r="M213" s="76">
        <v>45643</v>
      </c>
      <c r="N213" s="76">
        <v>45683</v>
      </c>
      <c r="O213" s="73" t="str">
        <f t="shared" si="9"/>
        <v/>
      </c>
      <c r="P213" s="73">
        <f>MONTH('RAW DATA'!$J213)</f>
        <v>4</v>
      </c>
      <c r="Q213" s="73" t="str">
        <f t="shared" si="10"/>
        <v>ICB</v>
      </c>
      <c r="R213" s="74" t="str">
        <f t="shared" si="11"/>
        <v>CHINA</v>
      </c>
      <c r="S213" s="74" t="str">
        <f>IF(OR('RAW DATA'!$D213="",'RAW DATA'!$C213='RAW DATA'!$D213),"NO",IF('RAW DATA'!$C213&lt;'RAW DATA'!$D213,"YES","NO"))</f>
        <v>NO</v>
      </c>
      <c r="T213" s="75" t="str">
        <f>IF('RAW DATA'!$D213='RAW DATA'!$E213,"YES","NO")</f>
        <v>NO</v>
      </c>
      <c r="U213" s="73" t="str">
        <f>IF(('RAW DATA'!$D213-'RAW DATA'!$M213)&lt;=5,"YES","NO")</f>
        <v>NO</v>
      </c>
    </row>
    <row r="214" spans="1:21" x14ac:dyDescent="0.25">
      <c r="A214" s="89">
        <v>71</v>
      </c>
      <c r="B214" s="90">
        <v>5282682977</v>
      </c>
      <c r="C214" s="91">
        <v>45761</v>
      </c>
      <c r="D214" s="91">
        <v>45654</v>
      </c>
      <c r="E214" s="91">
        <v>45761</v>
      </c>
      <c r="F214" s="90">
        <v>245011619</v>
      </c>
      <c r="G214" s="92">
        <v>2745</v>
      </c>
      <c r="H214" s="101" t="s">
        <v>14</v>
      </c>
      <c r="I214" s="93">
        <v>7730419969</v>
      </c>
      <c r="J214" s="94">
        <v>45769</v>
      </c>
      <c r="K214" s="90" t="s">
        <v>15</v>
      </c>
      <c r="L214" s="90" t="s">
        <v>16</v>
      </c>
      <c r="M214" s="91">
        <v>45643</v>
      </c>
      <c r="N214" s="91">
        <v>45683</v>
      </c>
      <c r="O214" s="95" t="str">
        <f t="shared" si="9"/>
        <v/>
      </c>
      <c r="P214" s="95">
        <f>MONTH('RAW DATA'!$J214)</f>
        <v>4</v>
      </c>
      <c r="Q214" s="95" t="str">
        <f t="shared" si="10"/>
        <v>ICB</v>
      </c>
      <c r="R214" s="90" t="str">
        <f t="shared" si="11"/>
        <v>CHINA</v>
      </c>
      <c r="S214" s="90" t="str">
        <f>IF(OR('RAW DATA'!$D214="",'RAW DATA'!$C214='RAW DATA'!$D214),"NO",IF('RAW DATA'!$C214&lt;'RAW DATA'!$D214,"YES","NO"))</f>
        <v>NO</v>
      </c>
      <c r="T214" s="96" t="str">
        <f>IF('RAW DATA'!$D214='RAW DATA'!$E214,"YES","NO")</f>
        <v>NO</v>
      </c>
      <c r="U214" s="95" t="str">
        <f>IF(('RAW DATA'!$D214-'RAW DATA'!$M214)&lt;=5,"YES","NO")</f>
        <v>NO</v>
      </c>
    </row>
    <row r="215" spans="1:21" x14ac:dyDescent="0.25">
      <c r="A215" s="77">
        <v>71</v>
      </c>
      <c r="B215" s="74">
        <v>5282682979</v>
      </c>
      <c r="C215" s="76">
        <v>45761</v>
      </c>
      <c r="D215" s="76">
        <v>45654</v>
      </c>
      <c r="E215" s="76">
        <v>45761</v>
      </c>
      <c r="F215" s="74">
        <v>245011614</v>
      </c>
      <c r="G215" s="82">
        <v>2745</v>
      </c>
      <c r="H215" s="102" t="s">
        <v>14</v>
      </c>
      <c r="I215" s="83">
        <v>7730419969</v>
      </c>
      <c r="J215" s="84">
        <v>45769</v>
      </c>
      <c r="K215" s="74" t="s">
        <v>15</v>
      </c>
      <c r="L215" s="74" t="s">
        <v>16</v>
      </c>
      <c r="M215" s="76">
        <v>45643</v>
      </c>
      <c r="N215" s="76">
        <v>45683</v>
      </c>
      <c r="O215" s="73" t="str">
        <f t="shared" si="9"/>
        <v/>
      </c>
      <c r="P215" s="73">
        <f>MONTH('RAW DATA'!$J215)</f>
        <v>4</v>
      </c>
      <c r="Q215" s="73" t="str">
        <f t="shared" si="10"/>
        <v>ICB</v>
      </c>
      <c r="R215" s="74" t="str">
        <f t="shared" si="11"/>
        <v>CHINA</v>
      </c>
      <c r="S215" s="74" t="str">
        <f>IF(OR('RAW DATA'!$D215="",'RAW DATA'!$C215='RAW DATA'!$D215),"NO",IF('RAW DATA'!$C215&lt;'RAW DATA'!$D215,"YES","NO"))</f>
        <v>NO</v>
      </c>
      <c r="T215" s="75" t="str">
        <f>IF('RAW DATA'!$D215='RAW DATA'!$E215,"YES","NO")</f>
        <v>NO</v>
      </c>
      <c r="U215" s="73" t="str">
        <f>IF(('RAW DATA'!$D215-'RAW DATA'!$M215)&lt;=5,"YES","NO")</f>
        <v>NO</v>
      </c>
    </row>
    <row r="216" spans="1:21" x14ac:dyDescent="0.25">
      <c r="A216" s="89">
        <v>71</v>
      </c>
      <c r="B216" s="90">
        <v>5282682985</v>
      </c>
      <c r="C216" s="91">
        <v>45761</v>
      </c>
      <c r="D216" s="91">
        <v>45654</v>
      </c>
      <c r="E216" s="91">
        <v>45761</v>
      </c>
      <c r="F216" s="90">
        <v>245011615</v>
      </c>
      <c r="G216" s="92">
        <v>2745</v>
      </c>
      <c r="H216" s="101" t="s">
        <v>14</v>
      </c>
      <c r="I216" s="93">
        <v>7730419969</v>
      </c>
      <c r="J216" s="94">
        <v>45769</v>
      </c>
      <c r="K216" s="90" t="s">
        <v>15</v>
      </c>
      <c r="L216" s="90" t="s">
        <v>16</v>
      </c>
      <c r="M216" s="91">
        <v>45643</v>
      </c>
      <c r="N216" s="91">
        <v>45683</v>
      </c>
      <c r="O216" s="95" t="str">
        <f t="shared" si="9"/>
        <v/>
      </c>
      <c r="P216" s="95">
        <f>MONTH('RAW DATA'!$J216)</f>
        <v>4</v>
      </c>
      <c r="Q216" s="95" t="str">
        <f t="shared" si="10"/>
        <v>ICB</v>
      </c>
      <c r="R216" s="90" t="str">
        <f t="shared" si="11"/>
        <v>CHINA</v>
      </c>
      <c r="S216" s="90" t="str">
        <f>IF(OR('RAW DATA'!$D216="",'RAW DATA'!$C216='RAW DATA'!$D216),"NO",IF('RAW DATA'!$C216&lt;'RAW DATA'!$D216,"YES","NO"))</f>
        <v>NO</v>
      </c>
      <c r="T216" s="96" t="str">
        <f>IF('RAW DATA'!$D216='RAW DATA'!$E216,"YES","NO")</f>
        <v>NO</v>
      </c>
      <c r="U216" s="95" t="str">
        <f>IF(('RAW DATA'!$D216-'RAW DATA'!$M216)&lt;=5,"YES","NO")</f>
        <v>NO</v>
      </c>
    </row>
    <row r="217" spans="1:21" x14ac:dyDescent="0.25">
      <c r="A217" s="77">
        <v>71</v>
      </c>
      <c r="B217" s="74">
        <v>5282682989</v>
      </c>
      <c r="C217" s="76">
        <v>45761</v>
      </c>
      <c r="D217" s="76">
        <v>45654</v>
      </c>
      <c r="E217" s="76">
        <v>45761</v>
      </c>
      <c r="F217" s="74">
        <v>245011621</v>
      </c>
      <c r="G217" s="82">
        <v>2745</v>
      </c>
      <c r="H217" s="102" t="s">
        <v>14</v>
      </c>
      <c r="I217" s="83">
        <v>7730419969</v>
      </c>
      <c r="J217" s="84">
        <v>45769</v>
      </c>
      <c r="K217" s="74" t="s">
        <v>15</v>
      </c>
      <c r="L217" s="74" t="s">
        <v>16</v>
      </c>
      <c r="M217" s="76">
        <v>45643</v>
      </c>
      <c r="N217" s="76">
        <v>45683</v>
      </c>
      <c r="O217" s="73" t="str">
        <f t="shared" si="9"/>
        <v/>
      </c>
      <c r="P217" s="73">
        <f>MONTH('RAW DATA'!$J217)</f>
        <v>4</v>
      </c>
      <c r="Q217" s="73" t="str">
        <f t="shared" si="10"/>
        <v>ICB</v>
      </c>
      <c r="R217" s="74" t="str">
        <f t="shared" si="11"/>
        <v>CHINA</v>
      </c>
      <c r="S217" s="74" t="str">
        <f>IF(OR('RAW DATA'!$D217="",'RAW DATA'!$C217='RAW DATA'!$D217),"NO",IF('RAW DATA'!$C217&lt;'RAW DATA'!$D217,"YES","NO"))</f>
        <v>NO</v>
      </c>
      <c r="T217" s="75" t="str">
        <f>IF('RAW DATA'!$D217='RAW DATA'!$E217,"YES","NO")</f>
        <v>NO</v>
      </c>
      <c r="U217" s="73" t="str">
        <f>IF(('RAW DATA'!$D217-'RAW DATA'!$M217)&lt;=5,"YES","NO")</f>
        <v>NO</v>
      </c>
    </row>
    <row r="218" spans="1:21" x14ac:dyDescent="0.25">
      <c r="A218" s="89">
        <v>71</v>
      </c>
      <c r="B218" s="90">
        <v>5282682992</v>
      </c>
      <c r="C218" s="91">
        <v>45761</v>
      </c>
      <c r="D218" s="91">
        <v>45654</v>
      </c>
      <c r="E218" s="91">
        <v>45761</v>
      </c>
      <c r="F218" s="90">
        <v>245011584</v>
      </c>
      <c r="G218" s="92">
        <v>2745</v>
      </c>
      <c r="H218" s="101" t="s">
        <v>14</v>
      </c>
      <c r="I218" s="93">
        <v>7730419969</v>
      </c>
      <c r="J218" s="94">
        <v>45769</v>
      </c>
      <c r="K218" s="90" t="s">
        <v>15</v>
      </c>
      <c r="L218" s="90" t="s">
        <v>16</v>
      </c>
      <c r="M218" s="91">
        <v>45643</v>
      </c>
      <c r="N218" s="91">
        <v>45683</v>
      </c>
      <c r="O218" s="95" t="str">
        <f t="shared" si="9"/>
        <v/>
      </c>
      <c r="P218" s="95">
        <f>MONTH('RAW DATA'!$J218)</f>
        <v>4</v>
      </c>
      <c r="Q218" s="95" t="str">
        <f t="shared" si="10"/>
        <v>ICB</v>
      </c>
      <c r="R218" s="90" t="str">
        <f t="shared" si="11"/>
        <v>CHINA</v>
      </c>
      <c r="S218" s="90" t="str">
        <f>IF(OR('RAW DATA'!$D218="",'RAW DATA'!$C218='RAW DATA'!$D218),"NO",IF('RAW DATA'!$C218&lt;'RAW DATA'!$D218,"YES","NO"))</f>
        <v>NO</v>
      </c>
      <c r="T218" s="96" t="str">
        <f>IF('RAW DATA'!$D218='RAW DATA'!$E218,"YES","NO")</f>
        <v>NO</v>
      </c>
      <c r="U218" s="95" t="str">
        <f>IF(('RAW DATA'!$D218-'RAW DATA'!$M218)&lt;=5,"YES","NO")</f>
        <v>NO</v>
      </c>
    </row>
    <row r="219" spans="1:21" x14ac:dyDescent="0.25">
      <c r="A219" s="77">
        <v>515</v>
      </c>
      <c r="B219" s="74">
        <v>5547421967</v>
      </c>
      <c r="C219" s="76">
        <v>45700</v>
      </c>
      <c r="D219" s="76">
        <v>45650</v>
      </c>
      <c r="E219" s="76">
        <v>45700</v>
      </c>
      <c r="F219" s="74">
        <v>247977669</v>
      </c>
      <c r="G219" s="82">
        <v>2327</v>
      </c>
      <c r="H219" s="102" t="s">
        <v>14</v>
      </c>
      <c r="I219" s="83">
        <v>7730415196</v>
      </c>
      <c r="J219" s="84">
        <v>45729</v>
      </c>
      <c r="K219" s="74" t="s">
        <v>15</v>
      </c>
      <c r="L219" s="74" t="s">
        <v>20</v>
      </c>
      <c r="M219" s="76">
        <v>45647</v>
      </c>
      <c r="N219" s="76">
        <v>45683</v>
      </c>
      <c r="O219" s="73" t="str">
        <f t="shared" si="9"/>
        <v/>
      </c>
      <c r="P219" s="73">
        <f>MONTH('RAW DATA'!$J219)</f>
        <v>3</v>
      </c>
      <c r="Q219" s="73" t="str">
        <f t="shared" si="10"/>
        <v>ICB</v>
      </c>
      <c r="R219" s="74" t="str">
        <f t="shared" si="11"/>
        <v>CHINA</v>
      </c>
      <c r="S219" s="74" t="str">
        <f>IF(OR('RAW DATA'!$D219="",'RAW DATA'!$C219='RAW DATA'!$D219),"NO",IF('RAW DATA'!$C219&lt;'RAW DATA'!$D219,"YES","NO"))</f>
        <v>NO</v>
      </c>
      <c r="T219" s="75" t="str">
        <f>IF('RAW DATA'!$D219='RAW DATA'!$E219,"YES","NO")</f>
        <v>NO</v>
      </c>
      <c r="U219" s="73" t="str">
        <f>IF(('RAW DATA'!$D219-'RAW DATA'!$M219)&lt;=5,"YES","NO")</f>
        <v>YES</v>
      </c>
    </row>
    <row r="220" spans="1:21" x14ac:dyDescent="0.25">
      <c r="A220" s="89">
        <v>515</v>
      </c>
      <c r="B220" s="90">
        <v>5547421977</v>
      </c>
      <c r="C220" s="91">
        <v>45700</v>
      </c>
      <c r="D220" s="91">
        <v>45650</v>
      </c>
      <c r="E220" s="91">
        <v>45700</v>
      </c>
      <c r="F220" s="90">
        <v>247977669</v>
      </c>
      <c r="G220" s="92">
        <v>41</v>
      </c>
      <c r="H220" s="101" t="s">
        <v>14</v>
      </c>
      <c r="I220" s="93">
        <v>7730415196</v>
      </c>
      <c r="J220" s="94">
        <v>45729</v>
      </c>
      <c r="K220" s="90" t="s">
        <v>15</v>
      </c>
      <c r="L220" s="90" t="s">
        <v>20</v>
      </c>
      <c r="M220" s="91">
        <v>45647</v>
      </c>
      <c r="N220" s="91">
        <v>45683</v>
      </c>
      <c r="O220" s="95" t="str">
        <f t="shared" si="9"/>
        <v/>
      </c>
      <c r="P220" s="95">
        <f>MONTH('RAW DATA'!$J220)</f>
        <v>3</v>
      </c>
      <c r="Q220" s="95" t="str">
        <f t="shared" si="10"/>
        <v>ICB</v>
      </c>
      <c r="R220" s="90" t="str">
        <f t="shared" si="11"/>
        <v>CHINA</v>
      </c>
      <c r="S220" s="90" t="str">
        <f>IF(OR('RAW DATA'!$D220="",'RAW DATA'!$C220='RAW DATA'!$D220),"NO",IF('RAW DATA'!$C220&lt;'RAW DATA'!$D220,"YES","NO"))</f>
        <v>NO</v>
      </c>
      <c r="T220" s="96" t="str">
        <f>IF('RAW DATA'!$D220='RAW DATA'!$E220,"YES","NO")</f>
        <v>NO</v>
      </c>
      <c r="U220" s="95" t="str">
        <f>IF(('RAW DATA'!$D220-'RAW DATA'!$M220)&lt;=5,"YES","NO")</f>
        <v>YES</v>
      </c>
    </row>
    <row r="221" spans="1:21" x14ac:dyDescent="0.25">
      <c r="A221" s="77">
        <v>515</v>
      </c>
      <c r="B221" s="74">
        <v>5547421979</v>
      </c>
      <c r="C221" s="76">
        <v>45700</v>
      </c>
      <c r="D221" s="76">
        <v>45650</v>
      </c>
      <c r="E221" s="76">
        <v>45700</v>
      </c>
      <c r="F221" s="74">
        <v>247977669</v>
      </c>
      <c r="G221" s="82">
        <v>958</v>
      </c>
      <c r="H221" s="102" t="s">
        <v>14</v>
      </c>
      <c r="I221" s="83">
        <v>7730415196</v>
      </c>
      <c r="J221" s="84">
        <v>45729</v>
      </c>
      <c r="K221" s="74" t="s">
        <v>15</v>
      </c>
      <c r="L221" s="74" t="s">
        <v>20</v>
      </c>
      <c r="M221" s="76">
        <v>45647</v>
      </c>
      <c r="N221" s="76">
        <v>45683</v>
      </c>
      <c r="O221" s="73" t="str">
        <f t="shared" si="9"/>
        <v/>
      </c>
      <c r="P221" s="73">
        <f>MONTH('RAW DATA'!$J221)</f>
        <v>3</v>
      </c>
      <c r="Q221" s="73" t="str">
        <f t="shared" si="10"/>
        <v>ICB</v>
      </c>
      <c r="R221" s="74" t="str">
        <f t="shared" si="11"/>
        <v>CHINA</v>
      </c>
      <c r="S221" s="74" t="str">
        <f>IF(OR('RAW DATA'!$D221="",'RAW DATA'!$C221='RAW DATA'!$D221),"NO",IF('RAW DATA'!$C221&lt;'RAW DATA'!$D221,"YES","NO"))</f>
        <v>NO</v>
      </c>
      <c r="T221" s="75" t="str">
        <f>IF('RAW DATA'!$D221='RAW DATA'!$E221,"YES","NO")</f>
        <v>NO</v>
      </c>
      <c r="U221" s="73" t="str">
        <f>IF(('RAW DATA'!$D221-'RAW DATA'!$M221)&lt;=5,"YES","NO")</f>
        <v>YES</v>
      </c>
    </row>
    <row r="222" spans="1:21" x14ac:dyDescent="0.25">
      <c r="A222" s="89">
        <v>515</v>
      </c>
      <c r="B222" s="90">
        <v>5547421981</v>
      </c>
      <c r="C222" s="91">
        <v>45700</v>
      </c>
      <c r="D222" s="91">
        <v>45650</v>
      </c>
      <c r="E222" s="91">
        <v>45700</v>
      </c>
      <c r="F222" s="90">
        <v>247977669</v>
      </c>
      <c r="G222" s="92">
        <v>2635</v>
      </c>
      <c r="H222" s="101" t="s">
        <v>14</v>
      </c>
      <c r="I222" s="93">
        <v>7730415196</v>
      </c>
      <c r="J222" s="94">
        <v>45729</v>
      </c>
      <c r="K222" s="90" t="s">
        <v>15</v>
      </c>
      <c r="L222" s="90" t="s">
        <v>20</v>
      </c>
      <c r="M222" s="91">
        <v>45647</v>
      </c>
      <c r="N222" s="91">
        <v>45683</v>
      </c>
      <c r="O222" s="95" t="str">
        <f t="shared" si="9"/>
        <v/>
      </c>
      <c r="P222" s="95">
        <f>MONTH('RAW DATA'!$J222)</f>
        <v>3</v>
      </c>
      <c r="Q222" s="95" t="str">
        <f t="shared" si="10"/>
        <v>ICB</v>
      </c>
      <c r="R222" s="90" t="str">
        <f t="shared" si="11"/>
        <v>CHINA</v>
      </c>
      <c r="S222" s="90" t="str">
        <f>IF(OR('RAW DATA'!$D222="",'RAW DATA'!$C222='RAW DATA'!$D222),"NO",IF('RAW DATA'!$C222&lt;'RAW DATA'!$D222,"YES","NO"))</f>
        <v>NO</v>
      </c>
      <c r="T222" s="96" t="str">
        <f>IF('RAW DATA'!$D222='RAW DATA'!$E222,"YES","NO")</f>
        <v>NO</v>
      </c>
      <c r="U222" s="95" t="str">
        <f>IF(('RAW DATA'!$D222-'RAW DATA'!$M222)&lt;=5,"YES","NO")</f>
        <v>YES</v>
      </c>
    </row>
    <row r="223" spans="1:21" x14ac:dyDescent="0.25">
      <c r="A223" s="77">
        <v>515</v>
      </c>
      <c r="B223" s="74">
        <v>5547421983</v>
      </c>
      <c r="C223" s="76">
        <v>45700</v>
      </c>
      <c r="D223" s="76">
        <v>45650</v>
      </c>
      <c r="E223" s="76">
        <v>45700</v>
      </c>
      <c r="F223" s="74">
        <v>247977669</v>
      </c>
      <c r="G223" s="82">
        <v>3887</v>
      </c>
      <c r="H223" s="102" t="s">
        <v>14</v>
      </c>
      <c r="I223" s="83">
        <v>7730415196</v>
      </c>
      <c r="J223" s="84">
        <v>45729</v>
      </c>
      <c r="K223" s="74" t="s">
        <v>15</v>
      </c>
      <c r="L223" s="74" t="s">
        <v>20</v>
      </c>
      <c r="M223" s="76">
        <v>45647</v>
      </c>
      <c r="N223" s="76">
        <v>45683</v>
      </c>
      <c r="O223" s="73" t="str">
        <f t="shared" si="9"/>
        <v/>
      </c>
      <c r="P223" s="73">
        <f>MONTH('RAW DATA'!$J223)</f>
        <v>3</v>
      </c>
      <c r="Q223" s="73" t="str">
        <f t="shared" si="10"/>
        <v>ICB</v>
      </c>
      <c r="R223" s="74" t="str">
        <f t="shared" si="11"/>
        <v>CHINA</v>
      </c>
      <c r="S223" s="74" t="str">
        <f>IF(OR('RAW DATA'!$D223="",'RAW DATA'!$C223='RAW DATA'!$D223),"NO",IF('RAW DATA'!$C223&lt;'RAW DATA'!$D223,"YES","NO"))</f>
        <v>NO</v>
      </c>
      <c r="T223" s="75" t="str">
        <f>IF('RAW DATA'!$D223='RAW DATA'!$E223,"YES","NO")</f>
        <v>NO</v>
      </c>
      <c r="U223" s="73" t="str">
        <f>IF(('RAW DATA'!$D223-'RAW DATA'!$M223)&lt;=5,"YES","NO")</f>
        <v>YES</v>
      </c>
    </row>
    <row r="224" spans="1:21" x14ac:dyDescent="0.25">
      <c r="A224" s="89">
        <v>71</v>
      </c>
      <c r="B224" s="90">
        <v>5282682680</v>
      </c>
      <c r="C224" s="91">
        <v>45761</v>
      </c>
      <c r="D224" s="91">
        <v>45654</v>
      </c>
      <c r="E224" s="91">
        <v>45761</v>
      </c>
      <c r="F224" s="90">
        <v>245011636</v>
      </c>
      <c r="G224" s="92">
        <v>274</v>
      </c>
      <c r="H224" s="101" t="s">
        <v>14</v>
      </c>
      <c r="I224" s="93">
        <v>7730419969</v>
      </c>
      <c r="J224" s="94">
        <v>45769</v>
      </c>
      <c r="K224" s="90" t="s">
        <v>15</v>
      </c>
      <c r="L224" s="90" t="s">
        <v>16</v>
      </c>
      <c r="M224" s="91">
        <v>45651</v>
      </c>
      <c r="N224" s="91">
        <v>45685</v>
      </c>
      <c r="O224" s="95" t="str">
        <f t="shared" si="9"/>
        <v/>
      </c>
      <c r="P224" s="95">
        <f>MONTH('RAW DATA'!$J224)</f>
        <v>4</v>
      </c>
      <c r="Q224" s="95" t="str">
        <f t="shared" si="10"/>
        <v>ICB</v>
      </c>
      <c r="R224" s="90" t="str">
        <f t="shared" si="11"/>
        <v>CHINA</v>
      </c>
      <c r="S224" s="90" t="str">
        <f>IF(OR('RAW DATA'!$D224="",'RAW DATA'!$C224='RAW DATA'!$D224),"NO",IF('RAW DATA'!$C224&lt;'RAW DATA'!$D224,"YES","NO"))</f>
        <v>NO</v>
      </c>
      <c r="T224" s="96" t="str">
        <f>IF('RAW DATA'!$D224='RAW DATA'!$E224,"YES","NO")</f>
        <v>NO</v>
      </c>
      <c r="U224" s="95" t="str">
        <f>IF(('RAW DATA'!$D224-'RAW DATA'!$M224)&lt;=5,"YES","NO")</f>
        <v>YES</v>
      </c>
    </row>
    <row r="225" spans="1:21" x14ac:dyDescent="0.25">
      <c r="A225" s="77">
        <v>71</v>
      </c>
      <c r="B225" s="74">
        <v>5282682683</v>
      </c>
      <c r="C225" s="76">
        <v>45761</v>
      </c>
      <c r="D225" s="76">
        <v>45654</v>
      </c>
      <c r="E225" s="76">
        <v>45761</v>
      </c>
      <c r="F225" s="74">
        <v>245011639</v>
      </c>
      <c r="G225" s="82">
        <v>274</v>
      </c>
      <c r="H225" s="102" t="s">
        <v>14</v>
      </c>
      <c r="I225" s="83">
        <v>7730419969</v>
      </c>
      <c r="J225" s="84">
        <v>45769</v>
      </c>
      <c r="K225" s="74" t="s">
        <v>15</v>
      </c>
      <c r="L225" s="74" t="s">
        <v>16</v>
      </c>
      <c r="M225" s="76">
        <v>45651</v>
      </c>
      <c r="N225" s="76">
        <v>45685</v>
      </c>
      <c r="O225" s="73" t="str">
        <f t="shared" si="9"/>
        <v/>
      </c>
      <c r="P225" s="73">
        <f>MONTH('RAW DATA'!$J225)</f>
        <v>4</v>
      </c>
      <c r="Q225" s="73" t="str">
        <f t="shared" si="10"/>
        <v>ICB</v>
      </c>
      <c r="R225" s="74" t="str">
        <f t="shared" si="11"/>
        <v>CHINA</v>
      </c>
      <c r="S225" s="74" t="str">
        <f>IF(OR('RAW DATA'!$D225="",'RAW DATA'!$C225='RAW DATA'!$D225),"NO",IF('RAW DATA'!$C225&lt;'RAW DATA'!$D225,"YES","NO"))</f>
        <v>NO</v>
      </c>
      <c r="T225" s="75" t="str">
        <f>IF('RAW DATA'!$D225='RAW DATA'!$E225,"YES","NO")</f>
        <v>NO</v>
      </c>
      <c r="U225" s="73" t="str">
        <f>IF(('RAW DATA'!$D225-'RAW DATA'!$M225)&lt;=5,"YES","NO")</f>
        <v>YES</v>
      </c>
    </row>
    <row r="226" spans="1:21" x14ac:dyDescent="0.25">
      <c r="A226" s="89">
        <v>71</v>
      </c>
      <c r="B226" s="90">
        <v>5282682684</v>
      </c>
      <c r="C226" s="91">
        <v>45761</v>
      </c>
      <c r="D226" s="91">
        <v>45654</v>
      </c>
      <c r="E226" s="91">
        <v>45761</v>
      </c>
      <c r="F226" s="90">
        <v>245011641</v>
      </c>
      <c r="G226" s="92">
        <v>274</v>
      </c>
      <c r="H226" s="101" t="s">
        <v>14</v>
      </c>
      <c r="I226" s="93">
        <v>7730419969</v>
      </c>
      <c r="J226" s="94">
        <v>45769</v>
      </c>
      <c r="K226" s="90" t="s">
        <v>15</v>
      </c>
      <c r="L226" s="90" t="s">
        <v>16</v>
      </c>
      <c r="M226" s="91">
        <v>45651</v>
      </c>
      <c r="N226" s="91">
        <v>45685</v>
      </c>
      <c r="O226" s="95" t="str">
        <f t="shared" si="9"/>
        <v/>
      </c>
      <c r="P226" s="95">
        <f>MONTH('RAW DATA'!$J226)</f>
        <v>4</v>
      </c>
      <c r="Q226" s="95" t="str">
        <f t="shared" si="10"/>
        <v>ICB</v>
      </c>
      <c r="R226" s="90" t="str">
        <f t="shared" si="11"/>
        <v>CHINA</v>
      </c>
      <c r="S226" s="90" t="str">
        <f>IF(OR('RAW DATA'!$D226="",'RAW DATA'!$C226='RAW DATA'!$D226),"NO",IF('RAW DATA'!$C226&lt;'RAW DATA'!$D226,"YES","NO"))</f>
        <v>NO</v>
      </c>
      <c r="T226" s="96" t="str">
        <f>IF('RAW DATA'!$D226='RAW DATA'!$E226,"YES","NO")</f>
        <v>NO</v>
      </c>
      <c r="U226" s="95" t="str">
        <f>IF(('RAW DATA'!$D226-'RAW DATA'!$M226)&lt;=5,"YES","NO")</f>
        <v>YES</v>
      </c>
    </row>
    <row r="227" spans="1:21" x14ac:dyDescent="0.25">
      <c r="A227" s="77">
        <v>71</v>
      </c>
      <c r="B227" s="74">
        <v>5282682689</v>
      </c>
      <c r="C227" s="76">
        <v>45761</v>
      </c>
      <c r="D227" s="76">
        <v>45654</v>
      </c>
      <c r="E227" s="76">
        <v>45761</v>
      </c>
      <c r="F227" s="74">
        <v>245011634</v>
      </c>
      <c r="G227" s="82">
        <v>274</v>
      </c>
      <c r="H227" s="102" t="s">
        <v>14</v>
      </c>
      <c r="I227" s="83">
        <v>7730419969</v>
      </c>
      <c r="J227" s="84">
        <v>45769</v>
      </c>
      <c r="K227" s="74" t="s">
        <v>15</v>
      </c>
      <c r="L227" s="74" t="s">
        <v>16</v>
      </c>
      <c r="M227" s="76">
        <v>45651</v>
      </c>
      <c r="N227" s="76">
        <v>45685</v>
      </c>
      <c r="O227" s="73" t="str">
        <f t="shared" si="9"/>
        <v/>
      </c>
      <c r="P227" s="73">
        <f>MONTH('RAW DATA'!$J227)</f>
        <v>4</v>
      </c>
      <c r="Q227" s="73" t="str">
        <f t="shared" si="10"/>
        <v>ICB</v>
      </c>
      <c r="R227" s="74" t="str">
        <f t="shared" si="11"/>
        <v>CHINA</v>
      </c>
      <c r="S227" s="74" t="str">
        <f>IF(OR('RAW DATA'!$D227="",'RAW DATA'!$C227='RAW DATA'!$D227),"NO",IF('RAW DATA'!$C227&lt;'RAW DATA'!$D227,"YES","NO"))</f>
        <v>NO</v>
      </c>
      <c r="T227" s="75" t="str">
        <f>IF('RAW DATA'!$D227='RAW DATA'!$E227,"YES","NO")</f>
        <v>NO</v>
      </c>
      <c r="U227" s="73" t="str">
        <f>IF(('RAW DATA'!$D227-'RAW DATA'!$M227)&lt;=5,"YES","NO")</f>
        <v>YES</v>
      </c>
    </row>
    <row r="228" spans="1:21" x14ac:dyDescent="0.25">
      <c r="A228" s="89">
        <v>71</v>
      </c>
      <c r="B228" s="90">
        <v>5282682692</v>
      </c>
      <c r="C228" s="91">
        <v>45761</v>
      </c>
      <c r="D228" s="91">
        <v>45654</v>
      </c>
      <c r="E228" s="91">
        <v>45761</v>
      </c>
      <c r="F228" s="90">
        <v>245011610</v>
      </c>
      <c r="G228" s="92">
        <v>274</v>
      </c>
      <c r="H228" s="101" t="s">
        <v>14</v>
      </c>
      <c r="I228" s="93">
        <v>7730419969</v>
      </c>
      <c r="J228" s="94">
        <v>45769</v>
      </c>
      <c r="K228" s="90" t="s">
        <v>15</v>
      </c>
      <c r="L228" s="90" t="s">
        <v>16</v>
      </c>
      <c r="M228" s="91">
        <v>45651</v>
      </c>
      <c r="N228" s="91">
        <v>45685</v>
      </c>
      <c r="O228" s="95" t="str">
        <f t="shared" si="9"/>
        <v/>
      </c>
      <c r="P228" s="95">
        <f>MONTH('RAW DATA'!$J228)</f>
        <v>4</v>
      </c>
      <c r="Q228" s="95" t="str">
        <f t="shared" si="10"/>
        <v>ICB</v>
      </c>
      <c r="R228" s="90" t="str">
        <f t="shared" si="11"/>
        <v>CHINA</v>
      </c>
      <c r="S228" s="90" t="str">
        <f>IF(OR('RAW DATA'!$D228="",'RAW DATA'!$C228='RAW DATA'!$D228),"NO",IF('RAW DATA'!$C228&lt;'RAW DATA'!$D228,"YES","NO"))</f>
        <v>NO</v>
      </c>
      <c r="T228" s="96" t="str">
        <f>IF('RAW DATA'!$D228='RAW DATA'!$E228,"YES","NO")</f>
        <v>NO</v>
      </c>
      <c r="U228" s="95" t="str">
        <f>IF(('RAW DATA'!$D228-'RAW DATA'!$M228)&lt;=5,"YES","NO")</f>
        <v>YES</v>
      </c>
    </row>
    <row r="229" spans="1:21" x14ac:dyDescent="0.25">
      <c r="A229" s="77">
        <v>71</v>
      </c>
      <c r="B229" s="74">
        <v>5282682695</v>
      </c>
      <c r="C229" s="76">
        <v>45761</v>
      </c>
      <c r="D229" s="76">
        <v>45654</v>
      </c>
      <c r="E229" s="76">
        <v>45761</v>
      </c>
      <c r="F229" s="74">
        <v>245011611</v>
      </c>
      <c r="G229" s="82">
        <v>274</v>
      </c>
      <c r="H229" s="102" t="s">
        <v>14</v>
      </c>
      <c r="I229" s="83">
        <v>7730419969</v>
      </c>
      <c r="J229" s="84">
        <v>45769</v>
      </c>
      <c r="K229" s="74" t="s">
        <v>15</v>
      </c>
      <c r="L229" s="74" t="s">
        <v>16</v>
      </c>
      <c r="M229" s="76">
        <v>45651</v>
      </c>
      <c r="N229" s="76">
        <v>45685</v>
      </c>
      <c r="O229" s="73" t="str">
        <f t="shared" si="9"/>
        <v/>
      </c>
      <c r="P229" s="73">
        <f>MONTH('RAW DATA'!$J229)</f>
        <v>4</v>
      </c>
      <c r="Q229" s="73" t="str">
        <f t="shared" si="10"/>
        <v>ICB</v>
      </c>
      <c r="R229" s="74" t="str">
        <f t="shared" si="11"/>
        <v>CHINA</v>
      </c>
      <c r="S229" s="74" t="str">
        <f>IF(OR('RAW DATA'!$D229="",'RAW DATA'!$C229='RAW DATA'!$D229),"NO",IF('RAW DATA'!$C229&lt;'RAW DATA'!$D229,"YES","NO"))</f>
        <v>NO</v>
      </c>
      <c r="T229" s="75" t="str">
        <f>IF('RAW DATA'!$D229='RAW DATA'!$E229,"YES","NO")</f>
        <v>NO</v>
      </c>
      <c r="U229" s="73" t="str">
        <f>IF(('RAW DATA'!$D229-'RAW DATA'!$M229)&lt;=5,"YES","NO")</f>
        <v>YES</v>
      </c>
    </row>
    <row r="230" spans="1:21" x14ac:dyDescent="0.25">
      <c r="A230" s="89">
        <v>71</v>
      </c>
      <c r="B230" s="90">
        <v>5282682943</v>
      </c>
      <c r="C230" s="91">
        <v>45761</v>
      </c>
      <c r="D230" s="91">
        <v>45654</v>
      </c>
      <c r="E230" s="91">
        <v>45761</v>
      </c>
      <c r="F230" s="90">
        <v>245011605</v>
      </c>
      <c r="G230" s="92">
        <v>274</v>
      </c>
      <c r="H230" s="101" t="s">
        <v>14</v>
      </c>
      <c r="I230" s="93">
        <v>7730419969</v>
      </c>
      <c r="J230" s="94">
        <v>45769</v>
      </c>
      <c r="K230" s="90" t="s">
        <v>15</v>
      </c>
      <c r="L230" s="90" t="s">
        <v>16</v>
      </c>
      <c r="M230" s="91">
        <v>45651</v>
      </c>
      <c r="N230" s="91">
        <v>45685</v>
      </c>
      <c r="O230" s="95" t="str">
        <f t="shared" si="9"/>
        <v/>
      </c>
      <c r="P230" s="95">
        <f>MONTH('RAW DATA'!$J230)</f>
        <v>4</v>
      </c>
      <c r="Q230" s="95" t="str">
        <f t="shared" si="10"/>
        <v>ICB</v>
      </c>
      <c r="R230" s="90" t="str">
        <f t="shared" si="11"/>
        <v>CHINA</v>
      </c>
      <c r="S230" s="90" t="str">
        <f>IF(OR('RAW DATA'!$D230="",'RAW DATA'!$C230='RAW DATA'!$D230),"NO",IF('RAW DATA'!$C230&lt;'RAW DATA'!$D230,"YES","NO"))</f>
        <v>NO</v>
      </c>
      <c r="T230" s="96" t="str">
        <f>IF('RAW DATA'!$D230='RAW DATA'!$E230,"YES","NO")</f>
        <v>NO</v>
      </c>
      <c r="U230" s="95" t="str">
        <f>IF(('RAW DATA'!$D230-'RAW DATA'!$M230)&lt;=5,"YES","NO")</f>
        <v>YES</v>
      </c>
    </row>
    <row r="231" spans="1:21" x14ac:dyDescent="0.25">
      <c r="A231" s="77">
        <v>71</v>
      </c>
      <c r="B231" s="74">
        <v>5282682956</v>
      </c>
      <c r="C231" s="76">
        <v>45761</v>
      </c>
      <c r="D231" s="76">
        <v>45654</v>
      </c>
      <c r="E231" s="76">
        <v>45761</v>
      </c>
      <c r="F231" s="74">
        <v>245011638</v>
      </c>
      <c r="G231" s="82">
        <v>274</v>
      </c>
      <c r="H231" s="102" t="s">
        <v>14</v>
      </c>
      <c r="I231" s="83">
        <v>7730419969</v>
      </c>
      <c r="J231" s="84">
        <v>45769</v>
      </c>
      <c r="K231" s="74" t="s">
        <v>15</v>
      </c>
      <c r="L231" s="74" t="s">
        <v>16</v>
      </c>
      <c r="M231" s="76">
        <v>45651</v>
      </c>
      <c r="N231" s="76">
        <v>45685</v>
      </c>
      <c r="O231" s="73" t="str">
        <f t="shared" si="9"/>
        <v/>
      </c>
      <c r="P231" s="73">
        <f>MONTH('RAW DATA'!$J231)</f>
        <v>4</v>
      </c>
      <c r="Q231" s="73" t="str">
        <f t="shared" si="10"/>
        <v>ICB</v>
      </c>
      <c r="R231" s="74" t="str">
        <f t="shared" si="11"/>
        <v>CHINA</v>
      </c>
      <c r="S231" s="74" t="str">
        <f>IF(OR('RAW DATA'!$D231="",'RAW DATA'!$C231='RAW DATA'!$D231),"NO",IF('RAW DATA'!$C231&lt;'RAW DATA'!$D231,"YES","NO"))</f>
        <v>NO</v>
      </c>
      <c r="T231" s="75" t="str">
        <f>IF('RAW DATA'!$D231='RAW DATA'!$E231,"YES","NO")</f>
        <v>NO</v>
      </c>
      <c r="U231" s="73" t="str">
        <f>IF(('RAW DATA'!$D231-'RAW DATA'!$M231)&lt;=5,"YES","NO")</f>
        <v>YES</v>
      </c>
    </row>
    <row r="232" spans="1:21" x14ac:dyDescent="0.25">
      <c r="A232" s="89">
        <v>71</v>
      </c>
      <c r="B232" s="90">
        <v>5282683409</v>
      </c>
      <c r="C232" s="91">
        <v>45761</v>
      </c>
      <c r="D232" s="91">
        <v>45655</v>
      </c>
      <c r="E232" s="91">
        <v>45761</v>
      </c>
      <c r="F232" s="90">
        <v>245011632</v>
      </c>
      <c r="G232" s="92">
        <v>83</v>
      </c>
      <c r="H232" s="101" t="s">
        <v>14</v>
      </c>
      <c r="I232" s="93">
        <v>7730419969</v>
      </c>
      <c r="J232" s="94">
        <v>45769</v>
      </c>
      <c r="K232" s="90" t="s">
        <v>15</v>
      </c>
      <c r="L232" s="90" t="s">
        <v>16</v>
      </c>
      <c r="M232" s="91">
        <v>45651</v>
      </c>
      <c r="N232" s="91">
        <v>45685</v>
      </c>
      <c r="O232" s="95" t="str">
        <f t="shared" si="9"/>
        <v/>
      </c>
      <c r="P232" s="95">
        <f>MONTH('RAW DATA'!$J232)</f>
        <v>4</v>
      </c>
      <c r="Q232" s="95" t="str">
        <f t="shared" si="10"/>
        <v>ICB</v>
      </c>
      <c r="R232" s="90" t="str">
        <f t="shared" si="11"/>
        <v>CHINA</v>
      </c>
      <c r="S232" s="90" t="str">
        <f>IF(OR('RAW DATA'!$D232="",'RAW DATA'!$C232='RAW DATA'!$D232),"NO",IF('RAW DATA'!$C232&lt;'RAW DATA'!$D232,"YES","NO"))</f>
        <v>NO</v>
      </c>
      <c r="T232" s="96" t="str">
        <f>IF('RAW DATA'!$D232='RAW DATA'!$E232,"YES","NO")</f>
        <v>NO</v>
      </c>
      <c r="U232" s="95" t="str">
        <f>IF(('RAW DATA'!$D232-'RAW DATA'!$M232)&lt;=5,"YES","NO")</f>
        <v>YES</v>
      </c>
    </row>
    <row r="233" spans="1:21" x14ac:dyDescent="0.25">
      <c r="A233" s="77">
        <v>71</v>
      </c>
      <c r="B233" s="74">
        <v>5282683525</v>
      </c>
      <c r="C233" s="76">
        <v>45761</v>
      </c>
      <c r="D233" s="76">
        <v>45655</v>
      </c>
      <c r="E233" s="76">
        <v>45761</v>
      </c>
      <c r="F233" s="74">
        <v>245011635</v>
      </c>
      <c r="G233" s="82">
        <v>274</v>
      </c>
      <c r="H233" s="102" t="s">
        <v>14</v>
      </c>
      <c r="I233" s="83">
        <v>7730419969</v>
      </c>
      <c r="J233" s="84">
        <v>45769</v>
      </c>
      <c r="K233" s="74" t="s">
        <v>15</v>
      </c>
      <c r="L233" s="74" t="s">
        <v>16</v>
      </c>
      <c r="M233" s="76">
        <v>45651</v>
      </c>
      <c r="N233" s="76">
        <v>45685</v>
      </c>
      <c r="O233" s="73" t="str">
        <f t="shared" ref="O233:O266" si="12">IF(D233="", "", IF(YEAR(D233)=2024, "", MONTH(D233)))</f>
        <v/>
      </c>
      <c r="P233" s="73">
        <f>MONTH('RAW DATA'!$J233)</f>
        <v>4</v>
      </c>
      <c r="Q233" s="73" t="str">
        <f t="shared" ref="Q233:Q266" si="13">IF(OR(A233=71,A233=1595,A233=1588,A233=1594,A233=3547,A233=1571,A233=1538,A233=1570,A233=1569,A233=1590,A233=1591,A233=1589,A233=515,A233=1572,A233=3546,A233=1592,A233=3548,A233=122,A233=10171,A233=40,A233=35,A233=95,A233=381,A233=136,A233=375),"ICB","Vendor")</f>
        <v>ICB</v>
      </c>
      <c r="R233" s="74" t="str">
        <f t="shared" ref="R233:R266" si="14">IF(OR(A233=71,A233=515,A233=1592,A233=1589,A233=1591,A233=1571,A233=1572),"CHINA",IF(A233=35,"POLAND",
IF(A233=10171,"VIETNAM",
IF(A233=381,"TURKEY",
IF(A233=375,"CAMBODIA",
IF(A233=40,"AUSTRALIA",""))))))</f>
        <v>CHINA</v>
      </c>
      <c r="S233" s="74" t="str">
        <f>IF(OR('RAW DATA'!$D233="",'RAW DATA'!$C233='RAW DATA'!$D233),"NO",IF('RAW DATA'!$C233&lt;'RAW DATA'!$D233,"YES","NO"))</f>
        <v>NO</v>
      </c>
      <c r="T233" s="75" t="str">
        <f>IF('RAW DATA'!$D233='RAW DATA'!$E233,"YES","NO")</f>
        <v>NO</v>
      </c>
      <c r="U233" s="73" t="str">
        <f>IF(('RAW DATA'!$D233-'RAW DATA'!$M233)&lt;=5,"YES","NO")</f>
        <v>YES</v>
      </c>
    </row>
    <row r="234" spans="1:21" x14ac:dyDescent="0.25">
      <c r="A234" s="89">
        <v>71</v>
      </c>
      <c r="B234" s="90">
        <v>5282683534</v>
      </c>
      <c r="C234" s="91">
        <v>45761</v>
      </c>
      <c r="D234" s="91">
        <v>45655</v>
      </c>
      <c r="E234" s="91">
        <v>45761</v>
      </c>
      <c r="F234" s="90">
        <v>245011637</v>
      </c>
      <c r="G234" s="92">
        <v>274</v>
      </c>
      <c r="H234" s="101" t="s">
        <v>14</v>
      </c>
      <c r="I234" s="93">
        <v>7730419969</v>
      </c>
      <c r="J234" s="94">
        <v>45769</v>
      </c>
      <c r="K234" s="90" t="s">
        <v>15</v>
      </c>
      <c r="L234" s="90" t="s">
        <v>16</v>
      </c>
      <c r="M234" s="91">
        <v>45651</v>
      </c>
      <c r="N234" s="91">
        <v>45685</v>
      </c>
      <c r="O234" s="95" t="str">
        <f t="shared" si="12"/>
        <v/>
      </c>
      <c r="P234" s="95">
        <f>MONTH('RAW DATA'!$J234)</f>
        <v>4</v>
      </c>
      <c r="Q234" s="95" t="str">
        <f t="shared" si="13"/>
        <v>ICB</v>
      </c>
      <c r="R234" s="90" t="str">
        <f t="shared" si="14"/>
        <v>CHINA</v>
      </c>
      <c r="S234" s="90" t="str">
        <f>IF(OR('RAW DATA'!$D234="",'RAW DATA'!$C234='RAW DATA'!$D234),"NO",IF('RAW DATA'!$C234&lt;'RAW DATA'!$D234,"YES","NO"))</f>
        <v>NO</v>
      </c>
      <c r="T234" s="96" t="str">
        <f>IF('RAW DATA'!$D234='RAW DATA'!$E234,"YES","NO")</f>
        <v>NO</v>
      </c>
      <c r="U234" s="95" t="str">
        <f>IF(('RAW DATA'!$D234-'RAW DATA'!$M234)&lt;=5,"YES","NO")</f>
        <v>YES</v>
      </c>
    </row>
    <row r="235" spans="1:21" x14ac:dyDescent="0.25">
      <c r="A235" s="77">
        <v>71</v>
      </c>
      <c r="B235" s="74">
        <v>5282683550</v>
      </c>
      <c r="C235" s="76">
        <v>45761</v>
      </c>
      <c r="D235" s="76">
        <v>45655</v>
      </c>
      <c r="E235" s="76">
        <v>45761</v>
      </c>
      <c r="F235" s="74">
        <v>245011630</v>
      </c>
      <c r="G235" s="82">
        <v>274</v>
      </c>
      <c r="H235" s="102" t="s">
        <v>14</v>
      </c>
      <c r="I235" s="83">
        <v>7730419969</v>
      </c>
      <c r="J235" s="84">
        <v>45769</v>
      </c>
      <c r="K235" s="74" t="s">
        <v>15</v>
      </c>
      <c r="L235" s="74" t="s">
        <v>16</v>
      </c>
      <c r="M235" s="76">
        <v>45651</v>
      </c>
      <c r="N235" s="76">
        <v>45685</v>
      </c>
      <c r="O235" s="73" t="str">
        <f t="shared" si="12"/>
        <v/>
      </c>
      <c r="P235" s="73">
        <f>MONTH('RAW DATA'!$J235)</f>
        <v>4</v>
      </c>
      <c r="Q235" s="73" t="str">
        <f t="shared" si="13"/>
        <v>ICB</v>
      </c>
      <c r="R235" s="74" t="str">
        <f t="shared" si="14"/>
        <v>CHINA</v>
      </c>
      <c r="S235" s="74" t="str">
        <f>IF(OR('RAW DATA'!$D235="",'RAW DATA'!$C235='RAW DATA'!$D235),"NO",IF('RAW DATA'!$C235&lt;'RAW DATA'!$D235,"YES","NO"))</f>
        <v>NO</v>
      </c>
      <c r="T235" s="75" t="str">
        <f>IF('RAW DATA'!$D235='RAW DATA'!$E235,"YES","NO")</f>
        <v>NO</v>
      </c>
      <c r="U235" s="73" t="str">
        <f>IF(('RAW DATA'!$D235-'RAW DATA'!$M235)&lt;=5,"YES","NO")</f>
        <v>YES</v>
      </c>
    </row>
    <row r="236" spans="1:21" x14ac:dyDescent="0.25">
      <c r="A236" s="89">
        <v>71</v>
      </c>
      <c r="B236" s="90">
        <v>5282683625</v>
      </c>
      <c r="C236" s="91">
        <v>45761</v>
      </c>
      <c r="D236" s="91">
        <v>45655</v>
      </c>
      <c r="E236" s="91">
        <v>45761</v>
      </c>
      <c r="F236" s="90">
        <v>245011631</v>
      </c>
      <c r="G236" s="92">
        <v>274</v>
      </c>
      <c r="H236" s="101" t="s">
        <v>14</v>
      </c>
      <c r="I236" s="93">
        <v>7730419969</v>
      </c>
      <c r="J236" s="94">
        <v>45769</v>
      </c>
      <c r="K236" s="90" t="s">
        <v>15</v>
      </c>
      <c r="L236" s="90" t="s">
        <v>16</v>
      </c>
      <c r="M236" s="91">
        <v>45651</v>
      </c>
      <c r="N236" s="91">
        <v>45685</v>
      </c>
      <c r="O236" s="95" t="str">
        <f t="shared" si="12"/>
        <v/>
      </c>
      <c r="P236" s="95">
        <f>MONTH('RAW DATA'!$J236)</f>
        <v>4</v>
      </c>
      <c r="Q236" s="95" t="str">
        <f t="shared" si="13"/>
        <v>ICB</v>
      </c>
      <c r="R236" s="90" t="str">
        <f t="shared" si="14"/>
        <v>CHINA</v>
      </c>
      <c r="S236" s="90" t="str">
        <f>IF(OR('RAW DATA'!$D236="",'RAW DATA'!$C236='RAW DATA'!$D236),"NO",IF('RAW DATA'!$C236&lt;'RAW DATA'!$D236,"YES","NO"))</f>
        <v>NO</v>
      </c>
      <c r="T236" s="96" t="str">
        <f>IF('RAW DATA'!$D236='RAW DATA'!$E236,"YES","NO")</f>
        <v>NO</v>
      </c>
      <c r="U236" s="95" t="str">
        <f>IF(('RAW DATA'!$D236-'RAW DATA'!$M236)&lt;=5,"YES","NO")</f>
        <v>YES</v>
      </c>
    </row>
    <row r="237" spans="1:21" x14ac:dyDescent="0.25">
      <c r="A237" s="77">
        <v>71</v>
      </c>
      <c r="B237" s="74">
        <v>5283050059</v>
      </c>
      <c r="C237" s="76">
        <v>45707</v>
      </c>
      <c r="D237" s="76">
        <v>45835</v>
      </c>
      <c r="E237" s="76">
        <v>45707</v>
      </c>
      <c r="F237" s="74">
        <v>246885776</v>
      </c>
      <c r="G237" s="82">
        <v>398639</v>
      </c>
      <c r="H237" s="102" t="s">
        <v>14</v>
      </c>
      <c r="I237" s="83">
        <v>7730415196</v>
      </c>
      <c r="J237" s="84">
        <v>45729</v>
      </c>
      <c r="K237" s="74" t="s">
        <v>15</v>
      </c>
      <c r="L237" s="74" t="s">
        <v>20</v>
      </c>
      <c r="M237" s="76">
        <v>45651</v>
      </c>
      <c r="N237" s="76">
        <v>45685</v>
      </c>
      <c r="O237" s="73">
        <f t="shared" si="12"/>
        <v>6</v>
      </c>
      <c r="P237" s="73">
        <f>MONTH('RAW DATA'!$J237)</f>
        <v>3</v>
      </c>
      <c r="Q237" s="73" t="str">
        <f t="shared" si="13"/>
        <v>ICB</v>
      </c>
      <c r="R237" s="74" t="str">
        <f t="shared" si="14"/>
        <v>CHINA</v>
      </c>
      <c r="S237" s="74" t="str">
        <f>IF(OR('RAW DATA'!$D237="",'RAW DATA'!$C237='RAW DATA'!$D237),"NO",IF('RAW DATA'!$C237&lt;'RAW DATA'!$D237,"YES","NO"))</f>
        <v>YES</v>
      </c>
      <c r="T237" s="75" t="str">
        <f>IF('RAW DATA'!$D237='RAW DATA'!$E237,"YES","NO")</f>
        <v>NO</v>
      </c>
      <c r="U237" s="73" t="str">
        <f>IF(('RAW DATA'!$D237-'RAW DATA'!$M237)&lt;=5,"YES","NO")</f>
        <v>NO</v>
      </c>
    </row>
    <row r="238" spans="1:21" x14ac:dyDescent="0.25">
      <c r="A238" s="89">
        <v>515</v>
      </c>
      <c r="B238" s="90">
        <v>5547421968</v>
      </c>
      <c r="C238" s="91">
        <v>45700</v>
      </c>
      <c r="D238" s="91">
        <v>45650</v>
      </c>
      <c r="E238" s="91">
        <v>45700</v>
      </c>
      <c r="F238" s="90">
        <v>247730762</v>
      </c>
      <c r="G238" s="92">
        <v>305</v>
      </c>
      <c r="H238" s="101" t="s">
        <v>14</v>
      </c>
      <c r="I238" s="93">
        <v>7730415196</v>
      </c>
      <c r="J238" s="94">
        <v>45729</v>
      </c>
      <c r="K238" s="90" t="s">
        <v>15</v>
      </c>
      <c r="L238" s="90" t="s">
        <v>20</v>
      </c>
      <c r="M238" s="91">
        <v>45647</v>
      </c>
      <c r="N238" s="91">
        <v>45685</v>
      </c>
      <c r="O238" s="95" t="str">
        <f t="shared" si="12"/>
        <v/>
      </c>
      <c r="P238" s="95">
        <f>MONTH('RAW DATA'!$J238)</f>
        <v>3</v>
      </c>
      <c r="Q238" s="95" t="str">
        <f t="shared" si="13"/>
        <v>ICB</v>
      </c>
      <c r="R238" s="90" t="str">
        <f t="shared" si="14"/>
        <v>CHINA</v>
      </c>
      <c r="S238" s="90" t="str">
        <f>IF(OR('RAW DATA'!$D238="",'RAW DATA'!$C238='RAW DATA'!$D238),"NO",IF('RAW DATA'!$C238&lt;'RAW DATA'!$D238,"YES","NO"))</f>
        <v>NO</v>
      </c>
      <c r="T238" s="96" t="str">
        <f>IF('RAW DATA'!$D238='RAW DATA'!$E238,"YES","NO")</f>
        <v>NO</v>
      </c>
      <c r="U238" s="95" t="str">
        <f>IF(('RAW DATA'!$D238-'RAW DATA'!$M238)&lt;=5,"YES","NO")</f>
        <v>YES</v>
      </c>
    </row>
    <row r="239" spans="1:21" x14ac:dyDescent="0.25">
      <c r="A239" s="77">
        <v>515</v>
      </c>
      <c r="B239" s="74">
        <v>5547421973</v>
      </c>
      <c r="C239" s="76">
        <v>45700</v>
      </c>
      <c r="D239" s="76">
        <v>45650</v>
      </c>
      <c r="E239" s="76">
        <v>45700</v>
      </c>
      <c r="F239" s="74">
        <v>247730762</v>
      </c>
      <c r="G239" s="82">
        <v>3546</v>
      </c>
      <c r="H239" s="102" t="s">
        <v>14</v>
      </c>
      <c r="I239" s="83">
        <v>7730415196</v>
      </c>
      <c r="J239" s="84">
        <v>45729</v>
      </c>
      <c r="K239" s="74" t="s">
        <v>15</v>
      </c>
      <c r="L239" s="74" t="s">
        <v>20</v>
      </c>
      <c r="M239" s="76">
        <v>45647</v>
      </c>
      <c r="N239" s="76">
        <v>45685</v>
      </c>
      <c r="O239" s="73" t="str">
        <f t="shared" si="12"/>
        <v/>
      </c>
      <c r="P239" s="73">
        <f>MONTH('RAW DATA'!$J239)</f>
        <v>3</v>
      </c>
      <c r="Q239" s="73" t="str">
        <f t="shared" si="13"/>
        <v>ICB</v>
      </c>
      <c r="R239" s="74" t="str">
        <f t="shared" si="14"/>
        <v>CHINA</v>
      </c>
      <c r="S239" s="74" t="str">
        <f>IF(OR('RAW DATA'!$D239="",'RAW DATA'!$C239='RAW DATA'!$D239),"NO",IF('RAW DATA'!$C239&lt;'RAW DATA'!$D239,"YES","NO"))</f>
        <v>NO</v>
      </c>
      <c r="T239" s="75" t="str">
        <f>IF('RAW DATA'!$D239='RAW DATA'!$E239,"YES","NO")</f>
        <v>NO</v>
      </c>
      <c r="U239" s="73" t="str">
        <f>IF(('RAW DATA'!$D239-'RAW DATA'!$M239)&lt;=5,"YES","NO")</f>
        <v>YES</v>
      </c>
    </row>
    <row r="240" spans="1:21" x14ac:dyDescent="0.25">
      <c r="A240" s="89">
        <v>515</v>
      </c>
      <c r="B240" s="90">
        <v>5547421984</v>
      </c>
      <c r="C240" s="91">
        <v>45700</v>
      </c>
      <c r="D240" s="91">
        <v>45650</v>
      </c>
      <c r="E240" s="91">
        <v>45700</v>
      </c>
      <c r="F240" s="90">
        <v>247730762</v>
      </c>
      <c r="G240" s="92">
        <v>659</v>
      </c>
      <c r="H240" s="101" t="s">
        <v>14</v>
      </c>
      <c r="I240" s="93">
        <v>7730415196</v>
      </c>
      <c r="J240" s="94">
        <v>45729</v>
      </c>
      <c r="K240" s="90" t="s">
        <v>15</v>
      </c>
      <c r="L240" s="90" t="s">
        <v>20</v>
      </c>
      <c r="M240" s="91">
        <v>45647</v>
      </c>
      <c r="N240" s="91">
        <v>45685</v>
      </c>
      <c r="O240" s="95" t="str">
        <f t="shared" si="12"/>
        <v/>
      </c>
      <c r="P240" s="95">
        <f>MONTH('RAW DATA'!$J240)</f>
        <v>3</v>
      </c>
      <c r="Q240" s="95" t="str">
        <f t="shared" si="13"/>
        <v>ICB</v>
      </c>
      <c r="R240" s="90" t="str">
        <f t="shared" si="14"/>
        <v>CHINA</v>
      </c>
      <c r="S240" s="90" t="str">
        <f>IF(OR('RAW DATA'!$D240="",'RAW DATA'!$C240='RAW DATA'!$D240),"NO",IF('RAW DATA'!$C240&lt;'RAW DATA'!$D240,"YES","NO"))</f>
        <v>NO</v>
      </c>
      <c r="T240" s="96" t="str">
        <f>IF('RAW DATA'!$D240='RAW DATA'!$E240,"YES","NO")</f>
        <v>NO</v>
      </c>
      <c r="U240" s="95" t="str">
        <f>IF(('RAW DATA'!$D240-'RAW DATA'!$M240)&lt;=5,"YES","NO")</f>
        <v>YES</v>
      </c>
    </row>
    <row r="241" spans="1:21" x14ac:dyDescent="0.25">
      <c r="A241" s="77">
        <v>515</v>
      </c>
      <c r="B241" s="74">
        <v>5547436679</v>
      </c>
      <c r="C241" s="76">
        <v>45700</v>
      </c>
      <c r="D241" s="76">
        <v>45657</v>
      </c>
      <c r="E241" s="76">
        <v>45700</v>
      </c>
      <c r="F241" s="74">
        <v>246967457</v>
      </c>
      <c r="G241" s="82">
        <v>551</v>
      </c>
      <c r="H241" s="102" t="s">
        <v>14</v>
      </c>
      <c r="I241" s="83">
        <v>7730415196</v>
      </c>
      <c r="J241" s="84">
        <v>45729</v>
      </c>
      <c r="K241" s="74" t="s">
        <v>15</v>
      </c>
      <c r="L241" s="74" t="s">
        <v>20</v>
      </c>
      <c r="M241" s="76">
        <v>45656</v>
      </c>
      <c r="N241" s="76">
        <v>45685</v>
      </c>
      <c r="O241" s="73" t="str">
        <f t="shared" si="12"/>
        <v/>
      </c>
      <c r="P241" s="73">
        <f>MONTH('RAW DATA'!$J241)</f>
        <v>3</v>
      </c>
      <c r="Q241" s="73" t="str">
        <f t="shared" si="13"/>
        <v>ICB</v>
      </c>
      <c r="R241" s="74" t="str">
        <f t="shared" si="14"/>
        <v>CHINA</v>
      </c>
      <c r="S241" s="74" t="str">
        <f>IF(OR('RAW DATA'!$D241="",'RAW DATA'!$C241='RAW DATA'!$D241),"NO",IF('RAW DATA'!$C241&lt;'RAW DATA'!$D241,"YES","NO"))</f>
        <v>NO</v>
      </c>
      <c r="T241" s="75" t="str">
        <f>IF('RAW DATA'!$D241='RAW DATA'!$E241,"YES","NO")</f>
        <v>NO</v>
      </c>
      <c r="U241" s="73" t="str">
        <f>IF(('RAW DATA'!$D241-'RAW DATA'!$M241)&lt;=5,"YES","NO")</f>
        <v>YES</v>
      </c>
    </row>
    <row r="242" spans="1:21" x14ac:dyDescent="0.25">
      <c r="A242" s="89">
        <v>515</v>
      </c>
      <c r="B242" s="90">
        <v>5547436680</v>
      </c>
      <c r="C242" s="91">
        <v>45700</v>
      </c>
      <c r="D242" s="91">
        <v>45657</v>
      </c>
      <c r="E242" s="91">
        <v>45700</v>
      </c>
      <c r="F242" s="90">
        <v>246967457</v>
      </c>
      <c r="G242" s="92">
        <v>3962</v>
      </c>
      <c r="H242" s="101" t="s">
        <v>14</v>
      </c>
      <c r="I242" s="93">
        <v>7730415196</v>
      </c>
      <c r="J242" s="94">
        <v>45729</v>
      </c>
      <c r="K242" s="90" t="s">
        <v>15</v>
      </c>
      <c r="L242" s="90" t="s">
        <v>20</v>
      </c>
      <c r="M242" s="91">
        <v>45656</v>
      </c>
      <c r="N242" s="91">
        <v>45685</v>
      </c>
      <c r="O242" s="95" t="str">
        <f t="shared" si="12"/>
        <v/>
      </c>
      <c r="P242" s="95">
        <f>MONTH('RAW DATA'!$J242)</f>
        <v>3</v>
      </c>
      <c r="Q242" s="95" t="str">
        <f t="shared" si="13"/>
        <v>ICB</v>
      </c>
      <c r="R242" s="90" t="str">
        <f t="shared" si="14"/>
        <v>CHINA</v>
      </c>
      <c r="S242" s="90" t="str">
        <f>IF(OR('RAW DATA'!$D242="",'RAW DATA'!$C242='RAW DATA'!$D242),"NO",IF('RAW DATA'!$C242&lt;'RAW DATA'!$D242,"YES","NO"))</f>
        <v>NO</v>
      </c>
      <c r="T242" s="96" t="str">
        <f>IF('RAW DATA'!$D242='RAW DATA'!$E242,"YES","NO")</f>
        <v>NO</v>
      </c>
      <c r="U242" s="95" t="str">
        <f>IF(('RAW DATA'!$D242-'RAW DATA'!$M242)&lt;=5,"YES","NO")</f>
        <v>YES</v>
      </c>
    </row>
    <row r="243" spans="1:21" x14ac:dyDescent="0.25">
      <c r="A243" s="77">
        <v>515</v>
      </c>
      <c r="B243" s="74">
        <v>5547436683</v>
      </c>
      <c r="C243" s="76">
        <v>45700</v>
      </c>
      <c r="D243" s="76">
        <v>45657</v>
      </c>
      <c r="E243" s="76">
        <v>45700</v>
      </c>
      <c r="F243" s="74">
        <v>246967457</v>
      </c>
      <c r="G243" s="82">
        <v>2543</v>
      </c>
      <c r="H243" s="102" t="s">
        <v>14</v>
      </c>
      <c r="I243" s="83">
        <v>7730415196</v>
      </c>
      <c r="J243" s="84">
        <v>45729</v>
      </c>
      <c r="K243" s="74" t="s">
        <v>15</v>
      </c>
      <c r="L243" s="74" t="s">
        <v>20</v>
      </c>
      <c r="M243" s="76">
        <v>45656</v>
      </c>
      <c r="N243" s="76">
        <v>45685</v>
      </c>
      <c r="O243" s="73" t="str">
        <f t="shared" si="12"/>
        <v/>
      </c>
      <c r="P243" s="73">
        <f>MONTH('RAW DATA'!$J243)</f>
        <v>3</v>
      </c>
      <c r="Q243" s="73" t="str">
        <f t="shared" si="13"/>
        <v>ICB</v>
      </c>
      <c r="R243" s="74" t="str">
        <f t="shared" si="14"/>
        <v>CHINA</v>
      </c>
      <c r="S243" s="74" t="str">
        <f>IF(OR('RAW DATA'!$D243="",'RAW DATA'!$C243='RAW DATA'!$D243),"NO",IF('RAW DATA'!$C243&lt;'RAW DATA'!$D243,"YES","NO"))</f>
        <v>NO</v>
      </c>
      <c r="T243" s="75" t="str">
        <f>IF('RAW DATA'!$D243='RAW DATA'!$E243,"YES","NO")</f>
        <v>NO</v>
      </c>
      <c r="U243" s="73" t="str">
        <f>IF(('RAW DATA'!$D243-'RAW DATA'!$M243)&lt;=5,"YES","NO")</f>
        <v>YES</v>
      </c>
    </row>
    <row r="244" spans="1:21" x14ac:dyDescent="0.25">
      <c r="A244" s="89">
        <v>515</v>
      </c>
      <c r="B244" s="90">
        <v>5547436684</v>
      </c>
      <c r="C244" s="91">
        <v>45700</v>
      </c>
      <c r="D244" s="91">
        <v>45657</v>
      </c>
      <c r="E244" s="91">
        <v>45700</v>
      </c>
      <c r="F244" s="90">
        <v>246967457</v>
      </c>
      <c r="G244" s="92">
        <v>551</v>
      </c>
      <c r="H244" s="101" t="s">
        <v>14</v>
      </c>
      <c r="I244" s="93">
        <v>7730415196</v>
      </c>
      <c r="J244" s="94">
        <v>45729</v>
      </c>
      <c r="K244" s="90" t="s">
        <v>15</v>
      </c>
      <c r="L244" s="90" t="s">
        <v>20</v>
      </c>
      <c r="M244" s="91">
        <v>45656</v>
      </c>
      <c r="N244" s="91">
        <v>45685</v>
      </c>
      <c r="O244" s="95" t="str">
        <f t="shared" si="12"/>
        <v/>
      </c>
      <c r="P244" s="95">
        <f>MONTH('RAW DATA'!$J244)</f>
        <v>3</v>
      </c>
      <c r="Q244" s="95" t="str">
        <f t="shared" si="13"/>
        <v>ICB</v>
      </c>
      <c r="R244" s="90" t="str">
        <f t="shared" si="14"/>
        <v>CHINA</v>
      </c>
      <c r="S244" s="90" t="str">
        <f>IF(OR('RAW DATA'!$D244="",'RAW DATA'!$C244='RAW DATA'!$D244),"NO",IF('RAW DATA'!$C244&lt;'RAW DATA'!$D244,"YES","NO"))</f>
        <v>NO</v>
      </c>
      <c r="T244" s="96" t="str">
        <f>IF('RAW DATA'!$D244='RAW DATA'!$E244,"YES","NO")</f>
        <v>NO</v>
      </c>
      <c r="U244" s="95" t="str">
        <f>IF(('RAW DATA'!$D244-'RAW DATA'!$M244)&lt;=5,"YES","NO")</f>
        <v>YES</v>
      </c>
    </row>
    <row r="245" spans="1:21" x14ac:dyDescent="0.25">
      <c r="A245" s="77">
        <v>515</v>
      </c>
      <c r="B245" s="74">
        <v>5547436694</v>
      </c>
      <c r="C245" s="76">
        <v>45700</v>
      </c>
      <c r="D245" s="76">
        <v>45657</v>
      </c>
      <c r="E245" s="76">
        <v>45700</v>
      </c>
      <c r="F245" s="74">
        <v>246967457</v>
      </c>
      <c r="G245" s="82">
        <v>1677</v>
      </c>
      <c r="H245" s="102" t="s">
        <v>14</v>
      </c>
      <c r="I245" s="83">
        <v>7730415196</v>
      </c>
      <c r="J245" s="84">
        <v>45729</v>
      </c>
      <c r="K245" s="74" t="s">
        <v>15</v>
      </c>
      <c r="L245" s="74" t="s">
        <v>20</v>
      </c>
      <c r="M245" s="76">
        <v>45656</v>
      </c>
      <c r="N245" s="76">
        <v>45685</v>
      </c>
      <c r="O245" s="73" t="str">
        <f t="shared" si="12"/>
        <v/>
      </c>
      <c r="P245" s="73">
        <f>MONTH('RAW DATA'!$J245)</f>
        <v>3</v>
      </c>
      <c r="Q245" s="73" t="str">
        <f t="shared" si="13"/>
        <v>ICB</v>
      </c>
      <c r="R245" s="74" t="str">
        <f t="shared" si="14"/>
        <v>CHINA</v>
      </c>
      <c r="S245" s="74" t="str">
        <f>IF(OR('RAW DATA'!$D245="",'RAW DATA'!$C245='RAW DATA'!$D245),"NO",IF('RAW DATA'!$C245&lt;'RAW DATA'!$D245,"YES","NO"))</f>
        <v>NO</v>
      </c>
      <c r="T245" s="75" t="str">
        <f>IF('RAW DATA'!$D245='RAW DATA'!$E245,"YES","NO")</f>
        <v>NO</v>
      </c>
      <c r="U245" s="73" t="str">
        <f>IF(('RAW DATA'!$D245-'RAW DATA'!$M245)&lt;=5,"YES","NO")</f>
        <v>YES</v>
      </c>
    </row>
    <row r="246" spans="1:21" x14ac:dyDescent="0.25">
      <c r="A246" s="89">
        <v>515</v>
      </c>
      <c r="B246" s="90">
        <v>5547436706</v>
      </c>
      <c r="C246" s="91">
        <v>45700</v>
      </c>
      <c r="D246" s="91">
        <v>45657</v>
      </c>
      <c r="E246" s="91">
        <v>45700</v>
      </c>
      <c r="F246" s="90">
        <v>246967457</v>
      </c>
      <c r="G246" s="92">
        <v>2975</v>
      </c>
      <c r="H246" s="101" t="s">
        <v>14</v>
      </c>
      <c r="I246" s="93">
        <v>7730415196</v>
      </c>
      <c r="J246" s="94">
        <v>45729</v>
      </c>
      <c r="K246" s="90" t="s">
        <v>15</v>
      </c>
      <c r="L246" s="90" t="s">
        <v>20</v>
      </c>
      <c r="M246" s="91">
        <v>45656</v>
      </c>
      <c r="N246" s="91">
        <v>45685</v>
      </c>
      <c r="O246" s="95" t="str">
        <f t="shared" si="12"/>
        <v/>
      </c>
      <c r="P246" s="95">
        <f>MONTH('RAW DATA'!$J246)</f>
        <v>3</v>
      </c>
      <c r="Q246" s="95" t="str">
        <f t="shared" si="13"/>
        <v>ICB</v>
      </c>
      <c r="R246" s="90" t="str">
        <f t="shared" si="14"/>
        <v>CHINA</v>
      </c>
      <c r="S246" s="90" t="str">
        <f>IF(OR('RAW DATA'!$D246="",'RAW DATA'!$C246='RAW DATA'!$D246),"NO",IF('RAW DATA'!$C246&lt;'RAW DATA'!$D246,"YES","NO"))</f>
        <v>NO</v>
      </c>
      <c r="T246" s="96" t="str">
        <f>IF('RAW DATA'!$D246='RAW DATA'!$E246,"YES","NO")</f>
        <v>NO</v>
      </c>
      <c r="U246" s="95" t="str">
        <f>IF(('RAW DATA'!$D246-'RAW DATA'!$M246)&lt;=5,"YES","NO")</f>
        <v>YES</v>
      </c>
    </row>
    <row r="247" spans="1:21" x14ac:dyDescent="0.25">
      <c r="A247" s="77">
        <v>515</v>
      </c>
      <c r="B247" s="74">
        <v>5547436711</v>
      </c>
      <c r="C247" s="76">
        <v>45700</v>
      </c>
      <c r="D247" s="76">
        <v>45657</v>
      </c>
      <c r="E247" s="76">
        <v>45700</v>
      </c>
      <c r="F247" s="74">
        <v>246967457</v>
      </c>
      <c r="G247" s="82">
        <v>3137</v>
      </c>
      <c r="H247" s="102" t="s">
        <v>14</v>
      </c>
      <c r="I247" s="83">
        <v>7730415196</v>
      </c>
      <c r="J247" s="84">
        <v>45729</v>
      </c>
      <c r="K247" s="74" t="s">
        <v>15</v>
      </c>
      <c r="L247" s="74" t="s">
        <v>20</v>
      </c>
      <c r="M247" s="76">
        <v>45656</v>
      </c>
      <c r="N247" s="76">
        <v>45685</v>
      </c>
      <c r="O247" s="73" t="str">
        <f t="shared" si="12"/>
        <v/>
      </c>
      <c r="P247" s="73">
        <f>MONTH('RAW DATA'!$J247)</f>
        <v>3</v>
      </c>
      <c r="Q247" s="73" t="str">
        <f t="shared" si="13"/>
        <v>ICB</v>
      </c>
      <c r="R247" s="74" t="str">
        <f t="shared" si="14"/>
        <v>CHINA</v>
      </c>
      <c r="S247" s="74" t="str">
        <f>IF(OR('RAW DATA'!$D247="",'RAW DATA'!$C247='RAW DATA'!$D247),"NO",IF('RAW DATA'!$C247&lt;'RAW DATA'!$D247,"YES","NO"))</f>
        <v>NO</v>
      </c>
      <c r="T247" s="75" t="str">
        <f>IF('RAW DATA'!$D247='RAW DATA'!$E247,"YES","NO")</f>
        <v>NO</v>
      </c>
      <c r="U247" s="73" t="str">
        <f>IF(('RAW DATA'!$D247-'RAW DATA'!$M247)&lt;=5,"YES","NO")</f>
        <v>YES</v>
      </c>
    </row>
    <row r="248" spans="1:21" x14ac:dyDescent="0.25">
      <c r="A248" s="89">
        <v>515</v>
      </c>
      <c r="B248" s="90">
        <v>5547436717</v>
      </c>
      <c r="C248" s="91">
        <v>45700</v>
      </c>
      <c r="D248" s="91">
        <v>45657</v>
      </c>
      <c r="E248" s="91">
        <v>45700</v>
      </c>
      <c r="F248" s="90">
        <v>246967457</v>
      </c>
      <c r="G248" s="92">
        <v>1404</v>
      </c>
      <c r="H248" s="101" t="s">
        <v>14</v>
      </c>
      <c r="I248" s="93">
        <v>7730415196</v>
      </c>
      <c r="J248" s="94">
        <v>45729</v>
      </c>
      <c r="K248" s="90" t="s">
        <v>15</v>
      </c>
      <c r="L248" s="90" t="s">
        <v>20</v>
      </c>
      <c r="M248" s="91">
        <v>45656</v>
      </c>
      <c r="N248" s="91">
        <v>45685</v>
      </c>
      <c r="O248" s="95" t="str">
        <f t="shared" si="12"/>
        <v/>
      </c>
      <c r="P248" s="95">
        <f>MONTH('RAW DATA'!$J248)</f>
        <v>3</v>
      </c>
      <c r="Q248" s="95" t="str">
        <f t="shared" si="13"/>
        <v>ICB</v>
      </c>
      <c r="R248" s="90" t="str">
        <f t="shared" si="14"/>
        <v>CHINA</v>
      </c>
      <c r="S248" s="90" t="str">
        <f>IF(OR('RAW DATA'!$D248="",'RAW DATA'!$C248='RAW DATA'!$D248),"NO",IF('RAW DATA'!$C248&lt;'RAW DATA'!$D248,"YES","NO"))</f>
        <v>NO</v>
      </c>
      <c r="T248" s="96" t="str">
        <f>IF('RAW DATA'!$D248='RAW DATA'!$E248,"YES","NO")</f>
        <v>NO</v>
      </c>
      <c r="U248" s="95" t="str">
        <f>IF(('RAW DATA'!$D248-'RAW DATA'!$M248)&lt;=5,"YES","NO")</f>
        <v>YES</v>
      </c>
    </row>
    <row r="249" spans="1:21" x14ac:dyDescent="0.25">
      <c r="A249" s="77">
        <v>515</v>
      </c>
      <c r="B249" s="74">
        <v>5547436726</v>
      </c>
      <c r="C249" s="76">
        <v>45700</v>
      </c>
      <c r="D249" s="76">
        <v>45657</v>
      </c>
      <c r="E249" s="76">
        <v>45700</v>
      </c>
      <c r="F249" s="74">
        <v>246967457</v>
      </c>
      <c r="G249" s="82">
        <v>777</v>
      </c>
      <c r="H249" s="102" t="s">
        <v>14</v>
      </c>
      <c r="I249" s="83">
        <v>7730415196</v>
      </c>
      <c r="J249" s="84">
        <v>45729</v>
      </c>
      <c r="K249" s="74" t="s">
        <v>15</v>
      </c>
      <c r="L249" s="74" t="s">
        <v>20</v>
      </c>
      <c r="M249" s="76">
        <v>45656</v>
      </c>
      <c r="N249" s="76">
        <v>45685</v>
      </c>
      <c r="O249" s="73" t="str">
        <f t="shared" si="12"/>
        <v/>
      </c>
      <c r="P249" s="73">
        <f>MONTH('RAW DATA'!$J249)</f>
        <v>3</v>
      </c>
      <c r="Q249" s="73" t="str">
        <f t="shared" si="13"/>
        <v>ICB</v>
      </c>
      <c r="R249" s="74" t="str">
        <f t="shared" si="14"/>
        <v>CHINA</v>
      </c>
      <c r="S249" s="74" t="str">
        <f>IF(OR('RAW DATA'!$D249="",'RAW DATA'!$C249='RAW DATA'!$D249),"NO",IF('RAW DATA'!$C249&lt;'RAW DATA'!$D249,"YES","NO"))</f>
        <v>NO</v>
      </c>
      <c r="T249" s="75" t="str">
        <f>IF('RAW DATA'!$D249='RAW DATA'!$E249,"YES","NO")</f>
        <v>NO</v>
      </c>
      <c r="U249" s="73" t="str">
        <f>IF(('RAW DATA'!$D249-'RAW DATA'!$M249)&lt;=5,"YES","NO")</f>
        <v>YES</v>
      </c>
    </row>
    <row r="250" spans="1:21" x14ac:dyDescent="0.25">
      <c r="A250" s="89">
        <v>515</v>
      </c>
      <c r="B250" s="90">
        <v>5547436732</v>
      </c>
      <c r="C250" s="91">
        <v>45700</v>
      </c>
      <c r="D250" s="91">
        <v>45657</v>
      </c>
      <c r="E250" s="91">
        <v>45700</v>
      </c>
      <c r="F250" s="90">
        <v>246967457</v>
      </c>
      <c r="G250" s="92">
        <v>4505</v>
      </c>
      <c r="H250" s="101" t="s">
        <v>14</v>
      </c>
      <c r="I250" s="93">
        <v>7730415196</v>
      </c>
      <c r="J250" s="94">
        <v>45729</v>
      </c>
      <c r="K250" s="90" t="s">
        <v>15</v>
      </c>
      <c r="L250" s="90" t="s">
        <v>20</v>
      </c>
      <c r="M250" s="91">
        <v>45656</v>
      </c>
      <c r="N250" s="91">
        <v>45685</v>
      </c>
      <c r="O250" s="95" t="str">
        <f t="shared" si="12"/>
        <v/>
      </c>
      <c r="P250" s="95">
        <f>MONTH('RAW DATA'!$J250)</f>
        <v>3</v>
      </c>
      <c r="Q250" s="95" t="str">
        <f t="shared" si="13"/>
        <v>ICB</v>
      </c>
      <c r="R250" s="90" t="str">
        <f t="shared" si="14"/>
        <v>CHINA</v>
      </c>
      <c r="S250" s="90" t="str">
        <f>IF(OR('RAW DATA'!$D250="",'RAW DATA'!$C250='RAW DATA'!$D250),"NO",IF('RAW DATA'!$C250&lt;'RAW DATA'!$D250,"YES","NO"))</f>
        <v>NO</v>
      </c>
      <c r="T250" s="96" t="str">
        <f>IF('RAW DATA'!$D250='RAW DATA'!$E250,"YES","NO")</f>
        <v>NO</v>
      </c>
      <c r="U250" s="95" t="str">
        <f>IF(('RAW DATA'!$D250-'RAW DATA'!$M250)&lt;=5,"YES","NO")</f>
        <v>YES</v>
      </c>
    </row>
    <row r="251" spans="1:21" x14ac:dyDescent="0.25">
      <c r="A251" s="77">
        <v>515</v>
      </c>
      <c r="B251" s="74">
        <v>5547436733</v>
      </c>
      <c r="C251" s="76">
        <v>45700</v>
      </c>
      <c r="D251" s="76">
        <v>45657</v>
      </c>
      <c r="E251" s="76">
        <v>45700</v>
      </c>
      <c r="F251" s="74" t="s">
        <v>30</v>
      </c>
      <c r="G251" s="82">
        <v>2513</v>
      </c>
      <c r="H251" s="102" t="s">
        <v>14</v>
      </c>
      <c r="I251" s="83">
        <v>7730415196</v>
      </c>
      <c r="J251" s="84">
        <v>45729</v>
      </c>
      <c r="K251" s="74" t="s">
        <v>15</v>
      </c>
      <c r="L251" s="74" t="s">
        <v>20</v>
      </c>
      <c r="M251" s="76">
        <v>45656</v>
      </c>
      <c r="N251" s="76">
        <v>45685</v>
      </c>
      <c r="O251" s="73" t="str">
        <f t="shared" si="12"/>
        <v/>
      </c>
      <c r="P251" s="73">
        <f>MONTH('RAW DATA'!$J251)</f>
        <v>3</v>
      </c>
      <c r="Q251" s="73" t="str">
        <f t="shared" si="13"/>
        <v>ICB</v>
      </c>
      <c r="R251" s="74" t="str">
        <f t="shared" si="14"/>
        <v>CHINA</v>
      </c>
      <c r="S251" s="74" t="str">
        <f>IF(OR('RAW DATA'!$D251="",'RAW DATA'!$C251='RAW DATA'!$D251),"NO",IF('RAW DATA'!$C251&lt;'RAW DATA'!$D251,"YES","NO"))</f>
        <v>NO</v>
      </c>
      <c r="T251" s="75" t="str">
        <f>IF('RAW DATA'!$D251='RAW DATA'!$E251,"YES","NO")</f>
        <v>NO</v>
      </c>
      <c r="U251" s="73" t="str">
        <f>IF(('RAW DATA'!$D251-'RAW DATA'!$M251)&lt;=5,"YES","NO")</f>
        <v>YES</v>
      </c>
    </row>
    <row r="252" spans="1:21" x14ac:dyDescent="0.25">
      <c r="A252" s="89">
        <v>515</v>
      </c>
      <c r="B252" s="90">
        <v>5547492482</v>
      </c>
      <c r="C252" s="91">
        <v>45700</v>
      </c>
      <c r="D252" s="91">
        <v>45680</v>
      </c>
      <c r="E252" s="91">
        <v>45700</v>
      </c>
      <c r="F252" s="90">
        <v>246967457</v>
      </c>
      <c r="G252" s="92">
        <v>14825</v>
      </c>
      <c r="H252" s="101" t="s">
        <v>14</v>
      </c>
      <c r="I252" s="93">
        <v>7730415196</v>
      </c>
      <c r="J252" s="94">
        <v>45729</v>
      </c>
      <c r="K252" s="90" t="s">
        <v>15</v>
      </c>
      <c r="L252" s="90" t="s">
        <v>20</v>
      </c>
      <c r="M252" s="91">
        <v>45656</v>
      </c>
      <c r="N252" s="91">
        <v>45685</v>
      </c>
      <c r="O252" s="95">
        <f t="shared" si="12"/>
        <v>1</v>
      </c>
      <c r="P252" s="95">
        <f>MONTH('RAW DATA'!$J252)</f>
        <v>3</v>
      </c>
      <c r="Q252" s="95" t="str">
        <f t="shared" si="13"/>
        <v>ICB</v>
      </c>
      <c r="R252" s="90" t="str">
        <f t="shared" si="14"/>
        <v>CHINA</v>
      </c>
      <c r="S252" s="90" t="str">
        <f>IF(OR('RAW DATA'!$D252="",'RAW DATA'!$C252='RAW DATA'!$D252),"NO",IF('RAW DATA'!$C252&lt;'RAW DATA'!$D252,"YES","NO"))</f>
        <v>NO</v>
      </c>
      <c r="T252" s="96" t="str">
        <f>IF('RAW DATA'!$D252='RAW DATA'!$E252,"YES","NO")</f>
        <v>NO</v>
      </c>
      <c r="U252" s="95" t="str">
        <f>IF(('RAW DATA'!$D252-'RAW DATA'!$M252)&lt;=5,"YES","NO")</f>
        <v>NO</v>
      </c>
    </row>
    <row r="253" spans="1:21" x14ac:dyDescent="0.25">
      <c r="A253" s="77">
        <v>515</v>
      </c>
      <c r="B253" s="74">
        <v>5547519959</v>
      </c>
      <c r="C253" s="76">
        <v>45702</v>
      </c>
      <c r="D253" s="76">
        <v>45698</v>
      </c>
      <c r="E253" s="76">
        <v>45702</v>
      </c>
      <c r="F253" s="74">
        <v>246967457</v>
      </c>
      <c r="G253" s="82">
        <v>1208</v>
      </c>
      <c r="H253" s="102" t="s">
        <v>14</v>
      </c>
      <c r="I253" s="83">
        <v>7730415196</v>
      </c>
      <c r="J253" s="84">
        <v>45729</v>
      </c>
      <c r="K253" s="74" t="s">
        <v>15</v>
      </c>
      <c r="L253" s="74" t="s">
        <v>20</v>
      </c>
      <c r="M253" s="76">
        <v>45656</v>
      </c>
      <c r="N253" s="76">
        <v>45685</v>
      </c>
      <c r="O253" s="73">
        <f t="shared" si="12"/>
        <v>2</v>
      </c>
      <c r="P253" s="73">
        <f>MONTH('RAW DATA'!$J253)</f>
        <v>3</v>
      </c>
      <c r="Q253" s="73" t="str">
        <f t="shared" si="13"/>
        <v>ICB</v>
      </c>
      <c r="R253" s="74" t="str">
        <f t="shared" si="14"/>
        <v>CHINA</v>
      </c>
      <c r="S253" s="74" t="str">
        <f>IF(OR('RAW DATA'!$D253="",'RAW DATA'!$C253='RAW DATA'!$D253),"NO",IF('RAW DATA'!$C253&lt;'RAW DATA'!$D253,"YES","NO"))</f>
        <v>NO</v>
      </c>
      <c r="T253" s="75" t="str">
        <f>IF('RAW DATA'!$D253='RAW DATA'!$E253,"YES","NO")</f>
        <v>NO</v>
      </c>
      <c r="U253" s="73" t="str">
        <f>IF(('RAW DATA'!$D253-'RAW DATA'!$M253)&lt;=5,"YES","NO")</f>
        <v>NO</v>
      </c>
    </row>
    <row r="254" spans="1:21" x14ac:dyDescent="0.25">
      <c r="A254" s="89">
        <v>515</v>
      </c>
      <c r="B254" s="90">
        <v>5547521590</v>
      </c>
      <c r="C254" s="91">
        <v>45702</v>
      </c>
      <c r="D254" s="91">
        <v>45699</v>
      </c>
      <c r="E254" s="91">
        <v>45702</v>
      </c>
      <c r="F254" s="90">
        <v>246967457</v>
      </c>
      <c r="G254" s="92">
        <v>18857</v>
      </c>
      <c r="H254" s="101" t="s">
        <v>14</v>
      </c>
      <c r="I254" s="93">
        <v>7730415196</v>
      </c>
      <c r="J254" s="94">
        <v>45729</v>
      </c>
      <c r="K254" s="90" t="s">
        <v>15</v>
      </c>
      <c r="L254" s="90" t="s">
        <v>20</v>
      </c>
      <c r="M254" s="91">
        <v>45656</v>
      </c>
      <c r="N254" s="91">
        <v>45685</v>
      </c>
      <c r="O254" s="95">
        <f t="shared" si="12"/>
        <v>2</v>
      </c>
      <c r="P254" s="95">
        <f>MONTH('RAW DATA'!$J254)</f>
        <v>3</v>
      </c>
      <c r="Q254" s="95" t="str">
        <f t="shared" si="13"/>
        <v>ICB</v>
      </c>
      <c r="R254" s="90" t="str">
        <f t="shared" si="14"/>
        <v>CHINA</v>
      </c>
      <c r="S254" s="90" t="str">
        <f>IF(OR('RAW DATA'!$D254="",'RAW DATA'!$C254='RAW DATA'!$D254),"NO",IF('RAW DATA'!$C254&lt;'RAW DATA'!$D254,"YES","NO"))</f>
        <v>NO</v>
      </c>
      <c r="T254" s="96" t="str">
        <f>IF('RAW DATA'!$D254='RAW DATA'!$E254,"YES","NO")</f>
        <v>NO</v>
      </c>
      <c r="U254" s="95" t="str">
        <f>IF(('RAW DATA'!$D254-'RAW DATA'!$M254)&lt;=5,"YES","NO")</f>
        <v>NO</v>
      </c>
    </row>
    <row r="255" spans="1:21" x14ac:dyDescent="0.25">
      <c r="A255" s="77">
        <v>515</v>
      </c>
      <c r="B255" s="74">
        <v>5547528098</v>
      </c>
      <c r="C255" s="76">
        <v>45708</v>
      </c>
      <c r="D255" s="76">
        <v>45707</v>
      </c>
      <c r="E255" s="76">
        <v>45708</v>
      </c>
      <c r="F255" s="74">
        <v>246967457</v>
      </c>
      <c r="G255" s="82">
        <v>9687</v>
      </c>
      <c r="H255" s="102" t="s">
        <v>14</v>
      </c>
      <c r="I255" s="83">
        <v>7730415196</v>
      </c>
      <c r="J255" s="84">
        <v>45729</v>
      </c>
      <c r="K255" s="74" t="s">
        <v>15</v>
      </c>
      <c r="L255" s="74" t="s">
        <v>20</v>
      </c>
      <c r="M255" s="76">
        <v>45656</v>
      </c>
      <c r="N255" s="76">
        <v>45685</v>
      </c>
      <c r="O255" s="73">
        <f t="shared" si="12"/>
        <v>2</v>
      </c>
      <c r="P255" s="73">
        <f>MONTH('RAW DATA'!$J255)</f>
        <v>3</v>
      </c>
      <c r="Q255" s="73" t="str">
        <f t="shared" si="13"/>
        <v>ICB</v>
      </c>
      <c r="R255" s="74" t="str">
        <f t="shared" si="14"/>
        <v>CHINA</v>
      </c>
      <c r="S255" s="74" t="str">
        <f>IF(OR('RAW DATA'!$D255="",'RAW DATA'!$C255='RAW DATA'!$D255),"NO",IF('RAW DATA'!$C255&lt;'RAW DATA'!$D255,"YES","NO"))</f>
        <v>NO</v>
      </c>
      <c r="T255" s="75" t="str">
        <f>IF('RAW DATA'!$D255='RAW DATA'!$E255,"YES","NO")</f>
        <v>NO</v>
      </c>
      <c r="U255" s="73" t="str">
        <f>IF(('RAW DATA'!$D255-'RAW DATA'!$M255)&lt;=5,"YES","NO")</f>
        <v>NO</v>
      </c>
    </row>
    <row r="256" spans="1:21" x14ac:dyDescent="0.25">
      <c r="A256" s="89">
        <v>71</v>
      </c>
      <c r="B256" s="90">
        <v>5283050083</v>
      </c>
      <c r="C256" s="91">
        <v>45841</v>
      </c>
      <c r="D256" s="91">
        <v>45835</v>
      </c>
      <c r="E256" s="91">
        <v>45841</v>
      </c>
      <c r="F256" s="90">
        <v>246381992</v>
      </c>
      <c r="G256" s="92">
        <v>22105</v>
      </c>
      <c r="H256" s="101" t="s">
        <v>14</v>
      </c>
      <c r="I256" s="93">
        <v>7730437911</v>
      </c>
      <c r="J256" s="94">
        <v>45860</v>
      </c>
      <c r="K256" s="90" t="s">
        <v>15</v>
      </c>
      <c r="L256" s="90" t="s">
        <v>183</v>
      </c>
      <c r="M256" s="91">
        <v>45643.5</v>
      </c>
      <c r="N256" s="91">
        <v>45685.25</v>
      </c>
      <c r="O256" s="95">
        <f t="shared" si="12"/>
        <v>6</v>
      </c>
      <c r="P256" s="95">
        <f>MONTH('RAW DATA'!$J256)</f>
        <v>7</v>
      </c>
      <c r="Q256" s="95" t="str">
        <f t="shared" si="13"/>
        <v>ICB</v>
      </c>
      <c r="R256" s="90" t="str">
        <f t="shared" si="14"/>
        <v>CHINA</v>
      </c>
      <c r="S256" s="90" t="str">
        <f>IF(OR('RAW DATA'!$D256="",'RAW DATA'!$C256='RAW DATA'!$D256),"NO",IF('RAW DATA'!$C256&lt;'RAW DATA'!$D256,"YES","NO"))</f>
        <v>NO</v>
      </c>
      <c r="T256" s="96" t="str">
        <f>IF('RAW DATA'!$D256='RAW DATA'!$E256,"YES","NO")</f>
        <v>NO</v>
      </c>
      <c r="U256" s="95" t="str">
        <f>IF(('RAW DATA'!$D256-'RAW DATA'!$M256)&lt;=5,"YES","NO")</f>
        <v>NO</v>
      </c>
    </row>
    <row r="257" spans="1:21" x14ac:dyDescent="0.25">
      <c r="A257" s="77">
        <v>71</v>
      </c>
      <c r="B257" s="74">
        <v>5282682535</v>
      </c>
      <c r="C257" s="76">
        <v>45842</v>
      </c>
      <c r="D257" s="76">
        <v>45654</v>
      </c>
      <c r="E257" s="76">
        <v>45842</v>
      </c>
      <c r="F257" s="74">
        <v>246885776</v>
      </c>
      <c r="G257" s="82">
        <v>2599</v>
      </c>
      <c r="H257" s="102" t="s">
        <v>14</v>
      </c>
      <c r="I257" s="83">
        <v>7730437911</v>
      </c>
      <c r="J257" s="84">
        <v>45860</v>
      </c>
      <c r="K257" s="74" t="s">
        <v>15</v>
      </c>
      <c r="L257" s="74" t="s">
        <v>183</v>
      </c>
      <c r="M257" s="76">
        <v>45651.5</v>
      </c>
      <c r="N257" s="76">
        <v>45685.541666666664</v>
      </c>
      <c r="O257" s="73" t="str">
        <f t="shared" si="12"/>
        <v/>
      </c>
      <c r="P257" s="73">
        <f>MONTH('RAW DATA'!$J257)</f>
        <v>7</v>
      </c>
      <c r="Q257" s="73" t="str">
        <f t="shared" si="13"/>
        <v>ICB</v>
      </c>
      <c r="R257" s="74" t="str">
        <f t="shared" si="14"/>
        <v>CHINA</v>
      </c>
      <c r="S257" s="74" t="str">
        <f>IF(OR('RAW DATA'!$D257="",'RAW DATA'!$C257='RAW DATA'!$D257),"NO",IF('RAW DATA'!$C257&lt;'RAW DATA'!$D257,"YES","NO"))</f>
        <v>NO</v>
      </c>
      <c r="T257" s="75" t="str">
        <f>IF('RAW DATA'!$D257='RAW DATA'!$E257,"YES","NO")</f>
        <v>NO</v>
      </c>
      <c r="U257" s="73" t="str">
        <f>IF(('RAW DATA'!$D257-'RAW DATA'!$M257)&lt;=5,"YES","NO")</f>
        <v>YES</v>
      </c>
    </row>
    <row r="258" spans="1:21" x14ac:dyDescent="0.25">
      <c r="A258" s="89">
        <v>1048704</v>
      </c>
      <c r="B258" s="90" t="s">
        <v>31</v>
      </c>
      <c r="C258" s="91">
        <v>45687</v>
      </c>
      <c r="D258" s="91"/>
      <c r="E258" s="91" t="s">
        <v>375</v>
      </c>
      <c r="F258" s="90" t="s">
        <v>32</v>
      </c>
      <c r="G258" s="92">
        <v>116559</v>
      </c>
      <c r="H258" s="101" t="s">
        <v>29</v>
      </c>
      <c r="I258" s="93">
        <v>7730415196</v>
      </c>
      <c r="J258" s="94">
        <v>45729</v>
      </c>
      <c r="K258" s="90" t="s">
        <v>15</v>
      </c>
      <c r="L258" s="90" t="s">
        <v>20</v>
      </c>
      <c r="M258" s="91">
        <v>45679</v>
      </c>
      <c r="N258" s="91">
        <v>45687</v>
      </c>
      <c r="O258" s="95" t="str">
        <f t="shared" si="12"/>
        <v/>
      </c>
      <c r="P258" s="95">
        <f>MONTH('RAW DATA'!$J258)</f>
        <v>3</v>
      </c>
      <c r="Q258" s="95" t="str">
        <f t="shared" si="13"/>
        <v>Vendor</v>
      </c>
      <c r="R258" s="90" t="str">
        <f t="shared" si="14"/>
        <v/>
      </c>
      <c r="S258" s="90" t="str">
        <f>IF(OR('RAW DATA'!$D258="",'RAW DATA'!$C258='RAW DATA'!$D258),"NO",IF('RAW DATA'!$C258&lt;'RAW DATA'!$D258,"YES","NO"))</f>
        <v>NO</v>
      </c>
      <c r="T258" s="96" t="str">
        <f>IF('RAW DATA'!$D258='RAW DATA'!$E258,"YES","NO")</f>
        <v>NO</v>
      </c>
      <c r="U258" s="95" t="str">
        <f>IF(('RAW DATA'!$D258-'RAW DATA'!$M258)&lt;=5,"YES","NO")</f>
        <v>YES</v>
      </c>
    </row>
    <row r="259" spans="1:21" x14ac:dyDescent="0.25">
      <c r="A259" s="77">
        <v>71</v>
      </c>
      <c r="B259" s="74">
        <v>5282682396</v>
      </c>
      <c r="C259" s="76">
        <v>45761</v>
      </c>
      <c r="D259" s="76">
        <v>45653</v>
      </c>
      <c r="E259" s="76">
        <v>45761</v>
      </c>
      <c r="F259" s="74">
        <v>245011606</v>
      </c>
      <c r="G259" s="82">
        <v>6982</v>
      </c>
      <c r="H259" s="102" t="s">
        <v>14</v>
      </c>
      <c r="I259" s="83">
        <v>7730419969</v>
      </c>
      <c r="J259" s="84">
        <v>45769</v>
      </c>
      <c r="K259" s="74" t="s">
        <v>15</v>
      </c>
      <c r="L259" s="74" t="s">
        <v>16</v>
      </c>
      <c r="M259" s="76">
        <v>45651</v>
      </c>
      <c r="N259" s="76">
        <v>45688</v>
      </c>
      <c r="O259" s="73" t="str">
        <f t="shared" si="12"/>
        <v/>
      </c>
      <c r="P259" s="73">
        <f>MONTH('RAW DATA'!$J259)</f>
        <v>4</v>
      </c>
      <c r="Q259" s="73" t="str">
        <f t="shared" si="13"/>
        <v>ICB</v>
      </c>
      <c r="R259" s="74" t="str">
        <f t="shared" si="14"/>
        <v>CHINA</v>
      </c>
      <c r="S259" s="74" t="str">
        <f>IF(OR('RAW DATA'!$D259="",'RAW DATA'!$C259='RAW DATA'!$D259),"NO",IF('RAW DATA'!$C259&lt;'RAW DATA'!$D259,"YES","NO"))</f>
        <v>NO</v>
      </c>
      <c r="T259" s="75" t="str">
        <f>IF('RAW DATA'!$D259='RAW DATA'!$E259,"YES","NO")</f>
        <v>NO</v>
      </c>
      <c r="U259" s="73" t="str">
        <f>IF(('RAW DATA'!$D259-'RAW DATA'!$M259)&lt;=5,"YES","NO")</f>
        <v>YES</v>
      </c>
    </row>
    <row r="260" spans="1:21" x14ac:dyDescent="0.25">
      <c r="A260" s="89">
        <v>71</v>
      </c>
      <c r="B260" s="90">
        <v>5282683500</v>
      </c>
      <c r="C260" s="91">
        <v>45761</v>
      </c>
      <c r="D260" s="91">
        <v>45655</v>
      </c>
      <c r="E260" s="91">
        <v>45761</v>
      </c>
      <c r="F260" s="90">
        <v>245011623</v>
      </c>
      <c r="G260" s="92">
        <v>8795</v>
      </c>
      <c r="H260" s="101" t="s">
        <v>14</v>
      </c>
      <c r="I260" s="93">
        <v>7730419969</v>
      </c>
      <c r="J260" s="94">
        <v>45769</v>
      </c>
      <c r="K260" s="90" t="s">
        <v>15</v>
      </c>
      <c r="L260" s="90" t="s">
        <v>16</v>
      </c>
      <c r="M260" s="91">
        <v>45654</v>
      </c>
      <c r="N260" s="91">
        <v>45689</v>
      </c>
      <c r="O260" s="95" t="str">
        <f t="shared" si="12"/>
        <v/>
      </c>
      <c r="P260" s="95">
        <f>MONTH('RAW DATA'!$J260)</f>
        <v>4</v>
      </c>
      <c r="Q260" s="95" t="str">
        <f t="shared" si="13"/>
        <v>ICB</v>
      </c>
      <c r="R260" s="90" t="str">
        <f t="shared" si="14"/>
        <v>CHINA</v>
      </c>
      <c r="S260" s="90" t="str">
        <f>IF(OR('RAW DATA'!$D260="",'RAW DATA'!$C260='RAW DATA'!$D260),"NO",IF('RAW DATA'!$C260&lt;'RAW DATA'!$D260,"YES","NO"))</f>
        <v>NO</v>
      </c>
      <c r="T260" s="96" t="str">
        <f>IF('RAW DATA'!$D260='RAW DATA'!$E260,"YES","NO")</f>
        <v>NO</v>
      </c>
      <c r="U260" s="95" t="str">
        <f>IF(('RAW DATA'!$D260-'RAW DATA'!$M260)&lt;=5,"YES","NO")</f>
        <v>YES</v>
      </c>
    </row>
    <row r="261" spans="1:21" x14ac:dyDescent="0.25">
      <c r="A261" s="77">
        <v>71</v>
      </c>
      <c r="B261" s="74">
        <v>5282683504</v>
      </c>
      <c r="C261" s="76">
        <v>45761</v>
      </c>
      <c r="D261" s="76">
        <v>45655</v>
      </c>
      <c r="E261" s="76">
        <v>45761</v>
      </c>
      <c r="F261" s="74">
        <v>245011622</v>
      </c>
      <c r="G261" s="82">
        <v>27659</v>
      </c>
      <c r="H261" s="102" t="s">
        <v>14</v>
      </c>
      <c r="I261" s="83">
        <v>7730419969</v>
      </c>
      <c r="J261" s="84">
        <v>45769</v>
      </c>
      <c r="K261" s="74" t="s">
        <v>15</v>
      </c>
      <c r="L261" s="74" t="s">
        <v>16</v>
      </c>
      <c r="M261" s="76">
        <v>45654</v>
      </c>
      <c r="N261" s="76">
        <v>45689</v>
      </c>
      <c r="O261" s="73" t="str">
        <f t="shared" si="12"/>
        <v/>
      </c>
      <c r="P261" s="73">
        <f>MONTH('RAW DATA'!$J261)</f>
        <v>4</v>
      </c>
      <c r="Q261" s="73" t="str">
        <f t="shared" si="13"/>
        <v>ICB</v>
      </c>
      <c r="R261" s="74" t="str">
        <f t="shared" si="14"/>
        <v>CHINA</v>
      </c>
      <c r="S261" s="74" t="str">
        <f>IF(OR('RAW DATA'!$D261="",'RAW DATA'!$C261='RAW DATA'!$D261),"NO",IF('RAW DATA'!$C261&lt;'RAW DATA'!$D261,"YES","NO"))</f>
        <v>NO</v>
      </c>
      <c r="T261" s="75" t="str">
        <f>IF('RAW DATA'!$D261='RAW DATA'!$E261,"YES","NO")</f>
        <v>NO</v>
      </c>
      <c r="U261" s="73" t="str">
        <f>IF(('RAW DATA'!$D261-'RAW DATA'!$M261)&lt;=5,"YES","NO")</f>
        <v>YES</v>
      </c>
    </row>
    <row r="262" spans="1:21" x14ac:dyDescent="0.25">
      <c r="A262" s="89">
        <v>71</v>
      </c>
      <c r="B262" s="90">
        <v>5282683505</v>
      </c>
      <c r="C262" s="91">
        <v>45761</v>
      </c>
      <c r="D262" s="91">
        <v>45655</v>
      </c>
      <c r="E262" s="91">
        <v>45761</v>
      </c>
      <c r="F262" s="90">
        <v>245011624</v>
      </c>
      <c r="G262" s="92">
        <v>6685</v>
      </c>
      <c r="H262" s="101" t="s">
        <v>14</v>
      </c>
      <c r="I262" s="93">
        <v>7730419969</v>
      </c>
      <c r="J262" s="94">
        <v>45769</v>
      </c>
      <c r="K262" s="90" t="s">
        <v>15</v>
      </c>
      <c r="L262" s="90" t="s">
        <v>16</v>
      </c>
      <c r="M262" s="91">
        <v>45654</v>
      </c>
      <c r="N262" s="91">
        <v>45689</v>
      </c>
      <c r="O262" s="95" t="str">
        <f t="shared" si="12"/>
        <v/>
      </c>
      <c r="P262" s="95">
        <f>MONTH('RAW DATA'!$J262)</f>
        <v>4</v>
      </c>
      <c r="Q262" s="95" t="str">
        <f t="shared" si="13"/>
        <v>ICB</v>
      </c>
      <c r="R262" s="90" t="str">
        <f t="shared" si="14"/>
        <v>CHINA</v>
      </c>
      <c r="S262" s="90" t="str">
        <f>IF(OR('RAW DATA'!$D262="",'RAW DATA'!$C262='RAW DATA'!$D262),"NO",IF('RAW DATA'!$C262&lt;'RAW DATA'!$D262,"YES","NO"))</f>
        <v>NO</v>
      </c>
      <c r="T262" s="96" t="str">
        <f>IF('RAW DATA'!$D262='RAW DATA'!$E262,"YES","NO")</f>
        <v>NO</v>
      </c>
      <c r="U262" s="95" t="str">
        <f>IF(('RAW DATA'!$D262-'RAW DATA'!$M262)&lt;=5,"YES","NO")</f>
        <v>YES</v>
      </c>
    </row>
    <row r="263" spans="1:21" x14ac:dyDescent="0.25">
      <c r="A263" s="77">
        <v>71</v>
      </c>
      <c r="B263" s="74">
        <v>5282683524</v>
      </c>
      <c r="C263" s="76">
        <v>45761</v>
      </c>
      <c r="D263" s="76">
        <v>45655</v>
      </c>
      <c r="E263" s="76">
        <v>45761</v>
      </c>
      <c r="F263" s="74">
        <v>245011627</v>
      </c>
      <c r="G263" s="82">
        <v>2111</v>
      </c>
      <c r="H263" s="102" t="s">
        <v>14</v>
      </c>
      <c r="I263" s="83">
        <v>7730419969</v>
      </c>
      <c r="J263" s="84">
        <v>45769</v>
      </c>
      <c r="K263" s="74" t="s">
        <v>15</v>
      </c>
      <c r="L263" s="74" t="s">
        <v>16</v>
      </c>
      <c r="M263" s="76">
        <v>45654</v>
      </c>
      <c r="N263" s="76">
        <v>45689</v>
      </c>
      <c r="O263" s="73" t="str">
        <f t="shared" si="12"/>
        <v/>
      </c>
      <c r="P263" s="73">
        <f>MONTH('RAW DATA'!$J263)</f>
        <v>4</v>
      </c>
      <c r="Q263" s="73" t="str">
        <f t="shared" si="13"/>
        <v>ICB</v>
      </c>
      <c r="R263" s="74" t="str">
        <f t="shared" si="14"/>
        <v>CHINA</v>
      </c>
      <c r="S263" s="74" t="str">
        <f>IF(OR('RAW DATA'!$D263="",'RAW DATA'!$C263='RAW DATA'!$D263),"NO",IF('RAW DATA'!$C263&lt;'RAW DATA'!$D263,"YES","NO"))</f>
        <v>NO</v>
      </c>
      <c r="T263" s="75" t="str">
        <f>IF('RAW DATA'!$D263='RAW DATA'!$E263,"YES","NO")</f>
        <v>NO</v>
      </c>
      <c r="U263" s="73" t="str">
        <f>IF(('RAW DATA'!$D263-'RAW DATA'!$M263)&lt;=5,"YES","NO")</f>
        <v>YES</v>
      </c>
    </row>
    <row r="264" spans="1:21" x14ac:dyDescent="0.25">
      <c r="A264" s="89">
        <v>71</v>
      </c>
      <c r="B264" s="90">
        <v>5282682563</v>
      </c>
      <c r="C264" s="91">
        <v>45842</v>
      </c>
      <c r="D264" s="91">
        <v>45654</v>
      </c>
      <c r="E264" s="91">
        <v>45842</v>
      </c>
      <c r="F264" s="90">
        <v>246941229</v>
      </c>
      <c r="G264" s="92">
        <v>826</v>
      </c>
      <c r="H264" s="101" t="s">
        <v>14</v>
      </c>
      <c r="I264" s="93">
        <v>7730437911</v>
      </c>
      <c r="J264" s="94">
        <v>45860</v>
      </c>
      <c r="K264" s="90" t="s">
        <v>15</v>
      </c>
      <c r="L264" s="90" t="s">
        <v>183</v>
      </c>
      <c r="M264" s="91">
        <v>45652.5</v>
      </c>
      <c r="N264" s="91">
        <v>45690</v>
      </c>
      <c r="O264" s="95" t="str">
        <f t="shared" si="12"/>
        <v/>
      </c>
      <c r="P264" s="95">
        <f>MONTH('RAW DATA'!$J264)</f>
        <v>7</v>
      </c>
      <c r="Q264" s="95" t="str">
        <f t="shared" si="13"/>
        <v>ICB</v>
      </c>
      <c r="R264" s="90" t="str">
        <f t="shared" si="14"/>
        <v>CHINA</v>
      </c>
      <c r="S264" s="90" t="str">
        <f>IF(OR('RAW DATA'!$D264="",'RAW DATA'!$C264='RAW DATA'!$D264),"NO",IF('RAW DATA'!$C264&lt;'RAW DATA'!$D264,"YES","NO"))</f>
        <v>NO</v>
      </c>
      <c r="T264" s="96" t="str">
        <f>IF('RAW DATA'!$D264='RAW DATA'!$E264,"YES","NO")</f>
        <v>NO</v>
      </c>
      <c r="U264" s="95" t="str">
        <f>IF(('RAW DATA'!$D264-'RAW DATA'!$M264)&lt;=5,"YES","NO")</f>
        <v>YES</v>
      </c>
    </row>
    <row r="265" spans="1:21" x14ac:dyDescent="0.25">
      <c r="A265" s="77">
        <v>71</v>
      </c>
      <c r="B265" s="74">
        <v>5282682566</v>
      </c>
      <c r="C265" s="76">
        <v>45842</v>
      </c>
      <c r="D265" s="76">
        <v>45654</v>
      </c>
      <c r="E265" s="76">
        <v>45842</v>
      </c>
      <c r="F265" s="74">
        <v>246941229</v>
      </c>
      <c r="G265" s="82">
        <v>74</v>
      </c>
      <c r="H265" s="102" t="s">
        <v>14</v>
      </c>
      <c r="I265" s="83">
        <v>7730437911</v>
      </c>
      <c r="J265" s="84">
        <v>45860</v>
      </c>
      <c r="K265" s="74" t="s">
        <v>15</v>
      </c>
      <c r="L265" s="74" t="s">
        <v>183</v>
      </c>
      <c r="M265" s="76">
        <v>45652.5</v>
      </c>
      <c r="N265" s="76">
        <v>45690</v>
      </c>
      <c r="O265" s="73" t="str">
        <f t="shared" si="12"/>
        <v/>
      </c>
      <c r="P265" s="73">
        <f>MONTH('RAW DATA'!$J265)</f>
        <v>7</v>
      </c>
      <c r="Q265" s="73" t="str">
        <f t="shared" si="13"/>
        <v>ICB</v>
      </c>
      <c r="R265" s="74" t="str">
        <f t="shared" si="14"/>
        <v>CHINA</v>
      </c>
      <c r="S265" s="74" t="str">
        <f>IF(OR('RAW DATA'!$D265="",'RAW DATA'!$C265='RAW DATA'!$D265),"NO",IF('RAW DATA'!$C265&lt;'RAW DATA'!$D265,"YES","NO"))</f>
        <v>NO</v>
      </c>
      <c r="T265" s="75" t="str">
        <f>IF('RAW DATA'!$D265='RAW DATA'!$E265,"YES","NO")</f>
        <v>NO</v>
      </c>
      <c r="U265" s="73" t="str">
        <f>IF(('RAW DATA'!$D265-'RAW DATA'!$M265)&lt;=5,"YES","NO")</f>
        <v>YES</v>
      </c>
    </row>
    <row r="266" spans="1:21" x14ac:dyDescent="0.25">
      <c r="A266" s="89">
        <v>71</v>
      </c>
      <c r="B266" s="90">
        <v>5282682924</v>
      </c>
      <c r="C266" s="91">
        <v>45842</v>
      </c>
      <c r="D266" s="91">
        <v>45654</v>
      </c>
      <c r="E266" s="91">
        <v>45842</v>
      </c>
      <c r="F266" s="90">
        <v>246941229</v>
      </c>
      <c r="G266" s="92">
        <v>2261</v>
      </c>
      <c r="H266" s="101" t="s">
        <v>14</v>
      </c>
      <c r="I266" s="93">
        <v>7730437911</v>
      </c>
      <c r="J266" s="94">
        <v>45860</v>
      </c>
      <c r="K266" s="90" t="s">
        <v>15</v>
      </c>
      <c r="L266" s="90" t="s">
        <v>183</v>
      </c>
      <c r="M266" s="91">
        <v>45652.5</v>
      </c>
      <c r="N266" s="91">
        <v>45690</v>
      </c>
      <c r="O266" s="95" t="str">
        <f t="shared" si="12"/>
        <v/>
      </c>
      <c r="P266" s="95">
        <f>MONTH('RAW DATA'!$J266)</f>
        <v>7</v>
      </c>
      <c r="Q266" s="95" t="str">
        <f t="shared" si="13"/>
        <v>ICB</v>
      </c>
      <c r="R266" s="90" t="str">
        <f t="shared" si="14"/>
        <v>CHINA</v>
      </c>
      <c r="S266" s="90" t="str">
        <f>IF(OR('RAW DATA'!$D266="",'RAW DATA'!$C266='RAW DATA'!$D266),"NO",IF('RAW DATA'!$C266&lt;'RAW DATA'!$D266,"YES","NO"))</f>
        <v>NO</v>
      </c>
      <c r="T266" s="96" t="str">
        <f>IF('RAW DATA'!$D266='RAW DATA'!$E266,"YES","NO")</f>
        <v>NO</v>
      </c>
      <c r="U266" s="95" t="str">
        <f>IF(('RAW DATA'!$D266-'RAW DATA'!$M266)&lt;=5,"YES","NO")</f>
        <v>YES</v>
      </c>
    </row>
    <row r="267" spans="1:21" x14ac:dyDescent="0.25">
      <c r="A267" s="77">
        <v>515</v>
      </c>
      <c r="B267" s="74">
        <v>5547436715</v>
      </c>
      <c r="C267" s="76">
        <v>45700</v>
      </c>
      <c r="D267" s="76">
        <v>45657</v>
      </c>
      <c r="E267" s="76">
        <v>45700</v>
      </c>
      <c r="F267" s="74">
        <v>246967252</v>
      </c>
      <c r="G267" s="82">
        <v>1434</v>
      </c>
      <c r="H267" s="102" t="s">
        <v>14</v>
      </c>
      <c r="I267" s="83">
        <v>7730414199</v>
      </c>
      <c r="J267" s="84">
        <v>45722</v>
      </c>
      <c r="K267" s="74" t="s">
        <v>15</v>
      </c>
      <c r="L267" s="74" t="s">
        <v>33</v>
      </c>
      <c r="M267" s="76">
        <v>45656</v>
      </c>
      <c r="N267" s="76">
        <v>45690</v>
      </c>
      <c r="O267" s="73" t="str">
        <f t="shared" ref="O267:O330" si="15">IF(D267="", "", IF(YEAR(D267)=2024, "", MONTH(D267)))</f>
        <v/>
      </c>
      <c r="P267" s="73">
        <f>MONTH('RAW DATA'!$J267)</f>
        <v>3</v>
      </c>
      <c r="Q267" s="73" t="str">
        <f t="shared" ref="Q267:Q330" si="16">IF(OR(A267=71,A267=1595,A267=1588,A267=1594,A267=3547,A267=1571,A267=1538,A267=1570,A267=1569,A267=1590,A267=1591,A267=1589,A267=515,A267=1572,A267=3546,A267=1592,A267=3548,A267=122,A267=10171,A267=40,A267=35,A267=95,A267=381,A267=136,A267=375),"ICB","Vendor")</f>
        <v>ICB</v>
      </c>
      <c r="R267" s="74" t="str">
        <f t="shared" ref="R267:R330" si="17">IF(OR(A267=71,A267=515,A267=1592,A267=1589,A267=1591,A267=1571,A267=1572),"CHINA",IF(A267=35,"POLAND",
IF(A267=10171,"VIETNAM",
IF(A267=381,"TURKEY",
IF(A267=375,"CAMBODIA",
IF(A267=40,"AUSTRALIA",""))))))</f>
        <v>CHINA</v>
      </c>
      <c r="S267" s="74" t="str">
        <f>IF(OR('RAW DATA'!$D267="",'RAW DATA'!$C267='RAW DATA'!$D267),"NO",IF('RAW DATA'!$C267&lt;'RAW DATA'!$D267,"YES","NO"))</f>
        <v>NO</v>
      </c>
      <c r="T267" s="75" t="str">
        <f>IF('RAW DATA'!$D267='RAW DATA'!$E267,"YES","NO")</f>
        <v>NO</v>
      </c>
      <c r="U267" s="73" t="str">
        <f>IF(('RAW DATA'!$D267-'RAW DATA'!$M267)&lt;=5,"YES","NO")</f>
        <v>YES</v>
      </c>
    </row>
    <row r="268" spans="1:21" x14ac:dyDescent="0.25">
      <c r="A268" s="89">
        <v>515</v>
      </c>
      <c r="B268" s="90">
        <v>5547436731</v>
      </c>
      <c r="C268" s="91">
        <v>45700</v>
      </c>
      <c r="D268" s="91">
        <v>45657</v>
      </c>
      <c r="E268" s="91">
        <v>45700</v>
      </c>
      <c r="F268" s="90">
        <v>246967252</v>
      </c>
      <c r="G268" s="92">
        <v>311</v>
      </c>
      <c r="H268" s="101" t="s">
        <v>14</v>
      </c>
      <c r="I268" s="93">
        <v>7730414199</v>
      </c>
      <c r="J268" s="94">
        <v>45722</v>
      </c>
      <c r="K268" s="90" t="s">
        <v>15</v>
      </c>
      <c r="L268" s="90" t="s">
        <v>33</v>
      </c>
      <c r="M268" s="91">
        <v>45656</v>
      </c>
      <c r="N268" s="91">
        <v>45690</v>
      </c>
      <c r="O268" s="95" t="str">
        <f t="shared" si="15"/>
        <v/>
      </c>
      <c r="P268" s="95">
        <f>MONTH('RAW DATA'!$J268)</f>
        <v>3</v>
      </c>
      <c r="Q268" s="95" t="str">
        <f t="shared" si="16"/>
        <v>ICB</v>
      </c>
      <c r="R268" s="90" t="str">
        <f t="shared" si="17"/>
        <v>CHINA</v>
      </c>
      <c r="S268" s="90" t="str">
        <f>IF(OR('RAW DATA'!$D268="",'RAW DATA'!$C268='RAW DATA'!$D268),"NO",IF('RAW DATA'!$C268&lt;'RAW DATA'!$D268,"YES","NO"))</f>
        <v>NO</v>
      </c>
      <c r="T268" s="96" t="str">
        <f>IF('RAW DATA'!$D268='RAW DATA'!$E268,"YES","NO")</f>
        <v>NO</v>
      </c>
      <c r="U268" s="95" t="str">
        <f>IF(('RAW DATA'!$D268-'RAW DATA'!$M268)&lt;=5,"YES","NO")</f>
        <v>YES</v>
      </c>
    </row>
    <row r="269" spans="1:21" x14ac:dyDescent="0.25">
      <c r="A269" s="77">
        <v>515</v>
      </c>
      <c r="B269" s="74">
        <v>5547436735</v>
      </c>
      <c r="C269" s="76">
        <v>45700</v>
      </c>
      <c r="D269" s="76">
        <v>45657</v>
      </c>
      <c r="E269" s="76">
        <v>45700</v>
      </c>
      <c r="F269" s="74">
        <v>246967252</v>
      </c>
      <c r="G269" s="82">
        <v>5664</v>
      </c>
      <c r="H269" s="102" t="s">
        <v>14</v>
      </c>
      <c r="I269" s="83">
        <v>7730414199</v>
      </c>
      <c r="J269" s="84">
        <v>45722</v>
      </c>
      <c r="K269" s="74" t="s">
        <v>15</v>
      </c>
      <c r="L269" s="74" t="s">
        <v>33</v>
      </c>
      <c r="M269" s="76">
        <v>45656</v>
      </c>
      <c r="N269" s="76">
        <v>45690</v>
      </c>
      <c r="O269" s="73" t="str">
        <f t="shared" si="15"/>
        <v/>
      </c>
      <c r="P269" s="73">
        <f>MONTH('RAW DATA'!$J269)</f>
        <v>3</v>
      </c>
      <c r="Q269" s="73" t="str">
        <f t="shared" si="16"/>
        <v>ICB</v>
      </c>
      <c r="R269" s="74" t="str">
        <f t="shared" si="17"/>
        <v>CHINA</v>
      </c>
      <c r="S269" s="74" t="str">
        <f>IF(OR('RAW DATA'!$D269="",'RAW DATA'!$C269='RAW DATA'!$D269),"NO",IF('RAW DATA'!$C269&lt;'RAW DATA'!$D269,"YES","NO"))</f>
        <v>NO</v>
      </c>
      <c r="T269" s="75" t="str">
        <f>IF('RAW DATA'!$D269='RAW DATA'!$E269,"YES","NO")</f>
        <v>NO</v>
      </c>
      <c r="U269" s="73" t="str">
        <f>IF(('RAW DATA'!$D269-'RAW DATA'!$M269)&lt;=5,"YES","NO")</f>
        <v>YES</v>
      </c>
    </row>
    <row r="270" spans="1:21" x14ac:dyDescent="0.25">
      <c r="A270" s="89">
        <v>71</v>
      </c>
      <c r="B270" s="90">
        <v>5282683512</v>
      </c>
      <c r="C270" s="91">
        <v>45761</v>
      </c>
      <c r="D270" s="91">
        <v>45655</v>
      </c>
      <c r="E270" s="91">
        <v>45761</v>
      </c>
      <c r="F270" s="90">
        <v>245011633</v>
      </c>
      <c r="G270" s="92">
        <v>274</v>
      </c>
      <c r="H270" s="101" t="s">
        <v>14</v>
      </c>
      <c r="I270" s="93">
        <v>7730419969</v>
      </c>
      <c r="J270" s="94">
        <v>45769</v>
      </c>
      <c r="K270" s="90" t="s">
        <v>15</v>
      </c>
      <c r="L270" s="90" t="s">
        <v>16</v>
      </c>
      <c r="M270" s="91">
        <v>45651</v>
      </c>
      <c r="N270" s="91">
        <v>45691</v>
      </c>
      <c r="O270" s="95" t="str">
        <f t="shared" si="15"/>
        <v/>
      </c>
      <c r="P270" s="95">
        <f>MONTH('RAW DATA'!$J270)</f>
        <v>4</v>
      </c>
      <c r="Q270" s="95" t="str">
        <f t="shared" si="16"/>
        <v>ICB</v>
      </c>
      <c r="R270" s="90" t="str">
        <f t="shared" si="17"/>
        <v>CHINA</v>
      </c>
      <c r="S270" s="90" t="str">
        <f>IF(OR('RAW DATA'!$D270="",'RAW DATA'!$C270='RAW DATA'!$D270),"NO",IF('RAW DATA'!$C270&lt;'RAW DATA'!$D270,"YES","NO"))</f>
        <v>NO</v>
      </c>
      <c r="T270" s="96" t="str">
        <f>IF('RAW DATA'!$D270='RAW DATA'!$E270,"YES","NO")</f>
        <v>NO</v>
      </c>
      <c r="U270" s="95" t="str">
        <f>IF(('RAW DATA'!$D270-'RAW DATA'!$M270)&lt;=5,"YES","NO")</f>
        <v>YES</v>
      </c>
    </row>
    <row r="271" spans="1:21" x14ac:dyDescent="0.25">
      <c r="A271" s="77">
        <v>71</v>
      </c>
      <c r="B271" s="74">
        <v>5282683548</v>
      </c>
      <c r="C271" s="76">
        <v>45761</v>
      </c>
      <c r="D271" s="76">
        <v>45655</v>
      </c>
      <c r="E271" s="76">
        <v>45761</v>
      </c>
      <c r="F271" s="74">
        <v>245011628</v>
      </c>
      <c r="G271" s="82">
        <v>274</v>
      </c>
      <c r="H271" s="102" t="s">
        <v>14</v>
      </c>
      <c r="I271" s="83">
        <v>7730419969</v>
      </c>
      <c r="J271" s="84">
        <v>45769</v>
      </c>
      <c r="K271" s="74" t="s">
        <v>15</v>
      </c>
      <c r="L271" s="74" t="s">
        <v>16</v>
      </c>
      <c r="M271" s="76">
        <v>45651</v>
      </c>
      <c r="N271" s="76">
        <v>45691</v>
      </c>
      <c r="O271" s="73" t="str">
        <f t="shared" si="15"/>
        <v/>
      </c>
      <c r="P271" s="73">
        <f>MONTH('RAW DATA'!$J271)</f>
        <v>4</v>
      </c>
      <c r="Q271" s="73" t="str">
        <f t="shared" si="16"/>
        <v>ICB</v>
      </c>
      <c r="R271" s="74" t="str">
        <f t="shared" si="17"/>
        <v>CHINA</v>
      </c>
      <c r="S271" s="74" t="str">
        <f>IF(OR('RAW DATA'!$D271="",'RAW DATA'!$C271='RAW DATA'!$D271),"NO",IF('RAW DATA'!$C271&lt;'RAW DATA'!$D271,"YES","NO"))</f>
        <v>NO</v>
      </c>
      <c r="T271" s="75" t="str">
        <f>IF('RAW DATA'!$D271='RAW DATA'!$E271,"YES","NO")</f>
        <v>NO</v>
      </c>
      <c r="U271" s="73" t="str">
        <f>IF(('RAW DATA'!$D271-'RAW DATA'!$M271)&lt;=5,"YES","NO")</f>
        <v>YES</v>
      </c>
    </row>
    <row r="272" spans="1:21" x14ac:dyDescent="0.25">
      <c r="A272" s="89">
        <v>71</v>
      </c>
      <c r="B272" s="90">
        <v>5282683549</v>
      </c>
      <c r="C272" s="91">
        <v>45761</v>
      </c>
      <c r="D272" s="91">
        <v>45655</v>
      </c>
      <c r="E272" s="91">
        <v>45761</v>
      </c>
      <c r="F272" s="90">
        <v>245011629</v>
      </c>
      <c r="G272" s="92">
        <v>274</v>
      </c>
      <c r="H272" s="101" t="s">
        <v>14</v>
      </c>
      <c r="I272" s="93">
        <v>7730419969</v>
      </c>
      <c r="J272" s="94">
        <v>45769</v>
      </c>
      <c r="K272" s="90" t="s">
        <v>15</v>
      </c>
      <c r="L272" s="90" t="s">
        <v>16</v>
      </c>
      <c r="M272" s="91">
        <v>45651</v>
      </c>
      <c r="N272" s="91">
        <v>45691</v>
      </c>
      <c r="O272" s="95" t="str">
        <f t="shared" si="15"/>
        <v/>
      </c>
      <c r="P272" s="95">
        <f>MONTH('RAW DATA'!$J272)</f>
        <v>4</v>
      </c>
      <c r="Q272" s="95" t="str">
        <f t="shared" si="16"/>
        <v>ICB</v>
      </c>
      <c r="R272" s="90" t="str">
        <f t="shared" si="17"/>
        <v>CHINA</v>
      </c>
      <c r="S272" s="90" t="str">
        <f>IF(OR('RAW DATA'!$D272="",'RAW DATA'!$C272='RAW DATA'!$D272),"NO",IF('RAW DATA'!$C272&lt;'RAW DATA'!$D272,"YES","NO"))</f>
        <v>NO</v>
      </c>
      <c r="T272" s="96" t="str">
        <f>IF('RAW DATA'!$D272='RAW DATA'!$E272,"YES","NO")</f>
        <v>NO</v>
      </c>
      <c r="U272" s="95" t="str">
        <f>IF(('RAW DATA'!$D272-'RAW DATA'!$M272)&lt;=5,"YES","NO")</f>
        <v>YES</v>
      </c>
    </row>
    <row r="273" spans="1:21" x14ac:dyDescent="0.25">
      <c r="A273" s="77">
        <v>71</v>
      </c>
      <c r="B273" s="74">
        <v>5282688242</v>
      </c>
      <c r="C273" s="76">
        <v>45761</v>
      </c>
      <c r="D273" s="76">
        <v>45656</v>
      </c>
      <c r="E273" s="76">
        <v>45761</v>
      </c>
      <c r="F273" s="74">
        <v>245011625</v>
      </c>
      <c r="G273" s="82">
        <v>274</v>
      </c>
      <c r="H273" s="102" t="s">
        <v>14</v>
      </c>
      <c r="I273" s="83">
        <v>7730419969</v>
      </c>
      <c r="J273" s="84">
        <v>45769</v>
      </c>
      <c r="K273" s="74" t="s">
        <v>15</v>
      </c>
      <c r="L273" s="74" t="s">
        <v>16</v>
      </c>
      <c r="M273" s="76">
        <v>45651</v>
      </c>
      <c r="N273" s="76">
        <v>45691</v>
      </c>
      <c r="O273" s="73" t="str">
        <f t="shared" si="15"/>
        <v/>
      </c>
      <c r="P273" s="73">
        <f>MONTH('RAW DATA'!$J273)</f>
        <v>4</v>
      </c>
      <c r="Q273" s="73" t="str">
        <f t="shared" si="16"/>
        <v>ICB</v>
      </c>
      <c r="R273" s="74" t="str">
        <f t="shared" si="17"/>
        <v>CHINA</v>
      </c>
      <c r="S273" s="74" t="str">
        <f>IF(OR('RAW DATA'!$D273="",'RAW DATA'!$C273='RAW DATA'!$D273),"NO",IF('RAW DATA'!$C273&lt;'RAW DATA'!$D273,"YES","NO"))</f>
        <v>NO</v>
      </c>
      <c r="T273" s="75" t="str">
        <f>IF('RAW DATA'!$D273='RAW DATA'!$E273,"YES","NO")</f>
        <v>NO</v>
      </c>
      <c r="U273" s="73" t="str">
        <f>IF(('RAW DATA'!$D273-'RAW DATA'!$M273)&lt;=5,"YES","NO")</f>
        <v>YES</v>
      </c>
    </row>
    <row r="274" spans="1:21" x14ac:dyDescent="0.25">
      <c r="A274" s="89">
        <v>71</v>
      </c>
      <c r="B274" s="90">
        <v>5282688256</v>
      </c>
      <c r="C274" s="91">
        <v>45761</v>
      </c>
      <c r="D274" s="91">
        <v>45656</v>
      </c>
      <c r="E274" s="91">
        <v>45761</v>
      </c>
      <c r="F274" s="90">
        <v>245011640</v>
      </c>
      <c r="G274" s="92">
        <v>274</v>
      </c>
      <c r="H274" s="101" t="s">
        <v>14</v>
      </c>
      <c r="I274" s="93">
        <v>7730419969</v>
      </c>
      <c r="J274" s="94">
        <v>45769</v>
      </c>
      <c r="K274" s="90" t="s">
        <v>15</v>
      </c>
      <c r="L274" s="90" t="s">
        <v>16</v>
      </c>
      <c r="M274" s="91">
        <v>45651</v>
      </c>
      <c r="N274" s="91">
        <v>45691</v>
      </c>
      <c r="O274" s="95" t="str">
        <f t="shared" si="15"/>
        <v/>
      </c>
      <c r="P274" s="95">
        <f>MONTH('RAW DATA'!$J274)</f>
        <v>4</v>
      </c>
      <c r="Q274" s="95" t="str">
        <f t="shared" si="16"/>
        <v>ICB</v>
      </c>
      <c r="R274" s="90" t="str">
        <f t="shared" si="17"/>
        <v>CHINA</v>
      </c>
      <c r="S274" s="90" t="str">
        <f>IF(OR('RAW DATA'!$D274="",'RAW DATA'!$C274='RAW DATA'!$D274),"NO",IF('RAW DATA'!$C274&lt;'RAW DATA'!$D274,"YES","NO"))</f>
        <v>NO</v>
      </c>
      <c r="T274" s="96" t="str">
        <f>IF('RAW DATA'!$D274='RAW DATA'!$E274,"YES","NO")</f>
        <v>NO</v>
      </c>
      <c r="U274" s="95" t="str">
        <f>IF(('RAW DATA'!$D274-'RAW DATA'!$M274)&lt;=5,"YES","NO")</f>
        <v>YES</v>
      </c>
    </row>
    <row r="275" spans="1:21" x14ac:dyDescent="0.25">
      <c r="A275" s="77">
        <v>71</v>
      </c>
      <c r="B275" s="74">
        <v>5282688261</v>
      </c>
      <c r="C275" s="76">
        <v>45761</v>
      </c>
      <c r="D275" s="76">
        <v>45656</v>
      </c>
      <c r="E275" s="76">
        <v>45761</v>
      </c>
      <c r="F275" s="74">
        <v>245011626</v>
      </c>
      <c r="G275" s="82">
        <v>274</v>
      </c>
      <c r="H275" s="102" t="s">
        <v>14</v>
      </c>
      <c r="I275" s="83">
        <v>7730419969</v>
      </c>
      <c r="J275" s="84">
        <v>45769</v>
      </c>
      <c r="K275" s="74" t="s">
        <v>15</v>
      </c>
      <c r="L275" s="74" t="s">
        <v>16</v>
      </c>
      <c r="M275" s="76">
        <v>45651</v>
      </c>
      <c r="N275" s="76">
        <v>45691</v>
      </c>
      <c r="O275" s="73" t="str">
        <f t="shared" si="15"/>
        <v/>
      </c>
      <c r="P275" s="73">
        <f>MONTH('RAW DATA'!$J275)</f>
        <v>4</v>
      </c>
      <c r="Q275" s="73" t="str">
        <f t="shared" si="16"/>
        <v>ICB</v>
      </c>
      <c r="R275" s="74" t="str">
        <f t="shared" si="17"/>
        <v>CHINA</v>
      </c>
      <c r="S275" s="74" t="str">
        <f>IF(OR('RAW DATA'!$D275="",'RAW DATA'!$C275='RAW DATA'!$D275),"NO",IF('RAW DATA'!$C275&lt;'RAW DATA'!$D275,"YES","NO"))</f>
        <v>NO</v>
      </c>
      <c r="T275" s="75" t="str">
        <f>IF('RAW DATA'!$D275='RAW DATA'!$E275,"YES","NO")</f>
        <v>NO</v>
      </c>
      <c r="U275" s="73" t="str">
        <f>IF(('RAW DATA'!$D275-'RAW DATA'!$M275)&lt;=5,"YES","NO")</f>
        <v>YES</v>
      </c>
    </row>
    <row r="276" spans="1:21" x14ac:dyDescent="0.25">
      <c r="A276" s="89">
        <v>71</v>
      </c>
      <c r="B276" s="90">
        <v>5282682737</v>
      </c>
      <c r="C276" s="91">
        <v>45761</v>
      </c>
      <c r="D276" s="91">
        <v>45654</v>
      </c>
      <c r="E276" s="91">
        <v>45761</v>
      </c>
      <c r="F276" s="90">
        <v>245011607</v>
      </c>
      <c r="G276" s="92">
        <v>5311</v>
      </c>
      <c r="H276" s="101" t="s">
        <v>14</v>
      </c>
      <c r="I276" s="93">
        <v>7730419969</v>
      </c>
      <c r="J276" s="94">
        <v>45769</v>
      </c>
      <c r="K276" s="90" t="s">
        <v>15</v>
      </c>
      <c r="L276" s="90" t="s">
        <v>16</v>
      </c>
      <c r="M276" s="91">
        <v>45688</v>
      </c>
      <c r="N276" s="91">
        <v>45692</v>
      </c>
      <c r="O276" s="95" t="str">
        <f t="shared" si="15"/>
        <v/>
      </c>
      <c r="P276" s="95">
        <f>MONTH('RAW DATA'!$J276)</f>
        <v>4</v>
      </c>
      <c r="Q276" s="95" t="str">
        <f t="shared" si="16"/>
        <v>ICB</v>
      </c>
      <c r="R276" s="90" t="str">
        <f t="shared" si="17"/>
        <v>CHINA</v>
      </c>
      <c r="S276" s="90" t="str">
        <f>IF(OR('RAW DATA'!$D276="",'RAW DATA'!$C276='RAW DATA'!$D276),"NO",IF('RAW DATA'!$C276&lt;'RAW DATA'!$D276,"YES","NO"))</f>
        <v>NO</v>
      </c>
      <c r="T276" s="96" t="str">
        <f>IF('RAW DATA'!$D276='RAW DATA'!$E276,"YES","NO")</f>
        <v>NO</v>
      </c>
      <c r="U276" s="95" t="str">
        <f>IF(('RAW DATA'!$D276-'RAW DATA'!$M276)&lt;=5,"YES","NO")</f>
        <v>YES</v>
      </c>
    </row>
    <row r="277" spans="1:21" x14ac:dyDescent="0.25">
      <c r="A277" s="77">
        <v>71</v>
      </c>
      <c r="B277" s="74">
        <v>5282699070</v>
      </c>
      <c r="C277" s="76">
        <v>45772</v>
      </c>
      <c r="D277" s="76">
        <v>45660</v>
      </c>
      <c r="E277" s="76">
        <v>45772</v>
      </c>
      <c r="F277" s="74">
        <v>247006739</v>
      </c>
      <c r="G277" s="82">
        <v>1357</v>
      </c>
      <c r="H277" s="102" t="s">
        <v>14</v>
      </c>
      <c r="I277" s="83">
        <v>7730421712</v>
      </c>
      <c r="J277" s="84">
        <v>45785</v>
      </c>
      <c r="K277" s="74" t="s">
        <v>15</v>
      </c>
      <c r="L277" s="74" t="s">
        <v>34</v>
      </c>
      <c r="M277" s="76">
        <v>45657</v>
      </c>
      <c r="N277" s="76">
        <v>45692</v>
      </c>
      <c r="O277" s="73">
        <f t="shared" si="15"/>
        <v>1</v>
      </c>
      <c r="P277" s="73">
        <f>MONTH('RAW DATA'!$J277)</f>
        <v>5</v>
      </c>
      <c r="Q277" s="73" t="str">
        <f t="shared" si="16"/>
        <v>ICB</v>
      </c>
      <c r="R277" s="74" t="str">
        <f t="shared" si="17"/>
        <v>CHINA</v>
      </c>
      <c r="S277" s="74" t="str">
        <f>IF(OR('RAW DATA'!$D277="",'RAW DATA'!$C277='RAW DATA'!$D277),"NO",IF('RAW DATA'!$C277&lt;'RAW DATA'!$D277,"YES","NO"))</f>
        <v>NO</v>
      </c>
      <c r="T277" s="75" t="str">
        <f>IF('RAW DATA'!$D277='RAW DATA'!$E277,"YES","NO")</f>
        <v>NO</v>
      </c>
      <c r="U277" s="73" t="str">
        <f>IF(('RAW DATA'!$D277-'RAW DATA'!$M277)&lt;=5,"YES","NO")</f>
        <v>YES</v>
      </c>
    </row>
    <row r="278" spans="1:21" x14ac:dyDescent="0.25">
      <c r="A278" s="89">
        <v>10171</v>
      </c>
      <c r="B278" s="90">
        <v>5481446209</v>
      </c>
      <c r="C278" s="91">
        <v>45666</v>
      </c>
      <c r="D278" s="91">
        <v>45666</v>
      </c>
      <c r="E278" s="91">
        <v>45666</v>
      </c>
      <c r="F278" s="90">
        <v>247402811</v>
      </c>
      <c r="G278" s="92">
        <v>5400</v>
      </c>
      <c r="H278" s="101" t="s">
        <v>14</v>
      </c>
      <c r="I278" s="93">
        <v>7730414199</v>
      </c>
      <c r="J278" s="94">
        <v>45722</v>
      </c>
      <c r="K278" s="90" t="s">
        <v>15</v>
      </c>
      <c r="L278" s="90" t="s">
        <v>33</v>
      </c>
      <c r="M278" s="91">
        <v>45663</v>
      </c>
      <c r="N278" s="91">
        <v>45692</v>
      </c>
      <c r="O278" s="95">
        <f t="shared" si="15"/>
        <v>1</v>
      </c>
      <c r="P278" s="95">
        <f>MONTH('RAW DATA'!$J278)</f>
        <v>3</v>
      </c>
      <c r="Q278" s="95" t="str">
        <f t="shared" si="16"/>
        <v>ICB</v>
      </c>
      <c r="R278" s="90" t="str">
        <f t="shared" si="17"/>
        <v>VIETNAM</v>
      </c>
      <c r="S278" s="90" t="str">
        <f>IF(OR('RAW DATA'!$D278="",'RAW DATA'!$C278='RAW DATA'!$D278),"NO",IF('RAW DATA'!$C278&lt;'RAW DATA'!$D278,"YES","NO"))</f>
        <v>NO</v>
      </c>
      <c r="T278" s="96" t="str">
        <f>IF('RAW DATA'!$D278='RAW DATA'!$E278,"YES","NO")</f>
        <v>YES</v>
      </c>
      <c r="U278" s="95" t="str">
        <f>IF(('RAW DATA'!$D278-'RAW DATA'!$M278)&lt;=5,"YES","NO")</f>
        <v>YES</v>
      </c>
    </row>
    <row r="279" spans="1:21" x14ac:dyDescent="0.25">
      <c r="A279" s="77">
        <v>515</v>
      </c>
      <c r="B279" s="74">
        <v>5547436710</v>
      </c>
      <c r="C279" s="76">
        <v>45700</v>
      </c>
      <c r="D279" s="76">
        <v>45657</v>
      </c>
      <c r="E279" s="76">
        <v>45700</v>
      </c>
      <c r="F279" s="74">
        <v>248364812</v>
      </c>
      <c r="G279" s="82">
        <v>2921</v>
      </c>
      <c r="H279" s="102" t="s">
        <v>14</v>
      </c>
      <c r="I279" s="83">
        <v>7730414199</v>
      </c>
      <c r="J279" s="84">
        <v>45722</v>
      </c>
      <c r="K279" s="74" t="s">
        <v>15</v>
      </c>
      <c r="L279" s="74" t="s">
        <v>33</v>
      </c>
      <c r="M279" s="76">
        <v>45656</v>
      </c>
      <c r="N279" s="76">
        <v>45692</v>
      </c>
      <c r="O279" s="73" t="str">
        <f t="shared" si="15"/>
        <v/>
      </c>
      <c r="P279" s="73">
        <f>MONTH('RAW DATA'!$J279)</f>
        <v>3</v>
      </c>
      <c r="Q279" s="73" t="str">
        <f t="shared" si="16"/>
        <v>ICB</v>
      </c>
      <c r="R279" s="74" t="str">
        <f t="shared" si="17"/>
        <v>CHINA</v>
      </c>
      <c r="S279" s="74" t="str">
        <f>IF(OR('RAW DATA'!$D279="",'RAW DATA'!$C279='RAW DATA'!$D279),"NO",IF('RAW DATA'!$C279&lt;'RAW DATA'!$D279,"YES","NO"))</f>
        <v>NO</v>
      </c>
      <c r="T279" s="75" t="str">
        <f>IF('RAW DATA'!$D279='RAW DATA'!$E279,"YES","NO")</f>
        <v>NO</v>
      </c>
      <c r="U279" s="73" t="str">
        <f>IF(('RAW DATA'!$D279-'RAW DATA'!$M279)&lt;=5,"YES","NO")</f>
        <v>YES</v>
      </c>
    </row>
    <row r="280" spans="1:21" x14ac:dyDescent="0.25">
      <c r="A280" s="89">
        <v>515</v>
      </c>
      <c r="B280" s="90">
        <v>5547436713</v>
      </c>
      <c r="C280" s="91">
        <v>45700</v>
      </c>
      <c r="D280" s="91">
        <v>45657</v>
      </c>
      <c r="E280" s="91">
        <v>45700</v>
      </c>
      <c r="F280" s="90">
        <v>248364812</v>
      </c>
      <c r="G280" s="92">
        <v>1088</v>
      </c>
      <c r="H280" s="101" t="s">
        <v>14</v>
      </c>
      <c r="I280" s="93">
        <v>7730414199</v>
      </c>
      <c r="J280" s="94">
        <v>45722</v>
      </c>
      <c r="K280" s="90" t="s">
        <v>15</v>
      </c>
      <c r="L280" s="90" t="s">
        <v>33</v>
      </c>
      <c r="M280" s="91">
        <v>45656</v>
      </c>
      <c r="N280" s="91">
        <v>45692</v>
      </c>
      <c r="O280" s="95" t="str">
        <f t="shared" si="15"/>
        <v/>
      </c>
      <c r="P280" s="95">
        <f>MONTH('RAW DATA'!$J280)</f>
        <v>3</v>
      </c>
      <c r="Q280" s="95" t="str">
        <f t="shared" si="16"/>
        <v>ICB</v>
      </c>
      <c r="R280" s="90" t="str">
        <f t="shared" si="17"/>
        <v>CHINA</v>
      </c>
      <c r="S280" s="90" t="str">
        <f>IF(OR('RAW DATA'!$D280="",'RAW DATA'!$C280='RAW DATA'!$D280),"NO",IF('RAW DATA'!$C280&lt;'RAW DATA'!$D280,"YES","NO"))</f>
        <v>NO</v>
      </c>
      <c r="T280" s="96" t="str">
        <f>IF('RAW DATA'!$D280='RAW DATA'!$E280,"YES","NO")</f>
        <v>NO</v>
      </c>
      <c r="U280" s="95" t="str">
        <f>IF(('RAW DATA'!$D280-'RAW DATA'!$M280)&lt;=5,"YES","NO")</f>
        <v>YES</v>
      </c>
    </row>
    <row r="281" spans="1:21" x14ac:dyDescent="0.25">
      <c r="A281" s="77">
        <v>515</v>
      </c>
      <c r="B281" s="74">
        <v>5547452976</v>
      </c>
      <c r="C281" s="76">
        <v>45702</v>
      </c>
      <c r="D281" s="76">
        <v>45664</v>
      </c>
      <c r="E281" s="76">
        <v>45702</v>
      </c>
      <c r="F281" s="74">
        <v>247093865</v>
      </c>
      <c r="G281" s="82">
        <v>12386</v>
      </c>
      <c r="H281" s="102" t="s">
        <v>14</v>
      </c>
      <c r="I281" s="83">
        <v>7730414199</v>
      </c>
      <c r="J281" s="84">
        <v>45722</v>
      </c>
      <c r="K281" s="74" t="s">
        <v>15</v>
      </c>
      <c r="L281" s="74" t="s">
        <v>33</v>
      </c>
      <c r="M281" s="76">
        <v>45661</v>
      </c>
      <c r="N281" s="76">
        <v>45692</v>
      </c>
      <c r="O281" s="73">
        <f t="shared" si="15"/>
        <v>1</v>
      </c>
      <c r="P281" s="73">
        <f>MONTH('RAW DATA'!$J281)</f>
        <v>3</v>
      </c>
      <c r="Q281" s="73" t="str">
        <f t="shared" si="16"/>
        <v>ICB</v>
      </c>
      <c r="R281" s="74" t="str">
        <f t="shared" si="17"/>
        <v>CHINA</v>
      </c>
      <c r="S281" s="74" t="str">
        <f>IF(OR('RAW DATA'!$D281="",'RAW DATA'!$C281='RAW DATA'!$D281),"NO",IF('RAW DATA'!$C281&lt;'RAW DATA'!$D281,"YES","NO"))</f>
        <v>NO</v>
      </c>
      <c r="T281" s="75" t="str">
        <f>IF('RAW DATA'!$D281='RAW DATA'!$E281,"YES","NO")</f>
        <v>NO</v>
      </c>
      <c r="U281" s="73" t="str">
        <f>IF(('RAW DATA'!$D281-'RAW DATA'!$M281)&lt;=5,"YES","NO")</f>
        <v>YES</v>
      </c>
    </row>
    <row r="282" spans="1:21" x14ac:dyDescent="0.25">
      <c r="A282" s="89">
        <v>515</v>
      </c>
      <c r="B282" s="90">
        <v>5547452977</v>
      </c>
      <c r="C282" s="91">
        <v>45702</v>
      </c>
      <c r="D282" s="91">
        <v>45664</v>
      </c>
      <c r="E282" s="91">
        <v>45702</v>
      </c>
      <c r="F282" s="90">
        <v>247093865</v>
      </c>
      <c r="G282" s="92">
        <v>305</v>
      </c>
      <c r="H282" s="101" t="s">
        <v>14</v>
      </c>
      <c r="I282" s="93">
        <v>7730414199</v>
      </c>
      <c r="J282" s="94">
        <v>45722</v>
      </c>
      <c r="K282" s="90" t="s">
        <v>15</v>
      </c>
      <c r="L282" s="90" t="s">
        <v>33</v>
      </c>
      <c r="M282" s="91">
        <v>45661</v>
      </c>
      <c r="N282" s="91">
        <v>45692</v>
      </c>
      <c r="O282" s="95">
        <f t="shared" si="15"/>
        <v>1</v>
      </c>
      <c r="P282" s="95">
        <f>MONTH('RAW DATA'!$J282)</f>
        <v>3</v>
      </c>
      <c r="Q282" s="95" t="str">
        <f t="shared" si="16"/>
        <v>ICB</v>
      </c>
      <c r="R282" s="90" t="str">
        <f t="shared" si="17"/>
        <v>CHINA</v>
      </c>
      <c r="S282" s="90" t="str">
        <f>IF(OR('RAW DATA'!$D282="",'RAW DATA'!$C282='RAW DATA'!$D282),"NO",IF('RAW DATA'!$C282&lt;'RAW DATA'!$D282,"YES","NO"))</f>
        <v>NO</v>
      </c>
      <c r="T282" s="96" t="str">
        <f>IF('RAW DATA'!$D282='RAW DATA'!$E282,"YES","NO")</f>
        <v>NO</v>
      </c>
      <c r="U282" s="95" t="str">
        <f>IF(('RAW DATA'!$D282-'RAW DATA'!$M282)&lt;=5,"YES","NO")</f>
        <v>YES</v>
      </c>
    </row>
    <row r="283" spans="1:21" x14ac:dyDescent="0.25">
      <c r="A283" s="77">
        <v>515</v>
      </c>
      <c r="B283" s="74">
        <v>5547452978</v>
      </c>
      <c r="C283" s="76">
        <v>45708</v>
      </c>
      <c r="D283" s="76">
        <v>45664</v>
      </c>
      <c r="E283" s="76">
        <v>45708</v>
      </c>
      <c r="F283" s="74">
        <v>247093865</v>
      </c>
      <c r="G283" s="82">
        <v>1035</v>
      </c>
      <c r="H283" s="102" t="s">
        <v>14</v>
      </c>
      <c r="I283" s="83">
        <v>7730414199</v>
      </c>
      <c r="J283" s="84">
        <v>45722</v>
      </c>
      <c r="K283" s="74" t="s">
        <v>15</v>
      </c>
      <c r="L283" s="74" t="s">
        <v>33</v>
      </c>
      <c r="M283" s="76">
        <v>45661</v>
      </c>
      <c r="N283" s="76">
        <v>45692</v>
      </c>
      <c r="O283" s="73">
        <f t="shared" si="15"/>
        <v>1</v>
      </c>
      <c r="P283" s="73">
        <f>MONTH('RAW DATA'!$J283)</f>
        <v>3</v>
      </c>
      <c r="Q283" s="73" t="str">
        <f t="shared" si="16"/>
        <v>ICB</v>
      </c>
      <c r="R283" s="74" t="str">
        <f t="shared" si="17"/>
        <v>CHINA</v>
      </c>
      <c r="S283" s="74" t="str">
        <f>IF(OR('RAW DATA'!$D283="",'RAW DATA'!$C283='RAW DATA'!$D283),"NO",IF('RAW DATA'!$C283&lt;'RAW DATA'!$D283,"YES","NO"))</f>
        <v>NO</v>
      </c>
      <c r="T283" s="75" t="str">
        <f>IF('RAW DATA'!$D283='RAW DATA'!$E283,"YES","NO")</f>
        <v>NO</v>
      </c>
      <c r="U283" s="73" t="str">
        <f>IF(('RAW DATA'!$D283-'RAW DATA'!$M283)&lt;=5,"YES","NO")</f>
        <v>YES</v>
      </c>
    </row>
    <row r="284" spans="1:21" x14ac:dyDescent="0.25">
      <c r="A284" s="89">
        <v>515</v>
      </c>
      <c r="B284" s="90">
        <v>5547452979</v>
      </c>
      <c r="C284" s="91">
        <v>45702</v>
      </c>
      <c r="D284" s="91">
        <v>45664</v>
      </c>
      <c r="E284" s="91">
        <v>45702</v>
      </c>
      <c r="F284" s="90">
        <v>247093865</v>
      </c>
      <c r="G284" s="92">
        <v>2417</v>
      </c>
      <c r="H284" s="101" t="s">
        <v>14</v>
      </c>
      <c r="I284" s="93">
        <v>7730414199</v>
      </c>
      <c r="J284" s="94">
        <v>45722</v>
      </c>
      <c r="K284" s="90" t="s">
        <v>15</v>
      </c>
      <c r="L284" s="90" t="s">
        <v>33</v>
      </c>
      <c r="M284" s="91">
        <v>45661</v>
      </c>
      <c r="N284" s="91">
        <v>45692</v>
      </c>
      <c r="O284" s="95">
        <f t="shared" si="15"/>
        <v>1</v>
      </c>
      <c r="P284" s="95">
        <f>MONTH('RAW DATA'!$J284)</f>
        <v>3</v>
      </c>
      <c r="Q284" s="95" t="str">
        <f t="shared" si="16"/>
        <v>ICB</v>
      </c>
      <c r="R284" s="90" t="str">
        <f t="shared" si="17"/>
        <v>CHINA</v>
      </c>
      <c r="S284" s="90" t="str">
        <f>IF(OR('RAW DATA'!$D284="",'RAW DATA'!$C284='RAW DATA'!$D284),"NO",IF('RAW DATA'!$C284&lt;'RAW DATA'!$D284,"YES","NO"))</f>
        <v>NO</v>
      </c>
      <c r="T284" s="96" t="str">
        <f>IF('RAW DATA'!$D284='RAW DATA'!$E284,"YES","NO")</f>
        <v>NO</v>
      </c>
      <c r="U284" s="95" t="str">
        <f>IF(('RAW DATA'!$D284-'RAW DATA'!$M284)&lt;=5,"YES","NO")</f>
        <v>YES</v>
      </c>
    </row>
    <row r="285" spans="1:21" x14ac:dyDescent="0.25">
      <c r="A285" s="77">
        <v>515</v>
      </c>
      <c r="B285" s="74">
        <v>5547452980</v>
      </c>
      <c r="C285" s="76">
        <v>45702</v>
      </c>
      <c r="D285" s="76">
        <v>45664</v>
      </c>
      <c r="E285" s="76">
        <v>45702</v>
      </c>
      <c r="F285" s="74">
        <v>247093865</v>
      </c>
      <c r="G285" s="82">
        <v>205</v>
      </c>
      <c r="H285" s="102" t="s">
        <v>14</v>
      </c>
      <c r="I285" s="83">
        <v>7730414199</v>
      </c>
      <c r="J285" s="84">
        <v>45722</v>
      </c>
      <c r="K285" s="74" t="s">
        <v>15</v>
      </c>
      <c r="L285" s="74" t="s">
        <v>33</v>
      </c>
      <c r="M285" s="76">
        <v>45661</v>
      </c>
      <c r="N285" s="76">
        <v>45692</v>
      </c>
      <c r="O285" s="73">
        <f t="shared" si="15"/>
        <v>1</v>
      </c>
      <c r="P285" s="73">
        <f>MONTH('RAW DATA'!$J285)</f>
        <v>3</v>
      </c>
      <c r="Q285" s="73" t="str">
        <f t="shared" si="16"/>
        <v>ICB</v>
      </c>
      <c r="R285" s="74" t="str">
        <f t="shared" si="17"/>
        <v>CHINA</v>
      </c>
      <c r="S285" s="74" t="str">
        <f>IF(OR('RAW DATA'!$D285="",'RAW DATA'!$C285='RAW DATA'!$D285),"NO",IF('RAW DATA'!$C285&lt;'RAW DATA'!$D285,"YES","NO"))</f>
        <v>NO</v>
      </c>
      <c r="T285" s="75" t="str">
        <f>IF('RAW DATA'!$D285='RAW DATA'!$E285,"YES","NO")</f>
        <v>NO</v>
      </c>
      <c r="U285" s="73" t="str">
        <f>IF(('RAW DATA'!$D285-'RAW DATA'!$M285)&lt;=5,"YES","NO")</f>
        <v>YES</v>
      </c>
    </row>
    <row r="286" spans="1:21" x14ac:dyDescent="0.25">
      <c r="A286" s="89">
        <v>515</v>
      </c>
      <c r="B286" s="90">
        <v>5547452981</v>
      </c>
      <c r="C286" s="91">
        <v>45702</v>
      </c>
      <c r="D286" s="91">
        <v>45664</v>
      </c>
      <c r="E286" s="91">
        <v>45702</v>
      </c>
      <c r="F286" s="90" t="s">
        <v>35</v>
      </c>
      <c r="G286" s="92">
        <v>195</v>
      </c>
      <c r="H286" s="101" t="s">
        <v>14</v>
      </c>
      <c r="I286" s="93">
        <v>7730414199</v>
      </c>
      <c r="J286" s="94">
        <v>45722</v>
      </c>
      <c r="K286" s="90" t="s">
        <v>15</v>
      </c>
      <c r="L286" s="90" t="s">
        <v>33</v>
      </c>
      <c r="M286" s="91">
        <v>45662</v>
      </c>
      <c r="N286" s="91">
        <v>45692</v>
      </c>
      <c r="O286" s="95">
        <f t="shared" si="15"/>
        <v>1</v>
      </c>
      <c r="P286" s="95">
        <f>MONTH('RAW DATA'!$J286)</f>
        <v>3</v>
      </c>
      <c r="Q286" s="95" t="str">
        <f t="shared" si="16"/>
        <v>ICB</v>
      </c>
      <c r="R286" s="90" t="str">
        <f t="shared" si="17"/>
        <v>CHINA</v>
      </c>
      <c r="S286" s="90" t="str">
        <f>IF(OR('RAW DATA'!$D286="",'RAW DATA'!$C286='RAW DATA'!$D286),"NO",IF('RAW DATA'!$C286&lt;'RAW DATA'!$D286,"YES","NO"))</f>
        <v>NO</v>
      </c>
      <c r="T286" s="96" t="str">
        <f>IF('RAW DATA'!$D286='RAW DATA'!$E286,"YES","NO")</f>
        <v>NO</v>
      </c>
      <c r="U286" s="95" t="str">
        <f>IF(('RAW DATA'!$D286-'RAW DATA'!$M286)&lt;=5,"YES","NO")</f>
        <v>YES</v>
      </c>
    </row>
    <row r="287" spans="1:21" x14ac:dyDescent="0.25">
      <c r="A287" s="77">
        <v>515</v>
      </c>
      <c r="B287" s="74">
        <v>5547452984</v>
      </c>
      <c r="C287" s="76">
        <v>45702</v>
      </c>
      <c r="D287" s="76">
        <v>45664</v>
      </c>
      <c r="E287" s="76">
        <v>45702</v>
      </c>
      <c r="F287" s="74">
        <v>247093865</v>
      </c>
      <c r="G287" s="82">
        <v>2844</v>
      </c>
      <c r="H287" s="102" t="s">
        <v>14</v>
      </c>
      <c r="I287" s="83">
        <v>7730414199</v>
      </c>
      <c r="J287" s="84">
        <v>45722</v>
      </c>
      <c r="K287" s="74" t="s">
        <v>15</v>
      </c>
      <c r="L287" s="74" t="s">
        <v>33</v>
      </c>
      <c r="M287" s="76">
        <v>45661</v>
      </c>
      <c r="N287" s="76">
        <v>45692</v>
      </c>
      <c r="O287" s="73">
        <f t="shared" si="15"/>
        <v>1</v>
      </c>
      <c r="P287" s="73">
        <f>MONTH('RAW DATA'!$J287)</f>
        <v>3</v>
      </c>
      <c r="Q287" s="73" t="str">
        <f t="shared" si="16"/>
        <v>ICB</v>
      </c>
      <c r="R287" s="74" t="str">
        <f t="shared" si="17"/>
        <v>CHINA</v>
      </c>
      <c r="S287" s="74" t="str">
        <f>IF(OR('RAW DATA'!$D287="",'RAW DATA'!$C287='RAW DATA'!$D287),"NO",IF('RAW DATA'!$C287&lt;'RAW DATA'!$D287,"YES","NO"))</f>
        <v>NO</v>
      </c>
      <c r="T287" s="75" t="str">
        <f>IF('RAW DATA'!$D287='RAW DATA'!$E287,"YES","NO")</f>
        <v>NO</v>
      </c>
      <c r="U287" s="73" t="str">
        <f>IF(('RAW DATA'!$D287-'RAW DATA'!$M287)&lt;=5,"YES","NO")</f>
        <v>YES</v>
      </c>
    </row>
    <row r="288" spans="1:21" x14ac:dyDescent="0.25">
      <c r="A288" s="89">
        <v>515</v>
      </c>
      <c r="B288" s="90">
        <v>5547453094</v>
      </c>
      <c r="C288" s="91">
        <v>45702</v>
      </c>
      <c r="D288" s="91">
        <v>45664</v>
      </c>
      <c r="E288" s="91">
        <v>45702</v>
      </c>
      <c r="F288" s="90" t="s">
        <v>36</v>
      </c>
      <c r="G288" s="92">
        <v>2517</v>
      </c>
      <c r="H288" s="101" t="s">
        <v>14</v>
      </c>
      <c r="I288" s="93">
        <v>7730414199</v>
      </c>
      <c r="J288" s="94">
        <v>45722</v>
      </c>
      <c r="K288" s="90" t="s">
        <v>15</v>
      </c>
      <c r="L288" s="90" t="s">
        <v>33</v>
      </c>
      <c r="M288" s="91">
        <v>45660</v>
      </c>
      <c r="N288" s="91">
        <v>45692</v>
      </c>
      <c r="O288" s="95">
        <f t="shared" si="15"/>
        <v>1</v>
      </c>
      <c r="P288" s="95">
        <f>MONTH('RAW DATA'!$J288)</f>
        <v>3</v>
      </c>
      <c r="Q288" s="95" t="str">
        <f t="shared" si="16"/>
        <v>ICB</v>
      </c>
      <c r="R288" s="90" t="str">
        <f t="shared" si="17"/>
        <v>CHINA</v>
      </c>
      <c r="S288" s="90" t="str">
        <f>IF(OR('RAW DATA'!$D288="",'RAW DATA'!$C288='RAW DATA'!$D288),"NO",IF('RAW DATA'!$C288&lt;'RAW DATA'!$D288,"YES","NO"))</f>
        <v>NO</v>
      </c>
      <c r="T288" s="96" t="str">
        <f>IF('RAW DATA'!$D288='RAW DATA'!$E288,"YES","NO")</f>
        <v>NO</v>
      </c>
      <c r="U288" s="95" t="str">
        <f>IF(('RAW DATA'!$D288-'RAW DATA'!$M288)&lt;=5,"YES","NO")</f>
        <v>YES</v>
      </c>
    </row>
    <row r="289" spans="1:21" x14ac:dyDescent="0.25">
      <c r="A289" s="77">
        <v>515</v>
      </c>
      <c r="B289" s="74">
        <v>5547453181</v>
      </c>
      <c r="C289" s="76">
        <v>45702</v>
      </c>
      <c r="D289" s="76">
        <v>45664</v>
      </c>
      <c r="E289" s="76">
        <v>45702</v>
      </c>
      <c r="F289" s="74" t="s">
        <v>36</v>
      </c>
      <c r="G289" s="82">
        <v>4531</v>
      </c>
      <c r="H289" s="102" t="s">
        <v>14</v>
      </c>
      <c r="I289" s="83">
        <v>7730414199</v>
      </c>
      <c r="J289" s="84">
        <v>45722</v>
      </c>
      <c r="K289" s="74" t="s">
        <v>15</v>
      </c>
      <c r="L289" s="74" t="s">
        <v>33</v>
      </c>
      <c r="M289" s="76">
        <v>45660</v>
      </c>
      <c r="N289" s="76">
        <v>45692</v>
      </c>
      <c r="O289" s="73">
        <f t="shared" si="15"/>
        <v>1</v>
      </c>
      <c r="P289" s="73">
        <f>MONTH('RAW DATA'!$J289)</f>
        <v>3</v>
      </c>
      <c r="Q289" s="73" t="str">
        <f t="shared" si="16"/>
        <v>ICB</v>
      </c>
      <c r="R289" s="74" t="str">
        <f t="shared" si="17"/>
        <v>CHINA</v>
      </c>
      <c r="S289" s="74" t="str">
        <f>IF(OR('RAW DATA'!$D289="",'RAW DATA'!$C289='RAW DATA'!$D289),"NO",IF('RAW DATA'!$C289&lt;'RAW DATA'!$D289,"YES","NO"))</f>
        <v>NO</v>
      </c>
      <c r="T289" s="75" t="str">
        <f>IF('RAW DATA'!$D289='RAW DATA'!$E289,"YES","NO")</f>
        <v>NO</v>
      </c>
      <c r="U289" s="73" t="str">
        <f>IF(('RAW DATA'!$D289-'RAW DATA'!$M289)&lt;=5,"YES","NO")</f>
        <v>YES</v>
      </c>
    </row>
    <row r="290" spans="1:21" x14ac:dyDescent="0.25">
      <c r="A290" s="89">
        <v>515</v>
      </c>
      <c r="B290" s="90">
        <v>5547453210</v>
      </c>
      <c r="C290" s="91">
        <v>45702</v>
      </c>
      <c r="D290" s="91">
        <v>45664</v>
      </c>
      <c r="E290" s="91">
        <v>45702</v>
      </c>
      <c r="F290" s="90">
        <v>247093865</v>
      </c>
      <c r="G290" s="92">
        <v>1558</v>
      </c>
      <c r="H290" s="101" t="s">
        <v>14</v>
      </c>
      <c r="I290" s="93">
        <v>7730414199</v>
      </c>
      <c r="J290" s="94">
        <v>45722</v>
      </c>
      <c r="K290" s="90" t="s">
        <v>15</v>
      </c>
      <c r="L290" s="90" t="s">
        <v>33</v>
      </c>
      <c r="M290" s="91">
        <v>45661</v>
      </c>
      <c r="N290" s="91">
        <v>45692</v>
      </c>
      <c r="O290" s="95">
        <f t="shared" si="15"/>
        <v>1</v>
      </c>
      <c r="P290" s="95">
        <f>MONTH('RAW DATA'!$J290)</f>
        <v>3</v>
      </c>
      <c r="Q290" s="95" t="str">
        <f t="shared" si="16"/>
        <v>ICB</v>
      </c>
      <c r="R290" s="90" t="str">
        <f t="shared" si="17"/>
        <v>CHINA</v>
      </c>
      <c r="S290" s="90" t="str">
        <f>IF(OR('RAW DATA'!$D290="",'RAW DATA'!$C290='RAW DATA'!$D290),"NO",IF('RAW DATA'!$C290&lt;'RAW DATA'!$D290,"YES","NO"))</f>
        <v>NO</v>
      </c>
      <c r="T290" s="96" t="str">
        <f>IF('RAW DATA'!$D290='RAW DATA'!$E290,"YES","NO")</f>
        <v>NO</v>
      </c>
      <c r="U290" s="95" t="str">
        <f>IF(('RAW DATA'!$D290-'RAW DATA'!$M290)&lt;=5,"YES","NO")</f>
        <v>YES</v>
      </c>
    </row>
    <row r="291" spans="1:21" x14ac:dyDescent="0.25">
      <c r="A291" s="77">
        <v>515</v>
      </c>
      <c r="B291" s="74">
        <v>5547453217</v>
      </c>
      <c r="C291" s="76">
        <v>45702</v>
      </c>
      <c r="D291" s="76">
        <v>45664</v>
      </c>
      <c r="E291" s="76">
        <v>45702</v>
      </c>
      <c r="F291" s="74">
        <v>247093865</v>
      </c>
      <c r="G291" s="82">
        <v>239</v>
      </c>
      <c r="H291" s="102" t="s">
        <v>14</v>
      </c>
      <c r="I291" s="83">
        <v>7730414199</v>
      </c>
      <c r="J291" s="84">
        <v>45722</v>
      </c>
      <c r="K291" s="74" t="s">
        <v>15</v>
      </c>
      <c r="L291" s="74" t="s">
        <v>33</v>
      </c>
      <c r="M291" s="76">
        <v>45661</v>
      </c>
      <c r="N291" s="76">
        <v>45692</v>
      </c>
      <c r="O291" s="73">
        <f t="shared" si="15"/>
        <v>1</v>
      </c>
      <c r="P291" s="73">
        <f>MONTH('RAW DATA'!$J291)</f>
        <v>3</v>
      </c>
      <c r="Q291" s="73" t="str">
        <f t="shared" si="16"/>
        <v>ICB</v>
      </c>
      <c r="R291" s="74" t="str">
        <f t="shared" si="17"/>
        <v>CHINA</v>
      </c>
      <c r="S291" s="74" t="str">
        <f>IF(OR('RAW DATA'!$D291="",'RAW DATA'!$C291='RAW DATA'!$D291),"NO",IF('RAW DATA'!$C291&lt;'RAW DATA'!$D291,"YES","NO"))</f>
        <v>NO</v>
      </c>
      <c r="T291" s="75" t="str">
        <f>IF('RAW DATA'!$D291='RAW DATA'!$E291,"YES","NO")</f>
        <v>NO</v>
      </c>
      <c r="U291" s="73" t="str">
        <f>IF(('RAW DATA'!$D291-'RAW DATA'!$M291)&lt;=5,"YES","NO")</f>
        <v>YES</v>
      </c>
    </row>
    <row r="292" spans="1:21" x14ac:dyDescent="0.25">
      <c r="A292" s="89">
        <v>515</v>
      </c>
      <c r="B292" s="90">
        <v>5547453218</v>
      </c>
      <c r="C292" s="91">
        <v>45702</v>
      </c>
      <c r="D292" s="91">
        <v>45664</v>
      </c>
      <c r="E292" s="91">
        <v>45702</v>
      </c>
      <c r="F292" s="90">
        <v>247093865</v>
      </c>
      <c r="G292" s="92">
        <v>271</v>
      </c>
      <c r="H292" s="101" t="s">
        <v>14</v>
      </c>
      <c r="I292" s="93">
        <v>7730414199</v>
      </c>
      <c r="J292" s="94">
        <v>45722</v>
      </c>
      <c r="K292" s="90" t="s">
        <v>15</v>
      </c>
      <c r="L292" s="90" t="s">
        <v>33</v>
      </c>
      <c r="M292" s="91">
        <v>45661</v>
      </c>
      <c r="N292" s="91">
        <v>45692</v>
      </c>
      <c r="O292" s="95">
        <f t="shared" si="15"/>
        <v>1</v>
      </c>
      <c r="P292" s="95">
        <f>MONTH('RAW DATA'!$J292)</f>
        <v>3</v>
      </c>
      <c r="Q292" s="95" t="str">
        <f t="shared" si="16"/>
        <v>ICB</v>
      </c>
      <c r="R292" s="90" t="str">
        <f t="shared" si="17"/>
        <v>CHINA</v>
      </c>
      <c r="S292" s="90" t="str">
        <f>IF(OR('RAW DATA'!$D292="",'RAW DATA'!$C292='RAW DATA'!$D292),"NO",IF('RAW DATA'!$C292&lt;'RAW DATA'!$D292,"YES","NO"))</f>
        <v>NO</v>
      </c>
      <c r="T292" s="96" t="str">
        <f>IF('RAW DATA'!$D292='RAW DATA'!$E292,"YES","NO")</f>
        <v>NO</v>
      </c>
      <c r="U292" s="95" t="str">
        <f>IF(('RAW DATA'!$D292-'RAW DATA'!$M292)&lt;=5,"YES","NO")</f>
        <v>YES</v>
      </c>
    </row>
    <row r="293" spans="1:21" x14ac:dyDescent="0.25">
      <c r="A293" s="77">
        <v>515</v>
      </c>
      <c r="B293" s="74">
        <v>5547453219</v>
      </c>
      <c r="C293" s="76">
        <v>45702</v>
      </c>
      <c r="D293" s="76">
        <v>45664</v>
      </c>
      <c r="E293" s="76">
        <v>45702</v>
      </c>
      <c r="F293" s="74">
        <v>247093865</v>
      </c>
      <c r="G293" s="82">
        <v>634</v>
      </c>
      <c r="H293" s="102" t="s">
        <v>14</v>
      </c>
      <c r="I293" s="83">
        <v>7730414199</v>
      </c>
      <c r="J293" s="84">
        <v>45722</v>
      </c>
      <c r="K293" s="74" t="s">
        <v>15</v>
      </c>
      <c r="L293" s="74" t="s">
        <v>33</v>
      </c>
      <c r="M293" s="76">
        <v>45661</v>
      </c>
      <c r="N293" s="76">
        <v>45692</v>
      </c>
      <c r="O293" s="73">
        <f t="shared" si="15"/>
        <v>1</v>
      </c>
      <c r="P293" s="73">
        <f>MONTH('RAW DATA'!$J293)</f>
        <v>3</v>
      </c>
      <c r="Q293" s="73" t="str">
        <f t="shared" si="16"/>
        <v>ICB</v>
      </c>
      <c r="R293" s="74" t="str">
        <f t="shared" si="17"/>
        <v>CHINA</v>
      </c>
      <c r="S293" s="74" t="str">
        <f>IF(OR('RAW DATA'!$D293="",'RAW DATA'!$C293='RAW DATA'!$D293),"NO",IF('RAW DATA'!$C293&lt;'RAW DATA'!$D293,"YES","NO"))</f>
        <v>NO</v>
      </c>
      <c r="T293" s="75" t="str">
        <f>IF('RAW DATA'!$D293='RAW DATA'!$E293,"YES","NO")</f>
        <v>NO</v>
      </c>
      <c r="U293" s="73" t="str">
        <f>IF(('RAW DATA'!$D293-'RAW DATA'!$M293)&lt;=5,"YES","NO")</f>
        <v>YES</v>
      </c>
    </row>
    <row r="294" spans="1:21" x14ac:dyDescent="0.25">
      <c r="A294" s="89">
        <v>515</v>
      </c>
      <c r="B294" s="90">
        <v>5547453220</v>
      </c>
      <c r="C294" s="91">
        <v>45702</v>
      </c>
      <c r="D294" s="91">
        <v>45664</v>
      </c>
      <c r="E294" s="91">
        <v>45702</v>
      </c>
      <c r="F294" s="90">
        <v>247093865</v>
      </c>
      <c r="G294" s="92">
        <v>1123</v>
      </c>
      <c r="H294" s="101" t="s">
        <v>14</v>
      </c>
      <c r="I294" s="93">
        <v>7730414199</v>
      </c>
      <c r="J294" s="94">
        <v>45722</v>
      </c>
      <c r="K294" s="90" t="s">
        <v>15</v>
      </c>
      <c r="L294" s="90" t="s">
        <v>33</v>
      </c>
      <c r="M294" s="91">
        <v>45661</v>
      </c>
      <c r="N294" s="91">
        <v>45692</v>
      </c>
      <c r="O294" s="95">
        <f t="shared" si="15"/>
        <v>1</v>
      </c>
      <c r="P294" s="95">
        <f>MONTH('RAW DATA'!$J294)</f>
        <v>3</v>
      </c>
      <c r="Q294" s="95" t="str">
        <f t="shared" si="16"/>
        <v>ICB</v>
      </c>
      <c r="R294" s="90" t="str">
        <f t="shared" si="17"/>
        <v>CHINA</v>
      </c>
      <c r="S294" s="90" t="str">
        <f>IF(OR('RAW DATA'!$D294="",'RAW DATA'!$C294='RAW DATA'!$D294),"NO",IF('RAW DATA'!$C294&lt;'RAW DATA'!$D294,"YES","NO"))</f>
        <v>NO</v>
      </c>
      <c r="T294" s="96" t="str">
        <f>IF('RAW DATA'!$D294='RAW DATA'!$E294,"YES","NO")</f>
        <v>NO</v>
      </c>
      <c r="U294" s="95" t="str">
        <f>IF(('RAW DATA'!$D294-'RAW DATA'!$M294)&lt;=5,"YES","NO")</f>
        <v>YES</v>
      </c>
    </row>
    <row r="295" spans="1:21" x14ac:dyDescent="0.25">
      <c r="A295" s="77">
        <v>515</v>
      </c>
      <c r="B295" s="74">
        <v>5547453221</v>
      </c>
      <c r="C295" s="76">
        <v>45702</v>
      </c>
      <c r="D295" s="76">
        <v>45664</v>
      </c>
      <c r="E295" s="76">
        <v>45702</v>
      </c>
      <c r="F295" s="74">
        <v>247093865</v>
      </c>
      <c r="G295" s="82">
        <v>41</v>
      </c>
      <c r="H295" s="102" t="s">
        <v>14</v>
      </c>
      <c r="I295" s="83">
        <v>7730414199</v>
      </c>
      <c r="J295" s="84">
        <v>45722</v>
      </c>
      <c r="K295" s="74" t="s">
        <v>15</v>
      </c>
      <c r="L295" s="74" t="s">
        <v>33</v>
      </c>
      <c r="M295" s="76">
        <v>45661</v>
      </c>
      <c r="N295" s="76">
        <v>45692</v>
      </c>
      <c r="O295" s="73">
        <f t="shared" si="15"/>
        <v>1</v>
      </c>
      <c r="P295" s="73">
        <f>MONTH('RAW DATA'!$J295)</f>
        <v>3</v>
      </c>
      <c r="Q295" s="73" t="str">
        <f t="shared" si="16"/>
        <v>ICB</v>
      </c>
      <c r="R295" s="74" t="str">
        <f t="shared" si="17"/>
        <v>CHINA</v>
      </c>
      <c r="S295" s="74" t="str">
        <f>IF(OR('RAW DATA'!$D295="",'RAW DATA'!$C295='RAW DATA'!$D295),"NO",IF('RAW DATA'!$C295&lt;'RAW DATA'!$D295,"YES","NO"))</f>
        <v>NO</v>
      </c>
      <c r="T295" s="75" t="str">
        <f>IF('RAW DATA'!$D295='RAW DATA'!$E295,"YES","NO")</f>
        <v>NO</v>
      </c>
      <c r="U295" s="73" t="str">
        <f>IF(('RAW DATA'!$D295-'RAW DATA'!$M295)&lt;=5,"YES","NO")</f>
        <v>YES</v>
      </c>
    </row>
    <row r="296" spans="1:21" x14ac:dyDescent="0.25">
      <c r="A296" s="89">
        <v>515</v>
      </c>
      <c r="B296" s="90">
        <v>5547453222</v>
      </c>
      <c r="C296" s="91">
        <v>45702</v>
      </c>
      <c r="D296" s="91">
        <v>45664</v>
      </c>
      <c r="E296" s="91">
        <v>45702</v>
      </c>
      <c r="F296" s="90">
        <v>247093865</v>
      </c>
      <c r="G296" s="92">
        <v>189</v>
      </c>
      <c r="H296" s="101" t="s">
        <v>14</v>
      </c>
      <c r="I296" s="93">
        <v>7730414199</v>
      </c>
      <c r="J296" s="94">
        <v>45722</v>
      </c>
      <c r="K296" s="90" t="s">
        <v>15</v>
      </c>
      <c r="L296" s="90" t="s">
        <v>33</v>
      </c>
      <c r="M296" s="91">
        <v>45661</v>
      </c>
      <c r="N296" s="91">
        <v>45692</v>
      </c>
      <c r="O296" s="95">
        <f t="shared" si="15"/>
        <v>1</v>
      </c>
      <c r="P296" s="95">
        <f>MONTH('RAW DATA'!$J296)</f>
        <v>3</v>
      </c>
      <c r="Q296" s="95" t="str">
        <f t="shared" si="16"/>
        <v>ICB</v>
      </c>
      <c r="R296" s="90" t="str">
        <f t="shared" si="17"/>
        <v>CHINA</v>
      </c>
      <c r="S296" s="90" t="str">
        <f>IF(OR('RAW DATA'!$D296="",'RAW DATA'!$C296='RAW DATA'!$D296),"NO",IF('RAW DATA'!$C296&lt;'RAW DATA'!$D296,"YES","NO"))</f>
        <v>NO</v>
      </c>
      <c r="T296" s="96" t="str">
        <f>IF('RAW DATA'!$D296='RAW DATA'!$E296,"YES","NO")</f>
        <v>NO</v>
      </c>
      <c r="U296" s="95" t="str">
        <f>IF(('RAW DATA'!$D296-'RAW DATA'!$M296)&lt;=5,"YES","NO")</f>
        <v>YES</v>
      </c>
    </row>
    <row r="297" spans="1:21" x14ac:dyDescent="0.25">
      <c r="A297" s="77">
        <v>515</v>
      </c>
      <c r="B297" s="74">
        <v>5547453223</v>
      </c>
      <c r="C297" s="76">
        <v>45702</v>
      </c>
      <c r="D297" s="76">
        <v>45664</v>
      </c>
      <c r="E297" s="76">
        <v>45702</v>
      </c>
      <c r="F297" s="74" t="s">
        <v>36</v>
      </c>
      <c r="G297" s="82">
        <v>1491</v>
      </c>
      <c r="H297" s="102" t="s">
        <v>14</v>
      </c>
      <c r="I297" s="83">
        <v>7730414199</v>
      </c>
      <c r="J297" s="84">
        <v>45722</v>
      </c>
      <c r="K297" s="74" t="s">
        <v>15</v>
      </c>
      <c r="L297" s="74" t="s">
        <v>33</v>
      </c>
      <c r="M297" s="76">
        <v>45660</v>
      </c>
      <c r="N297" s="76">
        <v>45692</v>
      </c>
      <c r="O297" s="73">
        <f t="shared" si="15"/>
        <v>1</v>
      </c>
      <c r="P297" s="73">
        <f>MONTH('RAW DATA'!$J297)</f>
        <v>3</v>
      </c>
      <c r="Q297" s="73" t="str">
        <f t="shared" si="16"/>
        <v>ICB</v>
      </c>
      <c r="R297" s="74" t="str">
        <f t="shared" si="17"/>
        <v>CHINA</v>
      </c>
      <c r="S297" s="74" t="str">
        <f>IF(OR('RAW DATA'!$D297="",'RAW DATA'!$C297='RAW DATA'!$D297),"NO",IF('RAW DATA'!$C297&lt;'RAW DATA'!$D297,"YES","NO"))</f>
        <v>NO</v>
      </c>
      <c r="T297" s="75" t="str">
        <f>IF('RAW DATA'!$D297='RAW DATA'!$E297,"YES","NO")</f>
        <v>NO</v>
      </c>
      <c r="U297" s="73" t="str">
        <f>IF(('RAW DATA'!$D297-'RAW DATA'!$M297)&lt;=5,"YES","NO")</f>
        <v>YES</v>
      </c>
    </row>
    <row r="298" spans="1:21" x14ac:dyDescent="0.25">
      <c r="A298" s="89">
        <v>515</v>
      </c>
      <c r="B298" s="90">
        <v>5547453224</v>
      </c>
      <c r="C298" s="91">
        <v>45702</v>
      </c>
      <c r="D298" s="91">
        <v>45664</v>
      </c>
      <c r="E298" s="91">
        <v>45702</v>
      </c>
      <c r="F298" s="90">
        <v>247093865</v>
      </c>
      <c r="G298" s="92">
        <v>6013</v>
      </c>
      <c r="H298" s="101" t="s">
        <v>14</v>
      </c>
      <c r="I298" s="93">
        <v>7730414199</v>
      </c>
      <c r="J298" s="94">
        <v>45722</v>
      </c>
      <c r="K298" s="90" t="s">
        <v>15</v>
      </c>
      <c r="L298" s="90" t="s">
        <v>33</v>
      </c>
      <c r="M298" s="91">
        <v>45661</v>
      </c>
      <c r="N298" s="91">
        <v>45692</v>
      </c>
      <c r="O298" s="95">
        <f t="shared" si="15"/>
        <v>1</v>
      </c>
      <c r="P298" s="95">
        <f>MONTH('RAW DATA'!$J298)</f>
        <v>3</v>
      </c>
      <c r="Q298" s="95" t="str">
        <f t="shared" si="16"/>
        <v>ICB</v>
      </c>
      <c r="R298" s="90" t="str">
        <f t="shared" si="17"/>
        <v>CHINA</v>
      </c>
      <c r="S298" s="90" t="str">
        <f>IF(OR('RAW DATA'!$D298="",'RAW DATA'!$C298='RAW DATA'!$D298),"NO",IF('RAW DATA'!$C298&lt;'RAW DATA'!$D298,"YES","NO"))</f>
        <v>NO</v>
      </c>
      <c r="T298" s="96" t="str">
        <f>IF('RAW DATA'!$D298='RAW DATA'!$E298,"YES","NO")</f>
        <v>NO</v>
      </c>
      <c r="U298" s="95" t="str">
        <f>IF(('RAW DATA'!$D298-'RAW DATA'!$M298)&lt;=5,"YES","NO")</f>
        <v>YES</v>
      </c>
    </row>
    <row r="299" spans="1:21" x14ac:dyDescent="0.25">
      <c r="A299" s="77">
        <v>515</v>
      </c>
      <c r="B299" s="74">
        <v>5547453225</v>
      </c>
      <c r="C299" s="76">
        <v>45702</v>
      </c>
      <c r="D299" s="76">
        <v>45664</v>
      </c>
      <c r="E299" s="76">
        <v>45702</v>
      </c>
      <c r="F299" s="74">
        <v>247093865</v>
      </c>
      <c r="G299" s="82">
        <v>46201</v>
      </c>
      <c r="H299" s="102" t="s">
        <v>14</v>
      </c>
      <c r="I299" s="83">
        <v>7730414199</v>
      </c>
      <c r="J299" s="84">
        <v>45722</v>
      </c>
      <c r="K299" s="74" t="s">
        <v>15</v>
      </c>
      <c r="L299" s="74" t="s">
        <v>33</v>
      </c>
      <c r="M299" s="76">
        <v>45661</v>
      </c>
      <c r="N299" s="76">
        <v>45692</v>
      </c>
      <c r="O299" s="73">
        <f t="shared" si="15"/>
        <v>1</v>
      </c>
      <c r="P299" s="73">
        <f>MONTH('RAW DATA'!$J299)</f>
        <v>3</v>
      </c>
      <c r="Q299" s="73" t="str">
        <f t="shared" si="16"/>
        <v>ICB</v>
      </c>
      <c r="R299" s="74" t="str">
        <f t="shared" si="17"/>
        <v>CHINA</v>
      </c>
      <c r="S299" s="74" t="str">
        <f>IF(OR('RAW DATA'!$D299="",'RAW DATA'!$C299='RAW DATA'!$D299),"NO",IF('RAW DATA'!$C299&lt;'RAW DATA'!$D299,"YES","NO"))</f>
        <v>NO</v>
      </c>
      <c r="T299" s="75" t="str">
        <f>IF('RAW DATA'!$D299='RAW DATA'!$E299,"YES","NO")</f>
        <v>NO</v>
      </c>
      <c r="U299" s="73" t="str">
        <f>IF(('RAW DATA'!$D299-'RAW DATA'!$M299)&lt;=5,"YES","NO")</f>
        <v>YES</v>
      </c>
    </row>
    <row r="300" spans="1:21" x14ac:dyDescent="0.25">
      <c r="A300" s="89">
        <v>515</v>
      </c>
      <c r="B300" s="90">
        <v>5547455249</v>
      </c>
      <c r="C300" s="91">
        <v>45702</v>
      </c>
      <c r="D300" s="91">
        <v>45665</v>
      </c>
      <c r="E300" s="91">
        <v>45702</v>
      </c>
      <c r="F300" s="90">
        <v>247093865</v>
      </c>
      <c r="G300" s="92">
        <v>1614</v>
      </c>
      <c r="H300" s="101" t="s">
        <v>14</v>
      </c>
      <c r="I300" s="93">
        <v>7730414199</v>
      </c>
      <c r="J300" s="94">
        <v>45722</v>
      </c>
      <c r="K300" s="90" t="s">
        <v>15</v>
      </c>
      <c r="L300" s="90" t="s">
        <v>33</v>
      </c>
      <c r="M300" s="91">
        <v>45661</v>
      </c>
      <c r="N300" s="91">
        <v>45692</v>
      </c>
      <c r="O300" s="95">
        <f t="shared" si="15"/>
        <v>1</v>
      </c>
      <c r="P300" s="95">
        <f>MONTH('RAW DATA'!$J300)</f>
        <v>3</v>
      </c>
      <c r="Q300" s="95" t="str">
        <f t="shared" si="16"/>
        <v>ICB</v>
      </c>
      <c r="R300" s="90" t="str">
        <f t="shared" si="17"/>
        <v>CHINA</v>
      </c>
      <c r="S300" s="90" t="str">
        <f>IF(OR('RAW DATA'!$D300="",'RAW DATA'!$C300='RAW DATA'!$D300),"NO",IF('RAW DATA'!$C300&lt;'RAW DATA'!$D300,"YES","NO"))</f>
        <v>NO</v>
      </c>
      <c r="T300" s="96" t="str">
        <f>IF('RAW DATA'!$D300='RAW DATA'!$E300,"YES","NO")</f>
        <v>NO</v>
      </c>
      <c r="U300" s="95" t="str">
        <f>IF(('RAW DATA'!$D300-'RAW DATA'!$M300)&lt;=5,"YES","NO")</f>
        <v>YES</v>
      </c>
    </row>
    <row r="301" spans="1:21" x14ac:dyDescent="0.25">
      <c r="A301" s="77">
        <v>515</v>
      </c>
      <c r="B301" s="74">
        <v>5547492483</v>
      </c>
      <c r="C301" s="76">
        <v>45702</v>
      </c>
      <c r="D301" s="76">
        <v>45680</v>
      </c>
      <c r="E301" s="76">
        <v>45702</v>
      </c>
      <c r="F301" s="74" t="s">
        <v>36</v>
      </c>
      <c r="G301" s="82">
        <v>1254</v>
      </c>
      <c r="H301" s="102" t="s">
        <v>14</v>
      </c>
      <c r="I301" s="83">
        <v>7730414199</v>
      </c>
      <c r="J301" s="84">
        <v>45722</v>
      </c>
      <c r="K301" s="74" t="s">
        <v>15</v>
      </c>
      <c r="L301" s="74" t="s">
        <v>33</v>
      </c>
      <c r="M301" s="76">
        <v>45660</v>
      </c>
      <c r="N301" s="76">
        <v>45692</v>
      </c>
      <c r="O301" s="73">
        <f t="shared" si="15"/>
        <v>1</v>
      </c>
      <c r="P301" s="73">
        <f>MONTH('RAW DATA'!$J301)</f>
        <v>3</v>
      </c>
      <c r="Q301" s="73" t="str">
        <f t="shared" si="16"/>
        <v>ICB</v>
      </c>
      <c r="R301" s="74" t="str">
        <f t="shared" si="17"/>
        <v>CHINA</v>
      </c>
      <c r="S301" s="74" t="str">
        <f>IF(OR('RAW DATA'!$D301="",'RAW DATA'!$C301='RAW DATA'!$D301),"NO",IF('RAW DATA'!$C301&lt;'RAW DATA'!$D301,"YES","NO"))</f>
        <v>NO</v>
      </c>
      <c r="T301" s="75" t="str">
        <f>IF('RAW DATA'!$D301='RAW DATA'!$E301,"YES","NO")</f>
        <v>NO</v>
      </c>
      <c r="U301" s="73" t="str">
        <f>IF(('RAW DATA'!$D301-'RAW DATA'!$M301)&lt;=5,"YES","NO")</f>
        <v>NO</v>
      </c>
    </row>
    <row r="302" spans="1:21" x14ac:dyDescent="0.25">
      <c r="A302" s="89">
        <v>515</v>
      </c>
      <c r="B302" s="90">
        <v>5547492484</v>
      </c>
      <c r="C302" s="91">
        <v>45702</v>
      </c>
      <c r="D302" s="91">
        <v>45680</v>
      </c>
      <c r="E302" s="91">
        <v>45702</v>
      </c>
      <c r="F302" s="90" t="s">
        <v>36</v>
      </c>
      <c r="G302" s="92">
        <v>19944</v>
      </c>
      <c r="H302" s="101" t="s">
        <v>14</v>
      </c>
      <c r="I302" s="93">
        <v>7730414199</v>
      </c>
      <c r="J302" s="94">
        <v>45722</v>
      </c>
      <c r="K302" s="90" t="s">
        <v>15</v>
      </c>
      <c r="L302" s="90" t="s">
        <v>33</v>
      </c>
      <c r="M302" s="91">
        <v>45660</v>
      </c>
      <c r="N302" s="91">
        <v>45692</v>
      </c>
      <c r="O302" s="95">
        <f t="shared" si="15"/>
        <v>1</v>
      </c>
      <c r="P302" s="95">
        <f>MONTH('RAW DATA'!$J302)</f>
        <v>3</v>
      </c>
      <c r="Q302" s="95" t="str">
        <f t="shared" si="16"/>
        <v>ICB</v>
      </c>
      <c r="R302" s="90" t="str">
        <f t="shared" si="17"/>
        <v>CHINA</v>
      </c>
      <c r="S302" s="90" t="str">
        <f>IF(OR('RAW DATA'!$D302="",'RAW DATA'!$C302='RAW DATA'!$D302),"NO",IF('RAW DATA'!$C302&lt;'RAW DATA'!$D302,"YES","NO"))</f>
        <v>NO</v>
      </c>
      <c r="T302" s="96" t="str">
        <f>IF('RAW DATA'!$D302='RAW DATA'!$E302,"YES","NO")</f>
        <v>NO</v>
      </c>
      <c r="U302" s="95" t="str">
        <f>IF(('RAW DATA'!$D302-'RAW DATA'!$M302)&lt;=5,"YES","NO")</f>
        <v>NO</v>
      </c>
    </row>
    <row r="303" spans="1:21" x14ac:dyDescent="0.25">
      <c r="A303" s="77">
        <v>515</v>
      </c>
      <c r="B303" s="74">
        <v>5547521587</v>
      </c>
      <c r="C303" s="76">
        <v>45702</v>
      </c>
      <c r="D303" s="76">
        <v>45699</v>
      </c>
      <c r="E303" s="76">
        <v>45702</v>
      </c>
      <c r="F303" s="74">
        <v>247093865</v>
      </c>
      <c r="G303" s="82">
        <v>5808</v>
      </c>
      <c r="H303" s="102" t="s">
        <v>14</v>
      </c>
      <c r="I303" s="83">
        <v>7730414199</v>
      </c>
      <c r="J303" s="84">
        <v>45722</v>
      </c>
      <c r="K303" s="74" t="s">
        <v>15</v>
      </c>
      <c r="L303" s="74" t="s">
        <v>33</v>
      </c>
      <c r="M303" s="76">
        <v>45661</v>
      </c>
      <c r="N303" s="76">
        <v>45692</v>
      </c>
      <c r="O303" s="73">
        <f t="shared" si="15"/>
        <v>2</v>
      </c>
      <c r="P303" s="73">
        <f>MONTH('RAW DATA'!$J303)</f>
        <v>3</v>
      </c>
      <c r="Q303" s="73" t="str">
        <f t="shared" si="16"/>
        <v>ICB</v>
      </c>
      <c r="R303" s="74" t="str">
        <f t="shared" si="17"/>
        <v>CHINA</v>
      </c>
      <c r="S303" s="74" t="str">
        <f>IF(OR('RAW DATA'!$D303="",'RAW DATA'!$C303='RAW DATA'!$D303),"NO",IF('RAW DATA'!$C303&lt;'RAW DATA'!$D303,"YES","NO"))</f>
        <v>NO</v>
      </c>
      <c r="T303" s="75" t="str">
        <f>IF('RAW DATA'!$D303='RAW DATA'!$E303,"YES","NO")</f>
        <v>NO</v>
      </c>
      <c r="U303" s="73" t="str">
        <f>IF(('RAW DATA'!$D303-'RAW DATA'!$M303)&lt;=5,"YES","NO")</f>
        <v>NO</v>
      </c>
    </row>
    <row r="304" spans="1:21" x14ac:dyDescent="0.25">
      <c r="A304" s="89">
        <v>515</v>
      </c>
      <c r="B304" s="90">
        <v>5547521588</v>
      </c>
      <c r="C304" s="91">
        <v>45702</v>
      </c>
      <c r="D304" s="91">
        <v>45699</v>
      </c>
      <c r="E304" s="91">
        <v>45702</v>
      </c>
      <c r="F304" s="90">
        <v>247093865</v>
      </c>
      <c r="G304" s="92">
        <v>1784</v>
      </c>
      <c r="H304" s="101" t="s">
        <v>14</v>
      </c>
      <c r="I304" s="93">
        <v>7730414199</v>
      </c>
      <c r="J304" s="94">
        <v>45722</v>
      </c>
      <c r="K304" s="90" t="s">
        <v>15</v>
      </c>
      <c r="L304" s="90" t="s">
        <v>33</v>
      </c>
      <c r="M304" s="91">
        <v>45661</v>
      </c>
      <c r="N304" s="91">
        <v>45692</v>
      </c>
      <c r="O304" s="95">
        <f t="shared" si="15"/>
        <v>2</v>
      </c>
      <c r="P304" s="95">
        <f>MONTH('RAW DATA'!$J304)</f>
        <v>3</v>
      </c>
      <c r="Q304" s="95" t="str">
        <f t="shared" si="16"/>
        <v>ICB</v>
      </c>
      <c r="R304" s="90" t="str">
        <f t="shared" si="17"/>
        <v>CHINA</v>
      </c>
      <c r="S304" s="90" t="str">
        <f>IF(OR('RAW DATA'!$D304="",'RAW DATA'!$C304='RAW DATA'!$D304),"NO",IF('RAW DATA'!$C304&lt;'RAW DATA'!$D304,"YES","NO"))</f>
        <v>NO</v>
      </c>
      <c r="T304" s="96" t="str">
        <f>IF('RAW DATA'!$D304='RAW DATA'!$E304,"YES","NO")</f>
        <v>NO</v>
      </c>
      <c r="U304" s="95" t="str">
        <f>IF(('RAW DATA'!$D304-'RAW DATA'!$M304)&lt;=5,"YES","NO")</f>
        <v>NO</v>
      </c>
    </row>
    <row r="305" spans="1:21" x14ac:dyDescent="0.25">
      <c r="A305" s="77">
        <v>515</v>
      </c>
      <c r="B305" s="74">
        <v>5547521589</v>
      </c>
      <c r="C305" s="76">
        <v>45702</v>
      </c>
      <c r="D305" s="76">
        <v>45699</v>
      </c>
      <c r="E305" s="76">
        <v>45702</v>
      </c>
      <c r="F305" s="74">
        <v>247093865</v>
      </c>
      <c r="G305" s="82">
        <v>4251</v>
      </c>
      <c r="H305" s="102" t="s">
        <v>14</v>
      </c>
      <c r="I305" s="83">
        <v>7730414199</v>
      </c>
      <c r="J305" s="84">
        <v>45722</v>
      </c>
      <c r="K305" s="74" t="s">
        <v>15</v>
      </c>
      <c r="L305" s="74" t="s">
        <v>33</v>
      </c>
      <c r="M305" s="76">
        <v>45661</v>
      </c>
      <c r="N305" s="76">
        <v>45692</v>
      </c>
      <c r="O305" s="73">
        <f t="shared" si="15"/>
        <v>2</v>
      </c>
      <c r="P305" s="73">
        <f>MONTH('RAW DATA'!$J305)</f>
        <v>3</v>
      </c>
      <c r="Q305" s="73" t="str">
        <f t="shared" si="16"/>
        <v>ICB</v>
      </c>
      <c r="R305" s="74" t="str">
        <f t="shared" si="17"/>
        <v>CHINA</v>
      </c>
      <c r="S305" s="74" t="str">
        <f>IF(OR('RAW DATA'!$D305="",'RAW DATA'!$C305='RAW DATA'!$D305),"NO",IF('RAW DATA'!$C305&lt;'RAW DATA'!$D305,"YES","NO"))</f>
        <v>NO</v>
      </c>
      <c r="T305" s="75" t="str">
        <f>IF('RAW DATA'!$D305='RAW DATA'!$E305,"YES","NO")</f>
        <v>NO</v>
      </c>
      <c r="U305" s="73" t="str">
        <f>IF(('RAW DATA'!$D305-'RAW DATA'!$M305)&lt;=5,"YES","NO")</f>
        <v>NO</v>
      </c>
    </row>
    <row r="306" spans="1:21" x14ac:dyDescent="0.25">
      <c r="A306" s="89">
        <v>71</v>
      </c>
      <c r="B306" s="90">
        <v>5282699071</v>
      </c>
      <c r="C306" s="91">
        <v>45772</v>
      </c>
      <c r="D306" s="91">
        <v>45660</v>
      </c>
      <c r="E306" s="91">
        <v>45772</v>
      </c>
      <c r="F306" s="90">
        <v>247006739</v>
      </c>
      <c r="G306" s="92">
        <v>4884</v>
      </c>
      <c r="H306" s="101" t="s">
        <v>14</v>
      </c>
      <c r="I306" s="93">
        <v>7730421712</v>
      </c>
      <c r="J306" s="94">
        <v>45785</v>
      </c>
      <c r="K306" s="90" t="s">
        <v>15</v>
      </c>
      <c r="L306" s="90" t="s">
        <v>34</v>
      </c>
      <c r="M306" s="91">
        <v>45657</v>
      </c>
      <c r="N306" s="91">
        <v>45692.541666666664</v>
      </c>
      <c r="O306" s="95">
        <f t="shared" si="15"/>
        <v>1</v>
      </c>
      <c r="P306" s="95">
        <f>MONTH('RAW DATA'!$J306)</f>
        <v>5</v>
      </c>
      <c r="Q306" s="95" t="str">
        <f t="shared" si="16"/>
        <v>ICB</v>
      </c>
      <c r="R306" s="90" t="str">
        <f t="shared" si="17"/>
        <v>CHINA</v>
      </c>
      <c r="S306" s="90" t="str">
        <f>IF(OR('RAW DATA'!$D306="",'RAW DATA'!$C306='RAW DATA'!$D306),"NO",IF('RAW DATA'!$C306&lt;'RAW DATA'!$D306,"YES","NO"))</f>
        <v>NO</v>
      </c>
      <c r="T306" s="96" t="str">
        <f>IF('RAW DATA'!$D306='RAW DATA'!$E306,"YES","NO")</f>
        <v>NO</v>
      </c>
      <c r="U306" s="95" t="str">
        <f>IF(('RAW DATA'!$D306-'RAW DATA'!$M306)&lt;=5,"YES","NO")</f>
        <v>YES</v>
      </c>
    </row>
    <row r="307" spans="1:21" x14ac:dyDescent="0.25">
      <c r="A307" s="77">
        <v>71</v>
      </c>
      <c r="B307" s="74">
        <v>5282699239</v>
      </c>
      <c r="C307" s="76">
        <v>45772</v>
      </c>
      <c r="D307" s="76">
        <v>45660</v>
      </c>
      <c r="E307" s="76">
        <v>45772</v>
      </c>
      <c r="F307" s="74">
        <v>247006739</v>
      </c>
      <c r="G307" s="82">
        <v>274</v>
      </c>
      <c r="H307" s="102" t="s">
        <v>14</v>
      </c>
      <c r="I307" s="83">
        <v>7730421712</v>
      </c>
      <c r="J307" s="84">
        <v>45785</v>
      </c>
      <c r="K307" s="74" t="s">
        <v>15</v>
      </c>
      <c r="L307" s="74" t="s">
        <v>34</v>
      </c>
      <c r="M307" s="76">
        <v>45657</v>
      </c>
      <c r="N307" s="76">
        <v>45692.541666666664</v>
      </c>
      <c r="O307" s="73">
        <f t="shared" si="15"/>
        <v>1</v>
      </c>
      <c r="P307" s="73">
        <f>MONTH('RAW DATA'!$J307)</f>
        <v>5</v>
      </c>
      <c r="Q307" s="73" t="str">
        <f t="shared" si="16"/>
        <v>ICB</v>
      </c>
      <c r="R307" s="74" t="str">
        <f t="shared" si="17"/>
        <v>CHINA</v>
      </c>
      <c r="S307" s="74" t="str">
        <f>IF(OR('RAW DATA'!$D307="",'RAW DATA'!$C307='RAW DATA'!$D307),"NO",IF('RAW DATA'!$C307&lt;'RAW DATA'!$D307,"YES","NO"))</f>
        <v>NO</v>
      </c>
      <c r="T307" s="75" t="str">
        <f>IF('RAW DATA'!$D307='RAW DATA'!$E307,"YES","NO")</f>
        <v>NO</v>
      </c>
      <c r="U307" s="73" t="str">
        <f>IF(('RAW DATA'!$D307-'RAW DATA'!$M307)&lt;=5,"YES","NO")</f>
        <v>YES</v>
      </c>
    </row>
    <row r="308" spans="1:21" x14ac:dyDescent="0.25">
      <c r="A308" s="89">
        <v>71</v>
      </c>
      <c r="B308" s="90">
        <v>5282699005</v>
      </c>
      <c r="C308" s="91">
        <v>45772</v>
      </c>
      <c r="D308" s="91">
        <v>45660</v>
      </c>
      <c r="E308" s="91">
        <v>45772</v>
      </c>
      <c r="F308" s="90">
        <v>247049582</v>
      </c>
      <c r="G308" s="92">
        <v>694</v>
      </c>
      <c r="H308" s="101" t="s">
        <v>14</v>
      </c>
      <c r="I308" s="93">
        <v>7730421712</v>
      </c>
      <c r="J308" s="94">
        <v>45785</v>
      </c>
      <c r="K308" s="90" t="s">
        <v>15</v>
      </c>
      <c r="L308" s="90" t="s">
        <v>34</v>
      </c>
      <c r="M308" s="91">
        <v>45657</v>
      </c>
      <c r="N308" s="91">
        <v>45696</v>
      </c>
      <c r="O308" s="95">
        <f t="shared" si="15"/>
        <v>1</v>
      </c>
      <c r="P308" s="95">
        <f>MONTH('RAW DATA'!$J308)</f>
        <v>5</v>
      </c>
      <c r="Q308" s="95" t="str">
        <f t="shared" si="16"/>
        <v>ICB</v>
      </c>
      <c r="R308" s="90" t="str">
        <f t="shared" si="17"/>
        <v>CHINA</v>
      </c>
      <c r="S308" s="90" t="str">
        <f>IF(OR('RAW DATA'!$D308="",'RAW DATA'!$C308='RAW DATA'!$D308),"NO",IF('RAW DATA'!$C308&lt;'RAW DATA'!$D308,"YES","NO"))</f>
        <v>NO</v>
      </c>
      <c r="T308" s="96" t="str">
        <f>IF('RAW DATA'!$D308='RAW DATA'!$E308,"YES","NO")</f>
        <v>NO</v>
      </c>
      <c r="U308" s="95" t="str">
        <f>IF(('RAW DATA'!$D308-'RAW DATA'!$M308)&lt;=5,"YES","NO")</f>
        <v>YES</v>
      </c>
    </row>
    <row r="309" spans="1:21" x14ac:dyDescent="0.25">
      <c r="A309" s="77">
        <v>71</v>
      </c>
      <c r="B309" s="74">
        <v>5282699014</v>
      </c>
      <c r="C309" s="76">
        <v>45772</v>
      </c>
      <c r="D309" s="76">
        <v>45660</v>
      </c>
      <c r="E309" s="76">
        <v>45772</v>
      </c>
      <c r="F309" s="74">
        <v>247049582</v>
      </c>
      <c r="G309" s="82">
        <v>6</v>
      </c>
      <c r="H309" s="102" t="s">
        <v>14</v>
      </c>
      <c r="I309" s="83">
        <v>7730421712</v>
      </c>
      <c r="J309" s="84">
        <v>45785</v>
      </c>
      <c r="K309" s="74" t="s">
        <v>15</v>
      </c>
      <c r="L309" s="74" t="s">
        <v>34</v>
      </c>
      <c r="M309" s="76">
        <v>45657</v>
      </c>
      <c r="N309" s="76">
        <v>45696</v>
      </c>
      <c r="O309" s="73">
        <f t="shared" si="15"/>
        <v>1</v>
      </c>
      <c r="P309" s="73">
        <f>MONTH('RAW DATA'!$J309)</f>
        <v>5</v>
      </c>
      <c r="Q309" s="73" t="str">
        <f t="shared" si="16"/>
        <v>ICB</v>
      </c>
      <c r="R309" s="74" t="str">
        <f t="shared" si="17"/>
        <v>CHINA</v>
      </c>
      <c r="S309" s="74" t="str">
        <f>IF(OR('RAW DATA'!$D309="",'RAW DATA'!$C309='RAW DATA'!$D309),"NO",IF('RAW DATA'!$C309&lt;'RAW DATA'!$D309,"YES","NO"))</f>
        <v>NO</v>
      </c>
      <c r="T309" s="75" t="str">
        <f>IF('RAW DATA'!$D309='RAW DATA'!$E309,"YES","NO")</f>
        <v>NO</v>
      </c>
      <c r="U309" s="73" t="str">
        <f>IF(('RAW DATA'!$D309-'RAW DATA'!$M309)&lt;=5,"YES","NO")</f>
        <v>YES</v>
      </c>
    </row>
    <row r="310" spans="1:21" x14ac:dyDescent="0.25">
      <c r="A310" s="89">
        <v>71</v>
      </c>
      <c r="B310" s="90">
        <v>5282699017</v>
      </c>
      <c r="C310" s="91">
        <v>45772</v>
      </c>
      <c r="D310" s="91">
        <v>45660</v>
      </c>
      <c r="E310" s="91">
        <v>45772</v>
      </c>
      <c r="F310" s="90">
        <v>247049582</v>
      </c>
      <c r="G310" s="92">
        <v>937</v>
      </c>
      <c r="H310" s="101" t="s">
        <v>14</v>
      </c>
      <c r="I310" s="93">
        <v>7730421712</v>
      </c>
      <c r="J310" s="94">
        <v>45785</v>
      </c>
      <c r="K310" s="90" t="s">
        <v>15</v>
      </c>
      <c r="L310" s="90" t="s">
        <v>34</v>
      </c>
      <c r="M310" s="91">
        <v>45657</v>
      </c>
      <c r="N310" s="91">
        <v>45696</v>
      </c>
      <c r="O310" s="95">
        <f t="shared" si="15"/>
        <v>1</v>
      </c>
      <c r="P310" s="95">
        <f>MONTH('RAW DATA'!$J310)</f>
        <v>5</v>
      </c>
      <c r="Q310" s="95" t="str">
        <f t="shared" si="16"/>
        <v>ICB</v>
      </c>
      <c r="R310" s="90" t="str">
        <f t="shared" si="17"/>
        <v>CHINA</v>
      </c>
      <c r="S310" s="90" t="str">
        <f>IF(OR('RAW DATA'!$D310="",'RAW DATA'!$C310='RAW DATA'!$D310),"NO",IF('RAW DATA'!$C310&lt;'RAW DATA'!$D310,"YES","NO"))</f>
        <v>NO</v>
      </c>
      <c r="T310" s="96" t="str">
        <f>IF('RAW DATA'!$D310='RAW DATA'!$E310,"YES","NO")</f>
        <v>NO</v>
      </c>
      <c r="U310" s="95" t="str">
        <f>IF(('RAW DATA'!$D310-'RAW DATA'!$M310)&lt;=5,"YES","NO")</f>
        <v>YES</v>
      </c>
    </row>
    <row r="311" spans="1:21" x14ac:dyDescent="0.25">
      <c r="A311" s="77">
        <v>71</v>
      </c>
      <c r="B311" s="74">
        <v>5282699020</v>
      </c>
      <c r="C311" s="76">
        <v>45772</v>
      </c>
      <c r="D311" s="76">
        <v>45660</v>
      </c>
      <c r="E311" s="76">
        <v>45772</v>
      </c>
      <c r="F311" s="74">
        <v>247049582</v>
      </c>
      <c r="G311" s="82">
        <v>1629</v>
      </c>
      <c r="H311" s="102" t="s">
        <v>14</v>
      </c>
      <c r="I311" s="83">
        <v>7730421712</v>
      </c>
      <c r="J311" s="84">
        <v>45785</v>
      </c>
      <c r="K311" s="74" t="s">
        <v>15</v>
      </c>
      <c r="L311" s="74" t="s">
        <v>34</v>
      </c>
      <c r="M311" s="76">
        <v>45657</v>
      </c>
      <c r="N311" s="76">
        <v>45696</v>
      </c>
      <c r="O311" s="73">
        <f t="shared" si="15"/>
        <v>1</v>
      </c>
      <c r="P311" s="73">
        <f>MONTH('RAW DATA'!$J311)</f>
        <v>5</v>
      </c>
      <c r="Q311" s="73" t="str">
        <f t="shared" si="16"/>
        <v>ICB</v>
      </c>
      <c r="R311" s="74" t="str">
        <f t="shared" si="17"/>
        <v>CHINA</v>
      </c>
      <c r="S311" s="74" t="str">
        <f>IF(OR('RAW DATA'!$D311="",'RAW DATA'!$C311='RAW DATA'!$D311),"NO",IF('RAW DATA'!$C311&lt;'RAW DATA'!$D311,"YES","NO"))</f>
        <v>NO</v>
      </c>
      <c r="T311" s="75" t="str">
        <f>IF('RAW DATA'!$D311='RAW DATA'!$E311,"YES","NO")</f>
        <v>NO</v>
      </c>
      <c r="U311" s="73" t="str">
        <f>IF(('RAW DATA'!$D311-'RAW DATA'!$M311)&lt;=5,"YES","NO")</f>
        <v>YES</v>
      </c>
    </row>
    <row r="312" spans="1:21" x14ac:dyDescent="0.25">
      <c r="A312" s="89">
        <v>71</v>
      </c>
      <c r="B312" s="90">
        <v>5282712402</v>
      </c>
      <c r="C312" s="91">
        <v>45772</v>
      </c>
      <c r="D312" s="91">
        <v>45666</v>
      </c>
      <c r="E312" s="91">
        <v>45772</v>
      </c>
      <c r="F312" s="90">
        <v>247355337</v>
      </c>
      <c r="G312" s="92">
        <v>4343</v>
      </c>
      <c r="H312" s="101" t="s">
        <v>14</v>
      </c>
      <c r="I312" s="93">
        <v>7730421712</v>
      </c>
      <c r="J312" s="94">
        <v>45785</v>
      </c>
      <c r="K312" s="90" t="s">
        <v>15</v>
      </c>
      <c r="L312" s="90" t="s">
        <v>34</v>
      </c>
      <c r="M312" s="91">
        <v>45663</v>
      </c>
      <c r="N312" s="91">
        <v>45696.583333333336</v>
      </c>
      <c r="O312" s="95">
        <f t="shared" si="15"/>
        <v>1</v>
      </c>
      <c r="P312" s="95">
        <f>MONTH('RAW DATA'!$J312)</f>
        <v>5</v>
      </c>
      <c r="Q312" s="95" t="str">
        <f t="shared" si="16"/>
        <v>ICB</v>
      </c>
      <c r="R312" s="90" t="str">
        <f t="shared" si="17"/>
        <v>CHINA</v>
      </c>
      <c r="S312" s="90" t="str">
        <f>IF(OR('RAW DATA'!$D312="",'RAW DATA'!$C312='RAW DATA'!$D312),"NO",IF('RAW DATA'!$C312&lt;'RAW DATA'!$D312,"YES","NO"))</f>
        <v>NO</v>
      </c>
      <c r="T312" s="96" t="str">
        <f>IF('RAW DATA'!$D312='RAW DATA'!$E312,"YES","NO")</f>
        <v>NO</v>
      </c>
      <c r="U312" s="95" t="str">
        <f>IF(('RAW DATA'!$D312-'RAW DATA'!$M312)&lt;=5,"YES","NO")</f>
        <v>YES</v>
      </c>
    </row>
    <row r="313" spans="1:21" x14ac:dyDescent="0.25">
      <c r="A313" s="77">
        <v>71</v>
      </c>
      <c r="B313" s="74">
        <v>5282712411</v>
      </c>
      <c r="C313" s="76">
        <v>45772</v>
      </c>
      <c r="D313" s="76">
        <v>45666</v>
      </c>
      <c r="E313" s="76">
        <v>45772</v>
      </c>
      <c r="F313" s="74">
        <v>247355337</v>
      </c>
      <c r="G313" s="82">
        <v>11206</v>
      </c>
      <c r="H313" s="102" t="s">
        <v>14</v>
      </c>
      <c r="I313" s="83">
        <v>7730421712</v>
      </c>
      <c r="J313" s="84">
        <v>45785</v>
      </c>
      <c r="K313" s="74" t="s">
        <v>15</v>
      </c>
      <c r="L313" s="74" t="s">
        <v>34</v>
      </c>
      <c r="M313" s="76">
        <v>45663</v>
      </c>
      <c r="N313" s="76">
        <v>45696.583333333336</v>
      </c>
      <c r="O313" s="73">
        <f t="shared" si="15"/>
        <v>1</v>
      </c>
      <c r="P313" s="73">
        <f>MONTH('RAW DATA'!$J313)</f>
        <v>5</v>
      </c>
      <c r="Q313" s="73" t="str">
        <f t="shared" si="16"/>
        <v>ICB</v>
      </c>
      <c r="R313" s="74" t="str">
        <f t="shared" si="17"/>
        <v>CHINA</v>
      </c>
      <c r="S313" s="74" t="str">
        <f>IF(OR('RAW DATA'!$D313="",'RAW DATA'!$C313='RAW DATA'!$D313),"NO",IF('RAW DATA'!$C313&lt;'RAW DATA'!$D313,"YES","NO"))</f>
        <v>NO</v>
      </c>
      <c r="T313" s="75" t="str">
        <f>IF('RAW DATA'!$D313='RAW DATA'!$E313,"YES","NO")</f>
        <v>NO</v>
      </c>
      <c r="U313" s="73" t="str">
        <f>IF(('RAW DATA'!$D313-'RAW DATA'!$M313)&lt;=5,"YES","NO")</f>
        <v>YES</v>
      </c>
    </row>
    <row r="314" spans="1:21" x14ac:dyDescent="0.25">
      <c r="A314" s="89">
        <v>71</v>
      </c>
      <c r="B314" s="90">
        <v>5282712413</v>
      </c>
      <c r="C314" s="91">
        <v>45772</v>
      </c>
      <c r="D314" s="91">
        <v>45666</v>
      </c>
      <c r="E314" s="91">
        <v>45772</v>
      </c>
      <c r="F314" s="90">
        <v>247355337</v>
      </c>
      <c r="G314" s="92">
        <v>4653</v>
      </c>
      <c r="H314" s="101" t="s">
        <v>14</v>
      </c>
      <c r="I314" s="93">
        <v>7730421712</v>
      </c>
      <c r="J314" s="94">
        <v>45785</v>
      </c>
      <c r="K314" s="90" t="s">
        <v>15</v>
      </c>
      <c r="L314" s="90" t="s">
        <v>34</v>
      </c>
      <c r="M314" s="91">
        <v>45663</v>
      </c>
      <c r="N314" s="91">
        <v>45696.583333333336</v>
      </c>
      <c r="O314" s="95">
        <f t="shared" si="15"/>
        <v>1</v>
      </c>
      <c r="P314" s="95">
        <f>MONTH('RAW DATA'!$J314)</f>
        <v>5</v>
      </c>
      <c r="Q314" s="95" t="str">
        <f t="shared" si="16"/>
        <v>ICB</v>
      </c>
      <c r="R314" s="90" t="str">
        <f t="shared" si="17"/>
        <v>CHINA</v>
      </c>
      <c r="S314" s="90" t="str">
        <f>IF(OR('RAW DATA'!$D314="",'RAW DATA'!$C314='RAW DATA'!$D314),"NO",IF('RAW DATA'!$C314&lt;'RAW DATA'!$D314,"YES","NO"))</f>
        <v>NO</v>
      </c>
      <c r="T314" s="96" t="str">
        <f>IF('RAW DATA'!$D314='RAW DATA'!$E314,"YES","NO")</f>
        <v>NO</v>
      </c>
      <c r="U314" s="95" t="str">
        <f>IF(('RAW DATA'!$D314-'RAW DATA'!$M314)&lt;=5,"YES","NO")</f>
        <v>YES</v>
      </c>
    </row>
    <row r="315" spans="1:21" x14ac:dyDescent="0.25">
      <c r="A315" s="77">
        <v>71</v>
      </c>
      <c r="B315" s="74">
        <v>5282712424</v>
      </c>
      <c r="C315" s="76">
        <v>45772</v>
      </c>
      <c r="D315" s="76">
        <v>45666</v>
      </c>
      <c r="E315" s="76">
        <v>45772</v>
      </c>
      <c r="F315" s="74">
        <v>247355337</v>
      </c>
      <c r="G315" s="82">
        <v>5133</v>
      </c>
      <c r="H315" s="102" t="s">
        <v>14</v>
      </c>
      <c r="I315" s="83">
        <v>7730421712</v>
      </c>
      <c r="J315" s="84">
        <v>45785</v>
      </c>
      <c r="K315" s="74" t="s">
        <v>15</v>
      </c>
      <c r="L315" s="74" t="s">
        <v>34</v>
      </c>
      <c r="M315" s="76">
        <v>45663</v>
      </c>
      <c r="N315" s="76">
        <v>45696.583333333336</v>
      </c>
      <c r="O315" s="73">
        <f t="shared" si="15"/>
        <v>1</v>
      </c>
      <c r="P315" s="73">
        <f>MONTH('RAW DATA'!$J315)</f>
        <v>5</v>
      </c>
      <c r="Q315" s="73" t="str">
        <f t="shared" si="16"/>
        <v>ICB</v>
      </c>
      <c r="R315" s="74" t="str">
        <f t="shared" si="17"/>
        <v>CHINA</v>
      </c>
      <c r="S315" s="74" t="str">
        <f>IF(OR('RAW DATA'!$D315="",'RAW DATA'!$C315='RAW DATA'!$D315),"NO",IF('RAW DATA'!$C315&lt;'RAW DATA'!$D315,"YES","NO"))</f>
        <v>NO</v>
      </c>
      <c r="T315" s="75" t="str">
        <f>IF('RAW DATA'!$D315='RAW DATA'!$E315,"YES","NO")</f>
        <v>NO</v>
      </c>
      <c r="U315" s="73" t="str">
        <f>IF(('RAW DATA'!$D315-'RAW DATA'!$M315)&lt;=5,"YES","NO")</f>
        <v>YES</v>
      </c>
    </row>
    <row r="316" spans="1:21" x14ac:dyDescent="0.25">
      <c r="A316" s="89">
        <v>515</v>
      </c>
      <c r="B316" s="90">
        <v>5547452982</v>
      </c>
      <c r="C316" s="91">
        <v>45702</v>
      </c>
      <c r="D316" s="91">
        <v>45664</v>
      </c>
      <c r="E316" s="91">
        <v>45702</v>
      </c>
      <c r="F316" s="90">
        <v>248364851</v>
      </c>
      <c r="G316" s="92">
        <v>6291</v>
      </c>
      <c r="H316" s="101" t="s">
        <v>14</v>
      </c>
      <c r="I316" s="93">
        <v>7730414199</v>
      </c>
      <c r="J316" s="94">
        <v>45722</v>
      </c>
      <c r="K316" s="90" t="s">
        <v>15</v>
      </c>
      <c r="L316" s="90" t="s">
        <v>33</v>
      </c>
      <c r="M316" s="91">
        <v>45661</v>
      </c>
      <c r="N316" s="91">
        <v>45697</v>
      </c>
      <c r="O316" s="95">
        <f t="shared" si="15"/>
        <v>1</v>
      </c>
      <c r="P316" s="95">
        <f>MONTH('RAW DATA'!$J316)</f>
        <v>3</v>
      </c>
      <c r="Q316" s="95" t="str">
        <f t="shared" si="16"/>
        <v>ICB</v>
      </c>
      <c r="R316" s="90" t="str">
        <f t="shared" si="17"/>
        <v>CHINA</v>
      </c>
      <c r="S316" s="90" t="str">
        <f>IF(OR('RAW DATA'!$D316="",'RAW DATA'!$C316='RAW DATA'!$D316),"NO",IF('RAW DATA'!$C316&lt;'RAW DATA'!$D316,"YES","NO"))</f>
        <v>NO</v>
      </c>
      <c r="T316" s="96" t="str">
        <f>IF('RAW DATA'!$D316='RAW DATA'!$E316,"YES","NO")</f>
        <v>NO</v>
      </c>
      <c r="U316" s="95" t="str">
        <f>IF(('RAW DATA'!$D316-'RAW DATA'!$M316)&lt;=5,"YES","NO")</f>
        <v>YES</v>
      </c>
    </row>
    <row r="317" spans="1:21" x14ac:dyDescent="0.25">
      <c r="A317" s="77">
        <v>515</v>
      </c>
      <c r="B317" s="74">
        <v>5547452983</v>
      </c>
      <c r="C317" s="76">
        <v>45702</v>
      </c>
      <c r="D317" s="76">
        <v>45664</v>
      </c>
      <c r="E317" s="76">
        <v>45702</v>
      </c>
      <c r="F317" s="74">
        <v>248364851</v>
      </c>
      <c r="G317" s="82">
        <v>1941</v>
      </c>
      <c r="H317" s="102" t="s">
        <v>14</v>
      </c>
      <c r="I317" s="83">
        <v>7730414199</v>
      </c>
      <c r="J317" s="84">
        <v>45722</v>
      </c>
      <c r="K317" s="74" t="s">
        <v>15</v>
      </c>
      <c r="L317" s="74" t="s">
        <v>33</v>
      </c>
      <c r="M317" s="76">
        <v>45661</v>
      </c>
      <c r="N317" s="76">
        <v>45697</v>
      </c>
      <c r="O317" s="73">
        <f t="shared" si="15"/>
        <v>1</v>
      </c>
      <c r="P317" s="73">
        <f>MONTH('RAW DATA'!$J317)</f>
        <v>3</v>
      </c>
      <c r="Q317" s="73" t="str">
        <f t="shared" si="16"/>
        <v>ICB</v>
      </c>
      <c r="R317" s="74" t="str">
        <f t="shared" si="17"/>
        <v>CHINA</v>
      </c>
      <c r="S317" s="74" t="str">
        <f>IF(OR('RAW DATA'!$D317="",'RAW DATA'!$C317='RAW DATA'!$D317),"NO",IF('RAW DATA'!$C317&lt;'RAW DATA'!$D317,"YES","NO"))</f>
        <v>NO</v>
      </c>
      <c r="T317" s="75" t="str">
        <f>IF('RAW DATA'!$D317='RAW DATA'!$E317,"YES","NO")</f>
        <v>NO</v>
      </c>
      <c r="U317" s="73" t="str">
        <f>IF(('RAW DATA'!$D317-'RAW DATA'!$M317)&lt;=5,"YES","NO")</f>
        <v>YES</v>
      </c>
    </row>
    <row r="318" spans="1:21" x14ac:dyDescent="0.25">
      <c r="A318" s="89">
        <v>515</v>
      </c>
      <c r="B318" s="90">
        <v>5547452989</v>
      </c>
      <c r="C318" s="91">
        <v>45702</v>
      </c>
      <c r="D318" s="91">
        <v>45664</v>
      </c>
      <c r="E318" s="91">
        <v>45702</v>
      </c>
      <c r="F318" s="90">
        <v>248364851</v>
      </c>
      <c r="G318" s="92">
        <v>1034</v>
      </c>
      <c r="H318" s="101" t="s">
        <v>14</v>
      </c>
      <c r="I318" s="93">
        <v>7730414199</v>
      </c>
      <c r="J318" s="94">
        <v>45722</v>
      </c>
      <c r="K318" s="90" t="s">
        <v>15</v>
      </c>
      <c r="L318" s="90" t="s">
        <v>33</v>
      </c>
      <c r="M318" s="91">
        <v>45661</v>
      </c>
      <c r="N318" s="91">
        <v>45697</v>
      </c>
      <c r="O318" s="95">
        <f t="shared" si="15"/>
        <v>1</v>
      </c>
      <c r="P318" s="95">
        <f>MONTH('RAW DATA'!$J318)</f>
        <v>3</v>
      </c>
      <c r="Q318" s="95" t="str">
        <f t="shared" si="16"/>
        <v>ICB</v>
      </c>
      <c r="R318" s="90" t="str">
        <f t="shared" si="17"/>
        <v>CHINA</v>
      </c>
      <c r="S318" s="90" t="str">
        <f>IF(OR('RAW DATA'!$D318="",'RAW DATA'!$C318='RAW DATA'!$D318),"NO",IF('RAW DATA'!$C318&lt;'RAW DATA'!$D318,"YES","NO"))</f>
        <v>NO</v>
      </c>
      <c r="T318" s="96" t="str">
        <f>IF('RAW DATA'!$D318='RAW DATA'!$E318,"YES","NO")</f>
        <v>NO</v>
      </c>
      <c r="U318" s="95" t="str">
        <f>IF(('RAW DATA'!$D318-'RAW DATA'!$M318)&lt;=5,"YES","NO")</f>
        <v>YES</v>
      </c>
    </row>
    <row r="319" spans="1:21" x14ac:dyDescent="0.25">
      <c r="A319" s="77">
        <v>515</v>
      </c>
      <c r="B319" s="74">
        <v>5547452998</v>
      </c>
      <c r="C319" s="76">
        <v>45702</v>
      </c>
      <c r="D319" s="76">
        <v>45664</v>
      </c>
      <c r="E319" s="76">
        <v>45702</v>
      </c>
      <c r="F319" s="74">
        <v>248364851</v>
      </c>
      <c r="G319" s="82">
        <v>3074</v>
      </c>
      <c r="H319" s="102" t="s">
        <v>14</v>
      </c>
      <c r="I319" s="83">
        <v>7730414199</v>
      </c>
      <c r="J319" s="84">
        <v>45722</v>
      </c>
      <c r="K319" s="74" t="s">
        <v>15</v>
      </c>
      <c r="L319" s="74" t="s">
        <v>33</v>
      </c>
      <c r="M319" s="76">
        <v>45661</v>
      </c>
      <c r="N319" s="76">
        <v>45697</v>
      </c>
      <c r="O319" s="73">
        <f t="shared" si="15"/>
        <v>1</v>
      </c>
      <c r="P319" s="73">
        <f>MONTH('RAW DATA'!$J319)</f>
        <v>3</v>
      </c>
      <c r="Q319" s="73" t="str">
        <f t="shared" si="16"/>
        <v>ICB</v>
      </c>
      <c r="R319" s="74" t="str">
        <f t="shared" si="17"/>
        <v>CHINA</v>
      </c>
      <c r="S319" s="74" t="str">
        <f>IF(OR('RAW DATA'!$D319="",'RAW DATA'!$C319='RAW DATA'!$D319),"NO",IF('RAW DATA'!$C319&lt;'RAW DATA'!$D319,"YES","NO"))</f>
        <v>NO</v>
      </c>
      <c r="T319" s="75" t="str">
        <f>IF('RAW DATA'!$D319='RAW DATA'!$E319,"YES","NO")</f>
        <v>NO</v>
      </c>
      <c r="U319" s="73" t="str">
        <f>IF(('RAW DATA'!$D319-'RAW DATA'!$M319)&lt;=5,"YES","NO")</f>
        <v>YES</v>
      </c>
    </row>
    <row r="320" spans="1:21" x14ac:dyDescent="0.25">
      <c r="A320" s="89">
        <v>515</v>
      </c>
      <c r="B320" s="90">
        <v>5547452999</v>
      </c>
      <c r="C320" s="91">
        <v>45702</v>
      </c>
      <c r="D320" s="91">
        <v>45664</v>
      </c>
      <c r="E320" s="91">
        <v>45702</v>
      </c>
      <c r="F320" s="90">
        <v>248364851</v>
      </c>
      <c r="G320" s="92">
        <v>12</v>
      </c>
      <c r="H320" s="101" t="s">
        <v>14</v>
      </c>
      <c r="I320" s="93">
        <v>7730414199</v>
      </c>
      <c r="J320" s="94">
        <v>45722</v>
      </c>
      <c r="K320" s="90" t="s">
        <v>15</v>
      </c>
      <c r="L320" s="90" t="s">
        <v>33</v>
      </c>
      <c r="M320" s="91">
        <v>45661</v>
      </c>
      <c r="N320" s="91">
        <v>45697</v>
      </c>
      <c r="O320" s="95">
        <f t="shared" si="15"/>
        <v>1</v>
      </c>
      <c r="P320" s="95">
        <f>MONTH('RAW DATA'!$J320)</f>
        <v>3</v>
      </c>
      <c r="Q320" s="95" t="str">
        <f t="shared" si="16"/>
        <v>ICB</v>
      </c>
      <c r="R320" s="90" t="str">
        <f t="shared" si="17"/>
        <v>CHINA</v>
      </c>
      <c r="S320" s="90" t="str">
        <f>IF(OR('RAW DATA'!$D320="",'RAW DATA'!$C320='RAW DATA'!$D320),"NO",IF('RAW DATA'!$C320&lt;'RAW DATA'!$D320,"YES","NO"))</f>
        <v>NO</v>
      </c>
      <c r="T320" s="96" t="str">
        <f>IF('RAW DATA'!$D320='RAW DATA'!$E320,"YES","NO")</f>
        <v>NO</v>
      </c>
      <c r="U320" s="95" t="str">
        <f>IF(('RAW DATA'!$D320-'RAW DATA'!$M320)&lt;=5,"YES","NO")</f>
        <v>YES</v>
      </c>
    </row>
    <row r="321" spans="1:21" x14ac:dyDescent="0.25">
      <c r="A321" s="77">
        <v>515</v>
      </c>
      <c r="B321" s="74">
        <v>5547453052</v>
      </c>
      <c r="C321" s="76">
        <v>45702</v>
      </c>
      <c r="D321" s="76">
        <v>45664</v>
      </c>
      <c r="E321" s="76">
        <v>45702</v>
      </c>
      <c r="F321" s="74">
        <v>248364851</v>
      </c>
      <c r="G321" s="82">
        <v>2191</v>
      </c>
      <c r="H321" s="102" t="s">
        <v>14</v>
      </c>
      <c r="I321" s="83">
        <v>7730414199</v>
      </c>
      <c r="J321" s="84">
        <v>45722</v>
      </c>
      <c r="K321" s="74" t="s">
        <v>15</v>
      </c>
      <c r="L321" s="74" t="s">
        <v>33</v>
      </c>
      <c r="M321" s="76">
        <v>45661</v>
      </c>
      <c r="N321" s="76">
        <v>45697</v>
      </c>
      <c r="O321" s="73">
        <f t="shared" si="15"/>
        <v>1</v>
      </c>
      <c r="P321" s="73">
        <f>MONTH('RAW DATA'!$J321)</f>
        <v>3</v>
      </c>
      <c r="Q321" s="73" t="str">
        <f t="shared" si="16"/>
        <v>ICB</v>
      </c>
      <c r="R321" s="74" t="str">
        <f t="shared" si="17"/>
        <v>CHINA</v>
      </c>
      <c r="S321" s="74" t="str">
        <f>IF(OR('RAW DATA'!$D321="",'RAW DATA'!$C321='RAW DATA'!$D321),"NO",IF('RAW DATA'!$C321&lt;'RAW DATA'!$D321,"YES","NO"))</f>
        <v>NO</v>
      </c>
      <c r="T321" s="75" t="str">
        <f>IF('RAW DATA'!$D321='RAW DATA'!$E321,"YES","NO")</f>
        <v>NO</v>
      </c>
      <c r="U321" s="73" t="str">
        <f>IF(('RAW DATA'!$D321-'RAW DATA'!$M321)&lt;=5,"YES","NO")</f>
        <v>YES</v>
      </c>
    </row>
    <row r="322" spans="1:21" x14ac:dyDescent="0.25">
      <c r="A322" s="89">
        <v>515</v>
      </c>
      <c r="B322" s="90">
        <v>5547453061</v>
      </c>
      <c r="C322" s="91">
        <v>45702</v>
      </c>
      <c r="D322" s="91">
        <v>45664</v>
      </c>
      <c r="E322" s="91">
        <v>45702</v>
      </c>
      <c r="F322" s="90">
        <v>248364851</v>
      </c>
      <c r="G322" s="92">
        <v>12098</v>
      </c>
      <c r="H322" s="101" t="s">
        <v>14</v>
      </c>
      <c r="I322" s="93">
        <v>7730414199</v>
      </c>
      <c r="J322" s="94">
        <v>45722</v>
      </c>
      <c r="K322" s="90" t="s">
        <v>15</v>
      </c>
      <c r="L322" s="90" t="s">
        <v>33</v>
      </c>
      <c r="M322" s="91">
        <v>45661</v>
      </c>
      <c r="N322" s="91">
        <v>45697</v>
      </c>
      <c r="O322" s="95">
        <f t="shared" si="15"/>
        <v>1</v>
      </c>
      <c r="P322" s="95">
        <f>MONTH('RAW DATA'!$J322)</f>
        <v>3</v>
      </c>
      <c r="Q322" s="95" t="str">
        <f t="shared" si="16"/>
        <v>ICB</v>
      </c>
      <c r="R322" s="90" t="str">
        <f t="shared" si="17"/>
        <v>CHINA</v>
      </c>
      <c r="S322" s="90" t="str">
        <f>IF(OR('RAW DATA'!$D322="",'RAW DATA'!$C322='RAW DATA'!$D322),"NO",IF('RAW DATA'!$C322&lt;'RAW DATA'!$D322,"YES","NO"))</f>
        <v>NO</v>
      </c>
      <c r="T322" s="96" t="str">
        <f>IF('RAW DATA'!$D322='RAW DATA'!$E322,"YES","NO")</f>
        <v>NO</v>
      </c>
      <c r="U322" s="95" t="str">
        <f>IF(('RAW DATA'!$D322-'RAW DATA'!$M322)&lt;=5,"YES","NO")</f>
        <v>YES</v>
      </c>
    </row>
    <row r="323" spans="1:21" x14ac:dyDescent="0.25">
      <c r="A323" s="77">
        <v>515</v>
      </c>
      <c r="B323" s="74">
        <v>5547453066</v>
      </c>
      <c r="C323" s="76">
        <v>45702</v>
      </c>
      <c r="D323" s="76">
        <v>45664</v>
      </c>
      <c r="E323" s="76">
        <v>45702</v>
      </c>
      <c r="F323" s="74">
        <v>248364851</v>
      </c>
      <c r="G323" s="82">
        <v>2585</v>
      </c>
      <c r="H323" s="102" t="s">
        <v>14</v>
      </c>
      <c r="I323" s="83">
        <v>7730414199</v>
      </c>
      <c r="J323" s="84">
        <v>45722</v>
      </c>
      <c r="K323" s="74" t="s">
        <v>15</v>
      </c>
      <c r="L323" s="74" t="s">
        <v>33</v>
      </c>
      <c r="M323" s="76">
        <v>45661</v>
      </c>
      <c r="N323" s="76">
        <v>45697</v>
      </c>
      <c r="O323" s="73">
        <f t="shared" si="15"/>
        <v>1</v>
      </c>
      <c r="P323" s="73">
        <f>MONTH('RAW DATA'!$J323)</f>
        <v>3</v>
      </c>
      <c r="Q323" s="73" t="str">
        <f t="shared" si="16"/>
        <v>ICB</v>
      </c>
      <c r="R323" s="74" t="str">
        <f t="shared" si="17"/>
        <v>CHINA</v>
      </c>
      <c r="S323" s="74" t="str">
        <f>IF(OR('RAW DATA'!$D323="",'RAW DATA'!$C323='RAW DATA'!$D323),"NO",IF('RAW DATA'!$C323&lt;'RAW DATA'!$D323,"YES","NO"))</f>
        <v>NO</v>
      </c>
      <c r="T323" s="75" t="str">
        <f>IF('RAW DATA'!$D323='RAW DATA'!$E323,"YES","NO")</f>
        <v>NO</v>
      </c>
      <c r="U323" s="73" t="str">
        <f>IF(('RAW DATA'!$D323-'RAW DATA'!$M323)&lt;=5,"YES","NO")</f>
        <v>YES</v>
      </c>
    </row>
    <row r="324" spans="1:21" x14ac:dyDescent="0.25">
      <c r="A324" s="89">
        <v>515</v>
      </c>
      <c r="B324" s="90">
        <v>5547453110</v>
      </c>
      <c r="C324" s="91">
        <v>45702</v>
      </c>
      <c r="D324" s="91">
        <v>45664</v>
      </c>
      <c r="E324" s="91">
        <v>45702</v>
      </c>
      <c r="F324" s="90">
        <v>248364851</v>
      </c>
      <c r="G324" s="92">
        <v>2639</v>
      </c>
      <c r="H324" s="101" t="s">
        <v>14</v>
      </c>
      <c r="I324" s="93">
        <v>7730414199</v>
      </c>
      <c r="J324" s="94">
        <v>45722</v>
      </c>
      <c r="K324" s="90" t="s">
        <v>15</v>
      </c>
      <c r="L324" s="90" t="s">
        <v>33</v>
      </c>
      <c r="M324" s="91">
        <v>45661</v>
      </c>
      <c r="N324" s="91">
        <v>45697</v>
      </c>
      <c r="O324" s="95">
        <f t="shared" si="15"/>
        <v>1</v>
      </c>
      <c r="P324" s="95">
        <f>MONTH('RAW DATA'!$J324)</f>
        <v>3</v>
      </c>
      <c r="Q324" s="95" t="str">
        <f t="shared" si="16"/>
        <v>ICB</v>
      </c>
      <c r="R324" s="90" t="str">
        <f t="shared" si="17"/>
        <v>CHINA</v>
      </c>
      <c r="S324" s="90" t="str">
        <f>IF(OR('RAW DATA'!$D324="",'RAW DATA'!$C324='RAW DATA'!$D324),"NO",IF('RAW DATA'!$C324&lt;'RAW DATA'!$D324,"YES","NO"))</f>
        <v>NO</v>
      </c>
      <c r="T324" s="96" t="str">
        <f>IF('RAW DATA'!$D324='RAW DATA'!$E324,"YES","NO")</f>
        <v>NO</v>
      </c>
      <c r="U324" s="95" t="str">
        <f>IF(('RAW DATA'!$D324-'RAW DATA'!$M324)&lt;=5,"YES","NO")</f>
        <v>YES</v>
      </c>
    </row>
    <row r="325" spans="1:21" x14ac:dyDescent="0.25">
      <c r="A325" s="77">
        <v>515</v>
      </c>
      <c r="B325" s="74">
        <v>5547453124</v>
      </c>
      <c r="C325" s="76">
        <v>45702</v>
      </c>
      <c r="D325" s="76">
        <v>45664</v>
      </c>
      <c r="E325" s="76">
        <v>45702</v>
      </c>
      <c r="F325" s="74">
        <v>248364851</v>
      </c>
      <c r="G325" s="82">
        <v>1465</v>
      </c>
      <c r="H325" s="102" t="s">
        <v>14</v>
      </c>
      <c r="I325" s="83">
        <v>7730414199</v>
      </c>
      <c r="J325" s="84">
        <v>45722</v>
      </c>
      <c r="K325" s="74" t="s">
        <v>15</v>
      </c>
      <c r="L325" s="74" t="s">
        <v>33</v>
      </c>
      <c r="M325" s="76">
        <v>45661</v>
      </c>
      <c r="N325" s="76">
        <v>45697</v>
      </c>
      <c r="O325" s="73">
        <f t="shared" si="15"/>
        <v>1</v>
      </c>
      <c r="P325" s="73">
        <f>MONTH('RAW DATA'!$J325)</f>
        <v>3</v>
      </c>
      <c r="Q325" s="73" t="str">
        <f t="shared" si="16"/>
        <v>ICB</v>
      </c>
      <c r="R325" s="74" t="str">
        <f t="shared" si="17"/>
        <v>CHINA</v>
      </c>
      <c r="S325" s="74" t="str">
        <f>IF(OR('RAW DATA'!$D325="",'RAW DATA'!$C325='RAW DATA'!$D325),"NO",IF('RAW DATA'!$C325&lt;'RAW DATA'!$D325,"YES","NO"))</f>
        <v>NO</v>
      </c>
      <c r="T325" s="75" t="str">
        <f>IF('RAW DATA'!$D325='RAW DATA'!$E325,"YES","NO")</f>
        <v>NO</v>
      </c>
      <c r="U325" s="73" t="str">
        <f>IF(('RAW DATA'!$D325-'RAW DATA'!$M325)&lt;=5,"YES","NO")</f>
        <v>YES</v>
      </c>
    </row>
    <row r="326" spans="1:21" x14ac:dyDescent="0.25">
      <c r="A326" s="89">
        <v>515</v>
      </c>
      <c r="B326" s="90">
        <v>5547453132</v>
      </c>
      <c r="C326" s="91">
        <v>45702</v>
      </c>
      <c r="D326" s="91">
        <v>45664</v>
      </c>
      <c r="E326" s="91">
        <v>45702</v>
      </c>
      <c r="F326" s="90">
        <v>248364851</v>
      </c>
      <c r="G326" s="92">
        <v>2019</v>
      </c>
      <c r="H326" s="101" t="s">
        <v>14</v>
      </c>
      <c r="I326" s="93">
        <v>7730414199</v>
      </c>
      <c r="J326" s="94">
        <v>45722</v>
      </c>
      <c r="K326" s="90" t="s">
        <v>15</v>
      </c>
      <c r="L326" s="90" t="s">
        <v>33</v>
      </c>
      <c r="M326" s="91">
        <v>45661</v>
      </c>
      <c r="N326" s="91">
        <v>45697</v>
      </c>
      <c r="O326" s="95">
        <f t="shared" si="15"/>
        <v>1</v>
      </c>
      <c r="P326" s="95">
        <f>MONTH('RAW DATA'!$J326)</f>
        <v>3</v>
      </c>
      <c r="Q326" s="95" t="str">
        <f t="shared" si="16"/>
        <v>ICB</v>
      </c>
      <c r="R326" s="90" t="str">
        <f t="shared" si="17"/>
        <v>CHINA</v>
      </c>
      <c r="S326" s="90" t="str">
        <f>IF(OR('RAW DATA'!$D326="",'RAW DATA'!$C326='RAW DATA'!$D326),"NO",IF('RAW DATA'!$C326&lt;'RAW DATA'!$D326,"YES","NO"))</f>
        <v>NO</v>
      </c>
      <c r="T326" s="96" t="str">
        <f>IF('RAW DATA'!$D326='RAW DATA'!$E326,"YES","NO")</f>
        <v>NO</v>
      </c>
      <c r="U326" s="95" t="str">
        <f>IF(('RAW DATA'!$D326-'RAW DATA'!$M326)&lt;=5,"YES","NO")</f>
        <v>YES</v>
      </c>
    </row>
    <row r="327" spans="1:21" x14ac:dyDescent="0.25">
      <c r="A327" s="77">
        <v>1589</v>
      </c>
      <c r="B327" s="74">
        <v>5220646015</v>
      </c>
      <c r="C327" s="76">
        <v>45700</v>
      </c>
      <c r="D327" s="76">
        <v>45663</v>
      </c>
      <c r="E327" s="76">
        <v>45700</v>
      </c>
      <c r="F327" s="74">
        <v>246923377</v>
      </c>
      <c r="G327" s="82">
        <v>1394</v>
      </c>
      <c r="H327" s="102" t="s">
        <v>14</v>
      </c>
      <c r="I327" s="83">
        <v>7730414199</v>
      </c>
      <c r="J327" s="84">
        <v>45722</v>
      </c>
      <c r="K327" s="74" t="s">
        <v>15</v>
      </c>
      <c r="L327" s="74" t="s">
        <v>33</v>
      </c>
      <c r="M327" s="76">
        <v>45659</v>
      </c>
      <c r="N327" s="76">
        <v>45699</v>
      </c>
      <c r="O327" s="73">
        <f t="shared" si="15"/>
        <v>1</v>
      </c>
      <c r="P327" s="73">
        <f>MONTH('RAW DATA'!$J327)</f>
        <v>3</v>
      </c>
      <c r="Q327" s="73" t="str">
        <f t="shared" si="16"/>
        <v>ICB</v>
      </c>
      <c r="R327" s="74" t="str">
        <f t="shared" si="17"/>
        <v>CHINA</v>
      </c>
      <c r="S327" s="74" t="str">
        <f>IF(OR('RAW DATA'!$D327="",'RAW DATA'!$C327='RAW DATA'!$D327),"NO",IF('RAW DATA'!$C327&lt;'RAW DATA'!$D327,"YES","NO"))</f>
        <v>NO</v>
      </c>
      <c r="T327" s="75" t="str">
        <f>IF('RAW DATA'!$D327='RAW DATA'!$E327,"YES","NO")</f>
        <v>NO</v>
      </c>
      <c r="U327" s="73" t="str">
        <f>IF(('RAW DATA'!$D327-'RAW DATA'!$M327)&lt;=5,"YES","NO")</f>
        <v>YES</v>
      </c>
    </row>
    <row r="328" spans="1:21" x14ac:dyDescent="0.25">
      <c r="A328" s="89">
        <v>1589</v>
      </c>
      <c r="B328" s="90">
        <v>5220647300</v>
      </c>
      <c r="C328" s="91">
        <v>45700</v>
      </c>
      <c r="D328" s="91">
        <v>45664</v>
      </c>
      <c r="E328" s="91">
        <v>45700</v>
      </c>
      <c r="F328" s="90">
        <v>246923377</v>
      </c>
      <c r="G328" s="92">
        <v>1107</v>
      </c>
      <c r="H328" s="101" t="s">
        <v>14</v>
      </c>
      <c r="I328" s="93">
        <v>7730414199</v>
      </c>
      <c r="J328" s="94">
        <v>45722</v>
      </c>
      <c r="K328" s="90" t="s">
        <v>15</v>
      </c>
      <c r="L328" s="90" t="s">
        <v>33</v>
      </c>
      <c r="M328" s="91">
        <v>45659</v>
      </c>
      <c r="N328" s="91">
        <v>45699</v>
      </c>
      <c r="O328" s="95">
        <f t="shared" si="15"/>
        <v>1</v>
      </c>
      <c r="P328" s="95">
        <f>MONTH('RAW DATA'!$J328)</f>
        <v>3</v>
      </c>
      <c r="Q328" s="95" t="str">
        <f t="shared" si="16"/>
        <v>ICB</v>
      </c>
      <c r="R328" s="90" t="str">
        <f t="shared" si="17"/>
        <v>CHINA</v>
      </c>
      <c r="S328" s="90" t="str">
        <f>IF(OR('RAW DATA'!$D328="",'RAW DATA'!$C328='RAW DATA'!$D328),"NO",IF('RAW DATA'!$C328&lt;'RAW DATA'!$D328,"YES","NO"))</f>
        <v>NO</v>
      </c>
      <c r="T328" s="96" t="str">
        <f>IF('RAW DATA'!$D328='RAW DATA'!$E328,"YES","NO")</f>
        <v>NO</v>
      </c>
      <c r="U328" s="95" t="str">
        <f>IF(('RAW DATA'!$D328-'RAW DATA'!$M328)&lt;=5,"YES","NO")</f>
        <v>YES</v>
      </c>
    </row>
    <row r="329" spans="1:21" x14ac:dyDescent="0.25">
      <c r="A329" s="77">
        <v>1589</v>
      </c>
      <c r="B329" s="74">
        <v>5220647301</v>
      </c>
      <c r="C329" s="76">
        <v>45700</v>
      </c>
      <c r="D329" s="76">
        <v>45664</v>
      </c>
      <c r="E329" s="76">
        <v>45700</v>
      </c>
      <c r="F329" s="74">
        <v>246923377</v>
      </c>
      <c r="G329" s="82">
        <v>14686</v>
      </c>
      <c r="H329" s="102" t="s">
        <v>14</v>
      </c>
      <c r="I329" s="83">
        <v>7730414199</v>
      </c>
      <c r="J329" s="84">
        <v>45722</v>
      </c>
      <c r="K329" s="74" t="s">
        <v>15</v>
      </c>
      <c r="L329" s="74" t="s">
        <v>33</v>
      </c>
      <c r="M329" s="76">
        <v>45659</v>
      </c>
      <c r="N329" s="76">
        <v>45699</v>
      </c>
      <c r="O329" s="73">
        <f t="shared" si="15"/>
        <v>1</v>
      </c>
      <c r="P329" s="73">
        <f>MONTH('RAW DATA'!$J329)</f>
        <v>3</v>
      </c>
      <c r="Q329" s="73" t="str">
        <f t="shared" si="16"/>
        <v>ICB</v>
      </c>
      <c r="R329" s="74" t="str">
        <f t="shared" si="17"/>
        <v>CHINA</v>
      </c>
      <c r="S329" s="74" t="str">
        <f>IF(OR('RAW DATA'!$D329="",'RAW DATA'!$C329='RAW DATA'!$D329),"NO",IF('RAW DATA'!$C329&lt;'RAW DATA'!$D329,"YES","NO"))</f>
        <v>NO</v>
      </c>
      <c r="T329" s="75" t="str">
        <f>IF('RAW DATA'!$D329='RAW DATA'!$E329,"YES","NO")</f>
        <v>NO</v>
      </c>
      <c r="U329" s="73" t="str">
        <f>IF(('RAW DATA'!$D329-'RAW DATA'!$M329)&lt;=5,"YES","NO")</f>
        <v>YES</v>
      </c>
    </row>
    <row r="330" spans="1:21" x14ac:dyDescent="0.25">
      <c r="A330" s="89">
        <v>1589</v>
      </c>
      <c r="B330" s="90">
        <v>5220647304</v>
      </c>
      <c r="C330" s="91">
        <v>45700</v>
      </c>
      <c r="D330" s="91">
        <v>45664</v>
      </c>
      <c r="E330" s="91">
        <v>45700</v>
      </c>
      <c r="F330" s="90">
        <v>246923377</v>
      </c>
      <c r="G330" s="92">
        <v>389</v>
      </c>
      <c r="H330" s="101" t="s">
        <v>14</v>
      </c>
      <c r="I330" s="93">
        <v>7730414199</v>
      </c>
      <c r="J330" s="94">
        <v>45722</v>
      </c>
      <c r="K330" s="90" t="s">
        <v>15</v>
      </c>
      <c r="L330" s="90" t="s">
        <v>33</v>
      </c>
      <c r="M330" s="91">
        <v>45659</v>
      </c>
      <c r="N330" s="91">
        <v>45699</v>
      </c>
      <c r="O330" s="95">
        <f t="shared" si="15"/>
        <v>1</v>
      </c>
      <c r="P330" s="95">
        <f>MONTH('RAW DATA'!$J330)</f>
        <v>3</v>
      </c>
      <c r="Q330" s="95" t="str">
        <f t="shared" si="16"/>
        <v>ICB</v>
      </c>
      <c r="R330" s="90" t="str">
        <f t="shared" si="17"/>
        <v>CHINA</v>
      </c>
      <c r="S330" s="90" t="str">
        <f>IF(OR('RAW DATA'!$D330="",'RAW DATA'!$C330='RAW DATA'!$D330),"NO",IF('RAW DATA'!$C330&lt;'RAW DATA'!$D330,"YES","NO"))</f>
        <v>NO</v>
      </c>
      <c r="T330" s="96" t="str">
        <f>IF('RAW DATA'!$D330='RAW DATA'!$E330,"YES","NO")</f>
        <v>NO</v>
      </c>
      <c r="U330" s="95" t="str">
        <f>IF(('RAW DATA'!$D330-'RAW DATA'!$M330)&lt;=5,"YES","NO")</f>
        <v>YES</v>
      </c>
    </row>
    <row r="331" spans="1:21" x14ac:dyDescent="0.25">
      <c r="A331" s="77">
        <v>1589</v>
      </c>
      <c r="B331" s="74">
        <v>5220647306</v>
      </c>
      <c r="C331" s="76">
        <v>45700</v>
      </c>
      <c r="D331" s="76">
        <v>45664</v>
      </c>
      <c r="E331" s="76">
        <v>45700</v>
      </c>
      <c r="F331" s="74">
        <v>246923377</v>
      </c>
      <c r="G331" s="82">
        <v>11091</v>
      </c>
      <c r="H331" s="102" t="s">
        <v>14</v>
      </c>
      <c r="I331" s="83">
        <v>7730414199</v>
      </c>
      <c r="J331" s="84">
        <v>45722</v>
      </c>
      <c r="K331" s="74" t="s">
        <v>15</v>
      </c>
      <c r="L331" s="74" t="s">
        <v>33</v>
      </c>
      <c r="M331" s="76">
        <v>45659</v>
      </c>
      <c r="N331" s="76">
        <v>45699</v>
      </c>
      <c r="O331" s="73">
        <f t="shared" ref="O331:O380" si="18">IF(D331="", "", IF(YEAR(D331)=2024, "", MONTH(D331)))</f>
        <v>1</v>
      </c>
      <c r="P331" s="73">
        <f>MONTH('RAW DATA'!$J331)</f>
        <v>3</v>
      </c>
      <c r="Q331" s="73" t="str">
        <f t="shared" ref="Q331:Q380" si="19">IF(OR(A331=71,A331=1595,A331=1588,A331=1594,A331=3547,A331=1571,A331=1538,A331=1570,A331=1569,A331=1590,A331=1591,A331=1589,A331=515,A331=1572,A331=3546,A331=1592,A331=3548,A331=122,A331=10171,A331=40,A331=35,A331=95,A331=381,A331=136,A331=375),"ICB","Vendor")</f>
        <v>ICB</v>
      </c>
      <c r="R331" s="74" t="str">
        <f t="shared" ref="R331:R380" si="20">IF(OR(A331=71,A331=515,A331=1592,A331=1589,A331=1591,A331=1571,A331=1572),"CHINA",IF(A331=35,"POLAND",
IF(A331=10171,"VIETNAM",
IF(A331=381,"TURKEY",
IF(A331=375,"CAMBODIA",
IF(A331=40,"AUSTRALIA",""))))))</f>
        <v>CHINA</v>
      </c>
      <c r="S331" s="74" t="str">
        <f>IF(OR('RAW DATA'!$D331="",'RAW DATA'!$C331='RAW DATA'!$D331),"NO",IF('RAW DATA'!$C331&lt;'RAW DATA'!$D331,"YES","NO"))</f>
        <v>NO</v>
      </c>
      <c r="T331" s="75" t="str">
        <f>IF('RAW DATA'!$D331='RAW DATA'!$E331,"YES","NO")</f>
        <v>NO</v>
      </c>
      <c r="U331" s="73" t="str">
        <f>IF(('RAW DATA'!$D331-'RAW DATA'!$M331)&lt;=5,"YES","NO")</f>
        <v>YES</v>
      </c>
    </row>
    <row r="332" spans="1:21" x14ac:dyDescent="0.25">
      <c r="A332" s="89">
        <v>1589</v>
      </c>
      <c r="B332" s="90">
        <v>5220648921</v>
      </c>
      <c r="C332" s="91">
        <v>45700</v>
      </c>
      <c r="D332" s="91">
        <v>45666</v>
      </c>
      <c r="E332" s="91">
        <v>45700</v>
      </c>
      <c r="F332" s="90">
        <v>246923377</v>
      </c>
      <c r="G332" s="92">
        <v>127</v>
      </c>
      <c r="H332" s="101" t="s">
        <v>14</v>
      </c>
      <c r="I332" s="93">
        <v>7730414199</v>
      </c>
      <c r="J332" s="94">
        <v>45722</v>
      </c>
      <c r="K332" s="90" t="s">
        <v>15</v>
      </c>
      <c r="L332" s="90" t="s">
        <v>33</v>
      </c>
      <c r="M332" s="91">
        <v>45659</v>
      </c>
      <c r="N332" s="91">
        <v>45699</v>
      </c>
      <c r="O332" s="95">
        <f t="shared" si="18"/>
        <v>1</v>
      </c>
      <c r="P332" s="95">
        <f>MONTH('RAW DATA'!$J332)</f>
        <v>3</v>
      </c>
      <c r="Q332" s="95" t="str">
        <f t="shared" si="19"/>
        <v>ICB</v>
      </c>
      <c r="R332" s="90" t="str">
        <f t="shared" si="20"/>
        <v>CHINA</v>
      </c>
      <c r="S332" s="90" t="str">
        <f>IF(OR('RAW DATA'!$D332="",'RAW DATA'!$C332='RAW DATA'!$D332),"NO",IF('RAW DATA'!$C332&lt;'RAW DATA'!$D332,"YES","NO"))</f>
        <v>NO</v>
      </c>
      <c r="T332" s="96" t="str">
        <f>IF('RAW DATA'!$D332='RAW DATA'!$E332,"YES","NO")</f>
        <v>NO</v>
      </c>
      <c r="U332" s="95" t="str">
        <f>IF(('RAW DATA'!$D332-'RAW DATA'!$M332)&lt;=5,"YES","NO")</f>
        <v>NO</v>
      </c>
    </row>
    <row r="333" spans="1:21" x14ac:dyDescent="0.25">
      <c r="A333" s="77">
        <v>71</v>
      </c>
      <c r="B333" s="74">
        <v>5282714854</v>
      </c>
      <c r="C333" s="76">
        <v>45772</v>
      </c>
      <c r="D333" s="76">
        <v>45667</v>
      </c>
      <c r="E333" s="76">
        <v>45772</v>
      </c>
      <c r="F333" s="74">
        <v>247437093</v>
      </c>
      <c r="G333" s="82">
        <v>2088</v>
      </c>
      <c r="H333" s="102" t="s">
        <v>14</v>
      </c>
      <c r="I333" s="83">
        <v>7730421712</v>
      </c>
      <c r="J333" s="84">
        <v>45785</v>
      </c>
      <c r="K333" s="74" t="s">
        <v>15</v>
      </c>
      <c r="L333" s="74" t="s">
        <v>34</v>
      </c>
      <c r="M333" s="76">
        <v>45664</v>
      </c>
      <c r="N333" s="76">
        <v>45699</v>
      </c>
      <c r="O333" s="73">
        <f t="shared" si="18"/>
        <v>1</v>
      </c>
      <c r="P333" s="73">
        <f>MONTH('RAW DATA'!$J333)</f>
        <v>5</v>
      </c>
      <c r="Q333" s="73" t="str">
        <f t="shared" si="19"/>
        <v>ICB</v>
      </c>
      <c r="R333" s="74" t="str">
        <f t="shared" si="20"/>
        <v>CHINA</v>
      </c>
      <c r="S333" s="74" t="str">
        <f>IF(OR('RAW DATA'!$D333="",'RAW DATA'!$C333='RAW DATA'!$D333),"NO",IF('RAW DATA'!$C333&lt;'RAW DATA'!$D333,"YES","NO"))</f>
        <v>NO</v>
      </c>
      <c r="T333" s="75" t="str">
        <f>IF('RAW DATA'!$D333='RAW DATA'!$E333,"YES","NO")</f>
        <v>NO</v>
      </c>
      <c r="U333" s="73" t="str">
        <f>IF(('RAW DATA'!$D333-'RAW DATA'!$M333)&lt;=5,"YES","NO")</f>
        <v>YES</v>
      </c>
    </row>
    <row r="334" spans="1:21" x14ac:dyDescent="0.25">
      <c r="A334" s="89">
        <v>71</v>
      </c>
      <c r="B334" s="90">
        <v>5282715049</v>
      </c>
      <c r="C334" s="91">
        <v>45772</v>
      </c>
      <c r="D334" s="91">
        <v>45667</v>
      </c>
      <c r="E334" s="91">
        <v>45772</v>
      </c>
      <c r="F334" s="90">
        <v>247437093</v>
      </c>
      <c r="G334" s="92">
        <v>1731</v>
      </c>
      <c r="H334" s="101" t="s">
        <v>14</v>
      </c>
      <c r="I334" s="93">
        <v>7730421712</v>
      </c>
      <c r="J334" s="94">
        <v>45785</v>
      </c>
      <c r="K334" s="90" t="s">
        <v>15</v>
      </c>
      <c r="L334" s="90" t="s">
        <v>34</v>
      </c>
      <c r="M334" s="91">
        <v>45664</v>
      </c>
      <c r="N334" s="91">
        <v>45699</v>
      </c>
      <c r="O334" s="95">
        <f t="shared" si="18"/>
        <v>1</v>
      </c>
      <c r="P334" s="95">
        <f>MONTH('RAW DATA'!$J334)</f>
        <v>5</v>
      </c>
      <c r="Q334" s="95" t="str">
        <f t="shared" si="19"/>
        <v>ICB</v>
      </c>
      <c r="R334" s="90" t="str">
        <f t="shared" si="20"/>
        <v>CHINA</v>
      </c>
      <c r="S334" s="90" t="str">
        <f>IF(OR('RAW DATA'!$D334="",'RAW DATA'!$C334='RAW DATA'!$D334),"NO",IF('RAW DATA'!$C334&lt;'RAW DATA'!$D334,"YES","NO"))</f>
        <v>NO</v>
      </c>
      <c r="T334" s="96" t="str">
        <f>IF('RAW DATA'!$D334='RAW DATA'!$E334,"YES","NO")</f>
        <v>NO</v>
      </c>
      <c r="U334" s="95" t="str">
        <f>IF(('RAW DATA'!$D334-'RAW DATA'!$M334)&lt;=5,"YES","NO")</f>
        <v>YES</v>
      </c>
    </row>
    <row r="335" spans="1:21" x14ac:dyDescent="0.25">
      <c r="A335" s="77">
        <v>71</v>
      </c>
      <c r="B335" s="74">
        <v>5282715059</v>
      </c>
      <c r="C335" s="76">
        <v>45707</v>
      </c>
      <c r="D335" s="76">
        <v>45667</v>
      </c>
      <c r="E335" s="76">
        <v>45707</v>
      </c>
      <c r="F335" s="74">
        <v>248077350</v>
      </c>
      <c r="G335" s="82">
        <v>2729</v>
      </c>
      <c r="H335" s="102" t="s">
        <v>14</v>
      </c>
      <c r="I335" s="83">
        <v>7730414199</v>
      </c>
      <c r="J335" s="84">
        <v>45722</v>
      </c>
      <c r="K335" s="74" t="s">
        <v>15</v>
      </c>
      <c r="L335" s="74" t="s">
        <v>33</v>
      </c>
      <c r="M335" s="76">
        <v>45664</v>
      </c>
      <c r="N335" s="76">
        <v>45699</v>
      </c>
      <c r="O335" s="73">
        <f t="shared" si="18"/>
        <v>1</v>
      </c>
      <c r="P335" s="73">
        <f>MONTH('RAW DATA'!$J335)</f>
        <v>3</v>
      </c>
      <c r="Q335" s="73" t="str">
        <f t="shared" si="19"/>
        <v>ICB</v>
      </c>
      <c r="R335" s="74" t="str">
        <f t="shared" si="20"/>
        <v>CHINA</v>
      </c>
      <c r="S335" s="74" t="str">
        <f>IF(OR('RAW DATA'!$D335="",'RAW DATA'!$C335='RAW DATA'!$D335),"NO",IF('RAW DATA'!$C335&lt;'RAW DATA'!$D335,"YES","NO"))</f>
        <v>NO</v>
      </c>
      <c r="T335" s="75" t="str">
        <f>IF('RAW DATA'!$D335='RAW DATA'!$E335,"YES","NO")</f>
        <v>NO</v>
      </c>
      <c r="U335" s="73" t="str">
        <f>IF(('RAW DATA'!$D335-'RAW DATA'!$M335)&lt;=5,"YES","NO")</f>
        <v>YES</v>
      </c>
    </row>
    <row r="336" spans="1:21" x14ac:dyDescent="0.25">
      <c r="A336" s="89">
        <v>71</v>
      </c>
      <c r="B336" s="90">
        <v>5282715060</v>
      </c>
      <c r="C336" s="91">
        <v>45707</v>
      </c>
      <c r="D336" s="91">
        <v>45667</v>
      </c>
      <c r="E336" s="91">
        <v>45707</v>
      </c>
      <c r="F336" s="90">
        <v>248077350</v>
      </c>
      <c r="G336" s="92">
        <v>2729</v>
      </c>
      <c r="H336" s="101" t="s">
        <v>14</v>
      </c>
      <c r="I336" s="93">
        <v>7730414199</v>
      </c>
      <c r="J336" s="94">
        <v>45722</v>
      </c>
      <c r="K336" s="90" t="s">
        <v>15</v>
      </c>
      <c r="L336" s="90" t="s">
        <v>33</v>
      </c>
      <c r="M336" s="91">
        <v>45664</v>
      </c>
      <c r="N336" s="91">
        <v>45699</v>
      </c>
      <c r="O336" s="95">
        <f t="shared" si="18"/>
        <v>1</v>
      </c>
      <c r="P336" s="95">
        <f>MONTH('RAW DATA'!$J336)</f>
        <v>3</v>
      </c>
      <c r="Q336" s="95" t="str">
        <f t="shared" si="19"/>
        <v>ICB</v>
      </c>
      <c r="R336" s="90" t="str">
        <f t="shared" si="20"/>
        <v>CHINA</v>
      </c>
      <c r="S336" s="90" t="str">
        <f>IF(OR('RAW DATA'!$D336="",'RAW DATA'!$C336='RAW DATA'!$D336),"NO",IF('RAW DATA'!$C336&lt;'RAW DATA'!$D336,"YES","NO"))</f>
        <v>NO</v>
      </c>
      <c r="T336" s="96" t="str">
        <f>IF('RAW DATA'!$D336='RAW DATA'!$E336,"YES","NO")</f>
        <v>NO</v>
      </c>
      <c r="U336" s="95" t="str">
        <f>IF(('RAW DATA'!$D336-'RAW DATA'!$M336)&lt;=5,"YES","NO")</f>
        <v>YES</v>
      </c>
    </row>
    <row r="337" spans="1:21" x14ac:dyDescent="0.25">
      <c r="A337" s="77">
        <v>71</v>
      </c>
      <c r="B337" s="74">
        <v>5282715062</v>
      </c>
      <c r="C337" s="76">
        <v>45707</v>
      </c>
      <c r="D337" s="76">
        <v>45667</v>
      </c>
      <c r="E337" s="76">
        <v>45707</v>
      </c>
      <c r="F337" s="74">
        <v>248077350</v>
      </c>
      <c r="G337" s="82">
        <v>2729</v>
      </c>
      <c r="H337" s="102" t="s">
        <v>14</v>
      </c>
      <c r="I337" s="83">
        <v>7730414199</v>
      </c>
      <c r="J337" s="84">
        <v>45722</v>
      </c>
      <c r="K337" s="74" t="s">
        <v>15</v>
      </c>
      <c r="L337" s="74" t="s">
        <v>33</v>
      </c>
      <c r="M337" s="76">
        <v>45664</v>
      </c>
      <c r="N337" s="76">
        <v>45699</v>
      </c>
      <c r="O337" s="73">
        <f t="shared" si="18"/>
        <v>1</v>
      </c>
      <c r="P337" s="73">
        <f>MONTH('RAW DATA'!$J337)</f>
        <v>3</v>
      </c>
      <c r="Q337" s="73" t="str">
        <f t="shared" si="19"/>
        <v>ICB</v>
      </c>
      <c r="R337" s="74" t="str">
        <f t="shared" si="20"/>
        <v>CHINA</v>
      </c>
      <c r="S337" s="74" t="str">
        <f>IF(OR('RAW DATA'!$D337="",'RAW DATA'!$C337='RAW DATA'!$D337),"NO",IF('RAW DATA'!$C337&lt;'RAW DATA'!$D337,"YES","NO"))</f>
        <v>NO</v>
      </c>
      <c r="T337" s="75" t="str">
        <f>IF('RAW DATA'!$D337='RAW DATA'!$E337,"YES","NO")</f>
        <v>NO</v>
      </c>
      <c r="U337" s="73" t="str">
        <f>IF(('RAW DATA'!$D337-'RAW DATA'!$M337)&lt;=5,"YES","NO")</f>
        <v>YES</v>
      </c>
    </row>
    <row r="338" spans="1:21" x14ac:dyDescent="0.25">
      <c r="A338" s="89">
        <v>71</v>
      </c>
      <c r="B338" s="90">
        <v>5282715064</v>
      </c>
      <c r="C338" s="91">
        <v>45707</v>
      </c>
      <c r="D338" s="91">
        <v>45667</v>
      </c>
      <c r="E338" s="91">
        <v>45707</v>
      </c>
      <c r="F338" s="90">
        <v>248077350</v>
      </c>
      <c r="G338" s="92">
        <v>2729</v>
      </c>
      <c r="H338" s="101" t="s">
        <v>14</v>
      </c>
      <c r="I338" s="93">
        <v>7730414199</v>
      </c>
      <c r="J338" s="94">
        <v>45722</v>
      </c>
      <c r="K338" s="90" t="s">
        <v>15</v>
      </c>
      <c r="L338" s="90" t="s">
        <v>33</v>
      </c>
      <c r="M338" s="91">
        <v>45664</v>
      </c>
      <c r="N338" s="91">
        <v>45699</v>
      </c>
      <c r="O338" s="95">
        <f t="shared" si="18"/>
        <v>1</v>
      </c>
      <c r="P338" s="95">
        <f>MONTH('RAW DATA'!$J338)</f>
        <v>3</v>
      </c>
      <c r="Q338" s="95" t="str">
        <f t="shared" si="19"/>
        <v>ICB</v>
      </c>
      <c r="R338" s="90" t="str">
        <f t="shared" si="20"/>
        <v>CHINA</v>
      </c>
      <c r="S338" s="90" t="str">
        <f>IF(OR('RAW DATA'!$D338="",'RAW DATA'!$C338='RAW DATA'!$D338),"NO",IF('RAW DATA'!$C338&lt;'RAW DATA'!$D338,"YES","NO"))</f>
        <v>NO</v>
      </c>
      <c r="T338" s="96" t="str">
        <f>IF('RAW DATA'!$D338='RAW DATA'!$E338,"YES","NO")</f>
        <v>NO</v>
      </c>
      <c r="U338" s="95" t="str">
        <f>IF(('RAW DATA'!$D338-'RAW DATA'!$M338)&lt;=5,"YES","NO")</f>
        <v>YES</v>
      </c>
    </row>
    <row r="339" spans="1:21" x14ac:dyDescent="0.25">
      <c r="A339" s="77">
        <v>71</v>
      </c>
      <c r="B339" s="74">
        <v>5282715066</v>
      </c>
      <c r="C339" s="76">
        <v>45707</v>
      </c>
      <c r="D339" s="76">
        <v>45667</v>
      </c>
      <c r="E339" s="76">
        <v>45707</v>
      </c>
      <c r="F339" s="74">
        <v>248077350</v>
      </c>
      <c r="G339" s="82">
        <v>2729</v>
      </c>
      <c r="H339" s="102" t="s">
        <v>14</v>
      </c>
      <c r="I339" s="83">
        <v>7730414199</v>
      </c>
      <c r="J339" s="84">
        <v>45722</v>
      </c>
      <c r="K339" s="74" t="s">
        <v>15</v>
      </c>
      <c r="L339" s="74" t="s">
        <v>33</v>
      </c>
      <c r="M339" s="76">
        <v>45664</v>
      </c>
      <c r="N339" s="76">
        <v>45699</v>
      </c>
      <c r="O339" s="73">
        <f t="shared" si="18"/>
        <v>1</v>
      </c>
      <c r="P339" s="73">
        <f>MONTH('RAW DATA'!$J339)</f>
        <v>3</v>
      </c>
      <c r="Q339" s="73" t="str">
        <f t="shared" si="19"/>
        <v>ICB</v>
      </c>
      <c r="R339" s="74" t="str">
        <f t="shared" si="20"/>
        <v>CHINA</v>
      </c>
      <c r="S339" s="74" t="str">
        <f>IF(OR('RAW DATA'!$D339="",'RAW DATA'!$C339='RAW DATA'!$D339),"NO",IF('RAW DATA'!$C339&lt;'RAW DATA'!$D339,"YES","NO"))</f>
        <v>NO</v>
      </c>
      <c r="T339" s="75" t="str">
        <f>IF('RAW DATA'!$D339='RAW DATA'!$E339,"YES","NO")</f>
        <v>NO</v>
      </c>
      <c r="U339" s="73" t="str">
        <f>IF(('RAW DATA'!$D339-'RAW DATA'!$M339)&lt;=5,"YES","NO")</f>
        <v>YES</v>
      </c>
    </row>
    <row r="340" spans="1:21" x14ac:dyDescent="0.25">
      <c r="A340" s="89">
        <v>71</v>
      </c>
      <c r="B340" s="90">
        <v>5282715067</v>
      </c>
      <c r="C340" s="91">
        <v>45708</v>
      </c>
      <c r="D340" s="91">
        <v>45667</v>
      </c>
      <c r="E340" s="91">
        <v>45708</v>
      </c>
      <c r="F340" s="90" t="s">
        <v>37</v>
      </c>
      <c r="G340" s="92">
        <v>2729</v>
      </c>
      <c r="H340" s="101" t="s">
        <v>14</v>
      </c>
      <c r="I340" s="93">
        <v>7730414199</v>
      </c>
      <c r="J340" s="94">
        <v>45722</v>
      </c>
      <c r="K340" s="90" t="s">
        <v>15</v>
      </c>
      <c r="L340" s="90" t="s">
        <v>33</v>
      </c>
      <c r="M340" s="91">
        <v>45664</v>
      </c>
      <c r="N340" s="91">
        <v>45699</v>
      </c>
      <c r="O340" s="95">
        <f t="shared" si="18"/>
        <v>1</v>
      </c>
      <c r="P340" s="95">
        <f>MONTH('RAW DATA'!$J340)</f>
        <v>3</v>
      </c>
      <c r="Q340" s="95" t="str">
        <f t="shared" si="19"/>
        <v>ICB</v>
      </c>
      <c r="R340" s="90" t="str">
        <f t="shared" si="20"/>
        <v>CHINA</v>
      </c>
      <c r="S340" s="90" t="str">
        <f>IF(OR('RAW DATA'!$D340="",'RAW DATA'!$C340='RAW DATA'!$D340),"NO",IF('RAW DATA'!$C340&lt;'RAW DATA'!$D340,"YES","NO"))</f>
        <v>NO</v>
      </c>
      <c r="T340" s="96" t="str">
        <f>IF('RAW DATA'!$D340='RAW DATA'!$E340,"YES","NO")</f>
        <v>NO</v>
      </c>
      <c r="U340" s="95" t="str">
        <f>IF(('RAW DATA'!$D340-'RAW DATA'!$M340)&lt;=5,"YES","NO")</f>
        <v>YES</v>
      </c>
    </row>
    <row r="341" spans="1:21" x14ac:dyDescent="0.25">
      <c r="A341" s="77">
        <v>71</v>
      </c>
      <c r="B341" s="74">
        <v>5282715069</v>
      </c>
      <c r="C341" s="76">
        <v>45707</v>
      </c>
      <c r="D341" s="76">
        <v>45667</v>
      </c>
      <c r="E341" s="76">
        <v>45707</v>
      </c>
      <c r="F341" s="74" t="s">
        <v>37</v>
      </c>
      <c r="G341" s="82">
        <v>2729</v>
      </c>
      <c r="H341" s="102" t="s">
        <v>14</v>
      </c>
      <c r="I341" s="83">
        <v>7730414199</v>
      </c>
      <c r="J341" s="84">
        <v>45722</v>
      </c>
      <c r="K341" s="74" t="s">
        <v>15</v>
      </c>
      <c r="L341" s="74" t="s">
        <v>33</v>
      </c>
      <c r="M341" s="76">
        <v>45664</v>
      </c>
      <c r="N341" s="76">
        <v>45699</v>
      </c>
      <c r="O341" s="73">
        <f t="shared" si="18"/>
        <v>1</v>
      </c>
      <c r="P341" s="73">
        <f>MONTH('RAW DATA'!$J341)</f>
        <v>3</v>
      </c>
      <c r="Q341" s="73" t="str">
        <f t="shared" si="19"/>
        <v>ICB</v>
      </c>
      <c r="R341" s="74" t="str">
        <f t="shared" si="20"/>
        <v>CHINA</v>
      </c>
      <c r="S341" s="74" t="str">
        <f>IF(OR('RAW DATA'!$D341="",'RAW DATA'!$C341='RAW DATA'!$D341),"NO",IF('RAW DATA'!$C341&lt;'RAW DATA'!$D341,"YES","NO"))</f>
        <v>NO</v>
      </c>
      <c r="T341" s="75" t="str">
        <f>IF('RAW DATA'!$D341='RAW DATA'!$E341,"YES","NO")</f>
        <v>NO</v>
      </c>
      <c r="U341" s="73" t="str">
        <f>IF(('RAW DATA'!$D341-'RAW DATA'!$M341)&lt;=5,"YES","NO")</f>
        <v>YES</v>
      </c>
    </row>
    <row r="342" spans="1:21" x14ac:dyDescent="0.25">
      <c r="A342" s="89">
        <v>71</v>
      </c>
      <c r="B342" s="90">
        <v>5282715070</v>
      </c>
      <c r="C342" s="91">
        <v>45707</v>
      </c>
      <c r="D342" s="91">
        <v>45667</v>
      </c>
      <c r="E342" s="91">
        <v>45707</v>
      </c>
      <c r="F342" s="90">
        <v>248077350</v>
      </c>
      <c r="G342" s="92">
        <v>2729</v>
      </c>
      <c r="H342" s="101" t="s">
        <v>14</v>
      </c>
      <c r="I342" s="93">
        <v>7730414199</v>
      </c>
      <c r="J342" s="94">
        <v>45722</v>
      </c>
      <c r="K342" s="90" t="s">
        <v>15</v>
      </c>
      <c r="L342" s="90" t="s">
        <v>33</v>
      </c>
      <c r="M342" s="91">
        <v>45664</v>
      </c>
      <c r="N342" s="91">
        <v>45699</v>
      </c>
      <c r="O342" s="95">
        <f t="shared" si="18"/>
        <v>1</v>
      </c>
      <c r="P342" s="95">
        <f>MONTH('RAW DATA'!$J342)</f>
        <v>3</v>
      </c>
      <c r="Q342" s="95" t="str">
        <f t="shared" si="19"/>
        <v>ICB</v>
      </c>
      <c r="R342" s="90" t="str">
        <f t="shared" si="20"/>
        <v>CHINA</v>
      </c>
      <c r="S342" s="90" t="str">
        <f>IF(OR('RAW DATA'!$D342="",'RAW DATA'!$C342='RAW DATA'!$D342),"NO",IF('RAW DATA'!$C342&lt;'RAW DATA'!$D342,"YES","NO"))</f>
        <v>NO</v>
      </c>
      <c r="T342" s="96" t="str">
        <f>IF('RAW DATA'!$D342='RAW DATA'!$E342,"YES","NO")</f>
        <v>NO</v>
      </c>
      <c r="U342" s="95" t="str">
        <f>IF(('RAW DATA'!$D342-'RAW DATA'!$M342)&lt;=5,"YES","NO")</f>
        <v>YES</v>
      </c>
    </row>
    <row r="343" spans="1:21" x14ac:dyDescent="0.25">
      <c r="A343" s="77">
        <v>71</v>
      </c>
      <c r="B343" s="74">
        <v>5282715346</v>
      </c>
      <c r="C343" s="76">
        <v>45772</v>
      </c>
      <c r="D343" s="76">
        <v>45669</v>
      </c>
      <c r="E343" s="76">
        <v>45772</v>
      </c>
      <c r="F343" s="74">
        <v>247437093</v>
      </c>
      <c r="G343" s="82">
        <v>4516</v>
      </c>
      <c r="H343" s="102" t="s">
        <v>14</v>
      </c>
      <c r="I343" s="83">
        <v>7730421712</v>
      </c>
      <c r="J343" s="84">
        <v>45785</v>
      </c>
      <c r="K343" s="74" t="s">
        <v>15</v>
      </c>
      <c r="L343" s="74" t="s">
        <v>34</v>
      </c>
      <c r="M343" s="76">
        <v>45664</v>
      </c>
      <c r="N343" s="76">
        <v>45699</v>
      </c>
      <c r="O343" s="73">
        <f t="shared" si="18"/>
        <v>1</v>
      </c>
      <c r="P343" s="73">
        <f>MONTH('RAW DATA'!$J343)</f>
        <v>5</v>
      </c>
      <c r="Q343" s="73" t="str">
        <f t="shared" si="19"/>
        <v>ICB</v>
      </c>
      <c r="R343" s="74" t="str">
        <f t="shared" si="20"/>
        <v>CHINA</v>
      </c>
      <c r="S343" s="74" t="str">
        <f>IF(OR('RAW DATA'!$D343="",'RAW DATA'!$C343='RAW DATA'!$D343),"NO",IF('RAW DATA'!$C343&lt;'RAW DATA'!$D343,"YES","NO"))</f>
        <v>NO</v>
      </c>
      <c r="T343" s="75" t="str">
        <f>IF('RAW DATA'!$D343='RAW DATA'!$E343,"YES","NO")</f>
        <v>NO</v>
      </c>
      <c r="U343" s="73" t="str">
        <f>IF(('RAW DATA'!$D343-'RAW DATA'!$M343)&lt;=5,"YES","NO")</f>
        <v>YES</v>
      </c>
    </row>
    <row r="344" spans="1:21" x14ac:dyDescent="0.25">
      <c r="A344" s="89">
        <v>71</v>
      </c>
      <c r="B344" s="90">
        <v>5282740361</v>
      </c>
      <c r="C344" s="91">
        <v>45707</v>
      </c>
      <c r="D344" s="91">
        <v>45678</v>
      </c>
      <c r="E344" s="91">
        <v>45707</v>
      </c>
      <c r="F344" s="90" t="s">
        <v>37</v>
      </c>
      <c r="G344" s="92">
        <v>1717</v>
      </c>
      <c r="H344" s="101" t="s">
        <v>14</v>
      </c>
      <c r="I344" s="93">
        <v>7730414199</v>
      </c>
      <c r="J344" s="94">
        <v>45722</v>
      </c>
      <c r="K344" s="90" t="s">
        <v>15</v>
      </c>
      <c r="L344" s="90" t="s">
        <v>33</v>
      </c>
      <c r="M344" s="91">
        <v>45664</v>
      </c>
      <c r="N344" s="91">
        <v>45699</v>
      </c>
      <c r="O344" s="95">
        <f t="shared" si="18"/>
        <v>1</v>
      </c>
      <c r="P344" s="95">
        <f>MONTH('RAW DATA'!$J344)</f>
        <v>3</v>
      </c>
      <c r="Q344" s="95" t="str">
        <f t="shared" si="19"/>
        <v>ICB</v>
      </c>
      <c r="R344" s="90" t="str">
        <f t="shared" si="20"/>
        <v>CHINA</v>
      </c>
      <c r="S344" s="90" t="str">
        <f>IF(OR('RAW DATA'!$D344="",'RAW DATA'!$C344='RAW DATA'!$D344),"NO",IF('RAW DATA'!$C344&lt;'RAW DATA'!$D344,"YES","NO"))</f>
        <v>NO</v>
      </c>
      <c r="T344" s="96" t="str">
        <f>IF('RAW DATA'!$D344='RAW DATA'!$E344,"YES","NO")</f>
        <v>NO</v>
      </c>
      <c r="U344" s="95" t="str">
        <f>IF(('RAW DATA'!$D344-'RAW DATA'!$M344)&lt;=5,"YES","NO")</f>
        <v>NO</v>
      </c>
    </row>
    <row r="345" spans="1:21" x14ac:dyDescent="0.25">
      <c r="A345" s="77">
        <v>71</v>
      </c>
      <c r="B345" s="74">
        <v>5282740364</v>
      </c>
      <c r="C345" s="76">
        <v>45707</v>
      </c>
      <c r="D345" s="76">
        <v>45678</v>
      </c>
      <c r="E345" s="76">
        <v>45707</v>
      </c>
      <c r="F345" s="74">
        <v>248077350</v>
      </c>
      <c r="G345" s="82">
        <v>45963</v>
      </c>
      <c r="H345" s="102" t="s">
        <v>14</v>
      </c>
      <c r="I345" s="83">
        <v>7730414199</v>
      </c>
      <c r="J345" s="84">
        <v>45722</v>
      </c>
      <c r="K345" s="74" t="s">
        <v>15</v>
      </c>
      <c r="L345" s="74" t="s">
        <v>33</v>
      </c>
      <c r="M345" s="76">
        <v>45664</v>
      </c>
      <c r="N345" s="76">
        <v>45699</v>
      </c>
      <c r="O345" s="73">
        <f t="shared" si="18"/>
        <v>1</v>
      </c>
      <c r="P345" s="73">
        <f>MONTH('RAW DATA'!$J345)</f>
        <v>3</v>
      </c>
      <c r="Q345" s="73" t="str">
        <f t="shared" si="19"/>
        <v>ICB</v>
      </c>
      <c r="R345" s="74" t="str">
        <f t="shared" si="20"/>
        <v>CHINA</v>
      </c>
      <c r="S345" s="74" t="str">
        <f>IF(OR('RAW DATA'!$D345="",'RAW DATA'!$C345='RAW DATA'!$D345),"NO",IF('RAW DATA'!$C345&lt;'RAW DATA'!$D345,"YES","NO"))</f>
        <v>NO</v>
      </c>
      <c r="T345" s="75" t="str">
        <f>IF('RAW DATA'!$D345='RAW DATA'!$E345,"YES","NO")</f>
        <v>NO</v>
      </c>
      <c r="U345" s="73" t="str">
        <f>IF(('RAW DATA'!$D345-'RAW DATA'!$M345)&lt;=5,"YES","NO")</f>
        <v>NO</v>
      </c>
    </row>
    <row r="346" spans="1:21" x14ac:dyDescent="0.25">
      <c r="A346" s="89">
        <v>71</v>
      </c>
      <c r="B346" s="90">
        <v>5282790290</v>
      </c>
      <c r="C346" s="91">
        <v>45707</v>
      </c>
      <c r="D346" s="91">
        <v>45707</v>
      </c>
      <c r="E346" s="91">
        <v>45707</v>
      </c>
      <c r="F346" s="90" t="s">
        <v>37</v>
      </c>
      <c r="G346" s="92">
        <v>8559</v>
      </c>
      <c r="H346" s="101" t="s">
        <v>14</v>
      </c>
      <c r="I346" s="93">
        <v>7730414199</v>
      </c>
      <c r="J346" s="94">
        <v>45722</v>
      </c>
      <c r="K346" s="90" t="s">
        <v>15</v>
      </c>
      <c r="L346" s="90" t="s">
        <v>33</v>
      </c>
      <c r="M346" s="91">
        <v>45664</v>
      </c>
      <c r="N346" s="91">
        <v>45699</v>
      </c>
      <c r="O346" s="95">
        <f t="shared" si="18"/>
        <v>2</v>
      </c>
      <c r="P346" s="95">
        <f>MONTH('RAW DATA'!$J346)</f>
        <v>3</v>
      </c>
      <c r="Q346" s="95" t="str">
        <f t="shared" si="19"/>
        <v>ICB</v>
      </c>
      <c r="R346" s="90" t="str">
        <f t="shared" si="20"/>
        <v>CHINA</v>
      </c>
      <c r="S346" s="90" t="str">
        <f>IF(OR('RAW DATA'!$D346="",'RAW DATA'!$C346='RAW DATA'!$D346),"NO",IF('RAW DATA'!$C346&lt;'RAW DATA'!$D346,"YES","NO"))</f>
        <v>NO</v>
      </c>
      <c r="T346" s="96" t="str">
        <f>IF('RAW DATA'!$D346='RAW DATA'!$E346,"YES","NO")</f>
        <v>YES</v>
      </c>
      <c r="U346" s="95" t="str">
        <f>IF(('RAW DATA'!$D346-'RAW DATA'!$M346)&lt;=5,"YES","NO")</f>
        <v>NO</v>
      </c>
    </row>
    <row r="347" spans="1:21" x14ac:dyDescent="0.25">
      <c r="A347" s="77">
        <v>10171</v>
      </c>
      <c r="B347" s="74">
        <v>5481460239</v>
      </c>
      <c r="C347" s="76">
        <v>45675</v>
      </c>
      <c r="D347" s="76">
        <v>45675</v>
      </c>
      <c r="E347" s="76">
        <v>45675</v>
      </c>
      <c r="F347" s="74">
        <v>246192002</v>
      </c>
      <c r="G347" s="82">
        <v>5400</v>
      </c>
      <c r="H347" s="102" t="s">
        <v>14</v>
      </c>
      <c r="I347" s="83">
        <v>7730414199</v>
      </c>
      <c r="J347" s="84">
        <v>45722</v>
      </c>
      <c r="K347" s="74" t="s">
        <v>15</v>
      </c>
      <c r="L347" s="74" t="s">
        <v>33</v>
      </c>
      <c r="M347" s="76">
        <v>45670</v>
      </c>
      <c r="N347" s="76">
        <v>45699</v>
      </c>
      <c r="O347" s="73">
        <f t="shared" si="18"/>
        <v>1</v>
      </c>
      <c r="P347" s="73">
        <f>MONTH('RAW DATA'!$J347)</f>
        <v>3</v>
      </c>
      <c r="Q347" s="73" t="str">
        <f t="shared" si="19"/>
        <v>ICB</v>
      </c>
      <c r="R347" s="74" t="str">
        <f t="shared" si="20"/>
        <v>VIETNAM</v>
      </c>
      <c r="S347" s="74" t="str">
        <f>IF(OR('RAW DATA'!$D347="",'RAW DATA'!$C347='RAW DATA'!$D347),"NO",IF('RAW DATA'!$C347&lt;'RAW DATA'!$D347,"YES","NO"))</f>
        <v>NO</v>
      </c>
      <c r="T347" s="75" t="str">
        <f>IF('RAW DATA'!$D347='RAW DATA'!$E347,"YES","NO")</f>
        <v>YES</v>
      </c>
      <c r="U347" s="73" t="str">
        <f>IF(('RAW DATA'!$D347-'RAW DATA'!$M347)&lt;=5,"YES","NO")</f>
        <v>YES</v>
      </c>
    </row>
    <row r="348" spans="1:21" x14ac:dyDescent="0.25">
      <c r="A348" s="89">
        <v>515</v>
      </c>
      <c r="B348" s="90">
        <v>5547453075</v>
      </c>
      <c r="C348" s="91">
        <v>45702</v>
      </c>
      <c r="D348" s="91">
        <v>45664</v>
      </c>
      <c r="E348" s="91">
        <v>45702</v>
      </c>
      <c r="F348" s="90">
        <v>248476838</v>
      </c>
      <c r="G348" s="92">
        <v>2662</v>
      </c>
      <c r="H348" s="101" t="s">
        <v>14</v>
      </c>
      <c r="I348" s="93">
        <v>7730414199</v>
      </c>
      <c r="J348" s="94">
        <v>45722</v>
      </c>
      <c r="K348" s="90" t="s">
        <v>15</v>
      </c>
      <c r="L348" s="90" t="s">
        <v>33</v>
      </c>
      <c r="M348" s="91">
        <v>45661</v>
      </c>
      <c r="N348" s="91">
        <v>45699</v>
      </c>
      <c r="O348" s="95">
        <f t="shared" si="18"/>
        <v>1</v>
      </c>
      <c r="P348" s="95">
        <f>MONTH('RAW DATA'!$J348)</f>
        <v>3</v>
      </c>
      <c r="Q348" s="95" t="str">
        <f t="shared" si="19"/>
        <v>ICB</v>
      </c>
      <c r="R348" s="90" t="str">
        <f t="shared" si="20"/>
        <v>CHINA</v>
      </c>
      <c r="S348" s="90" t="str">
        <f>IF(OR('RAW DATA'!$D348="",'RAW DATA'!$C348='RAW DATA'!$D348),"NO",IF('RAW DATA'!$C348&lt;'RAW DATA'!$D348,"YES","NO"))</f>
        <v>NO</v>
      </c>
      <c r="T348" s="96" t="str">
        <f>IF('RAW DATA'!$D348='RAW DATA'!$E348,"YES","NO")</f>
        <v>NO</v>
      </c>
      <c r="U348" s="95" t="str">
        <f>IF(('RAW DATA'!$D348-'RAW DATA'!$M348)&lt;=5,"YES","NO")</f>
        <v>YES</v>
      </c>
    </row>
    <row r="349" spans="1:21" x14ac:dyDescent="0.25">
      <c r="A349" s="77">
        <v>515</v>
      </c>
      <c r="B349" s="74">
        <v>5547453107</v>
      </c>
      <c r="C349" s="76">
        <v>45702</v>
      </c>
      <c r="D349" s="76">
        <v>45664</v>
      </c>
      <c r="E349" s="76">
        <v>45702</v>
      </c>
      <c r="F349" s="74">
        <v>248476838</v>
      </c>
      <c r="G349" s="82">
        <v>181</v>
      </c>
      <c r="H349" s="102" t="s">
        <v>14</v>
      </c>
      <c r="I349" s="83">
        <v>7730414199</v>
      </c>
      <c r="J349" s="84">
        <v>45722</v>
      </c>
      <c r="K349" s="74" t="s">
        <v>15</v>
      </c>
      <c r="L349" s="74" t="s">
        <v>33</v>
      </c>
      <c r="M349" s="76">
        <v>45661</v>
      </c>
      <c r="N349" s="76">
        <v>45699</v>
      </c>
      <c r="O349" s="73">
        <f t="shared" si="18"/>
        <v>1</v>
      </c>
      <c r="P349" s="73">
        <f>MONTH('RAW DATA'!$J349)</f>
        <v>3</v>
      </c>
      <c r="Q349" s="73" t="str">
        <f t="shared" si="19"/>
        <v>ICB</v>
      </c>
      <c r="R349" s="74" t="str">
        <f t="shared" si="20"/>
        <v>CHINA</v>
      </c>
      <c r="S349" s="74" t="str">
        <f>IF(OR('RAW DATA'!$D349="",'RAW DATA'!$C349='RAW DATA'!$D349),"NO",IF('RAW DATA'!$C349&lt;'RAW DATA'!$D349,"YES","NO"))</f>
        <v>NO</v>
      </c>
      <c r="T349" s="75" t="str">
        <f>IF('RAW DATA'!$D349='RAW DATA'!$E349,"YES","NO")</f>
        <v>NO</v>
      </c>
      <c r="U349" s="73" t="str">
        <f>IF(('RAW DATA'!$D349-'RAW DATA'!$M349)&lt;=5,"YES","NO")</f>
        <v>YES</v>
      </c>
    </row>
    <row r="350" spans="1:21" x14ac:dyDescent="0.25">
      <c r="A350" s="89">
        <v>515</v>
      </c>
      <c r="B350" s="90">
        <v>5547467583</v>
      </c>
      <c r="C350" s="91">
        <v>45702</v>
      </c>
      <c r="D350" s="91">
        <v>45671</v>
      </c>
      <c r="E350" s="91">
        <v>45702</v>
      </c>
      <c r="F350" s="90">
        <v>248070535</v>
      </c>
      <c r="G350" s="92">
        <v>11427</v>
      </c>
      <c r="H350" s="101" t="s">
        <v>14</v>
      </c>
      <c r="I350" s="93">
        <v>7730414199</v>
      </c>
      <c r="J350" s="94">
        <v>45722</v>
      </c>
      <c r="K350" s="90" t="s">
        <v>15</v>
      </c>
      <c r="L350" s="90" t="s">
        <v>33</v>
      </c>
      <c r="M350" s="91">
        <v>45668</v>
      </c>
      <c r="N350" s="91">
        <v>45699</v>
      </c>
      <c r="O350" s="95">
        <f t="shared" si="18"/>
        <v>1</v>
      </c>
      <c r="P350" s="95">
        <f>MONTH('RAW DATA'!$J350)</f>
        <v>3</v>
      </c>
      <c r="Q350" s="95" t="str">
        <f t="shared" si="19"/>
        <v>ICB</v>
      </c>
      <c r="R350" s="90" t="str">
        <f t="shared" si="20"/>
        <v>CHINA</v>
      </c>
      <c r="S350" s="90" t="str">
        <f>IF(OR('RAW DATA'!$D350="",'RAW DATA'!$C350='RAW DATA'!$D350),"NO",IF('RAW DATA'!$C350&lt;'RAW DATA'!$D350,"YES","NO"))</f>
        <v>NO</v>
      </c>
      <c r="T350" s="96" t="str">
        <f>IF('RAW DATA'!$D350='RAW DATA'!$E350,"YES","NO")</f>
        <v>NO</v>
      </c>
      <c r="U350" s="95" t="str">
        <f>IF(('RAW DATA'!$D350-'RAW DATA'!$M350)&lt;=5,"YES","NO")</f>
        <v>YES</v>
      </c>
    </row>
    <row r="351" spans="1:21" x14ac:dyDescent="0.25">
      <c r="A351" s="77">
        <v>515</v>
      </c>
      <c r="B351" s="74">
        <v>5547467584</v>
      </c>
      <c r="C351" s="76">
        <v>45702</v>
      </c>
      <c r="D351" s="76">
        <v>45671</v>
      </c>
      <c r="E351" s="76">
        <v>45702</v>
      </c>
      <c r="F351" s="74" t="s">
        <v>38</v>
      </c>
      <c r="G351" s="82">
        <v>618</v>
      </c>
      <c r="H351" s="102" t="s">
        <v>14</v>
      </c>
      <c r="I351" s="83">
        <v>7730414199</v>
      </c>
      <c r="J351" s="84">
        <v>45722</v>
      </c>
      <c r="K351" s="74" t="s">
        <v>15</v>
      </c>
      <c r="L351" s="74" t="s">
        <v>33</v>
      </c>
      <c r="M351" s="76">
        <v>45669</v>
      </c>
      <c r="N351" s="76">
        <v>45699</v>
      </c>
      <c r="O351" s="73">
        <f t="shared" si="18"/>
        <v>1</v>
      </c>
      <c r="P351" s="73">
        <f>MONTH('RAW DATA'!$J351)</f>
        <v>3</v>
      </c>
      <c r="Q351" s="73" t="str">
        <f t="shared" si="19"/>
        <v>ICB</v>
      </c>
      <c r="R351" s="74" t="str">
        <f t="shared" si="20"/>
        <v>CHINA</v>
      </c>
      <c r="S351" s="74" t="str">
        <f>IF(OR('RAW DATA'!$D351="",'RAW DATA'!$C351='RAW DATA'!$D351),"NO",IF('RAW DATA'!$C351&lt;'RAW DATA'!$D351,"YES","NO"))</f>
        <v>NO</v>
      </c>
      <c r="T351" s="75" t="str">
        <f>IF('RAW DATA'!$D351='RAW DATA'!$E351,"YES","NO")</f>
        <v>NO</v>
      </c>
      <c r="U351" s="73" t="str">
        <f>IF(('RAW DATA'!$D351-'RAW DATA'!$M351)&lt;=5,"YES","NO")</f>
        <v>YES</v>
      </c>
    </row>
    <row r="352" spans="1:21" x14ac:dyDescent="0.25">
      <c r="A352" s="89">
        <v>515</v>
      </c>
      <c r="B352" s="90">
        <v>5547467588</v>
      </c>
      <c r="C352" s="91">
        <v>45708</v>
      </c>
      <c r="D352" s="91">
        <v>45671</v>
      </c>
      <c r="E352" s="91">
        <v>45708</v>
      </c>
      <c r="F352" s="90">
        <v>248639213</v>
      </c>
      <c r="G352" s="92">
        <v>6176</v>
      </c>
      <c r="H352" s="101" t="s">
        <v>14</v>
      </c>
      <c r="I352" s="93">
        <v>7730414199</v>
      </c>
      <c r="J352" s="94">
        <v>45722</v>
      </c>
      <c r="K352" s="90" t="s">
        <v>15</v>
      </c>
      <c r="L352" s="90" t="s">
        <v>33</v>
      </c>
      <c r="M352" s="91">
        <v>45668</v>
      </c>
      <c r="N352" s="91">
        <v>45699</v>
      </c>
      <c r="O352" s="95">
        <f t="shared" si="18"/>
        <v>1</v>
      </c>
      <c r="P352" s="95">
        <f>MONTH('RAW DATA'!$J352)</f>
        <v>3</v>
      </c>
      <c r="Q352" s="95" t="str">
        <f t="shared" si="19"/>
        <v>ICB</v>
      </c>
      <c r="R352" s="90" t="str">
        <f t="shared" si="20"/>
        <v>CHINA</v>
      </c>
      <c r="S352" s="90" t="str">
        <f>IF(OR('RAW DATA'!$D352="",'RAW DATA'!$C352='RAW DATA'!$D352),"NO",IF('RAW DATA'!$C352&lt;'RAW DATA'!$D352,"YES","NO"))</f>
        <v>NO</v>
      </c>
      <c r="T352" s="96" t="str">
        <f>IF('RAW DATA'!$D352='RAW DATA'!$E352,"YES","NO")</f>
        <v>NO</v>
      </c>
      <c r="U352" s="95" t="str">
        <f>IF(('RAW DATA'!$D352-'RAW DATA'!$M352)&lt;=5,"YES","NO")</f>
        <v>YES</v>
      </c>
    </row>
    <row r="353" spans="1:21" x14ac:dyDescent="0.25">
      <c r="A353" s="77">
        <v>515</v>
      </c>
      <c r="B353" s="74">
        <v>5547467589</v>
      </c>
      <c r="C353" s="76">
        <v>45702</v>
      </c>
      <c r="D353" s="76">
        <v>45671</v>
      </c>
      <c r="E353" s="76">
        <v>45702</v>
      </c>
      <c r="F353" s="74">
        <v>248070535</v>
      </c>
      <c r="G353" s="82">
        <v>348</v>
      </c>
      <c r="H353" s="102" t="s">
        <v>14</v>
      </c>
      <c r="I353" s="83">
        <v>7730414199</v>
      </c>
      <c r="J353" s="84">
        <v>45722</v>
      </c>
      <c r="K353" s="74" t="s">
        <v>15</v>
      </c>
      <c r="L353" s="74" t="s">
        <v>33</v>
      </c>
      <c r="M353" s="76">
        <v>45668</v>
      </c>
      <c r="N353" s="76">
        <v>45699</v>
      </c>
      <c r="O353" s="73">
        <f t="shared" si="18"/>
        <v>1</v>
      </c>
      <c r="P353" s="73">
        <f>MONTH('RAW DATA'!$J353)</f>
        <v>3</v>
      </c>
      <c r="Q353" s="73" t="str">
        <f t="shared" si="19"/>
        <v>ICB</v>
      </c>
      <c r="R353" s="74" t="str">
        <f t="shared" si="20"/>
        <v>CHINA</v>
      </c>
      <c r="S353" s="74" t="str">
        <f>IF(OR('RAW DATA'!$D353="",'RAW DATA'!$C353='RAW DATA'!$D353),"NO",IF('RAW DATA'!$C353&lt;'RAW DATA'!$D353,"YES","NO"))</f>
        <v>NO</v>
      </c>
      <c r="T353" s="75" t="str">
        <f>IF('RAW DATA'!$D353='RAW DATA'!$E353,"YES","NO")</f>
        <v>NO</v>
      </c>
      <c r="U353" s="73" t="str">
        <f>IF(('RAW DATA'!$D353-'RAW DATA'!$M353)&lt;=5,"YES","NO")</f>
        <v>YES</v>
      </c>
    </row>
    <row r="354" spans="1:21" x14ac:dyDescent="0.25">
      <c r="A354" s="89">
        <v>515</v>
      </c>
      <c r="B354" s="90">
        <v>5547467590</v>
      </c>
      <c r="C354" s="91">
        <v>45702</v>
      </c>
      <c r="D354" s="91">
        <v>45671</v>
      </c>
      <c r="E354" s="91">
        <v>45702</v>
      </c>
      <c r="F354" s="90">
        <v>248070535</v>
      </c>
      <c r="G354" s="92">
        <v>1735</v>
      </c>
      <c r="H354" s="101" t="s">
        <v>14</v>
      </c>
      <c r="I354" s="93">
        <v>7730414199</v>
      </c>
      <c r="J354" s="94">
        <v>45722</v>
      </c>
      <c r="K354" s="90" t="s">
        <v>15</v>
      </c>
      <c r="L354" s="90" t="s">
        <v>33</v>
      </c>
      <c r="M354" s="91">
        <v>45668</v>
      </c>
      <c r="N354" s="91">
        <v>45699</v>
      </c>
      <c r="O354" s="95">
        <f t="shared" si="18"/>
        <v>1</v>
      </c>
      <c r="P354" s="95">
        <f>MONTH('RAW DATA'!$J354)</f>
        <v>3</v>
      </c>
      <c r="Q354" s="95" t="str">
        <f t="shared" si="19"/>
        <v>ICB</v>
      </c>
      <c r="R354" s="90" t="str">
        <f t="shared" si="20"/>
        <v>CHINA</v>
      </c>
      <c r="S354" s="90" t="str">
        <f>IF(OR('RAW DATA'!$D354="",'RAW DATA'!$C354='RAW DATA'!$D354),"NO",IF('RAW DATA'!$C354&lt;'RAW DATA'!$D354,"YES","NO"))</f>
        <v>NO</v>
      </c>
      <c r="T354" s="96" t="str">
        <f>IF('RAW DATA'!$D354='RAW DATA'!$E354,"YES","NO")</f>
        <v>NO</v>
      </c>
      <c r="U354" s="95" t="str">
        <f>IF(('RAW DATA'!$D354-'RAW DATA'!$M354)&lt;=5,"YES","NO")</f>
        <v>YES</v>
      </c>
    </row>
    <row r="355" spans="1:21" x14ac:dyDescent="0.25">
      <c r="A355" s="77">
        <v>515</v>
      </c>
      <c r="B355" s="74">
        <v>5547467591</v>
      </c>
      <c r="C355" s="76">
        <v>45702</v>
      </c>
      <c r="D355" s="76">
        <v>45671</v>
      </c>
      <c r="E355" s="76">
        <v>45702</v>
      </c>
      <c r="F355" s="74">
        <v>248070535</v>
      </c>
      <c r="G355" s="82">
        <v>386</v>
      </c>
      <c r="H355" s="102" t="s">
        <v>14</v>
      </c>
      <c r="I355" s="83">
        <v>7730414199</v>
      </c>
      <c r="J355" s="84">
        <v>45722</v>
      </c>
      <c r="K355" s="74" t="s">
        <v>15</v>
      </c>
      <c r="L355" s="74" t="s">
        <v>33</v>
      </c>
      <c r="M355" s="76">
        <v>45668</v>
      </c>
      <c r="N355" s="76">
        <v>45699</v>
      </c>
      <c r="O355" s="73">
        <f t="shared" si="18"/>
        <v>1</v>
      </c>
      <c r="P355" s="73">
        <f>MONTH('RAW DATA'!$J355)</f>
        <v>3</v>
      </c>
      <c r="Q355" s="73" t="str">
        <f t="shared" si="19"/>
        <v>ICB</v>
      </c>
      <c r="R355" s="74" t="str">
        <f t="shared" si="20"/>
        <v>CHINA</v>
      </c>
      <c r="S355" s="74" t="str">
        <f>IF(OR('RAW DATA'!$D355="",'RAW DATA'!$C355='RAW DATA'!$D355),"NO",IF('RAW DATA'!$C355&lt;'RAW DATA'!$D355,"YES","NO"))</f>
        <v>NO</v>
      </c>
      <c r="T355" s="75" t="str">
        <f>IF('RAW DATA'!$D355='RAW DATA'!$E355,"YES","NO")</f>
        <v>NO</v>
      </c>
      <c r="U355" s="73" t="str">
        <f>IF(('RAW DATA'!$D355-'RAW DATA'!$M355)&lt;=5,"YES","NO")</f>
        <v>YES</v>
      </c>
    </row>
    <row r="356" spans="1:21" x14ac:dyDescent="0.25">
      <c r="A356" s="89">
        <v>515</v>
      </c>
      <c r="B356" s="90">
        <v>5547467592</v>
      </c>
      <c r="C356" s="91">
        <v>45702</v>
      </c>
      <c r="D356" s="91">
        <v>45671</v>
      </c>
      <c r="E356" s="91">
        <v>45702</v>
      </c>
      <c r="F356" s="90" t="s">
        <v>38</v>
      </c>
      <c r="G356" s="92">
        <v>1045</v>
      </c>
      <c r="H356" s="101" t="s">
        <v>14</v>
      </c>
      <c r="I356" s="93">
        <v>7730414199</v>
      </c>
      <c r="J356" s="94">
        <v>45722</v>
      </c>
      <c r="K356" s="90" t="s">
        <v>15</v>
      </c>
      <c r="L356" s="90" t="s">
        <v>33</v>
      </c>
      <c r="M356" s="91">
        <v>45669</v>
      </c>
      <c r="N356" s="91">
        <v>45699</v>
      </c>
      <c r="O356" s="95">
        <f t="shared" si="18"/>
        <v>1</v>
      </c>
      <c r="P356" s="95">
        <f>MONTH('RAW DATA'!$J356)</f>
        <v>3</v>
      </c>
      <c r="Q356" s="95" t="str">
        <f t="shared" si="19"/>
        <v>ICB</v>
      </c>
      <c r="R356" s="90" t="str">
        <f t="shared" si="20"/>
        <v>CHINA</v>
      </c>
      <c r="S356" s="90" t="str">
        <f>IF(OR('RAW DATA'!$D356="",'RAW DATA'!$C356='RAW DATA'!$D356),"NO",IF('RAW DATA'!$C356&lt;'RAW DATA'!$D356,"YES","NO"))</f>
        <v>NO</v>
      </c>
      <c r="T356" s="96" t="str">
        <f>IF('RAW DATA'!$D356='RAW DATA'!$E356,"YES","NO")</f>
        <v>NO</v>
      </c>
      <c r="U356" s="95" t="str">
        <f>IF(('RAW DATA'!$D356-'RAW DATA'!$M356)&lt;=5,"YES","NO")</f>
        <v>YES</v>
      </c>
    </row>
    <row r="357" spans="1:21" x14ac:dyDescent="0.25">
      <c r="A357" s="77">
        <v>515</v>
      </c>
      <c r="B357" s="74">
        <v>5547467593</v>
      </c>
      <c r="C357" s="76">
        <v>45708</v>
      </c>
      <c r="D357" s="76">
        <v>45671</v>
      </c>
      <c r="E357" s="76">
        <v>45708</v>
      </c>
      <c r="F357" s="74">
        <v>248070535</v>
      </c>
      <c r="G357" s="82">
        <v>258</v>
      </c>
      <c r="H357" s="102" t="s">
        <v>14</v>
      </c>
      <c r="I357" s="83">
        <v>7730414199</v>
      </c>
      <c r="J357" s="84">
        <v>45722</v>
      </c>
      <c r="K357" s="74" t="s">
        <v>15</v>
      </c>
      <c r="L357" s="74" t="s">
        <v>33</v>
      </c>
      <c r="M357" s="76">
        <v>45668</v>
      </c>
      <c r="N357" s="76">
        <v>45699</v>
      </c>
      <c r="O357" s="73">
        <f t="shared" si="18"/>
        <v>1</v>
      </c>
      <c r="P357" s="73">
        <f>MONTH('RAW DATA'!$J357)</f>
        <v>3</v>
      </c>
      <c r="Q357" s="73" t="str">
        <f t="shared" si="19"/>
        <v>ICB</v>
      </c>
      <c r="R357" s="74" t="str">
        <f t="shared" si="20"/>
        <v>CHINA</v>
      </c>
      <c r="S357" s="74" t="str">
        <f>IF(OR('RAW DATA'!$D357="",'RAW DATA'!$C357='RAW DATA'!$D357),"NO",IF('RAW DATA'!$C357&lt;'RAW DATA'!$D357,"YES","NO"))</f>
        <v>NO</v>
      </c>
      <c r="T357" s="75" t="str">
        <f>IF('RAW DATA'!$D357='RAW DATA'!$E357,"YES","NO")</f>
        <v>NO</v>
      </c>
      <c r="U357" s="73" t="str">
        <f>IF(('RAW DATA'!$D357-'RAW DATA'!$M357)&lt;=5,"YES","NO")</f>
        <v>YES</v>
      </c>
    </row>
    <row r="358" spans="1:21" x14ac:dyDescent="0.25">
      <c r="A358" s="89">
        <v>515</v>
      </c>
      <c r="B358" s="90">
        <v>5547467595</v>
      </c>
      <c r="C358" s="91">
        <v>45702</v>
      </c>
      <c r="D358" s="91">
        <v>45671</v>
      </c>
      <c r="E358" s="91">
        <v>45702</v>
      </c>
      <c r="F358" s="90">
        <v>248070535</v>
      </c>
      <c r="G358" s="92">
        <v>1538</v>
      </c>
      <c r="H358" s="101" t="s">
        <v>14</v>
      </c>
      <c r="I358" s="93">
        <v>7730414199</v>
      </c>
      <c r="J358" s="94">
        <v>45722</v>
      </c>
      <c r="K358" s="90" t="s">
        <v>15</v>
      </c>
      <c r="L358" s="90" t="s">
        <v>33</v>
      </c>
      <c r="M358" s="91">
        <v>45668</v>
      </c>
      <c r="N358" s="91">
        <v>45699</v>
      </c>
      <c r="O358" s="95">
        <f t="shared" si="18"/>
        <v>1</v>
      </c>
      <c r="P358" s="95">
        <f>MONTH('RAW DATA'!$J358)</f>
        <v>3</v>
      </c>
      <c r="Q358" s="95" t="str">
        <f t="shared" si="19"/>
        <v>ICB</v>
      </c>
      <c r="R358" s="90" t="str">
        <f t="shared" si="20"/>
        <v>CHINA</v>
      </c>
      <c r="S358" s="90" t="str">
        <f>IF(OR('RAW DATA'!$D358="",'RAW DATA'!$C358='RAW DATA'!$D358),"NO",IF('RAW DATA'!$C358&lt;'RAW DATA'!$D358,"YES","NO"))</f>
        <v>NO</v>
      </c>
      <c r="T358" s="96" t="str">
        <f>IF('RAW DATA'!$D358='RAW DATA'!$E358,"YES","NO")</f>
        <v>NO</v>
      </c>
      <c r="U358" s="95" t="str">
        <f>IF(('RAW DATA'!$D358-'RAW DATA'!$M358)&lt;=5,"YES","NO")</f>
        <v>YES</v>
      </c>
    </row>
    <row r="359" spans="1:21" x14ac:dyDescent="0.25">
      <c r="A359" s="77">
        <v>515</v>
      </c>
      <c r="B359" s="74">
        <v>5547467599</v>
      </c>
      <c r="C359" s="76">
        <v>45702</v>
      </c>
      <c r="D359" s="76">
        <v>45671</v>
      </c>
      <c r="E359" s="76">
        <v>45702</v>
      </c>
      <c r="F359" s="74">
        <v>248070535</v>
      </c>
      <c r="G359" s="82">
        <v>567</v>
      </c>
      <c r="H359" s="102" t="s">
        <v>14</v>
      </c>
      <c r="I359" s="83">
        <v>7730414199</v>
      </c>
      <c r="J359" s="84">
        <v>45722</v>
      </c>
      <c r="K359" s="74" t="s">
        <v>15</v>
      </c>
      <c r="L359" s="74" t="s">
        <v>33</v>
      </c>
      <c r="M359" s="76">
        <v>45668</v>
      </c>
      <c r="N359" s="76">
        <v>45699</v>
      </c>
      <c r="O359" s="73">
        <f t="shared" si="18"/>
        <v>1</v>
      </c>
      <c r="P359" s="73">
        <f>MONTH('RAW DATA'!$J359)</f>
        <v>3</v>
      </c>
      <c r="Q359" s="73" t="str">
        <f t="shared" si="19"/>
        <v>ICB</v>
      </c>
      <c r="R359" s="74" t="str">
        <f t="shared" si="20"/>
        <v>CHINA</v>
      </c>
      <c r="S359" s="74" t="str">
        <f>IF(OR('RAW DATA'!$D359="",'RAW DATA'!$C359='RAW DATA'!$D359),"NO",IF('RAW DATA'!$C359&lt;'RAW DATA'!$D359,"YES","NO"))</f>
        <v>NO</v>
      </c>
      <c r="T359" s="75" t="str">
        <f>IF('RAW DATA'!$D359='RAW DATA'!$E359,"YES","NO")</f>
        <v>NO</v>
      </c>
      <c r="U359" s="73" t="str">
        <f>IF(('RAW DATA'!$D359-'RAW DATA'!$M359)&lt;=5,"YES","NO")</f>
        <v>YES</v>
      </c>
    </row>
    <row r="360" spans="1:21" x14ac:dyDescent="0.25">
      <c r="A360" s="89">
        <v>515</v>
      </c>
      <c r="B360" s="90">
        <v>5547467638</v>
      </c>
      <c r="C360" s="91">
        <v>45702</v>
      </c>
      <c r="D360" s="91">
        <v>45671</v>
      </c>
      <c r="E360" s="91">
        <v>45702</v>
      </c>
      <c r="F360" s="90" t="s">
        <v>38</v>
      </c>
      <c r="G360" s="92">
        <v>23444</v>
      </c>
      <c r="H360" s="101" t="s">
        <v>14</v>
      </c>
      <c r="I360" s="93">
        <v>7730414199</v>
      </c>
      <c r="J360" s="94">
        <v>45722</v>
      </c>
      <c r="K360" s="90" t="s">
        <v>15</v>
      </c>
      <c r="L360" s="90" t="s">
        <v>33</v>
      </c>
      <c r="M360" s="91">
        <v>45669</v>
      </c>
      <c r="N360" s="91">
        <v>45699</v>
      </c>
      <c r="O360" s="95">
        <f t="shared" si="18"/>
        <v>1</v>
      </c>
      <c r="P360" s="95">
        <f>MONTH('RAW DATA'!$J360)</f>
        <v>3</v>
      </c>
      <c r="Q360" s="95" t="str">
        <f t="shared" si="19"/>
        <v>ICB</v>
      </c>
      <c r="R360" s="90" t="str">
        <f t="shared" si="20"/>
        <v>CHINA</v>
      </c>
      <c r="S360" s="90" t="str">
        <f>IF(OR('RAW DATA'!$D360="",'RAW DATA'!$C360='RAW DATA'!$D360),"NO",IF('RAW DATA'!$C360&lt;'RAW DATA'!$D360,"YES","NO"))</f>
        <v>NO</v>
      </c>
      <c r="T360" s="96" t="str">
        <f>IF('RAW DATA'!$D360='RAW DATA'!$E360,"YES","NO")</f>
        <v>NO</v>
      </c>
      <c r="U360" s="95" t="str">
        <f>IF(('RAW DATA'!$D360-'RAW DATA'!$M360)&lt;=5,"YES","NO")</f>
        <v>YES</v>
      </c>
    </row>
    <row r="361" spans="1:21" x14ac:dyDescent="0.25">
      <c r="A361" s="77">
        <v>515</v>
      </c>
      <c r="B361" s="74">
        <v>5547467648</v>
      </c>
      <c r="C361" s="76">
        <v>45702</v>
      </c>
      <c r="D361" s="76">
        <v>45671</v>
      </c>
      <c r="E361" s="76">
        <v>45702</v>
      </c>
      <c r="F361" s="74">
        <v>248070535</v>
      </c>
      <c r="G361" s="82">
        <v>13518</v>
      </c>
      <c r="H361" s="102" t="s">
        <v>14</v>
      </c>
      <c r="I361" s="83">
        <v>7730414199</v>
      </c>
      <c r="J361" s="84">
        <v>45722</v>
      </c>
      <c r="K361" s="74" t="s">
        <v>15</v>
      </c>
      <c r="L361" s="74" t="s">
        <v>33</v>
      </c>
      <c r="M361" s="76">
        <v>45668</v>
      </c>
      <c r="N361" s="76">
        <v>45699</v>
      </c>
      <c r="O361" s="73">
        <f t="shared" si="18"/>
        <v>1</v>
      </c>
      <c r="P361" s="73">
        <f>MONTH('RAW DATA'!$J361)</f>
        <v>3</v>
      </c>
      <c r="Q361" s="73" t="str">
        <f t="shared" si="19"/>
        <v>ICB</v>
      </c>
      <c r="R361" s="74" t="str">
        <f t="shared" si="20"/>
        <v>CHINA</v>
      </c>
      <c r="S361" s="74" t="str">
        <f>IF(OR('RAW DATA'!$D361="",'RAW DATA'!$C361='RAW DATA'!$D361),"NO",IF('RAW DATA'!$C361&lt;'RAW DATA'!$D361,"YES","NO"))</f>
        <v>NO</v>
      </c>
      <c r="T361" s="75" t="str">
        <f>IF('RAW DATA'!$D361='RAW DATA'!$E361,"YES","NO")</f>
        <v>NO</v>
      </c>
      <c r="U361" s="73" t="str">
        <f>IF(('RAW DATA'!$D361-'RAW DATA'!$M361)&lt;=5,"YES","NO")</f>
        <v>YES</v>
      </c>
    </row>
    <row r="362" spans="1:21" x14ac:dyDescent="0.25">
      <c r="A362" s="89">
        <v>515</v>
      </c>
      <c r="B362" s="90">
        <v>5547514291</v>
      </c>
      <c r="C362" s="91">
        <v>45702</v>
      </c>
      <c r="D362" s="91">
        <v>45693</v>
      </c>
      <c r="E362" s="91">
        <v>45702</v>
      </c>
      <c r="F362" s="90">
        <v>248070535</v>
      </c>
      <c r="G362" s="92">
        <v>4132</v>
      </c>
      <c r="H362" s="101" t="s">
        <v>14</v>
      </c>
      <c r="I362" s="93">
        <v>7730414199</v>
      </c>
      <c r="J362" s="94">
        <v>45722</v>
      </c>
      <c r="K362" s="90" t="s">
        <v>15</v>
      </c>
      <c r="L362" s="90" t="s">
        <v>33</v>
      </c>
      <c r="M362" s="91">
        <v>45668</v>
      </c>
      <c r="N362" s="91">
        <v>45699</v>
      </c>
      <c r="O362" s="95">
        <f t="shared" si="18"/>
        <v>2</v>
      </c>
      <c r="P362" s="95">
        <f>MONTH('RAW DATA'!$J362)</f>
        <v>3</v>
      </c>
      <c r="Q362" s="95" t="str">
        <f t="shared" si="19"/>
        <v>ICB</v>
      </c>
      <c r="R362" s="90" t="str">
        <f t="shared" si="20"/>
        <v>CHINA</v>
      </c>
      <c r="S362" s="90" t="str">
        <f>IF(OR('RAW DATA'!$D362="",'RAW DATA'!$C362='RAW DATA'!$D362),"NO",IF('RAW DATA'!$C362&lt;'RAW DATA'!$D362,"YES","NO"))</f>
        <v>NO</v>
      </c>
      <c r="T362" s="96" t="str">
        <f>IF('RAW DATA'!$D362='RAW DATA'!$E362,"YES","NO")</f>
        <v>NO</v>
      </c>
      <c r="U362" s="95" t="str">
        <f>IF(('RAW DATA'!$D362-'RAW DATA'!$M362)&lt;=5,"YES","NO")</f>
        <v>NO</v>
      </c>
    </row>
    <row r="363" spans="1:21" x14ac:dyDescent="0.25">
      <c r="A363" s="77">
        <v>71</v>
      </c>
      <c r="B363" s="74">
        <v>5282697488</v>
      </c>
      <c r="C363" s="76">
        <v>45772</v>
      </c>
      <c r="D363" s="76">
        <v>45660</v>
      </c>
      <c r="E363" s="76">
        <v>45772</v>
      </c>
      <c r="F363" s="74">
        <v>247215477</v>
      </c>
      <c r="G363" s="82">
        <v>45491</v>
      </c>
      <c r="H363" s="102" t="s">
        <v>14</v>
      </c>
      <c r="I363" s="83">
        <v>7730421712</v>
      </c>
      <c r="J363" s="84">
        <v>45785</v>
      </c>
      <c r="K363" s="74" t="s">
        <v>15</v>
      </c>
      <c r="L363" s="74" t="s">
        <v>34</v>
      </c>
      <c r="M363" s="76">
        <v>45657</v>
      </c>
      <c r="N363" s="76">
        <v>45699.291666666664</v>
      </c>
      <c r="O363" s="73">
        <f t="shared" si="18"/>
        <v>1</v>
      </c>
      <c r="P363" s="73">
        <f>MONTH('RAW DATA'!$J363)</f>
        <v>5</v>
      </c>
      <c r="Q363" s="73" t="str">
        <f t="shared" si="19"/>
        <v>ICB</v>
      </c>
      <c r="R363" s="74" t="str">
        <f t="shared" si="20"/>
        <v>CHINA</v>
      </c>
      <c r="S363" s="74" t="str">
        <f>IF(OR('RAW DATA'!$D363="",'RAW DATA'!$C363='RAW DATA'!$D363),"NO",IF('RAW DATA'!$C363&lt;'RAW DATA'!$D363,"YES","NO"))</f>
        <v>NO</v>
      </c>
      <c r="T363" s="75" t="str">
        <f>IF('RAW DATA'!$D363='RAW DATA'!$E363,"YES","NO")</f>
        <v>NO</v>
      </c>
      <c r="U363" s="73" t="str">
        <f>IF(('RAW DATA'!$D363-'RAW DATA'!$M363)&lt;=5,"YES","NO")</f>
        <v>YES</v>
      </c>
    </row>
    <row r="364" spans="1:21" x14ac:dyDescent="0.25">
      <c r="A364" s="89">
        <v>71</v>
      </c>
      <c r="B364" s="90">
        <v>5282714833</v>
      </c>
      <c r="C364" s="91">
        <v>45772</v>
      </c>
      <c r="D364" s="91">
        <v>45667</v>
      </c>
      <c r="E364" s="91">
        <v>45772</v>
      </c>
      <c r="F364" s="90">
        <v>247284886</v>
      </c>
      <c r="G364" s="92">
        <v>642</v>
      </c>
      <c r="H364" s="101" t="s">
        <v>14</v>
      </c>
      <c r="I364" s="93">
        <v>7730421712</v>
      </c>
      <c r="J364" s="94">
        <v>45785</v>
      </c>
      <c r="K364" s="90" t="s">
        <v>15</v>
      </c>
      <c r="L364" s="90" t="s">
        <v>34</v>
      </c>
      <c r="M364" s="91">
        <v>45663</v>
      </c>
      <c r="N364" s="91">
        <v>45699.541666666664</v>
      </c>
      <c r="O364" s="95">
        <f t="shared" si="18"/>
        <v>1</v>
      </c>
      <c r="P364" s="95">
        <f>MONTH('RAW DATA'!$J364)</f>
        <v>5</v>
      </c>
      <c r="Q364" s="95" t="str">
        <f t="shared" si="19"/>
        <v>ICB</v>
      </c>
      <c r="R364" s="90" t="str">
        <f t="shared" si="20"/>
        <v>CHINA</v>
      </c>
      <c r="S364" s="90" t="str">
        <f>IF(OR('RAW DATA'!$D364="",'RAW DATA'!$C364='RAW DATA'!$D364),"NO",IF('RAW DATA'!$C364&lt;'RAW DATA'!$D364,"YES","NO"))</f>
        <v>NO</v>
      </c>
      <c r="T364" s="96" t="str">
        <f>IF('RAW DATA'!$D364='RAW DATA'!$E364,"YES","NO")</f>
        <v>NO</v>
      </c>
      <c r="U364" s="95" t="str">
        <f>IF(('RAW DATA'!$D364-'RAW DATA'!$M364)&lt;=5,"YES","NO")</f>
        <v>YES</v>
      </c>
    </row>
    <row r="365" spans="1:21" x14ac:dyDescent="0.25">
      <c r="A365" s="77">
        <v>71</v>
      </c>
      <c r="B365" s="74">
        <v>5282715058</v>
      </c>
      <c r="C365" s="76">
        <v>45707</v>
      </c>
      <c r="D365" s="76">
        <v>45667</v>
      </c>
      <c r="E365" s="76">
        <v>45707</v>
      </c>
      <c r="F365" s="74" t="s">
        <v>39</v>
      </c>
      <c r="G365" s="82">
        <v>2729</v>
      </c>
      <c r="H365" s="102" t="s">
        <v>14</v>
      </c>
      <c r="I365" s="83">
        <v>7730415491</v>
      </c>
      <c r="J365" s="84">
        <v>45731</v>
      </c>
      <c r="K365" s="74" t="s">
        <v>15</v>
      </c>
      <c r="L365" s="74" t="s">
        <v>40</v>
      </c>
      <c r="M365" s="76">
        <v>45664</v>
      </c>
      <c r="N365" s="76">
        <v>45704</v>
      </c>
      <c r="O365" s="73">
        <f t="shared" si="18"/>
        <v>1</v>
      </c>
      <c r="P365" s="73">
        <f>MONTH('RAW DATA'!$J365)</f>
        <v>3</v>
      </c>
      <c r="Q365" s="73" t="str">
        <f t="shared" si="19"/>
        <v>ICB</v>
      </c>
      <c r="R365" s="74" t="str">
        <f t="shared" si="20"/>
        <v>CHINA</v>
      </c>
      <c r="S365" s="74" t="str">
        <f>IF(OR('RAW DATA'!$D365="",'RAW DATA'!$C365='RAW DATA'!$D365),"NO",IF('RAW DATA'!$C365&lt;'RAW DATA'!$D365,"YES","NO"))</f>
        <v>NO</v>
      </c>
      <c r="T365" s="75" t="str">
        <f>IF('RAW DATA'!$D365='RAW DATA'!$E365,"YES","NO")</f>
        <v>NO</v>
      </c>
      <c r="U365" s="73" t="str">
        <f>IF(('RAW DATA'!$D365-'RAW DATA'!$M365)&lt;=5,"YES","NO")</f>
        <v>YES</v>
      </c>
    </row>
    <row r="366" spans="1:21" x14ac:dyDescent="0.25">
      <c r="A366" s="89">
        <v>71</v>
      </c>
      <c r="B366" s="90">
        <v>5282715061</v>
      </c>
      <c r="C366" s="91">
        <v>45707</v>
      </c>
      <c r="D366" s="91">
        <v>45667</v>
      </c>
      <c r="E366" s="91">
        <v>45707</v>
      </c>
      <c r="F366" s="90" t="s">
        <v>39</v>
      </c>
      <c r="G366" s="92">
        <v>2729</v>
      </c>
      <c r="H366" s="101" t="s">
        <v>14</v>
      </c>
      <c r="I366" s="93">
        <v>7730415491</v>
      </c>
      <c r="J366" s="94">
        <v>45731</v>
      </c>
      <c r="K366" s="90" t="s">
        <v>15</v>
      </c>
      <c r="L366" s="90" t="s">
        <v>40</v>
      </c>
      <c r="M366" s="91">
        <v>45664</v>
      </c>
      <c r="N366" s="91">
        <v>45704</v>
      </c>
      <c r="O366" s="95">
        <f t="shared" si="18"/>
        <v>1</v>
      </c>
      <c r="P366" s="95">
        <f>MONTH('RAW DATA'!$J366)</f>
        <v>3</v>
      </c>
      <c r="Q366" s="95" t="str">
        <f t="shared" si="19"/>
        <v>ICB</v>
      </c>
      <c r="R366" s="90" t="str">
        <f t="shared" si="20"/>
        <v>CHINA</v>
      </c>
      <c r="S366" s="90" t="str">
        <f>IF(OR('RAW DATA'!$D366="",'RAW DATA'!$C366='RAW DATA'!$D366),"NO",IF('RAW DATA'!$C366&lt;'RAW DATA'!$D366,"YES","NO"))</f>
        <v>NO</v>
      </c>
      <c r="T366" s="96" t="str">
        <f>IF('RAW DATA'!$D366='RAW DATA'!$E366,"YES","NO")</f>
        <v>NO</v>
      </c>
      <c r="U366" s="95" t="str">
        <f>IF(('RAW DATA'!$D366-'RAW DATA'!$M366)&lt;=5,"YES","NO")</f>
        <v>YES</v>
      </c>
    </row>
    <row r="367" spans="1:21" x14ac:dyDescent="0.25">
      <c r="A367" s="77">
        <v>71</v>
      </c>
      <c r="B367" s="74">
        <v>5282715063</v>
      </c>
      <c r="C367" s="76">
        <v>45707</v>
      </c>
      <c r="D367" s="76">
        <v>45667</v>
      </c>
      <c r="E367" s="76">
        <v>45707</v>
      </c>
      <c r="F367" s="74" t="s">
        <v>39</v>
      </c>
      <c r="G367" s="82">
        <v>2729</v>
      </c>
      <c r="H367" s="102" t="s">
        <v>14</v>
      </c>
      <c r="I367" s="83">
        <v>7730415491</v>
      </c>
      <c r="J367" s="84">
        <v>45731</v>
      </c>
      <c r="K367" s="74" t="s">
        <v>15</v>
      </c>
      <c r="L367" s="74" t="s">
        <v>40</v>
      </c>
      <c r="M367" s="76">
        <v>45664</v>
      </c>
      <c r="N367" s="76">
        <v>45704</v>
      </c>
      <c r="O367" s="73">
        <f t="shared" si="18"/>
        <v>1</v>
      </c>
      <c r="P367" s="73">
        <f>MONTH('RAW DATA'!$J367)</f>
        <v>3</v>
      </c>
      <c r="Q367" s="73" t="str">
        <f t="shared" si="19"/>
        <v>ICB</v>
      </c>
      <c r="R367" s="74" t="str">
        <f t="shared" si="20"/>
        <v>CHINA</v>
      </c>
      <c r="S367" s="74" t="str">
        <f>IF(OR('RAW DATA'!$D367="",'RAW DATA'!$C367='RAW DATA'!$D367),"NO",IF('RAW DATA'!$C367&lt;'RAW DATA'!$D367,"YES","NO"))</f>
        <v>NO</v>
      </c>
      <c r="T367" s="75" t="str">
        <f>IF('RAW DATA'!$D367='RAW DATA'!$E367,"YES","NO")</f>
        <v>NO</v>
      </c>
      <c r="U367" s="73" t="str">
        <f>IF(('RAW DATA'!$D367-'RAW DATA'!$M367)&lt;=5,"YES","NO")</f>
        <v>YES</v>
      </c>
    </row>
    <row r="368" spans="1:21" x14ac:dyDescent="0.25">
      <c r="A368" s="89">
        <v>71</v>
      </c>
      <c r="B368" s="90">
        <v>5282715065</v>
      </c>
      <c r="C368" s="91">
        <v>45707</v>
      </c>
      <c r="D368" s="91">
        <v>45667</v>
      </c>
      <c r="E368" s="91">
        <v>45707</v>
      </c>
      <c r="F368" s="90" t="s">
        <v>39</v>
      </c>
      <c r="G368" s="92">
        <v>2729</v>
      </c>
      <c r="H368" s="101" t="s">
        <v>14</v>
      </c>
      <c r="I368" s="93">
        <v>7730415491</v>
      </c>
      <c r="J368" s="94">
        <v>45731</v>
      </c>
      <c r="K368" s="90" t="s">
        <v>15</v>
      </c>
      <c r="L368" s="90" t="s">
        <v>40</v>
      </c>
      <c r="M368" s="91">
        <v>45664</v>
      </c>
      <c r="N368" s="91">
        <v>45704</v>
      </c>
      <c r="O368" s="95">
        <f t="shared" si="18"/>
        <v>1</v>
      </c>
      <c r="P368" s="95">
        <f>MONTH('RAW DATA'!$J368)</f>
        <v>3</v>
      </c>
      <c r="Q368" s="95" t="str">
        <f t="shared" si="19"/>
        <v>ICB</v>
      </c>
      <c r="R368" s="90" t="str">
        <f t="shared" si="20"/>
        <v>CHINA</v>
      </c>
      <c r="S368" s="90" t="str">
        <f>IF(OR('RAW DATA'!$D368="",'RAW DATA'!$C368='RAW DATA'!$D368),"NO",IF('RAW DATA'!$C368&lt;'RAW DATA'!$D368,"YES","NO"))</f>
        <v>NO</v>
      </c>
      <c r="T368" s="96" t="str">
        <f>IF('RAW DATA'!$D368='RAW DATA'!$E368,"YES","NO")</f>
        <v>NO</v>
      </c>
      <c r="U368" s="95" t="str">
        <f>IF(('RAW DATA'!$D368-'RAW DATA'!$M368)&lt;=5,"YES","NO")</f>
        <v>YES</v>
      </c>
    </row>
    <row r="369" spans="1:21" x14ac:dyDescent="0.25">
      <c r="A369" s="77">
        <v>71</v>
      </c>
      <c r="B369" s="74">
        <v>5282715068</v>
      </c>
      <c r="C369" s="76">
        <v>45707</v>
      </c>
      <c r="D369" s="76">
        <v>45667</v>
      </c>
      <c r="E369" s="76">
        <v>45707</v>
      </c>
      <c r="F369" s="74" t="s">
        <v>39</v>
      </c>
      <c r="G369" s="82">
        <v>2729</v>
      </c>
      <c r="H369" s="102" t="s">
        <v>14</v>
      </c>
      <c r="I369" s="83">
        <v>7730415491</v>
      </c>
      <c r="J369" s="84">
        <v>45731</v>
      </c>
      <c r="K369" s="74" t="s">
        <v>15</v>
      </c>
      <c r="L369" s="74" t="s">
        <v>40</v>
      </c>
      <c r="M369" s="76">
        <v>45664</v>
      </c>
      <c r="N369" s="76">
        <v>45704</v>
      </c>
      <c r="O369" s="73">
        <f t="shared" si="18"/>
        <v>1</v>
      </c>
      <c r="P369" s="73">
        <f>MONTH('RAW DATA'!$J369)</f>
        <v>3</v>
      </c>
      <c r="Q369" s="73" t="str">
        <f t="shared" si="19"/>
        <v>ICB</v>
      </c>
      <c r="R369" s="74" t="str">
        <f t="shared" si="20"/>
        <v>CHINA</v>
      </c>
      <c r="S369" s="74" t="str">
        <f>IF(OR('RAW DATA'!$D369="",'RAW DATA'!$C369='RAW DATA'!$D369),"NO",IF('RAW DATA'!$C369&lt;'RAW DATA'!$D369,"YES","NO"))</f>
        <v>NO</v>
      </c>
      <c r="T369" s="75" t="str">
        <f>IF('RAW DATA'!$D369='RAW DATA'!$E369,"YES","NO")</f>
        <v>NO</v>
      </c>
      <c r="U369" s="73" t="str">
        <f>IF(('RAW DATA'!$D369-'RAW DATA'!$M369)&lt;=5,"YES","NO")</f>
        <v>YES</v>
      </c>
    </row>
    <row r="370" spans="1:21" x14ac:dyDescent="0.25">
      <c r="A370" s="89">
        <v>515</v>
      </c>
      <c r="B370" s="90">
        <v>5547467602</v>
      </c>
      <c r="C370" s="91">
        <v>45708</v>
      </c>
      <c r="D370" s="91">
        <v>45671</v>
      </c>
      <c r="E370" s="91">
        <v>45708</v>
      </c>
      <c r="F370" s="90">
        <v>248639212</v>
      </c>
      <c r="G370" s="92">
        <v>2476</v>
      </c>
      <c r="H370" s="101" t="s">
        <v>14</v>
      </c>
      <c r="I370" s="93">
        <v>7730415491</v>
      </c>
      <c r="J370" s="94">
        <v>45731</v>
      </c>
      <c r="K370" s="90" t="s">
        <v>15</v>
      </c>
      <c r="L370" s="90" t="s">
        <v>40</v>
      </c>
      <c r="M370" s="91">
        <v>45668</v>
      </c>
      <c r="N370" s="91">
        <v>45704</v>
      </c>
      <c r="O370" s="95">
        <f t="shared" si="18"/>
        <v>1</v>
      </c>
      <c r="P370" s="95">
        <f>MONTH('RAW DATA'!$J370)</f>
        <v>3</v>
      </c>
      <c r="Q370" s="95" t="str">
        <f t="shared" si="19"/>
        <v>ICB</v>
      </c>
      <c r="R370" s="90" t="str">
        <f t="shared" si="20"/>
        <v>CHINA</v>
      </c>
      <c r="S370" s="90" t="str">
        <f>IF(OR('RAW DATA'!$D370="",'RAW DATA'!$C370='RAW DATA'!$D370),"NO",IF('RAW DATA'!$C370&lt;'RAW DATA'!$D370,"YES","NO"))</f>
        <v>NO</v>
      </c>
      <c r="T370" s="96" t="str">
        <f>IF('RAW DATA'!$D370='RAW DATA'!$E370,"YES","NO")</f>
        <v>NO</v>
      </c>
      <c r="U370" s="95" t="str">
        <f>IF(('RAW DATA'!$D370-'RAW DATA'!$M370)&lt;=5,"YES","NO")</f>
        <v>YES</v>
      </c>
    </row>
    <row r="371" spans="1:21" x14ac:dyDescent="0.25">
      <c r="A371" s="77">
        <v>515</v>
      </c>
      <c r="B371" s="74">
        <v>5547467603</v>
      </c>
      <c r="C371" s="76">
        <v>45708</v>
      </c>
      <c r="D371" s="76">
        <v>45671</v>
      </c>
      <c r="E371" s="76">
        <v>45708</v>
      </c>
      <c r="F371" s="74">
        <v>248639212</v>
      </c>
      <c r="G371" s="82">
        <v>2476</v>
      </c>
      <c r="H371" s="102" t="s">
        <v>14</v>
      </c>
      <c r="I371" s="83">
        <v>7730415491</v>
      </c>
      <c r="J371" s="84">
        <v>45731</v>
      </c>
      <c r="K371" s="74" t="s">
        <v>15</v>
      </c>
      <c r="L371" s="74" t="s">
        <v>40</v>
      </c>
      <c r="M371" s="76">
        <v>45668</v>
      </c>
      <c r="N371" s="76">
        <v>45704</v>
      </c>
      <c r="O371" s="73">
        <f t="shared" si="18"/>
        <v>1</v>
      </c>
      <c r="P371" s="73">
        <f>MONTH('RAW DATA'!$J371)</f>
        <v>3</v>
      </c>
      <c r="Q371" s="73" t="str">
        <f t="shared" si="19"/>
        <v>ICB</v>
      </c>
      <c r="R371" s="74" t="str">
        <f t="shared" si="20"/>
        <v>CHINA</v>
      </c>
      <c r="S371" s="74" t="str">
        <f>IF(OR('RAW DATA'!$D371="",'RAW DATA'!$C371='RAW DATA'!$D371),"NO",IF('RAW DATA'!$C371&lt;'RAW DATA'!$D371,"YES","NO"))</f>
        <v>NO</v>
      </c>
      <c r="T371" s="75" t="str">
        <f>IF('RAW DATA'!$D371='RAW DATA'!$E371,"YES","NO")</f>
        <v>NO</v>
      </c>
      <c r="U371" s="73" t="str">
        <f>IF(('RAW DATA'!$D371-'RAW DATA'!$M371)&lt;=5,"YES","NO")</f>
        <v>YES</v>
      </c>
    </row>
    <row r="372" spans="1:21" x14ac:dyDescent="0.25">
      <c r="A372" s="89">
        <v>515</v>
      </c>
      <c r="B372" s="90">
        <v>5547467609</v>
      </c>
      <c r="C372" s="91">
        <v>45708</v>
      </c>
      <c r="D372" s="91">
        <v>45671</v>
      </c>
      <c r="E372" s="91">
        <v>45708</v>
      </c>
      <c r="F372" s="90">
        <v>248639212</v>
      </c>
      <c r="G372" s="92">
        <v>41</v>
      </c>
      <c r="H372" s="101" t="s">
        <v>14</v>
      </c>
      <c r="I372" s="93">
        <v>7730415491</v>
      </c>
      <c r="J372" s="94">
        <v>45731</v>
      </c>
      <c r="K372" s="90" t="s">
        <v>15</v>
      </c>
      <c r="L372" s="90" t="s">
        <v>40</v>
      </c>
      <c r="M372" s="91">
        <v>45668</v>
      </c>
      <c r="N372" s="91">
        <v>45704</v>
      </c>
      <c r="O372" s="95">
        <f t="shared" si="18"/>
        <v>1</v>
      </c>
      <c r="P372" s="95">
        <f>MONTH('RAW DATA'!$J372)</f>
        <v>3</v>
      </c>
      <c r="Q372" s="95" t="str">
        <f t="shared" si="19"/>
        <v>ICB</v>
      </c>
      <c r="R372" s="90" t="str">
        <f t="shared" si="20"/>
        <v>CHINA</v>
      </c>
      <c r="S372" s="90" t="str">
        <f>IF(OR('RAW DATA'!$D372="",'RAW DATA'!$C372='RAW DATA'!$D372),"NO",IF('RAW DATA'!$C372&lt;'RAW DATA'!$D372,"YES","NO"))</f>
        <v>NO</v>
      </c>
      <c r="T372" s="96" t="str">
        <f>IF('RAW DATA'!$D372='RAW DATA'!$E372,"YES","NO")</f>
        <v>NO</v>
      </c>
      <c r="U372" s="95" t="str">
        <f>IF(('RAW DATA'!$D372-'RAW DATA'!$M372)&lt;=5,"YES","NO")</f>
        <v>YES</v>
      </c>
    </row>
    <row r="373" spans="1:21" x14ac:dyDescent="0.25">
      <c r="A373" s="77">
        <v>515</v>
      </c>
      <c r="B373" s="74">
        <v>5547467612</v>
      </c>
      <c r="C373" s="76">
        <v>45708</v>
      </c>
      <c r="D373" s="76">
        <v>45671</v>
      </c>
      <c r="E373" s="76">
        <v>45708</v>
      </c>
      <c r="F373" s="74">
        <v>248639212</v>
      </c>
      <c r="G373" s="82">
        <v>2504</v>
      </c>
      <c r="H373" s="102" t="s">
        <v>14</v>
      </c>
      <c r="I373" s="83">
        <v>7730415491</v>
      </c>
      <c r="J373" s="84">
        <v>45731</v>
      </c>
      <c r="K373" s="74" t="s">
        <v>15</v>
      </c>
      <c r="L373" s="74" t="s">
        <v>40</v>
      </c>
      <c r="M373" s="76">
        <v>45668</v>
      </c>
      <c r="N373" s="76">
        <v>45704</v>
      </c>
      <c r="O373" s="73">
        <f t="shared" si="18"/>
        <v>1</v>
      </c>
      <c r="P373" s="73">
        <f>MONTH('RAW DATA'!$J373)</f>
        <v>3</v>
      </c>
      <c r="Q373" s="73" t="str">
        <f t="shared" si="19"/>
        <v>ICB</v>
      </c>
      <c r="R373" s="74" t="str">
        <f t="shared" si="20"/>
        <v>CHINA</v>
      </c>
      <c r="S373" s="74" t="str">
        <f>IF(OR('RAW DATA'!$D373="",'RAW DATA'!$C373='RAW DATA'!$D373),"NO",IF('RAW DATA'!$C373&lt;'RAW DATA'!$D373,"YES","NO"))</f>
        <v>NO</v>
      </c>
      <c r="T373" s="75" t="str">
        <f>IF('RAW DATA'!$D373='RAW DATA'!$E373,"YES","NO")</f>
        <v>NO</v>
      </c>
      <c r="U373" s="73" t="str">
        <f>IF(('RAW DATA'!$D373-'RAW DATA'!$M373)&lt;=5,"YES","NO")</f>
        <v>YES</v>
      </c>
    </row>
    <row r="374" spans="1:21" x14ac:dyDescent="0.25">
      <c r="A374" s="89">
        <v>515</v>
      </c>
      <c r="B374" s="90">
        <v>5547467613</v>
      </c>
      <c r="C374" s="91">
        <v>45708</v>
      </c>
      <c r="D374" s="91">
        <v>45671</v>
      </c>
      <c r="E374" s="91">
        <v>45708</v>
      </c>
      <c r="F374" s="90">
        <v>248639212</v>
      </c>
      <c r="G374" s="92">
        <v>6273</v>
      </c>
      <c r="H374" s="101" t="s">
        <v>14</v>
      </c>
      <c r="I374" s="93">
        <v>7730415491</v>
      </c>
      <c r="J374" s="94">
        <v>45731</v>
      </c>
      <c r="K374" s="90" t="s">
        <v>15</v>
      </c>
      <c r="L374" s="90" t="s">
        <v>40</v>
      </c>
      <c r="M374" s="91">
        <v>45668</v>
      </c>
      <c r="N374" s="91">
        <v>45704</v>
      </c>
      <c r="O374" s="95">
        <f t="shared" si="18"/>
        <v>1</v>
      </c>
      <c r="P374" s="95">
        <f>MONTH('RAW DATA'!$J374)</f>
        <v>3</v>
      </c>
      <c r="Q374" s="95" t="str">
        <f t="shared" si="19"/>
        <v>ICB</v>
      </c>
      <c r="R374" s="90" t="str">
        <f t="shared" si="20"/>
        <v>CHINA</v>
      </c>
      <c r="S374" s="90" t="str">
        <f>IF(OR('RAW DATA'!$D374="",'RAW DATA'!$C374='RAW DATA'!$D374),"NO",IF('RAW DATA'!$C374&lt;'RAW DATA'!$D374,"YES","NO"))</f>
        <v>NO</v>
      </c>
      <c r="T374" s="96" t="str">
        <f>IF('RAW DATA'!$D374='RAW DATA'!$E374,"YES","NO")</f>
        <v>NO</v>
      </c>
      <c r="U374" s="95" t="str">
        <f>IF(('RAW DATA'!$D374-'RAW DATA'!$M374)&lt;=5,"YES","NO")</f>
        <v>YES</v>
      </c>
    </row>
    <row r="375" spans="1:21" x14ac:dyDescent="0.25">
      <c r="A375" s="77">
        <v>515</v>
      </c>
      <c r="B375" s="74">
        <v>5547467614</v>
      </c>
      <c r="C375" s="76">
        <v>45708</v>
      </c>
      <c r="D375" s="76">
        <v>45671</v>
      </c>
      <c r="E375" s="76">
        <v>45708</v>
      </c>
      <c r="F375" s="74">
        <v>248639212</v>
      </c>
      <c r="G375" s="82">
        <v>2</v>
      </c>
      <c r="H375" s="102" t="s">
        <v>14</v>
      </c>
      <c r="I375" s="83">
        <v>7730415491</v>
      </c>
      <c r="J375" s="84">
        <v>45731</v>
      </c>
      <c r="K375" s="74" t="s">
        <v>15</v>
      </c>
      <c r="L375" s="74" t="s">
        <v>40</v>
      </c>
      <c r="M375" s="76">
        <v>45668</v>
      </c>
      <c r="N375" s="76">
        <v>45704</v>
      </c>
      <c r="O375" s="73">
        <f t="shared" si="18"/>
        <v>1</v>
      </c>
      <c r="P375" s="73">
        <f>MONTH('RAW DATA'!$J375)</f>
        <v>3</v>
      </c>
      <c r="Q375" s="73" t="str">
        <f t="shared" si="19"/>
        <v>ICB</v>
      </c>
      <c r="R375" s="74" t="str">
        <f t="shared" si="20"/>
        <v>CHINA</v>
      </c>
      <c r="S375" s="74" t="str">
        <f>IF(OR('RAW DATA'!$D375="",'RAW DATA'!$C375='RAW DATA'!$D375),"NO",IF('RAW DATA'!$C375&lt;'RAW DATA'!$D375,"YES","NO"))</f>
        <v>NO</v>
      </c>
      <c r="T375" s="75" t="str">
        <f>IF('RAW DATA'!$D375='RAW DATA'!$E375,"YES","NO")</f>
        <v>NO</v>
      </c>
      <c r="U375" s="73" t="str">
        <f>IF(('RAW DATA'!$D375-'RAW DATA'!$M375)&lt;=5,"YES","NO")</f>
        <v>YES</v>
      </c>
    </row>
    <row r="376" spans="1:21" x14ac:dyDescent="0.25">
      <c r="A376" s="89">
        <v>515</v>
      </c>
      <c r="B376" s="90">
        <v>5547467616</v>
      </c>
      <c r="C376" s="91">
        <v>45708</v>
      </c>
      <c r="D376" s="91">
        <v>45671</v>
      </c>
      <c r="E376" s="91">
        <v>45708</v>
      </c>
      <c r="F376" s="90">
        <v>248639212</v>
      </c>
      <c r="G376" s="92">
        <v>193</v>
      </c>
      <c r="H376" s="101" t="s">
        <v>14</v>
      </c>
      <c r="I376" s="93">
        <v>7730415491</v>
      </c>
      <c r="J376" s="94">
        <v>45731</v>
      </c>
      <c r="K376" s="90" t="s">
        <v>15</v>
      </c>
      <c r="L376" s="90" t="s">
        <v>40</v>
      </c>
      <c r="M376" s="91">
        <v>45668</v>
      </c>
      <c r="N376" s="91">
        <v>45704</v>
      </c>
      <c r="O376" s="95">
        <f t="shared" si="18"/>
        <v>1</v>
      </c>
      <c r="P376" s="95">
        <f>MONTH('RAW DATA'!$J376)</f>
        <v>3</v>
      </c>
      <c r="Q376" s="95" t="str">
        <f t="shared" si="19"/>
        <v>ICB</v>
      </c>
      <c r="R376" s="90" t="str">
        <f t="shared" si="20"/>
        <v>CHINA</v>
      </c>
      <c r="S376" s="90" t="str">
        <f>IF(OR('RAW DATA'!$D376="",'RAW DATA'!$C376='RAW DATA'!$D376),"NO",IF('RAW DATA'!$C376&lt;'RAW DATA'!$D376,"YES","NO"))</f>
        <v>NO</v>
      </c>
      <c r="T376" s="96" t="str">
        <f>IF('RAW DATA'!$D376='RAW DATA'!$E376,"YES","NO")</f>
        <v>NO</v>
      </c>
      <c r="U376" s="95" t="str">
        <f>IF(('RAW DATA'!$D376-'RAW DATA'!$M376)&lt;=5,"YES","NO")</f>
        <v>YES</v>
      </c>
    </row>
    <row r="377" spans="1:21" x14ac:dyDescent="0.25">
      <c r="A377" s="77">
        <v>515</v>
      </c>
      <c r="B377" s="74">
        <v>5547467618</v>
      </c>
      <c r="C377" s="76">
        <v>45708</v>
      </c>
      <c r="D377" s="76">
        <v>45671</v>
      </c>
      <c r="E377" s="76">
        <v>45708</v>
      </c>
      <c r="F377" s="74">
        <v>248639212</v>
      </c>
      <c r="G377" s="82">
        <v>2316</v>
      </c>
      <c r="H377" s="102" t="s">
        <v>14</v>
      </c>
      <c r="I377" s="83">
        <v>7730415491</v>
      </c>
      <c r="J377" s="84">
        <v>45731</v>
      </c>
      <c r="K377" s="74" t="s">
        <v>15</v>
      </c>
      <c r="L377" s="74" t="s">
        <v>40</v>
      </c>
      <c r="M377" s="76">
        <v>45668</v>
      </c>
      <c r="N377" s="76">
        <v>45704</v>
      </c>
      <c r="O377" s="73">
        <f t="shared" si="18"/>
        <v>1</v>
      </c>
      <c r="P377" s="73">
        <f>MONTH('RAW DATA'!$J377)</f>
        <v>3</v>
      </c>
      <c r="Q377" s="73" t="str">
        <f t="shared" si="19"/>
        <v>ICB</v>
      </c>
      <c r="R377" s="74" t="str">
        <f t="shared" si="20"/>
        <v>CHINA</v>
      </c>
      <c r="S377" s="74" t="str">
        <f>IF(OR('RAW DATA'!$D377="",'RAW DATA'!$C377='RAW DATA'!$D377),"NO",IF('RAW DATA'!$C377&lt;'RAW DATA'!$D377,"YES","NO"))</f>
        <v>NO</v>
      </c>
      <c r="T377" s="75" t="str">
        <f>IF('RAW DATA'!$D377='RAW DATA'!$E377,"YES","NO")</f>
        <v>NO</v>
      </c>
      <c r="U377" s="73" t="str">
        <f>IF(('RAW DATA'!$D377-'RAW DATA'!$M377)&lt;=5,"YES","NO")</f>
        <v>YES</v>
      </c>
    </row>
    <row r="378" spans="1:21" x14ac:dyDescent="0.25">
      <c r="A378" s="89">
        <v>515</v>
      </c>
      <c r="B378" s="90">
        <v>5547467619</v>
      </c>
      <c r="C378" s="91">
        <v>45708</v>
      </c>
      <c r="D378" s="91">
        <v>45671</v>
      </c>
      <c r="E378" s="91">
        <v>45708</v>
      </c>
      <c r="F378" s="90">
        <v>248639212</v>
      </c>
      <c r="G378" s="92">
        <v>41</v>
      </c>
      <c r="H378" s="101" t="s">
        <v>14</v>
      </c>
      <c r="I378" s="93">
        <v>7730415491</v>
      </c>
      <c r="J378" s="94">
        <v>45731</v>
      </c>
      <c r="K378" s="90" t="s">
        <v>15</v>
      </c>
      <c r="L378" s="90" t="s">
        <v>40</v>
      </c>
      <c r="M378" s="91">
        <v>45668</v>
      </c>
      <c r="N378" s="91">
        <v>45704</v>
      </c>
      <c r="O378" s="95">
        <f t="shared" si="18"/>
        <v>1</v>
      </c>
      <c r="P378" s="95">
        <f>MONTH('RAW DATA'!$J378)</f>
        <v>3</v>
      </c>
      <c r="Q378" s="95" t="str">
        <f t="shared" si="19"/>
        <v>ICB</v>
      </c>
      <c r="R378" s="90" t="str">
        <f t="shared" si="20"/>
        <v>CHINA</v>
      </c>
      <c r="S378" s="90" t="str">
        <f>IF(OR('RAW DATA'!$D378="",'RAW DATA'!$C378='RAW DATA'!$D378),"NO",IF('RAW DATA'!$C378&lt;'RAW DATA'!$D378,"YES","NO"))</f>
        <v>NO</v>
      </c>
      <c r="T378" s="96" t="str">
        <f>IF('RAW DATA'!$D378='RAW DATA'!$E378,"YES","NO")</f>
        <v>NO</v>
      </c>
      <c r="U378" s="95" t="str">
        <f>IF(('RAW DATA'!$D378-'RAW DATA'!$M378)&lt;=5,"YES","NO")</f>
        <v>YES</v>
      </c>
    </row>
    <row r="379" spans="1:21" x14ac:dyDescent="0.25">
      <c r="A379" s="77">
        <v>515</v>
      </c>
      <c r="B379" s="74">
        <v>5547467623</v>
      </c>
      <c r="C379" s="76">
        <v>45708</v>
      </c>
      <c r="D379" s="76">
        <v>45671</v>
      </c>
      <c r="E379" s="76">
        <v>45708</v>
      </c>
      <c r="F379" s="74">
        <v>248639212</v>
      </c>
      <c r="G379" s="82">
        <v>12839</v>
      </c>
      <c r="H379" s="102" t="s">
        <v>14</v>
      </c>
      <c r="I379" s="83">
        <v>7730415491</v>
      </c>
      <c r="J379" s="84">
        <v>45731</v>
      </c>
      <c r="K379" s="74" t="s">
        <v>15</v>
      </c>
      <c r="L379" s="74" t="s">
        <v>40</v>
      </c>
      <c r="M379" s="76">
        <v>45668</v>
      </c>
      <c r="N379" s="76">
        <v>45704</v>
      </c>
      <c r="O379" s="73">
        <f t="shared" si="18"/>
        <v>1</v>
      </c>
      <c r="P379" s="73">
        <f>MONTH('RAW DATA'!$J379)</f>
        <v>3</v>
      </c>
      <c r="Q379" s="73" t="str">
        <f t="shared" si="19"/>
        <v>ICB</v>
      </c>
      <c r="R379" s="74" t="str">
        <f t="shared" si="20"/>
        <v>CHINA</v>
      </c>
      <c r="S379" s="74" t="str">
        <f>IF(OR('RAW DATA'!$D379="",'RAW DATA'!$C379='RAW DATA'!$D379),"NO",IF('RAW DATA'!$C379&lt;'RAW DATA'!$D379,"YES","NO"))</f>
        <v>NO</v>
      </c>
      <c r="T379" s="75" t="str">
        <f>IF('RAW DATA'!$D379='RAW DATA'!$E379,"YES","NO")</f>
        <v>NO</v>
      </c>
      <c r="U379" s="73" t="str">
        <f>IF(('RAW DATA'!$D379-'RAW DATA'!$M379)&lt;=5,"YES","NO")</f>
        <v>YES</v>
      </c>
    </row>
    <row r="380" spans="1:21" x14ac:dyDescent="0.25">
      <c r="A380" s="89">
        <v>515</v>
      </c>
      <c r="B380" s="90">
        <v>5547467624</v>
      </c>
      <c r="C380" s="91">
        <v>45708</v>
      </c>
      <c r="D380" s="91">
        <v>45671</v>
      </c>
      <c r="E380" s="91">
        <v>45708</v>
      </c>
      <c r="F380" s="90">
        <v>248639212</v>
      </c>
      <c r="G380" s="92">
        <v>786</v>
      </c>
      <c r="H380" s="101" t="s">
        <v>14</v>
      </c>
      <c r="I380" s="93">
        <v>7730415491</v>
      </c>
      <c r="J380" s="94">
        <v>45731</v>
      </c>
      <c r="K380" s="90" t="s">
        <v>15</v>
      </c>
      <c r="L380" s="90" t="s">
        <v>40</v>
      </c>
      <c r="M380" s="91">
        <v>45668</v>
      </c>
      <c r="N380" s="91">
        <v>45704</v>
      </c>
      <c r="O380" s="95">
        <f t="shared" si="18"/>
        <v>1</v>
      </c>
      <c r="P380" s="95">
        <f>MONTH('RAW DATA'!$J380)</f>
        <v>3</v>
      </c>
      <c r="Q380" s="95" t="str">
        <f t="shared" si="19"/>
        <v>ICB</v>
      </c>
      <c r="R380" s="90" t="str">
        <f t="shared" si="20"/>
        <v>CHINA</v>
      </c>
      <c r="S380" s="90" t="str">
        <f>IF(OR('RAW DATA'!$D380="",'RAW DATA'!$C380='RAW DATA'!$D380),"NO",IF('RAW DATA'!$C380&lt;'RAW DATA'!$D380,"YES","NO"))</f>
        <v>NO</v>
      </c>
      <c r="T380" s="96" t="str">
        <f>IF('RAW DATA'!$D380='RAW DATA'!$E380,"YES","NO")</f>
        <v>NO</v>
      </c>
      <c r="U380" s="95" t="str">
        <f>IF(('RAW DATA'!$D380-'RAW DATA'!$M380)&lt;=5,"YES","NO")</f>
        <v>YES</v>
      </c>
    </row>
    <row r="381" spans="1:21" x14ac:dyDescent="0.25">
      <c r="A381" s="77">
        <v>515</v>
      </c>
      <c r="B381" s="74">
        <v>5547467625</v>
      </c>
      <c r="C381" s="76">
        <v>45708</v>
      </c>
      <c r="D381" s="76">
        <v>45671</v>
      </c>
      <c r="E381" s="76">
        <v>45708</v>
      </c>
      <c r="F381" s="74">
        <v>248639212</v>
      </c>
      <c r="G381" s="82">
        <v>1383</v>
      </c>
      <c r="H381" s="102" t="s">
        <v>14</v>
      </c>
      <c r="I381" s="83">
        <v>7730415491</v>
      </c>
      <c r="J381" s="84">
        <v>45731</v>
      </c>
      <c r="K381" s="74" t="s">
        <v>15</v>
      </c>
      <c r="L381" s="74" t="s">
        <v>40</v>
      </c>
      <c r="M381" s="76">
        <v>45668</v>
      </c>
      <c r="N381" s="76">
        <v>45704</v>
      </c>
      <c r="O381" s="73">
        <f t="shared" ref="O381:O411" si="21">IF(D381="", "", IF(YEAR(D381)=2024, "", MONTH(D381)))</f>
        <v>1</v>
      </c>
      <c r="P381" s="73">
        <f>MONTH('RAW DATA'!$J381)</f>
        <v>3</v>
      </c>
      <c r="Q381" s="73" t="str">
        <f t="shared" ref="Q381:Q411" si="22">IF(OR(A381=71,A381=1595,A381=1588,A381=1594,A381=3547,A381=1571,A381=1538,A381=1570,A381=1569,A381=1590,A381=1591,A381=1589,A381=515,A381=1572,A381=3546,A381=1592,A381=3548,A381=122,A381=10171,A381=40,A381=35,A381=95,A381=381,A381=136,A381=375),"ICB","Vendor")</f>
        <v>ICB</v>
      </c>
      <c r="R381" s="74" t="str">
        <f t="shared" ref="R381:R411" si="23">IF(OR(A381=71,A381=515,A381=1592,A381=1589,A381=1591,A381=1571,A381=1572),"CHINA",IF(A381=35,"POLAND",
IF(A381=10171,"VIETNAM",
IF(A381=381,"TURKEY",
IF(A381=375,"CAMBODIA",
IF(A381=40,"AUSTRALIA",""))))))</f>
        <v>CHINA</v>
      </c>
      <c r="S381" s="74" t="str">
        <f>IF(OR('RAW DATA'!$D381="",'RAW DATA'!$C381='RAW DATA'!$D381),"NO",IF('RAW DATA'!$C381&lt;'RAW DATA'!$D381,"YES","NO"))</f>
        <v>NO</v>
      </c>
      <c r="T381" s="75" t="str">
        <f>IF('RAW DATA'!$D381='RAW DATA'!$E381,"YES","NO")</f>
        <v>NO</v>
      </c>
      <c r="U381" s="73" t="str">
        <f>IF(('RAW DATA'!$D381-'RAW DATA'!$M381)&lt;=5,"YES","NO")</f>
        <v>YES</v>
      </c>
    </row>
    <row r="382" spans="1:21" x14ac:dyDescent="0.25">
      <c r="A382" s="89">
        <v>1048704</v>
      </c>
      <c r="B382" s="90" t="s">
        <v>41</v>
      </c>
      <c r="C382" s="91">
        <v>45700</v>
      </c>
      <c r="D382" s="91"/>
      <c r="E382" s="91" t="s">
        <v>375</v>
      </c>
      <c r="F382" s="90" t="s">
        <v>42</v>
      </c>
      <c r="G382" s="92">
        <v>8465</v>
      </c>
      <c r="H382" s="101" t="s">
        <v>29</v>
      </c>
      <c r="I382" s="93">
        <v>7730415491</v>
      </c>
      <c r="J382" s="94">
        <v>45731</v>
      </c>
      <c r="K382" s="90" t="s">
        <v>15</v>
      </c>
      <c r="L382" s="90" t="s">
        <v>40</v>
      </c>
      <c r="M382" s="91">
        <v>45693</v>
      </c>
      <c r="N382" s="91">
        <v>45704</v>
      </c>
      <c r="O382" s="95" t="str">
        <f t="shared" si="21"/>
        <v/>
      </c>
      <c r="P382" s="95">
        <f>MONTH('RAW DATA'!$J382)</f>
        <v>3</v>
      </c>
      <c r="Q382" s="95" t="str">
        <f t="shared" si="22"/>
        <v>Vendor</v>
      </c>
      <c r="R382" s="90" t="str">
        <f t="shared" si="23"/>
        <v/>
      </c>
      <c r="S382" s="90" t="str">
        <f>IF(OR('RAW DATA'!$D382="",'RAW DATA'!$C382='RAW DATA'!$D382),"NO",IF('RAW DATA'!$C382&lt;'RAW DATA'!$D382,"YES","NO"))</f>
        <v>NO</v>
      </c>
      <c r="T382" s="96" t="str">
        <f>IF('RAW DATA'!$D382='RAW DATA'!$E382,"YES","NO")</f>
        <v>NO</v>
      </c>
      <c r="U382" s="95" t="str">
        <f>IF(('RAW DATA'!$D382-'RAW DATA'!$M382)&lt;=5,"YES","NO")</f>
        <v>YES</v>
      </c>
    </row>
    <row r="383" spans="1:21" x14ac:dyDescent="0.25">
      <c r="A383" s="77">
        <v>1048704</v>
      </c>
      <c r="B383" s="74" t="s">
        <v>43</v>
      </c>
      <c r="C383" s="76">
        <v>45700</v>
      </c>
      <c r="D383" s="76"/>
      <c r="E383" s="76" t="s">
        <v>375</v>
      </c>
      <c r="F383" s="74" t="s">
        <v>44</v>
      </c>
      <c r="G383" s="82">
        <v>8465</v>
      </c>
      <c r="H383" s="102" t="s">
        <v>29</v>
      </c>
      <c r="I383" s="83">
        <v>7730415491</v>
      </c>
      <c r="J383" s="84">
        <v>45731</v>
      </c>
      <c r="K383" s="74" t="s">
        <v>15</v>
      </c>
      <c r="L383" s="74" t="s">
        <v>40</v>
      </c>
      <c r="M383" s="76">
        <v>45694</v>
      </c>
      <c r="N383" s="76">
        <v>45704</v>
      </c>
      <c r="O383" s="73" t="str">
        <f t="shared" si="21"/>
        <v/>
      </c>
      <c r="P383" s="73">
        <f>MONTH('RAW DATA'!$J383)</f>
        <v>3</v>
      </c>
      <c r="Q383" s="73" t="str">
        <f t="shared" si="22"/>
        <v>Vendor</v>
      </c>
      <c r="R383" s="74" t="str">
        <f t="shared" si="23"/>
        <v/>
      </c>
      <c r="S383" s="74" t="str">
        <f>IF(OR('RAW DATA'!$D383="",'RAW DATA'!$C383='RAW DATA'!$D383),"NO",IF('RAW DATA'!$C383&lt;'RAW DATA'!$D383,"YES","NO"))</f>
        <v>NO</v>
      </c>
      <c r="T383" s="75" t="str">
        <f>IF('RAW DATA'!$D383='RAW DATA'!$E383,"YES","NO")</f>
        <v>NO</v>
      </c>
      <c r="U383" s="73" t="str">
        <f>IF(('RAW DATA'!$D383-'RAW DATA'!$M383)&lt;=5,"YES","NO")</f>
        <v>YES</v>
      </c>
    </row>
    <row r="384" spans="1:21" x14ac:dyDescent="0.25">
      <c r="A384" s="89">
        <v>1048704</v>
      </c>
      <c r="B384" s="90" t="s">
        <v>45</v>
      </c>
      <c r="C384" s="91">
        <v>45700</v>
      </c>
      <c r="D384" s="91"/>
      <c r="E384" s="91" t="s">
        <v>375</v>
      </c>
      <c r="F384" s="90" t="s">
        <v>46</v>
      </c>
      <c r="G384" s="92">
        <v>11674</v>
      </c>
      <c r="H384" s="101" t="s">
        <v>29</v>
      </c>
      <c r="I384" s="93">
        <v>7730415491</v>
      </c>
      <c r="J384" s="94">
        <v>45731</v>
      </c>
      <c r="K384" s="90" t="s">
        <v>15</v>
      </c>
      <c r="L384" s="90" t="s">
        <v>40</v>
      </c>
      <c r="M384" s="91">
        <v>45694</v>
      </c>
      <c r="N384" s="91">
        <v>45704</v>
      </c>
      <c r="O384" s="95" t="str">
        <f t="shared" si="21"/>
        <v/>
      </c>
      <c r="P384" s="95">
        <f>MONTH('RAW DATA'!$J384)</f>
        <v>3</v>
      </c>
      <c r="Q384" s="95" t="str">
        <f t="shared" si="22"/>
        <v>Vendor</v>
      </c>
      <c r="R384" s="90" t="str">
        <f t="shared" si="23"/>
        <v/>
      </c>
      <c r="S384" s="90" t="str">
        <f>IF(OR('RAW DATA'!$D384="",'RAW DATA'!$C384='RAW DATA'!$D384),"NO",IF('RAW DATA'!$C384&lt;'RAW DATA'!$D384,"YES","NO"))</f>
        <v>NO</v>
      </c>
      <c r="T384" s="96" t="str">
        <f>IF('RAW DATA'!$D384='RAW DATA'!$E384,"YES","NO")</f>
        <v>NO</v>
      </c>
      <c r="U384" s="95" t="str">
        <f>IF(('RAW DATA'!$D384-'RAW DATA'!$M384)&lt;=5,"YES","NO")</f>
        <v>YES</v>
      </c>
    </row>
    <row r="385" spans="1:21" x14ac:dyDescent="0.25">
      <c r="A385" s="77">
        <v>71</v>
      </c>
      <c r="B385" s="74">
        <v>5282699244</v>
      </c>
      <c r="C385" s="76">
        <v>45772</v>
      </c>
      <c r="D385" s="76">
        <v>45660</v>
      </c>
      <c r="E385" s="76">
        <v>45772</v>
      </c>
      <c r="F385" s="74">
        <v>248250051</v>
      </c>
      <c r="G385" s="82">
        <v>12134</v>
      </c>
      <c r="H385" s="102" t="s">
        <v>14</v>
      </c>
      <c r="I385" s="83">
        <v>7730421712</v>
      </c>
      <c r="J385" s="84">
        <v>45785</v>
      </c>
      <c r="K385" s="74" t="s">
        <v>15</v>
      </c>
      <c r="L385" s="74" t="s">
        <v>34</v>
      </c>
      <c r="M385" s="76">
        <v>45657</v>
      </c>
      <c r="N385" s="76">
        <v>45704.25</v>
      </c>
      <c r="O385" s="73">
        <f t="shared" si="21"/>
        <v>1</v>
      </c>
      <c r="P385" s="73">
        <f>MONTH('RAW DATA'!$J385)</f>
        <v>5</v>
      </c>
      <c r="Q385" s="73" t="str">
        <f t="shared" si="22"/>
        <v>ICB</v>
      </c>
      <c r="R385" s="74" t="str">
        <f t="shared" si="23"/>
        <v>CHINA</v>
      </c>
      <c r="S385" s="74" t="str">
        <f>IF(OR('RAW DATA'!$D385="",'RAW DATA'!$C385='RAW DATA'!$D385),"NO",IF('RAW DATA'!$C385&lt;'RAW DATA'!$D385,"YES","NO"))</f>
        <v>NO</v>
      </c>
      <c r="T385" s="75" t="str">
        <f>IF('RAW DATA'!$D385='RAW DATA'!$E385,"YES","NO")</f>
        <v>NO</v>
      </c>
      <c r="U385" s="73" t="str">
        <f>IF(('RAW DATA'!$D385-'RAW DATA'!$M385)&lt;=5,"YES","NO")</f>
        <v>YES</v>
      </c>
    </row>
    <row r="386" spans="1:21" x14ac:dyDescent="0.25">
      <c r="A386" s="89">
        <v>71</v>
      </c>
      <c r="B386" s="90">
        <v>5282699245</v>
      </c>
      <c r="C386" s="91">
        <v>45772</v>
      </c>
      <c r="D386" s="91">
        <v>45660</v>
      </c>
      <c r="E386" s="91">
        <v>45772</v>
      </c>
      <c r="F386" s="90">
        <v>248250051</v>
      </c>
      <c r="G386" s="92">
        <v>13545</v>
      </c>
      <c r="H386" s="101" t="s">
        <v>14</v>
      </c>
      <c r="I386" s="93">
        <v>7730421712</v>
      </c>
      <c r="J386" s="94">
        <v>45785</v>
      </c>
      <c r="K386" s="90" t="s">
        <v>15</v>
      </c>
      <c r="L386" s="90" t="s">
        <v>34</v>
      </c>
      <c r="M386" s="91">
        <v>45657</v>
      </c>
      <c r="N386" s="91">
        <v>45704.25</v>
      </c>
      <c r="O386" s="95">
        <f t="shared" si="21"/>
        <v>1</v>
      </c>
      <c r="P386" s="95">
        <f>MONTH('RAW DATA'!$J386)</f>
        <v>5</v>
      </c>
      <c r="Q386" s="95" t="str">
        <f t="shared" si="22"/>
        <v>ICB</v>
      </c>
      <c r="R386" s="90" t="str">
        <f t="shared" si="23"/>
        <v>CHINA</v>
      </c>
      <c r="S386" s="90" t="str">
        <f>IF(OR('RAW DATA'!$D386="",'RAW DATA'!$C386='RAW DATA'!$D386),"NO",IF('RAW DATA'!$C386&lt;'RAW DATA'!$D386,"YES","NO"))</f>
        <v>NO</v>
      </c>
      <c r="T386" s="96" t="str">
        <f>IF('RAW DATA'!$D386='RAW DATA'!$E386,"YES","NO")</f>
        <v>NO</v>
      </c>
      <c r="U386" s="95" t="str">
        <f>IF(('RAW DATA'!$D386-'RAW DATA'!$M386)&lt;=5,"YES","NO")</f>
        <v>YES</v>
      </c>
    </row>
    <row r="387" spans="1:21" x14ac:dyDescent="0.25">
      <c r="A387" s="77">
        <v>71</v>
      </c>
      <c r="B387" s="74">
        <v>5282699246</v>
      </c>
      <c r="C387" s="76">
        <v>45772</v>
      </c>
      <c r="D387" s="76">
        <v>45660</v>
      </c>
      <c r="E387" s="76">
        <v>45772</v>
      </c>
      <c r="F387" s="74">
        <v>248250051</v>
      </c>
      <c r="G387" s="82">
        <v>534</v>
      </c>
      <c r="H387" s="102" t="s">
        <v>14</v>
      </c>
      <c r="I387" s="83">
        <v>7730421712</v>
      </c>
      <c r="J387" s="84">
        <v>45785</v>
      </c>
      <c r="K387" s="74" t="s">
        <v>15</v>
      </c>
      <c r="L387" s="74" t="s">
        <v>34</v>
      </c>
      <c r="M387" s="76">
        <v>45657</v>
      </c>
      <c r="N387" s="76">
        <v>45704.25</v>
      </c>
      <c r="O387" s="73">
        <f t="shared" si="21"/>
        <v>1</v>
      </c>
      <c r="P387" s="73">
        <f>MONTH('RAW DATA'!$J387)</f>
        <v>5</v>
      </c>
      <c r="Q387" s="73" t="str">
        <f t="shared" si="22"/>
        <v>ICB</v>
      </c>
      <c r="R387" s="74" t="str">
        <f t="shared" si="23"/>
        <v>CHINA</v>
      </c>
      <c r="S387" s="74" t="str">
        <f>IF(OR('RAW DATA'!$D387="",'RAW DATA'!$C387='RAW DATA'!$D387),"NO",IF('RAW DATA'!$C387&lt;'RAW DATA'!$D387,"YES","NO"))</f>
        <v>NO</v>
      </c>
      <c r="T387" s="75" t="str">
        <f>IF('RAW DATA'!$D387='RAW DATA'!$E387,"YES","NO")</f>
        <v>NO</v>
      </c>
      <c r="U387" s="73" t="str">
        <f>IF(('RAW DATA'!$D387-'RAW DATA'!$M387)&lt;=5,"YES","NO")</f>
        <v>YES</v>
      </c>
    </row>
    <row r="388" spans="1:21" x14ac:dyDescent="0.25">
      <c r="A388" s="89">
        <v>71</v>
      </c>
      <c r="B388" s="90">
        <v>5282699247</v>
      </c>
      <c r="C388" s="91">
        <v>45772</v>
      </c>
      <c r="D388" s="91">
        <v>45660</v>
      </c>
      <c r="E388" s="91">
        <v>45772</v>
      </c>
      <c r="F388" s="90">
        <v>248250051</v>
      </c>
      <c r="G388" s="92">
        <v>4023</v>
      </c>
      <c r="H388" s="101" t="s">
        <v>14</v>
      </c>
      <c r="I388" s="93">
        <v>7730421712</v>
      </c>
      <c r="J388" s="94">
        <v>45785</v>
      </c>
      <c r="K388" s="90" t="s">
        <v>15</v>
      </c>
      <c r="L388" s="90" t="s">
        <v>34</v>
      </c>
      <c r="M388" s="91">
        <v>45657</v>
      </c>
      <c r="N388" s="91">
        <v>45704.25</v>
      </c>
      <c r="O388" s="95">
        <f t="shared" si="21"/>
        <v>1</v>
      </c>
      <c r="P388" s="95">
        <f>MONTH('RAW DATA'!$J388)</f>
        <v>5</v>
      </c>
      <c r="Q388" s="95" t="str">
        <f t="shared" si="22"/>
        <v>ICB</v>
      </c>
      <c r="R388" s="90" t="str">
        <f t="shared" si="23"/>
        <v>CHINA</v>
      </c>
      <c r="S388" s="90" t="str">
        <f>IF(OR('RAW DATA'!$D388="",'RAW DATA'!$C388='RAW DATA'!$D388),"NO",IF('RAW DATA'!$C388&lt;'RAW DATA'!$D388,"YES","NO"))</f>
        <v>NO</v>
      </c>
      <c r="T388" s="96" t="str">
        <f>IF('RAW DATA'!$D388='RAW DATA'!$E388,"YES","NO")</f>
        <v>NO</v>
      </c>
      <c r="U388" s="95" t="str">
        <f>IF(('RAW DATA'!$D388-'RAW DATA'!$M388)&lt;=5,"YES","NO")</f>
        <v>YES</v>
      </c>
    </row>
    <row r="389" spans="1:21" x14ac:dyDescent="0.25">
      <c r="A389" s="77">
        <v>71</v>
      </c>
      <c r="B389" s="74">
        <v>5282714704</v>
      </c>
      <c r="C389" s="76">
        <v>45772</v>
      </c>
      <c r="D389" s="76">
        <v>45667</v>
      </c>
      <c r="E389" s="76">
        <v>45772</v>
      </c>
      <c r="F389" s="74">
        <v>247657760</v>
      </c>
      <c r="G389" s="82">
        <v>486</v>
      </c>
      <c r="H389" s="102" t="s">
        <v>14</v>
      </c>
      <c r="I389" s="83">
        <v>7730421712</v>
      </c>
      <c r="J389" s="84">
        <v>45785</v>
      </c>
      <c r="K389" s="74" t="s">
        <v>15</v>
      </c>
      <c r="L389" s="74" t="s">
        <v>34</v>
      </c>
      <c r="M389" s="76">
        <v>45664</v>
      </c>
      <c r="N389" s="76">
        <v>45705</v>
      </c>
      <c r="O389" s="73">
        <f t="shared" si="21"/>
        <v>1</v>
      </c>
      <c r="P389" s="73">
        <f>MONTH('RAW DATA'!$J389)</f>
        <v>5</v>
      </c>
      <c r="Q389" s="73" t="str">
        <f t="shared" si="22"/>
        <v>ICB</v>
      </c>
      <c r="R389" s="74" t="str">
        <f t="shared" si="23"/>
        <v>CHINA</v>
      </c>
      <c r="S389" s="74" t="str">
        <f>IF(OR('RAW DATA'!$D389="",'RAW DATA'!$C389='RAW DATA'!$D389),"NO",IF('RAW DATA'!$C389&lt;'RAW DATA'!$D389,"YES","NO"))</f>
        <v>NO</v>
      </c>
      <c r="T389" s="75" t="str">
        <f>IF('RAW DATA'!$D389='RAW DATA'!$E389,"YES","NO")</f>
        <v>NO</v>
      </c>
      <c r="U389" s="73" t="str">
        <f>IF(('RAW DATA'!$D389-'RAW DATA'!$M389)&lt;=5,"YES","NO")</f>
        <v>YES</v>
      </c>
    </row>
    <row r="390" spans="1:21" x14ac:dyDescent="0.25">
      <c r="A390" s="89">
        <v>71</v>
      </c>
      <c r="B390" s="90">
        <v>5282714708</v>
      </c>
      <c r="C390" s="91">
        <v>45772</v>
      </c>
      <c r="D390" s="91">
        <v>45667</v>
      </c>
      <c r="E390" s="91">
        <v>45772</v>
      </c>
      <c r="F390" s="90">
        <v>247657760</v>
      </c>
      <c r="G390" s="92">
        <v>2745</v>
      </c>
      <c r="H390" s="101" t="s">
        <v>14</v>
      </c>
      <c r="I390" s="93">
        <v>7730421712</v>
      </c>
      <c r="J390" s="94">
        <v>45785</v>
      </c>
      <c r="K390" s="90" t="s">
        <v>15</v>
      </c>
      <c r="L390" s="90" t="s">
        <v>34</v>
      </c>
      <c r="M390" s="91">
        <v>45664</v>
      </c>
      <c r="N390" s="91">
        <v>45705</v>
      </c>
      <c r="O390" s="95">
        <f t="shared" si="21"/>
        <v>1</v>
      </c>
      <c r="P390" s="95">
        <f>MONTH('RAW DATA'!$J390)</f>
        <v>5</v>
      </c>
      <c r="Q390" s="95" t="str">
        <f t="shared" si="22"/>
        <v>ICB</v>
      </c>
      <c r="R390" s="90" t="str">
        <f t="shared" si="23"/>
        <v>CHINA</v>
      </c>
      <c r="S390" s="90" t="str">
        <f>IF(OR('RAW DATA'!$D390="",'RAW DATA'!$C390='RAW DATA'!$D390),"NO",IF('RAW DATA'!$C390&lt;'RAW DATA'!$D390,"YES","NO"))</f>
        <v>NO</v>
      </c>
      <c r="T390" s="96" t="str">
        <f>IF('RAW DATA'!$D390='RAW DATA'!$E390,"YES","NO")</f>
        <v>NO</v>
      </c>
      <c r="U390" s="95" t="str">
        <f>IF(('RAW DATA'!$D390-'RAW DATA'!$M390)&lt;=5,"YES","NO")</f>
        <v>YES</v>
      </c>
    </row>
    <row r="391" spans="1:21" x14ac:dyDescent="0.25">
      <c r="A391" s="77">
        <v>71</v>
      </c>
      <c r="B391" s="74">
        <v>5282714713</v>
      </c>
      <c r="C391" s="76">
        <v>45772</v>
      </c>
      <c r="D391" s="76">
        <v>45667</v>
      </c>
      <c r="E391" s="76">
        <v>45772</v>
      </c>
      <c r="F391" s="74">
        <v>247657760</v>
      </c>
      <c r="G391" s="82">
        <v>1543</v>
      </c>
      <c r="H391" s="102" t="s">
        <v>14</v>
      </c>
      <c r="I391" s="83">
        <v>7730421712</v>
      </c>
      <c r="J391" s="84">
        <v>45785</v>
      </c>
      <c r="K391" s="74" t="s">
        <v>15</v>
      </c>
      <c r="L391" s="74" t="s">
        <v>34</v>
      </c>
      <c r="M391" s="76">
        <v>45664</v>
      </c>
      <c r="N391" s="76">
        <v>45705</v>
      </c>
      <c r="O391" s="73">
        <f t="shared" si="21"/>
        <v>1</v>
      </c>
      <c r="P391" s="73">
        <f>MONTH('RAW DATA'!$J391)</f>
        <v>5</v>
      </c>
      <c r="Q391" s="73" t="str">
        <f t="shared" si="22"/>
        <v>ICB</v>
      </c>
      <c r="R391" s="74" t="str">
        <f t="shared" si="23"/>
        <v>CHINA</v>
      </c>
      <c r="S391" s="74" t="str">
        <f>IF(OR('RAW DATA'!$D391="",'RAW DATA'!$C391='RAW DATA'!$D391),"NO",IF('RAW DATA'!$C391&lt;'RAW DATA'!$D391,"YES","NO"))</f>
        <v>NO</v>
      </c>
      <c r="T391" s="75" t="str">
        <f>IF('RAW DATA'!$D391='RAW DATA'!$E391,"YES","NO")</f>
        <v>NO</v>
      </c>
      <c r="U391" s="73" t="str">
        <f>IF(('RAW DATA'!$D391-'RAW DATA'!$M391)&lt;=5,"YES","NO")</f>
        <v>YES</v>
      </c>
    </row>
    <row r="392" spans="1:21" x14ac:dyDescent="0.25">
      <c r="A392" s="89">
        <v>71</v>
      </c>
      <c r="B392" s="90">
        <v>5282731344</v>
      </c>
      <c r="C392" s="91">
        <v>45707</v>
      </c>
      <c r="D392" s="91">
        <v>45674</v>
      </c>
      <c r="E392" s="91">
        <v>45707</v>
      </c>
      <c r="F392" s="90">
        <v>247437098</v>
      </c>
      <c r="G392" s="92">
        <v>2728</v>
      </c>
      <c r="H392" s="101" t="s">
        <v>14</v>
      </c>
      <c r="I392" s="93">
        <v>7730415491</v>
      </c>
      <c r="J392" s="94">
        <v>45731</v>
      </c>
      <c r="K392" s="90" t="s">
        <v>15</v>
      </c>
      <c r="L392" s="90" t="s">
        <v>40</v>
      </c>
      <c r="M392" s="91">
        <v>45673</v>
      </c>
      <c r="N392" s="91">
        <v>45706</v>
      </c>
      <c r="O392" s="95">
        <f t="shared" si="21"/>
        <v>1</v>
      </c>
      <c r="P392" s="95">
        <f>MONTH('RAW DATA'!$J392)</f>
        <v>3</v>
      </c>
      <c r="Q392" s="95" t="str">
        <f t="shared" si="22"/>
        <v>ICB</v>
      </c>
      <c r="R392" s="90" t="str">
        <f t="shared" si="23"/>
        <v>CHINA</v>
      </c>
      <c r="S392" s="90" t="str">
        <f>IF(OR('RAW DATA'!$D392="",'RAW DATA'!$C392='RAW DATA'!$D392),"NO",IF('RAW DATA'!$C392&lt;'RAW DATA'!$D392,"YES","NO"))</f>
        <v>NO</v>
      </c>
      <c r="T392" s="96" t="str">
        <f>IF('RAW DATA'!$D392='RAW DATA'!$E392,"YES","NO")</f>
        <v>NO</v>
      </c>
      <c r="U392" s="95" t="str">
        <f>IF(('RAW DATA'!$D392-'RAW DATA'!$M392)&lt;=5,"YES","NO")</f>
        <v>YES</v>
      </c>
    </row>
    <row r="393" spans="1:21" x14ac:dyDescent="0.25">
      <c r="A393" s="77">
        <v>71</v>
      </c>
      <c r="B393" s="74">
        <v>5282731373</v>
      </c>
      <c r="C393" s="76">
        <v>45707</v>
      </c>
      <c r="D393" s="76">
        <v>45674</v>
      </c>
      <c r="E393" s="76">
        <v>45707</v>
      </c>
      <c r="F393" s="74">
        <v>247437098</v>
      </c>
      <c r="G393" s="82">
        <v>2728</v>
      </c>
      <c r="H393" s="102" t="s">
        <v>14</v>
      </c>
      <c r="I393" s="83">
        <v>7730415491</v>
      </c>
      <c r="J393" s="84">
        <v>45731</v>
      </c>
      <c r="K393" s="74" t="s">
        <v>15</v>
      </c>
      <c r="L393" s="74" t="s">
        <v>40</v>
      </c>
      <c r="M393" s="76">
        <v>45673</v>
      </c>
      <c r="N393" s="76">
        <v>45706</v>
      </c>
      <c r="O393" s="73">
        <f t="shared" si="21"/>
        <v>1</v>
      </c>
      <c r="P393" s="73">
        <f>MONTH('RAW DATA'!$J393)</f>
        <v>3</v>
      </c>
      <c r="Q393" s="73" t="str">
        <f t="shared" si="22"/>
        <v>ICB</v>
      </c>
      <c r="R393" s="74" t="str">
        <f t="shared" si="23"/>
        <v>CHINA</v>
      </c>
      <c r="S393" s="74" t="str">
        <f>IF(OR('RAW DATA'!$D393="",'RAW DATA'!$C393='RAW DATA'!$D393),"NO",IF('RAW DATA'!$C393&lt;'RAW DATA'!$D393,"YES","NO"))</f>
        <v>NO</v>
      </c>
      <c r="T393" s="75" t="str">
        <f>IF('RAW DATA'!$D393='RAW DATA'!$E393,"YES","NO")</f>
        <v>NO</v>
      </c>
      <c r="U393" s="73" t="str">
        <f>IF(('RAW DATA'!$D393-'RAW DATA'!$M393)&lt;=5,"YES","NO")</f>
        <v>YES</v>
      </c>
    </row>
    <row r="394" spans="1:21" x14ac:dyDescent="0.25">
      <c r="A394" s="89">
        <v>71</v>
      </c>
      <c r="B394" s="90">
        <v>5282771095</v>
      </c>
      <c r="C394" s="91">
        <v>45707</v>
      </c>
      <c r="D394" s="91">
        <v>45694</v>
      </c>
      <c r="E394" s="91">
        <v>45707</v>
      </c>
      <c r="F394" s="90">
        <v>247437098</v>
      </c>
      <c r="G394" s="92">
        <v>2728</v>
      </c>
      <c r="H394" s="101" t="s">
        <v>14</v>
      </c>
      <c r="I394" s="93">
        <v>7730415491</v>
      </c>
      <c r="J394" s="94">
        <v>45731</v>
      </c>
      <c r="K394" s="90" t="s">
        <v>15</v>
      </c>
      <c r="L394" s="90" t="s">
        <v>40</v>
      </c>
      <c r="M394" s="91">
        <v>45673</v>
      </c>
      <c r="N394" s="91">
        <v>45706</v>
      </c>
      <c r="O394" s="95">
        <f t="shared" si="21"/>
        <v>2</v>
      </c>
      <c r="P394" s="95">
        <f>MONTH('RAW DATA'!$J394)</f>
        <v>3</v>
      </c>
      <c r="Q394" s="95" t="str">
        <f t="shared" si="22"/>
        <v>ICB</v>
      </c>
      <c r="R394" s="90" t="str">
        <f t="shared" si="23"/>
        <v>CHINA</v>
      </c>
      <c r="S394" s="90" t="str">
        <f>IF(OR('RAW DATA'!$D394="",'RAW DATA'!$C394='RAW DATA'!$D394),"NO",IF('RAW DATA'!$C394&lt;'RAW DATA'!$D394,"YES","NO"))</f>
        <v>NO</v>
      </c>
      <c r="T394" s="96" t="str">
        <f>IF('RAW DATA'!$D394='RAW DATA'!$E394,"YES","NO")</f>
        <v>NO</v>
      </c>
      <c r="U394" s="95" t="str">
        <f>IF(('RAW DATA'!$D394-'RAW DATA'!$M394)&lt;=5,"YES","NO")</f>
        <v>NO</v>
      </c>
    </row>
    <row r="395" spans="1:21" x14ac:dyDescent="0.25">
      <c r="A395" s="77">
        <v>71</v>
      </c>
      <c r="B395" s="74">
        <v>5282771111</v>
      </c>
      <c r="C395" s="76">
        <v>45763</v>
      </c>
      <c r="D395" s="76">
        <v>45694</v>
      </c>
      <c r="E395" s="76">
        <v>45763</v>
      </c>
      <c r="F395" s="74">
        <v>247437098</v>
      </c>
      <c r="G395" s="82">
        <v>2728</v>
      </c>
      <c r="H395" s="102" t="s">
        <v>14</v>
      </c>
      <c r="I395" s="83">
        <v>7730419969</v>
      </c>
      <c r="J395" s="84">
        <v>45769</v>
      </c>
      <c r="K395" s="74" t="s">
        <v>15</v>
      </c>
      <c r="L395" s="74" t="s">
        <v>16</v>
      </c>
      <c r="M395" s="76">
        <v>45673</v>
      </c>
      <c r="N395" s="76">
        <v>45706</v>
      </c>
      <c r="O395" s="73">
        <f t="shared" si="21"/>
        <v>2</v>
      </c>
      <c r="P395" s="73">
        <f>MONTH('RAW DATA'!$J395)</f>
        <v>4</v>
      </c>
      <c r="Q395" s="73" t="str">
        <f t="shared" si="22"/>
        <v>ICB</v>
      </c>
      <c r="R395" s="74" t="str">
        <f t="shared" si="23"/>
        <v>CHINA</v>
      </c>
      <c r="S395" s="74" t="str">
        <f>IF(OR('RAW DATA'!$D395="",'RAW DATA'!$C395='RAW DATA'!$D395),"NO",IF('RAW DATA'!$C395&lt;'RAW DATA'!$D395,"YES","NO"))</f>
        <v>NO</v>
      </c>
      <c r="T395" s="75" t="str">
        <f>IF('RAW DATA'!$D395='RAW DATA'!$E395,"YES","NO")</f>
        <v>NO</v>
      </c>
      <c r="U395" s="73" t="str">
        <f>IF(('RAW DATA'!$D395-'RAW DATA'!$M395)&lt;=5,"YES","NO")</f>
        <v>NO</v>
      </c>
    </row>
    <row r="396" spans="1:21" x14ac:dyDescent="0.25">
      <c r="A396" s="89">
        <v>10171</v>
      </c>
      <c r="B396" s="90">
        <v>5481484880</v>
      </c>
      <c r="C396" s="91">
        <v>45695</v>
      </c>
      <c r="D396" s="91">
        <v>45840</v>
      </c>
      <c r="E396" s="91">
        <v>45695</v>
      </c>
      <c r="F396" s="90">
        <v>246455346</v>
      </c>
      <c r="G396" s="92">
        <v>5400</v>
      </c>
      <c r="H396" s="101" t="s">
        <v>14</v>
      </c>
      <c r="I396" s="93">
        <v>7730415491</v>
      </c>
      <c r="J396" s="94">
        <v>45731</v>
      </c>
      <c r="K396" s="90" t="s">
        <v>15</v>
      </c>
      <c r="L396" s="90" t="s">
        <v>40</v>
      </c>
      <c r="M396" s="91">
        <v>45677</v>
      </c>
      <c r="N396" s="91">
        <v>45706</v>
      </c>
      <c r="O396" s="95">
        <f t="shared" si="21"/>
        <v>7</v>
      </c>
      <c r="P396" s="95">
        <f>MONTH('RAW DATA'!$J396)</f>
        <v>3</v>
      </c>
      <c r="Q396" s="95" t="str">
        <f t="shared" si="22"/>
        <v>ICB</v>
      </c>
      <c r="R396" s="90" t="str">
        <f t="shared" si="23"/>
        <v>VIETNAM</v>
      </c>
      <c r="S396" s="90" t="str">
        <f>IF(OR('RAW DATA'!$D396="",'RAW DATA'!$C396='RAW DATA'!$D396),"NO",IF('RAW DATA'!$C396&lt;'RAW DATA'!$D396,"YES","NO"))</f>
        <v>YES</v>
      </c>
      <c r="T396" s="96" t="str">
        <f>IF('RAW DATA'!$D396='RAW DATA'!$E396,"YES","NO")</f>
        <v>NO</v>
      </c>
      <c r="U396" s="95" t="str">
        <f>IF(('RAW DATA'!$D396-'RAW DATA'!$M396)&lt;=5,"YES","NO")</f>
        <v>NO</v>
      </c>
    </row>
    <row r="397" spans="1:21" x14ac:dyDescent="0.25">
      <c r="A397" s="77">
        <v>515</v>
      </c>
      <c r="B397" s="74">
        <v>5547467611</v>
      </c>
      <c r="C397" s="76">
        <v>45708</v>
      </c>
      <c r="D397" s="76">
        <v>45671</v>
      </c>
      <c r="E397" s="76">
        <v>45708</v>
      </c>
      <c r="F397" s="74">
        <v>248639211</v>
      </c>
      <c r="G397" s="82">
        <v>472</v>
      </c>
      <c r="H397" s="102" t="s">
        <v>14</v>
      </c>
      <c r="I397" s="83">
        <v>7730415491</v>
      </c>
      <c r="J397" s="84">
        <v>45731</v>
      </c>
      <c r="K397" s="74" t="s">
        <v>15</v>
      </c>
      <c r="L397" s="74" t="s">
        <v>40</v>
      </c>
      <c r="M397" s="76">
        <v>45668</v>
      </c>
      <c r="N397" s="76">
        <v>45706</v>
      </c>
      <c r="O397" s="73">
        <f t="shared" si="21"/>
        <v>1</v>
      </c>
      <c r="P397" s="73">
        <f>MONTH('RAW DATA'!$J397)</f>
        <v>3</v>
      </c>
      <c r="Q397" s="73" t="str">
        <f t="shared" si="22"/>
        <v>ICB</v>
      </c>
      <c r="R397" s="74" t="str">
        <f t="shared" si="23"/>
        <v>CHINA</v>
      </c>
      <c r="S397" s="74" t="str">
        <f>IF(OR('RAW DATA'!$D397="",'RAW DATA'!$C397='RAW DATA'!$D397),"NO",IF('RAW DATA'!$C397&lt;'RAW DATA'!$D397,"YES","NO"))</f>
        <v>NO</v>
      </c>
      <c r="T397" s="75" t="str">
        <f>IF('RAW DATA'!$D397='RAW DATA'!$E397,"YES","NO")</f>
        <v>NO</v>
      </c>
      <c r="U397" s="73" t="str">
        <f>IF(('RAW DATA'!$D397-'RAW DATA'!$M397)&lt;=5,"YES","NO")</f>
        <v>YES</v>
      </c>
    </row>
    <row r="398" spans="1:21" x14ac:dyDescent="0.25">
      <c r="A398" s="89">
        <v>515</v>
      </c>
      <c r="B398" s="90">
        <v>5547467615</v>
      </c>
      <c r="C398" s="91">
        <v>45708</v>
      </c>
      <c r="D398" s="91">
        <v>45671</v>
      </c>
      <c r="E398" s="91">
        <v>45708</v>
      </c>
      <c r="F398" s="90">
        <v>248639211</v>
      </c>
      <c r="G398" s="92">
        <v>704</v>
      </c>
      <c r="H398" s="101" t="s">
        <v>14</v>
      </c>
      <c r="I398" s="93">
        <v>7730415491</v>
      </c>
      <c r="J398" s="94">
        <v>45731</v>
      </c>
      <c r="K398" s="90" t="s">
        <v>15</v>
      </c>
      <c r="L398" s="90" t="s">
        <v>40</v>
      </c>
      <c r="M398" s="91">
        <v>45668</v>
      </c>
      <c r="N398" s="91">
        <v>45706</v>
      </c>
      <c r="O398" s="95">
        <f t="shared" si="21"/>
        <v>1</v>
      </c>
      <c r="P398" s="95">
        <f>MONTH('RAW DATA'!$J398)</f>
        <v>3</v>
      </c>
      <c r="Q398" s="95" t="str">
        <f t="shared" si="22"/>
        <v>ICB</v>
      </c>
      <c r="R398" s="90" t="str">
        <f t="shared" si="23"/>
        <v>CHINA</v>
      </c>
      <c r="S398" s="90" t="str">
        <f>IF(OR('RAW DATA'!$D398="",'RAW DATA'!$C398='RAW DATA'!$D398),"NO",IF('RAW DATA'!$C398&lt;'RAW DATA'!$D398,"YES","NO"))</f>
        <v>NO</v>
      </c>
      <c r="T398" s="96" t="str">
        <f>IF('RAW DATA'!$D398='RAW DATA'!$E398,"YES","NO")</f>
        <v>NO</v>
      </c>
      <c r="U398" s="95" t="str">
        <f>IF(('RAW DATA'!$D398-'RAW DATA'!$M398)&lt;=5,"YES","NO")</f>
        <v>YES</v>
      </c>
    </row>
    <row r="399" spans="1:21" x14ac:dyDescent="0.25">
      <c r="A399" s="77">
        <v>515</v>
      </c>
      <c r="B399" s="74">
        <v>5547492485</v>
      </c>
      <c r="C399" s="76">
        <v>45708</v>
      </c>
      <c r="D399" s="76">
        <v>45680</v>
      </c>
      <c r="E399" s="76">
        <v>45708</v>
      </c>
      <c r="F399" s="74">
        <v>248639211</v>
      </c>
      <c r="G399" s="82">
        <v>6283</v>
      </c>
      <c r="H399" s="102" t="s">
        <v>14</v>
      </c>
      <c r="I399" s="83">
        <v>7730415491</v>
      </c>
      <c r="J399" s="84">
        <v>45731</v>
      </c>
      <c r="K399" s="74" t="s">
        <v>15</v>
      </c>
      <c r="L399" s="74" t="s">
        <v>40</v>
      </c>
      <c r="M399" s="76">
        <v>45668</v>
      </c>
      <c r="N399" s="76">
        <v>45706</v>
      </c>
      <c r="O399" s="73">
        <f t="shared" si="21"/>
        <v>1</v>
      </c>
      <c r="P399" s="73">
        <f>MONTH('RAW DATA'!$J399)</f>
        <v>3</v>
      </c>
      <c r="Q399" s="73" t="str">
        <f t="shared" si="22"/>
        <v>ICB</v>
      </c>
      <c r="R399" s="74" t="str">
        <f t="shared" si="23"/>
        <v>CHINA</v>
      </c>
      <c r="S399" s="74" t="str">
        <f>IF(OR('RAW DATA'!$D399="",'RAW DATA'!$C399='RAW DATA'!$D399),"NO",IF('RAW DATA'!$C399&lt;'RAW DATA'!$D399,"YES","NO"))</f>
        <v>NO</v>
      </c>
      <c r="T399" s="75" t="str">
        <f>IF('RAW DATA'!$D399='RAW DATA'!$E399,"YES","NO")</f>
        <v>NO</v>
      </c>
      <c r="U399" s="73" t="str">
        <f>IF(('RAW DATA'!$D399-'RAW DATA'!$M399)&lt;=5,"YES","NO")</f>
        <v>NO</v>
      </c>
    </row>
    <row r="400" spans="1:21" x14ac:dyDescent="0.25">
      <c r="A400" s="89">
        <v>515</v>
      </c>
      <c r="B400" s="90">
        <v>5547514306</v>
      </c>
      <c r="C400" s="91">
        <v>45708</v>
      </c>
      <c r="D400" s="91">
        <v>45693</v>
      </c>
      <c r="E400" s="91">
        <v>45708</v>
      </c>
      <c r="F400" s="90" t="s">
        <v>47</v>
      </c>
      <c r="G400" s="92">
        <v>17246</v>
      </c>
      <c r="H400" s="101" t="s">
        <v>14</v>
      </c>
      <c r="I400" s="93">
        <v>7730415491</v>
      </c>
      <c r="J400" s="94">
        <v>45731</v>
      </c>
      <c r="K400" s="90" t="s">
        <v>15</v>
      </c>
      <c r="L400" s="90" t="s">
        <v>40</v>
      </c>
      <c r="M400" s="91">
        <v>45675</v>
      </c>
      <c r="N400" s="91">
        <v>45706</v>
      </c>
      <c r="O400" s="95">
        <f t="shared" si="21"/>
        <v>2</v>
      </c>
      <c r="P400" s="95">
        <f>MONTH('RAW DATA'!$J400)</f>
        <v>3</v>
      </c>
      <c r="Q400" s="95" t="str">
        <f t="shared" si="22"/>
        <v>ICB</v>
      </c>
      <c r="R400" s="90" t="str">
        <f t="shared" si="23"/>
        <v>CHINA</v>
      </c>
      <c r="S400" s="90" t="str">
        <f>IF(OR('RAW DATA'!$D400="",'RAW DATA'!$C400='RAW DATA'!$D400),"NO",IF('RAW DATA'!$C400&lt;'RAW DATA'!$D400,"YES","NO"))</f>
        <v>NO</v>
      </c>
      <c r="T400" s="96" t="str">
        <f>IF('RAW DATA'!$D400='RAW DATA'!$E400,"YES","NO")</f>
        <v>NO</v>
      </c>
      <c r="U400" s="95" t="str">
        <f>IF(('RAW DATA'!$D400-'RAW DATA'!$M400)&lt;=5,"YES","NO")</f>
        <v>NO</v>
      </c>
    </row>
    <row r="401" spans="1:21" x14ac:dyDescent="0.25">
      <c r="A401" s="77">
        <v>515</v>
      </c>
      <c r="B401" s="74">
        <v>5547514307</v>
      </c>
      <c r="C401" s="76">
        <v>45708</v>
      </c>
      <c r="D401" s="76">
        <v>45693</v>
      </c>
      <c r="E401" s="76">
        <v>45708</v>
      </c>
      <c r="F401" s="74">
        <v>248598045</v>
      </c>
      <c r="G401" s="82">
        <v>571</v>
      </c>
      <c r="H401" s="102" t="s">
        <v>14</v>
      </c>
      <c r="I401" s="83">
        <v>7730415491</v>
      </c>
      <c r="J401" s="84">
        <v>45731</v>
      </c>
      <c r="K401" s="74" t="s">
        <v>15</v>
      </c>
      <c r="L401" s="74" t="s">
        <v>40</v>
      </c>
      <c r="M401" s="76">
        <v>45675</v>
      </c>
      <c r="N401" s="76">
        <v>45706</v>
      </c>
      <c r="O401" s="73">
        <f t="shared" si="21"/>
        <v>2</v>
      </c>
      <c r="P401" s="73">
        <f>MONTH('RAW DATA'!$J401)</f>
        <v>3</v>
      </c>
      <c r="Q401" s="73" t="str">
        <f t="shared" si="22"/>
        <v>ICB</v>
      </c>
      <c r="R401" s="74" t="str">
        <f t="shared" si="23"/>
        <v>CHINA</v>
      </c>
      <c r="S401" s="74" t="str">
        <f>IF(OR('RAW DATA'!$D401="",'RAW DATA'!$C401='RAW DATA'!$D401),"NO",IF('RAW DATA'!$C401&lt;'RAW DATA'!$D401,"YES","NO"))</f>
        <v>NO</v>
      </c>
      <c r="T401" s="75" t="str">
        <f>IF('RAW DATA'!$D401='RAW DATA'!$E401,"YES","NO")</f>
        <v>NO</v>
      </c>
      <c r="U401" s="73" t="str">
        <f>IF(('RAW DATA'!$D401-'RAW DATA'!$M401)&lt;=5,"YES","NO")</f>
        <v>NO</v>
      </c>
    </row>
    <row r="402" spans="1:21" x14ac:dyDescent="0.25">
      <c r="A402" s="89">
        <v>515</v>
      </c>
      <c r="B402" s="90">
        <v>5547514308</v>
      </c>
      <c r="C402" s="91">
        <v>45708</v>
      </c>
      <c r="D402" s="91">
        <v>45693</v>
      </c>
      <c r="E402" s="91">
        <v>45708</v>
      </c>
      <c r="F402" s="90">
        <v>248598045</v>
      </c>
      <c r="G402" s="92">
        <v>1479</v>
      </c>
      <c r="H402" s="101" t="s">
        <v>14</v>
      </c>
      <c r="I402" s="93">
        <v>7730415491</v>
      </c>
      <c r="J402" s="94">
        <v>45731</v>
      </c>
      <c r="K402" s="90" t="s">
        <v>15</v>
      </c>
      <c r="L402" s="90" t="s">
        <v>40</v>
      </c>
      <c r="M402" s="91">
        <v>45675</v>
      </c>
      <c r="N402" s="91">
        <v>45706</v>
      </c>
      <c r="O402" s="95">
        <f t="shared" si="21"/>
        <v>2</v>
      </c>
      <c r="P402" s="95">
        <f>MONTH('RAW DATA'!$J402)</f>
        <v>3</v>
      </c>
      <c r="Q402" s="95" t="str">
        <f t="shared" si="22"/>
        <v>ICB</v>
      </c>
      <c r="R402" s="90" t="str">
        <f t="shared" si="23"/>
        <v>CHINA</v>
      </c>
      <c r="S402" s="90" t="str">
        <f>IF(OR('RAW DATA'!$D402="",'RAW DATA'!$C402='RAW DATA'!$D402),"NO",IF('RAW DATA'!$C402&lt;'RAW DATA'!$D402,"YES","NO"))</f>
        <v>NO</v>
      </c>
      <c r="T402" s="96" t="str">
        <f>IF('RAW DATA'!$D402='RAW DATA'!$E402,"YES","NO")</f>
        <v>NO</v>
      </c>
      <c r="U402" s="95" t="str">
        <f>IF(('RAW DATA'!$D402-'RAW DATA'!$M402)&lt;=5,"YES","NO")</f>
        <v>NO</v>
      </c>
    </row>
    <row r="403" spans="1:21" x14ac:dyDescent="0.25">
      <c r="A403" s="77">
        <v>515</v>
      </c>
      <c r="B403" s="74">
        <v>5547514309</v>
      </c>
      <c r="C403" s="76">
        <v>45708</v>
      </c>
      <c r="D403" s="76">
        <v>45693</v>
      </c>
      <c r="E403" s="76">
        <v>45708</v>
      </c>
      <c r="F403" s="74">
        <v>248598045</v>
      </c>
      <c r="G403" s="82">
        <v>187</v>
      </c>
      <c r="H403" s="102" t="s">
        <v>14</v>
      </c>
      <c r="I403" s="83">
        <v>7730415491</v>
      </c>
      <c r="J403" s="84">
        <v>45731</v>
      </c>
      <c r="K403" s="74" t="s">
        <v>15</v>
      </c>
      <c r="L403" s="74" t="s">
        <v>40</v>
      </c>
      <c r="M403" s="76">
        <v>45675</v>
      </c>
      <c r="N403" s="76">
        <v>45706</v>
      </c>
      <c r="O403" s="73">
        <f t="shared" si="21"/>
        <v>2</v>
      </c>
      <c r="P403" s="73">
        <f>MONTH('RAW DATA'!$J403)</f>
        <v>3</v>
      </c>
      <c r="Q403" s="73" t="str">
        <f t="shared" si="22"/>
        <v>ICB</v>
      </c>
      <c r="R403" s="74" t="str">
        <f t="shared" si="23"/>
        <v>CHINA</v>
      </c>
      <c r="S403" s="74" t="str">
        <f>IF(OR('RAW DATA'!$D403="",'RAW DATA'!$C403='RAW DATA'!$D403),"NO",IF('RAW DATA'!$C403&lt;'RAW DATA'!$D403,"YES","NO"))</f>
        <v>NO</v>
      </c>
      <c r="T403" s="75" t="str">
        <f>IF('RAW DATA'!$D403='RAW DATA'!$E403,"YES","NO")</f>
        <v>NO</v>
      </c>
      <c r="U403" s="73" t="str">
        <f>IF(('RAW DATA'!$D403-'RAW DATA'!$M403)&lt;=5,"YES","NO")</f>
        <v>NO</v>
      </c>
    </row>
    <row r="404" spans="1:21" x14ac:dyDescent="0.25">
      <c r="A404" s="89">
        <v>515</v>
      </c>
      <c r="B404" s="90">
        <v>5547516129</v>
      </c>
      <c r="C404" s="91">
        <v>45708</v>
      </c>
      <c r="D404" s="91">
        <v>45694</v>
      </c>
      <c r="E404" s="91">
        <v>45708</v>
      </c>
      <c r="F404" s="90">
        <v>248598045</v>
      </c>
      <c r="G404" s="92">
        <v>38737</v>
      </c>
      <c r="H404" s="101" t="s">
        <v>14</v>
      </c>
      <c r="I404" s="93">
        <v>7730415491</v>
      </c>
      <c r="J404" s="94">
        <v>45731</v>
      </c>
      <c r="K404" s="90" t="s">
        <v>15</v>
      </c>
      <c r="L404" s="90" t="s">
        <v>40</v>
      </c>
      <c r="M404" s="91">
        <v>45675</v>
      </c>
      <c r="N404" s="91">
        <v>45706</v>
      </c>
      <c r="O404" s="95">
        <f t="shared" si="21"/>
        <v>2</v>
      </c>
      <c r="P404" s="95">
        <f>MONTH('RAW DATA'!$J404)</f>
        <v>3</v>
      </c>
      <c r="Q404" s="95" t="str">
        <f t="shared" si="22"/>
        <v>ICB</v>
      </c>
      <c r="R404" s="90" t="str">
        <f t="shared" si="23"/>
        <v>CHINA</v>
      </c>
      <c r="S404" s="90" t="str">
        <f>IF(OR('RAW DATA'!$D404="",'RAW DATA'!$C404='RAW DATA'!$D404),"NO",IF('RAW DATA'!$C404&lt;'RAW DATA'!$D404,"YES","NO"))</f>
        <v>NO</v>
      </c>
      <c r="T404" s="96" t="str">
        <f>IF('RAW DATA'!$D404='RAW DATA'!$E404,"YES","NO")</f>
        <v>NO</v>
      </c>
      <c r="U404" s="95" t="str">
        <f>IF(('RAW DATA'!$D404-'RAW DATA'!$M404)&lt;=5,"YES","NO")</f>
        <v>NO</v>
      </c>
    </row>
    <row r="405" spans="1:21" x14ac:dyDescent="0.25">
      <c r="A405" s="77">
        <v>1592</v>
      </c>
      <c r="B405" s="74">
        <v>5775735485</v>
      </c>
      <c r="C405" s="76">
        <v>45700</v>
      </c>
      <c r="D405" s="76">
        <v>45669</v>
      </c>
      <c r="E405" s="76">
        <v>45700</v>
      </c>
      <c r="F405" s="74">
        <v>248330784</v>
      </c>
      <c r="G405" s="82">
        <v>3614</v>
      </c>
      <c r="H405" s="102" t="s">
        <v>14</v>
      </c>
      <c r="I405" s="83">
        <v>7730415491</v>
      </c>
      <c r="J405" s="84">
        <v>45731</v>
      </c>
      <c r="K405" s="74" t="s">
        <v>15</v>
      </c>
      <c r="L405" s="74" t="s">
        <v>40</v>
      </c>
      <c r="M405" s="76">
        <v>45668</v>
      </c>
      <c r="N405" s="76">
        <v>45706</v>
      </c>
      <c r="O405" s="73">
        <f t="shared" si="21"/>
        <v>1</v>
      </c>
      <c r="P405" s="73">
        <f>MONTH('RAW DATA'!$J405)</f>
        <v>3</v>
      </c>
      <c r="Q405" s="73" t="str">
        <f t="shared" si="22"/>
        <v>ICB</v>
      </c>
      <c r="R405" s="74" t="str">
        <f t="shared" si="23"/>
        <v>CHINA</v>
      </c>
      <c r="S405" s="74" t="str">
        <f>IF(OR('RAW DATA'!$D405="",'RAW DATA'!$C405='RAW DATA'!$D405),"NO",IF('RAW DATA'!$C405&lt;'RAW DATA'!$D405,"YES","NO"))</f>
        <v>NO</v>
      </c>
      <c r="T405" s="75" t="str">
        <f>IF('RAW DATA'!$D405='RAW DATA'!$E405,"YES","NO")</f>
        <v>NO</v>
      </c>
      <c r="U405" s="73" t="str">
        <f>IF(('RAW DATA'!$D405-'RAW DATA'!$M405)&lt;=5,"YES","NO")</f>
        <v>YES</v>
      </c>
    </row>
    <row r="406" spans="1:21" x14ac:dyDescent="0.25">
      <c r="A406" s="89">
        <v>1592</v>
      </c>
      <c r="B406" s="90">
        <v>5775735486</v>
      </c>
      <c r="C406" s="91">
        <v>45700</v>
      </c>
      <c r="D406" s="91">
        <v>45669</v>
      </c>
      <c r="E406" s="91">
        <v>45700</v>
      </c>
      <c r="F406" s="90">
        <v>248330784</v>
      </c>
      <c r="G406" s="92">
        <v>21562</v>
      </c>
      <c r="H406" s="101" t="s">
        <v>14</v>
      </c>
      <c r="I406" s="93">
        <v>7730415491</v>
      </c>
      <c r="J406" s="94">
        <v>45731</v>
      </c>
      <c r="K406" s="90" t="s">
        <v>15</v>
      </c>
      <c r="L406" s="90" t="s">
        <v>40</v>
      </c>
      <c r="M406" s="91">
        <v>45668</v>
      </c>
      <c r="N406" s="91">
        <v>45706</v>
      </c>
      <c r="O406" s="95">
        <f t="shared" si="21"/>
        <v>1</v>
      </c>
      <c r="P406" s="95">
        <f>MONTH('RAW DATA'!$J406)</f>
        <v>3</v>
      </c>
      <c r="Q406" s="95" t="str">
        <f t="shared" si="22"/>
        <v>ICB</v>
      </c>
      <c r="R406" s="90" t="str">
        <f t="shared" si="23"/>
        <v>CHINA</v>
      </c>
      <c r="S406" s="90" t="str">
        <f>IF(OR('RAW DATA'!$D406="",'RAW DATA'!$C406='RAW DATA'!$D406),"NO",IF('RAW DATA'!$C406&lt;'RAW DATA'!$D406,"YES","NO"))</f>
        <v>NO</v>
      </c>
      <c r="T406" s="96" t="str">
        <f>IF('RAW DATA'!$D406='RAW DATA'!$E406,"YES","NO")</f>
        <v>NO</v>
      </c>
      <c r="U406" s="95" t="str">
        <f>IF(('RAW DATA'!$D406-'RAW DATA'!$M406)&lt;=5,"YES","NO")</f>
        <v>YES</v>
      </c>
    </row>
    <row r="407" spans="1:21" x14ac:dyDescent="0.25">
      <c r="A407" s="77">
        <v>1592</v>
      </c>
      <c r="B407" s="74">
        <v>5775735487</v>
      </c>
      <c r="C407" s="76">
        <v>45700</v>
      </c>
      <c r="D407" s="76">
        <v>45669</v>
      </c>
      <c r="E407" s="76">
        <v>45700</v>
      </c>
      <c r="F407" s="74">
        <v>248330784</v>
      </c>
      <c r="G407" s="82">
        <v>2464</v>
      </c>
      <c r="H407" s="102" t="s">
        <v>14</v>
      </c>
      <c r="I407" s="83">
        <v>7730415491</v>
      </c>
      <c r="J407" s="84">
        <v>45731</v>
      </c>
      <c r="K407" s="74" t="s">
        <v>15</v>
      </c>
      <c r="L407" s="74" t="s">
        <v>40</v>
      </c>
      <c r="M407" s="76">
        <v>45668</v>
      </c>
      <c r="N407" s="76">
        <v>45706</v>
      </c>
      <c r="O407" s="73">
        <f t="shared" si="21"/>
        <v>1</v>
      </c>
      <c r="P407" s="73">
        <f>MONTH('RAW DATA'!$J407)</f>
        <v>3</v>
      </c>
      <c r="Q407" s="73" t="str">
        <f t="shared" si="22"/>
        <v>ICB</v>
      </c>
      <c r="R407" s="74" t="str">
        <f t="shared" si="23"/>
        <v>CHINA</v>
      </c>
      <c r="S407" s="74" t="str">
        <f>IF(OR('RAW DATA'!$D407="",'RAW DATA'!$C407='RAW DATA'!$D407),"NO",IF('RAW DATA'!$C407&lt;'RAW DATA'!$D407,"YES","NO"))</f>
        <v>NO</v>
      </c>
      <c r="T407" s="75" t="str">
        <f>IF('RAW DATA'!$D407='RAW DATA'!$E407,"YES","NO")</f>
        <v>NO</v>
      </c>
      <c r="U407" s="73" t="str">
        <f>IF(('RAW DATA'!$D407-'RAW DATA'!$M407)&lt;=5,"YES","NO")</f>
        <v>YES</v>
      </c>
    </row>
    <row r="408" spans="1:21" x14ac:dyDescent="0.25">
      <c r="A408" s="89">
        <v>71</v>
      </c>
      <c r="B408" s="90">
        <v>5282714738</v>
      </c>
      <c r="C408" s="91">
        <v>45772</v>
      </c>
      <c r="D408" s="91">
        <v>45667</v>
      </c>
      <c r="E408" s="91">
        <v>45772</v>
      </c>
      <c r="F408" s="90">
        <v>248044465</v>
      </c>
      <c r="G408" s="92">
        <v>2057</v>
      </c>
      <c r="H408" s="101" t="s">
        <v>14</v>
      </c>
      <c r="I408" s="93">
        <v>7730421712</v>
      </c>
      <c r="J408" s="94">
        <v>45785</v>
      </c>
      <c r="K408" s="90" t="s">
        <v>15</v>
      </c>
      <c r="L408" s="90" t="s">
        <v>34</v>
      </c>
      <c r="M408" s="91">
        <v>45664</v>
      </c>
      <c r="N408" s="91">
        <v>45706.291666666664</v>
      </c>
      <c r="O408" s="95">
        <f t="shared" si="21"/>
        <v>1</v>
      </c>
      <c r="P408" s="95">
        <f>MONTH('RAW DATA'!$J408)</f>
        <v>5</v>
      </c>
      <c r="Q408" s="95" t="str">
        <f t="shared" si="22"/>
        <v>ICB</v>
      </c>
      <c r="R408" s="90" t="str">
        <f t="shared" si="23"/>
        <v>CHINA</v>
      </c>
      <c r="S408" s="90" t="str">
        <f>IF(OR('RAW DATA'!$D408="",'RAW DATA'!$C408='RAW DATA'!$D408),"NO",IF('RAW DATA'!$C408&lt;'RAW DATA'!$D408,"YES","NO"))</f>
        <v>NO</v>
      </c>
      <c r="T408" s="96" t="str">
        <f>IF('RAW DATA'!$D408='RAW DATA'!$E408,"YES","NO")</f>
        <v>NO</v>
      </c>
      <c r="U408" s="95" t="str">
        <f>IF(('RAW DATA'!$D408-'RAW DATA'!$M408)&lt;=5,"YES","NO")</f>
        <v>YES</v>
      </c>
    </row>
    <row r="409" spans="1:21" x14ac:dyDescent="0.25">
      <c r="A409" s="77">
        <v>71</v>
      </c>
      <c r="B409" s="74">
        <v>5282714740</v>
      </c>
      <c r="C409" s="76">
        <v>45772</v>
      </c>
      <c r="D409" s="76">
        <v>45667</v>
      </c>
      <c r="E409" s="76">
        <v>45772</v>
      </c>
      <c r="F409" s="74">
        <v>248044465</v>
      </c>
      <c r="G409" s="82">
        <v>3883</v>
      </c>
      <c r="H409" s="102" t="s">
        <v>14</v>
      </c>
      <c r="I409" s="83">
        <v>7730421712</v>
      </c>
      <c r="J409" s="84">
        <v>45785</v>
      </c>
      <c r="K409" s="74" t="s">
        <v>15</v>
      </c>
      <c r="L409" s="74" t="s">
        <v>34</v>
      </c>
      <c r="M409" s="76">
        <v>45664</v>
      </c>
      <c r="N409" s="76">
        <v>45706.291666666664</v>
      </c>
      <c r="O409" s="73">
        <f t="shared" si="21"/>
        <v>1</v>
      </c>
      <c r="P409" s="73">
        <f>MONTH('RAW DATA'!$J409)</f>
        <v>5</v>
      </c>
      <c r="Q409" s="73" t="str">
        <f t="shared" si="22"/>
        <v>ICB</v>
      </c>
      <c r="R409" s="74" t="str">
        <f t="shared" si="23"/>
        <v>CHINA</v>
      </c>
      <c r="S409" s="74" t="str">
        <f>IF(OR('RAW DATA'!$D409="",'RAW DATA'!$C409='RAW DATA'!$D409),"NO",IF('RAW DATA'!$C409&lt;'RAW DATA'!$D409,"YES","NO"))</f>
        <v>NO</v>
      </c>
      <c r="T409" s="75" t="str">
        <f>IF('RAW DATA'!$D409='RAW DATA'!$E409,"YES","NO")</f>
        <v>NO</v>
      </c>
      <c r="U409" s="73" t="str">
        <f>IF(('RAW DATA'!$D409-'RAW DATA'!$M409)&lt;=5,"YES","NO")</f>
        <v>YES</v>
      </c>
    </row>
    <row r="410" spans="1:21" x14ac:dyDescent="0.25">
      <c r="A410" s="89">
        <v>71</v>
      </c>
      <c r="B410" s="90">
        <v>5282714742</v>
      </c>
      <c r="C410" s="91">
        <v>45772</v>
      </c>
      <c r="D410" s="91">
        <v>45667</v>
      </c>
      <c r="E410" s="91">
        <v>45772</v>
      </c>
      <c r="F410" s="90">
        <v>248044465</v>
      </c>
      <c r="G410" s="92">
        <v>23176</v>
      </c>
      <c r="H410" s="101" t="s">
        <v>14</v>
      </c>
      <c r="I410" s="93">
        <v>7730421712</v>
      </c>
      <c r="J410" s="94">
        <v>45785</v>
      </c>
      <c r="K410" s="90" t="s">
        <v>15</v>
      </c>
      <c r="L410" s="90" t="s">
        <v>34</v>
      </c>
      <c r="M410" s="91">
        <v>45664</v>
      </c>
      <c r="N410" s="91">
        <v>45706.291666666664</v>
      </c>
      <c r="O410" s="95">
        <f t="shared" si="21"/>
        <v>1</v>
      </c>
      <c r="P410" s="95">
        <f>MONTH('RAW DATA'!$J410)</f>
        <v>5</v>
      </c>
      <c r="Q410" s="95" t="str">
        <f t="shared" si="22"/>
        <v>ICB</v>
      </c>
      <c r="R410" s="90" t="str">
        <f t="shared" si="23"/>
        <v>CHINA</v>
      </c>
      <c r="S410" s="90" t="str">
        <f>IF(OR('RAW DATA'!$D410="",'RAW DATA'!$C410='RAW DATA'!$D410),"NO",IF('RAW DATA'!$C410&lt;'RAW DATA'!$D410,"YES","NO"))</f>
        <v>NO</v>
      </c>
      <c r="T410" s="96" t="str">
        <f>IF('RAW DATA'!$D410='RAW DATA'!$E410,"YES","NO")</f>
        <v>NO</v>
      </c>
      <c r="U410" s="95" t="str">
        <f>IF(('RAW DATA'!$D410-'RAW DATA'!$M410)&lt;=5,"YES","NO")</f>
        <v>YES</v>
      </c>
    </row>
    <row r="411" spans="1:21" x14ac:dyDescent="0.25">
      <c r="A411" s="77">
        <v>71</v>
      </c>
      <c r="B411" s="74">
        <v>5282714744</v>
      </c>
      <c r="C411" s="76">
        <v>45772</v>
      </c>
      <c r="D411" s="76">
        <v>45667</v>
      </c>
      <c r="E411" s="76">
        <v>45772</v>
      </c>
      <c r="F411" s="74">
        <v>248044465</v>
      </c>
      <c r="G411" s="82">
        <v>19088</v>
      </c>
      <c r="H411" s="102" t="s">
        <v>14</v>
      </c>
      <c r="I411" s="83">
        <v>7730421712</v>
      </c>
      <c r="J411" s="84">
        <v>45785</v>
      </c>
      <c r="K411" s="74" t="s">
        <v>15</v>
      </c>
      <c r="L411" s="74" t="s">
        <v>34</v>
      </c>
      <c r="M411" s="76">
        <v>45664</v>
      </c>
      <c r="N411" s="76">
        <v>45706.291666666664</v>
      </c>
      <c r="O411" s="73">
        <f t="shared" si="21"/>
        <v>1</v>
      </c>
      <c r="P411" s="73">
        <f>MONTH('RAW DATA'!$J411)</f>
        <v>5</v>
      </c>
      <c r="Q411" s="73" t="str">
        <f t="shared" si="22"/>
        <v>ICB</v>
      </c>
      <c r="R411" s="74" t="str">
        <f t="shared" si="23"/>
        <v>CHINA</v>
      </c>
      <c r="S411" s="74" t="str">
        <f>IF(OR('RAW DATA'!$D411="",'RAW DATA'!$C411='RAW DATA'!$D411),"NO",IF('RAW DATA'!$C411&lt;'RAW DATA'!$D411,"YES","NO"))</f>
        <v>NO</v>
      </c>
      <c r="T411" s="75" t="str">
        <f>IF('RAW DATA'!$D411='RAW DATA'!$E411,"YES","NO")</f>
        <v>NO</v>
      </c>
      <c r="U411" s="73" t="str">
        <f>IF(('RAW DATA'!$D411-'RAW DATA'!$M411)&lt;=5,"YES","NO")</f>
        <v>YES</v>
      </c>
    </row>
    <row r="412" spans="1:21" x14ac:dyDescent="0.25">
      <c r="A412" s="89">
        <v>71</v>
      </c>
      <c r="B412" s="90">
        <v>5282714745</v>
      </c>
      <c r="C412" s="91">
        <v>45772</v>
      </c>
      <c r="D412" s="91">
        <v>45667</v>
      </c>
      <c r="E412" s="91">
        <v>45772</v>
      </c>
      <c r="F412" s="90">
        <v>248044465</v>
      </c>
      <c r="G412" s="92">
        <v>492296</v>
      </c>
      <c r="H412" s="101" t="s">
        <v>14</v>
      </c>
      <c r="I412" s="93">
        <v>7730421712</v>
      </c>
      <c r="J412" s="94">
        <v>45785</v>
      </c>
      <c r="K412" s="90" t="s">
        <v>15</v>
      </c>
      <c r="L412" s="90" t="s">
        <v>34</v>
      </c>
      <c r="M412" s="91">
        <v>45664</v>
      </c>
      <c r="N412" s="91">
        <v>45706.291666666664</v>
      </c>
      <c r="O412" s="95">
        <f t="shared" ref="O412:O424" si="24">IF(D412="", "", IF(YEAR(D412)=2024, "", MONTH(D412)))</f>
        <v>1</v>
      </c>
      <c r="P412" s="95">
        <f>MONTH('RAW DATA'!$J412)</f>
        <v>5</v>
      </c>
      <c r="Q412" s="95" t="str">
        <f t="shared" ref="Q412:Q424" si="25">IF(OR(A412=71,A412=1595,A412=1588,A412=1594,A412=3547,A412=1571,A412=1538,A412=1570,A412=1569,A412=1590,A412=1591,A412=1589,A412=515,A412=1572,A412=3546,A412=1592,A412=3548,A412=122,A412=10171,A412=40,A412=35,A412=95,A412=381,A412=136,A412=375),"ICB","Vendor")</f>
        <v>ICB</v>
      </c>
      <c r="R412" s="90" t="str">
        <f t="shared" ref="R412:R424" si="26">IF(OR(A412=71,A412=515,A412=1592,A412=1589,A412=1591,A412=1571,A412=1572),"CHINA",IF(A412=35,"POLAND",
IF(A412=10171,"VIETNAM",
IF(A412=381,"TURKEY",
IF(A412=375,"CAMBODIA",
IF(A412=40,"AUSTRALIA",""))))))</f>
        <v>CHINA</v>
      </c>
      <c r="S412" s="90" t="str">
        <f>IF(OR('RAW DATA'!$D412="",'RAW DATA'!$C412='RAW DATA'!$D412),"NO",IF('RAW DATA'!$C412&lt;'RAW DATA'!$D412,"YES","NO"))</f>
        <v>NO</v>
      </c>
      <c r="T412" s="96" t="str">
        <f>IF('RAW DATA'!$D412='RAW DATA'!$E412,"YES","NO")</f>
        <v>NO</v>
      </c>
      <c r="U412" s="95" t="str">
        <f>IF(('RAW DATA'!$D412-'RAW DATA'!$M412)&lt;=5,"YES","NO")</f>
        <v>YES</v>
      </c>
    </row>
    <row r="413" spans="1:21" x14ac:dyDescent="0.25">
      <c r="A413" s="77">
        <v>71</v>
      </c>
      <c r="B413" s="74">
        <v>5282714747</v>
      </c>
      <c r="C413" s="76">
        <v>45772</v>
      </c>
      <c r="D413" s="76">
        <v>45667</v>
      </c>
      <c r="E413" s="76">
        <v>45772</v>
      </c>
      <c r="F413" s="74">
        <v>248044465</v>
      </c>
      <c r="G413" s="82">
        <v>26028</v>
      </c>
      <c r="H413" s="102" t="s">
        <v>14</v>
      </c>
      <c r="I413" s="83">
        <v>7730421712</v>
      </c>
      <c r="J413" s="84">
        <v>45785</v>
      </c>
      <c r="K413" s="74" t="s">
        <v>15</v>
      </c>
      <c r="L413" s="74" t="s">
        <v>34</v>
      </c>
      <c r="M413" s="76">
        <v>45664</v>
      </c>
      <c r="N413" s="76">
        <v>45706.291666666664</v>
      </c>
      <c r="O413" s="73">
        <f t="shared" si="24"/>
        <v>1</v>
      </c>
      <c r="P413" s="73">
        <f>MONTH('RAW DATA'!$J413)</f>
        <v>5</v>
      </c>
      <c r="Q413" s="73" t="str">
        <f t="shared" si="25"/>
        <v>ICB</v>
      </c>
      <c r="R413" s="74" t="str">
        <f t="shared" si="26"/>
        <v>CHINA</v>
      </c>
      <c r="S413" s="74" t="str">
        <f>IF(OR('RAW DATA'!$D413="",'RAW DATA'!$C413='RAW DATA'!$D413),"NO",IF('RAW DATA'!$C413&lt;'RAW DATA'!$D413,"YES","NO"))</f>
        <v>NO</v>
      </c>
      <c r="T413" s="75" t="str">
        <f>IF('RAW DATA'!$D413='RAW DATA'!$E413,"YES","NO")</f>
        <v>NO</v>
      </c>
      <c r="U413" s="73" t="str">
        <f>IF(('RAW DATA'!$D413-'RAW DATA'!$M413)&lt;=5,"YES","NO")</f>
        <v>YES</v>
      </c>
    </row>
    <row r="414" spans="1:21" x14ac:dyDescent="0.25">
      <c r="A414" s="89">
        <v>71</v>
      </c>
      <c r="B414" s="90">
        <v>5282714750</v>
      </c>
      <c r="C414" s="91">
        <v>45772</v>
      </c>
      <c r="D414" s="91">
        <v>45667</v>
      </c>
      <c r="E414" s="91">
        <v>45772</v>
      </c>
      <c r="F414" s="90">
        <v>248044465</v>
      </c>
      <c r="G414" s="92">
        <v>27221</v>
      </c>
      <c r="H414" s="101" t="s">
        <v>14</v>
      </c>
      <c r="I414" s="93">
        <v>7730421712</v>
      </c>
      <c r="J414" s="94">
        <v>45785</v>
      </c>
      <c r="K414" s="90" t="s">
        <v>15</v>
      </c>
      <c r="L414" s="90" t="s">
        <v>34</v>
      </c>
      <c r="M414" s="91">
        <v>45664</v>
      </c>
      <c r="N414" s="91">
        <v>45706.291666666664</v>
      </c>
      <c r="O414" s="95">
        <f t="shared" si="24"/>
        <v>1</v>
      </c>
      <c r="P414" s="95">
        <f>MONTH('RAW DATA'!$J414)</f>
        <v>5</v>
      </c>
      <c r="Q414" s="95" t="str">
        <f t="shared" si="25"/>
        <v>ICB</v>
      </c>
      <c r="R414" s="90" t="str">
        <f t="shared" si="26"/>
        <v>CHINA</v>
      </c>
      <c r="S414" s="90" t="str">
        <f>IF(OR('RAW DATA'!$D414="",'RAW DATA'!$C414='RAW DATA'!$D414),"NO",IF('RAW DATA'!$C414&lt;'RAW DATA'!$D414,"YES","NO"))</f>
        <v>NO</v>
      </c>
      <c r="T414" s="96" t="str">
        <f>IF('RAW DATA'!$D414='RAW DATA'!$E414,"YES","NO")</f>
        <v>NO</v>
      </c>
      <c r="U414" s="95" t="str">
        <f>IF(('RAW DATA'!$D414-'RAW DATA'!$M414)&lt;=5,"YES","NO")</f>
        <v>YES</v>
      </c>
    </row>
    <row r="415" spans="1:21" x14ac:dyDescent="0.25">
      <c r="A415" s="77">
        <v>71</v>
      </c>
      <c r="B415" s="74">
        <v>5282714951</v>
      </c>
      <c r="C415" s="76">
        <v>45772</v>
      </c>
      <c r="D415" s="76">
        <v>45667</v>
      </c>
      <c r="E415" s="76">
        <v>45772</v>
      </c>
      <c r="F415" s="74">
        <v>248044465</v>
      </c>
      <c r="G415" s="82">
        <v>2729</v>
      </c>
      <c r="H415" s="102" t="s">
        <v>14</v>
      </c>
      <c r="I415" s="83">
        <v>7730421712</v>
      </c>
      <c r="J415" s="84">
        <v>45785</v>
      </c>
      <c r="K415" s="74" t="s">
        <v>15</v>
      </c>
      <c r="L415" s="74" t="s">
        <v>34</v>
      </c>
      <c r="M415" s="76">
        <v>45664</v>
      </c>
      <c r="N415" s="76">
        <v>45706.291666666664</v>
      </c>
      <c r="O415" s="73">
        <f t="shared" si="24"/>
        <v>1</v>
      </c>
      <c r="P415" s="73">
        <f>MONTH('RAW DATA'!$J415)</f>
        <v>5</v>
      </c>
      <c r="Q415" s="73" t="str">
        <f t="shared" si="25"/>
        <v>ICB</v>
      </c>
      <c r="R415" s="74" t="str">
        <f t="shared" si="26"/>
        <v>CHINA</v>
      </c>
      <c r="S415" s="74" t="str">
        <f>IF(OR('RAW DATA'!$D415="",'RAW DATA'!$C415='RAW DATA'!$D415),"NO",IF('RAW DATA'!$C415&lt;'RAW DATA'!$D415,"YES","NO"))</f>
        <v>NO</v>
      </c>
      <c r="T415" s="75" t="str">
        <f>IF('RAW DATA'!$D415='RAW DATA'!$E415,"YES","NO")</f>
        <v>NO</v>
      </c>
      <c r="U415" s="73" t="str">
        <f>IF(('RAW DATA'!$D415-'RAW DATA'!$M415)&lt;=5,"YES","NO")</f>
        <v>YES</v>
      </c>
    </row>
    <row r="416" spans="1:21" x14ac:dyDescent="0.25">
      <c r="A416" s="89">
        <v>71</v>
      </c>
      <c r="B416" s="90">
        <v>5282732468</v>
      </c>
      <c r="C416" s="91">
        <v>45772</v>
      </c>
      <c r="D416" s="91">
        <v>45676</v>
      </c>
      <c r="E416" s="91">
        <v>45772</v>
      </c>
      <c r="F416" s="90">
        <v>248564499</v>
      </c>
      <c r="G416" s="92">
        <v>1081</v>
      </c>
      <c r="H416" s="101" t="s">
        <v>14</v>
      </c>
      <c r="I416" s="93">
        <v>7730421712</v>
      </c>
      <c r="J416" s="94">
        <v>45785</v>
      </c>
      <c r="K416" s="90" t="s">
        <v>15</v>
      </c>
      <c r="L416" s="90" t="s">
        <v>34</v>
      </c>
      <c r="M416" s="91">
        <v>45673</v>
      </c>
      <c r="N416" s="91">
        <v>45706.5</v>
      </c>
      <c r="O416" s="95">
        <f t="shared" si="24"/>
        <v>1</v>
      </c>
      <c r="P416" s="95">
        <f>MONTH('RAW DATA'!$J416)</f>
        <v>5</v>
      </c>
      <c r="Q416" s="95" t="str">
        <f t="shared" si="25"/>
        <v>ICB</v>
      </c>
      <c r="R416" s="90" t="str">
        <f t="shared" si="26"/>
        <v>CHINA</v>
      </c>
      <c r="S416" s="90" t="str">
        <f>IF(OR('RAW DATA'!$D416="",'RAW DATA'!$C416='RAW DATA'!$D416),"NO",IF('RAW DATA'!$C416&lt;'RAW DATA'!$D416,"YES","NO"))</f>
        <v>NO</v>
      </c>
      <c r="T416" s="96" t="str">
        <f>IF('RAW DATA'!$D416='RAW DATA'!$E416,"YES","NO")</f>
        <v>NO</v>
      </c>
      <c r="U416" s="95" t="str">
        <f>IF(('RAW DATA'!$D416-'RAW DATA'!$M416)&lt;=5,"YES","NO")</f>
        <v>YES</v>
      </c>
    </row>
    <row r="417" spans="1:21" x14ac:dyDescent="0.25">
      <c r="A417" s="77">
        <v>71</v>
      </c>
      <c r="B417" s="74">
        <v>5282732469</v>
      </c>
      <c r="C417" s="76">
        <v>45772</v>
      </c>
      <c r="D417" s="76">
        <v>45676</v>
      </c>
      <c r="E417" s="76">
        <v>45772</v>
      </c>
      <c r="F417" s="74">
        <v>248564499</v>
      </c>
      <c r="G417" s="82">
        <v>682</v>
      </c>
      <c r="H417" s="102" t="s">
        <v>14</v>
      </c>
      <c r="I417" s="83">
        <v>7730421712</v>
      </c>
      <c r="J417" s="84">
        <v>45785</v>
      </c>
      <c r="K417" s="74" t="s">
        <v>15</v>
      </c>
      <c r="L417" s="74" t="s">
        <v>34</v>
      </c>
      <c r="M417" s="76">
        <v>45673</v>
      </c>
      <c r="N417" s="76">
        <v>45706.5</v>
      </c>
      <c r="O417" s="73">
        <f t="shared" si="24"/>
        <v>1</v>
      </c>
      <c r="P417" s="73">
        <f>MONTH('RAW DATA'!$J417)</f>
        <v>5</v>
      </c>
      <c r="Q417" s="73" t="str">
        <f t="shared" si="25"/>
        <v>ICB</v>
      </c>
      <c r="R417" s="74" t="str">
        <f t="shared" si="26"/>
        <v>CHINA</v>
      </c>
      <c r="S417" s="74" t="str">
        <f>IF(OR('RAW DATA'!$D417="",'RAW DATA'!$C417='RAW DATA'!$D417),"NO",IF('RAW DATA'!$C417&lt;'RAW DATA'!$D417,"YES","NO"))</f>
        <v>NO</v>
      </c>
      <c r="T417" s="75" t="str">
        <f>IF('RAW DATA'!$D417='RAW DATA'!$E417,"YES","NO")</f>
        <v>NO</v>
      </c>
      <c r="U417" s="73" t="str">
        <f>IF(('RAW DATA'!$D417-'RAW DATA'!$M417)&lt;=5,"YES","NO")</f>
        <v>YES</v>
      </c>
    </row>
    <row r="418" spans="1:21" x14ac:dyDescent="0.25">
      <c r="A418" s="89">
        <v>71</v>
      </c>
      <c r="B418" s="90">
        <v>5282732470</v>
      </c>
      <c r="C418" s="91">
        <v>45772</v>
      </c>
      <c r="D418" s="91">
        <v>45676</v>
      </c>
      <c r="E418" s="91">
        <v>45772</v>
      </c>
      <c r="F418" s="90">
        <v>248564499</v>
      </c>
      <c r="G418" s="92">
        <v>258</v>
      </c>
      <c r="H418" s="101" t="s">
        <v>14</v>
      </c>
      <c r="I418" s="93">
        <v>7730421712</v>
      </c>
      <c r="J418" s="94">
        <v>45785</v>
      </c>
      <c r="K418" s="90" t="s">
        <v>15</v>
      </c>
      <c r="L418" s="90" t="s">
        <v>34</v>
      </c>
      <c r="M418" s="91">
        <v>45673</v>
      </c>
      <c r="N418" s="91">
        <v>45706.5</v>
      </c>
      <c r="O418" s="95">
        <f t="shared" si="24"/>
        <v>1</v>
      </c>
      <c r="P418" s="95">
        <f>MONTH('RAW DATA'!$J418)</f>
        <v>5</v>
      </c>
      <c r="Q418" s="95" t="str">
        <f t="shared" si="25"/>
        <v>ICB</v>
      </c>
      <c r="R418" s="90" t="str">
        <f t="shared" si="26"/>
        <v>CHINA</v>
      </c>
      <c r="S418" s="90" t="str">
        <f>IF(OR('RAW DATA'!$D418="",'RAW DATA'!$C418='RAW DATA'!$D418),"NO",IF('RAW DATA'!$C418&lt;'RAW DATA'!$D418,"YES","NO"))</f>
        <v>NO</v>
      </c>
      <c r="T418" s="96" t="str">
        <f>IF('RAW DATA'!$D418='RAW DATA'!$E418,"YES","NO")</f>
        <v>NO</v>
      </c>
      <c r="U418" s="95" t="str">
        <f>IF(('RAW DATA'!$D418-'RAW DATA'!$M418)&lt;=5,"YES","NO")</f>
        <v>YES</v>
      </c>
    </row>
    <row r="419" spans="1:21" x14ac:dyDescent="0.25">
      <c r="A419" s="77">
        <v>71</v>
      </c>
      <c r="B419" s="74">
        <v>5282737906</v>
      </c>
      <c r="C419" s="76">
        <v>45772</v>
      </c>
      <c r="D419" s="76">
        <v>45678</v>
      </c>
      <c r="E419" s="76">
        <v>45772</v>
      </c>
      <c r="F419" s="74">
        <v>247495667</v>
      </c>
      <c r="G419" s="82">
        <v>2027</v>
      </c>
      <c r="H419" s="102" t="s">
        <v>14</v>
      </c>
      <c r="I419" s="83">
        <v>7730421712</v>
      </c>
      <c r="J419" s="84">
        <v>45785</v>
      </c>
      <c r="K419" s="74" t="s">
        <v>15</v>
      </c>
      <c r="L419" s="74" t="s">
        <v>34</v>
      </c>
      <c r="M419" s="76">
        <v>45673</v>
      </c>
      <c r="N419" s="76">
        <v>45706.5</v>
      </c>
      <c r="O419" s="73">
        <f t="shared" si="24"/>
        <v>1</v>
      </c>
      <c r="P419" s="73">
        <f>MONTH('RAW DATA'!$J419)</f>
        <v>5</v>
      </c>
      <c r="Q419" s="73" t="str">
        <f t="shared" si="25"/>
        <v>ICB</v>
      </c>
      <c r="R419" s="74" t="str">
        <f t="shared" si="26"/>
        <v>CHINA</v>
      </c>
      <c r="S419" s="74" t="str">
        <f>IF(OR('RAW DATA'!$D419="",'RAW DATA'!$C419='RAW DATA'!$D419),"NO",IF('RAW DATA'!$C419&lt;'RAW DATA'!$D419,"YES","NO"))</f>
        <v>NO</v>
      </c>
      <c r="T419" s="75" t="str">
        <f>IF('RAW DATA'!$D419='RAW DATA'!$E419,"YES","NO")</f>
        <v>NO</v>
      </c>
      <c r="U419" s="73" t="str">
        <f>IF(('RAW DATA'!$D419-'RAW DATA'!$M419)&lt;=5,"YES","NO")</f>
        <v>YES</v>
      </c>
    </row>
    <row r="420" spans="1:21" x14ac:dyDescent="0.25">
      <c r="A420" s="89">
        <v>71</v>
      </c>
      <c r="B420" s="90">
        <v>5282748030</v>
      </c>
      <c r="C420" s="91">
        <v>45772</v>
      </c>
      <c r="D420" s="91">
        <v>45681</v>
      </c>
      <c r="E420" s="91">
        <v>45772</v>
      </c>
      <c r="F420" s="90">
        <v>247302944</v>
      </c>
      <c r="G420" s="92">
        <v>246711</v>
      </c>
      <c r="H420" s="101" t="s">
        <v>14</v>
      </c>
      <c r="I420" s="93">
        <v>7730421712</v>
      </c>
      <c r="J420" s="94">
        <v>45785</v>
      </c>
      <c r="K420" s="90" t="s">
        <v>15</v>
      </c>
      <c r="L420" s="90" t="s">
        <v>34</v>
      </c>
      <c r="M420" s="91">
        <v>45673</v>
      </c>
      <c r="N420" s="91">
        <v>45706.5</v>
      </c>
      <c r="O420" s="95">
        <f t="shared" si="24"/>
        <v>1</v>
      </c>
      <c r="P420" s="95">
        <f>MONTH('RAW DATA'!$J420)</f>
        <v>5</v>
      </c>
      <c r="Q420" s="95" t="str">
        <f t="shared" si="25"/>
        <v>ICB</v>
      </c>
      <c r="R420" s="90" t="str">
        <f t="shared" si="26"/>
        <v>CHINA</v>
      </c>
      <c r="S420" s="90" t="str">
        <f>IF(OR('RAW DATA'!$D420="",'RAW DATA'!$C420='RAW DATA'!$D420),"NO",IF('RAW DATA'!$C420&lt;'RAW DATA'!$D420,"YES","NO"))</f>
        <v>NO</v>
      </c>
      <c r="T420" s="96" t="str">
        <f>IF('RAW DATA'!$D420='RAW DATA'!$E420,"YES","NO")</f>
        <v>NO</v>
      </c>
      <c r="U420" s="95" t="str">
        <f>IF(('RAW DATA'!$D420-'RAW DATA'!$M420)&lt;=5,"YES","NO")</f>
        <v>NO</v>
      </c>
    </row>
    <row r="421" spans="1:21" x14ac:dyDescent="0.25">
      <c r="A421" s="77">
        <v>71</v>
      </c>
      <c r="B421" s="74">
        <v>5282748032</v>
      </c>
      <c r="C421" s="76">
        <v>45772</v>
      </c>
      <c r="D421" s="76">
        <v>45681</v>
      </c>
      <c r="E421" s="76">
        <v>45772</v>
      </c>
      <c r="F421" s="74">
        <v>247302944</v>
      </c>
      <c r="G421" s="82">
        <v>171786</v>
      </c>
      <c r="H421" s="102" t="s">
        <v>14</v>
      </c>
      <c r="I421" s="83">
        <v>7730421712</v>
      </c>
      <c r="J421" s="84">
        <v>45785</v>
      </c>
      <c r="K421" s="74" t="s">
        <v>15</v>
      </c>
      <c r="L421" s="74" t="s">
        <v>34</v>
      </c>
      <c r="M421" s="76">
        <v>45673</v>
      </c>
      <c r="N421" s="76">
        <v>45706.5</v>
      </c>
      <c r="O421" s="73">
        <f t="shared" si="24"/>
        <v>1</v>
      </c>
      <c r="P421" s="73">
        <f>MONTH('RAW DATA'!$J421)</f>
        <v>5</v>
      </c>
      <c r="Q421" s="73" t="str">
        <f t="shared" si="25"/>
        <v>ICB</v>
      </c>
      <c r="R421" s="74" t="str">
        <f t="shared" si="26"/>
        <v>CHINA</v>
      </c>
      <c r="S421" s="74" t="str">
        <f>IF(OR('RAW DATA'!$D421="",'RAW DATA'!$C421='RAW DATA'!$D421),"NO",IF('RAW DATA'!$C421&lt;'RAW DATA'!$D421,"YES","NO"))</f>
        <v>NO</v>
      </c>
      <c r="T421" s="75" t="str">
        <f>IF('RAW DATA'!$D421='RAW DATA'!$E421,"YES","NO")</f>
        <v>NO</v>
      </c>
      <c r="U421" s="73" t="str">
        <f>IF(('RAW DATA'!$D421-'RAW DATA'!$M421)&lt;=5,"YES","NO")</f>
        <v>NO</v>
      </c>
    </row>
    <row r="422" spans="1:21" x14ac:dyDescent="0.25">
      <c r="A422" s="89">
        <v>71</v>
      </c>
      <c r="B422" s="90">
        <v>5282761061</v>
      </c>
      <c r="C422" s="91">
        <v>45772</v>
      </c>
      <c r="D422" s="91">
        <v>45684</v>
      </c>
      <c r="E422" s="91">
        <v>45772</v>
      </c>
      <c r="F422" s="90">
        <v>247495667</v>
      </c>
      <c r="G422" s="92">
        <v>46726</v>
      </c>
      <c r="H422" s="101" t="s">
        <v>14</v>
      </c>
      <c r="I422" s="93">
        <v>7730421712</v>
      </c>
      <c r="J422" s="94">
        <v>45785</v>
      </c>
      <c r="K422" s="90" t="s">
        <v>15</v>
      </c>
      <c r="L422" s="90" t="s">
        <v>34</v>
      </c>
      <c r="M422" s="91">
        <v>45673</v>
      </c>
      <c r="N422" s="91">
        <v>45706.5</v>
      </c>
      <c r="O422" s="95">
        <f t="shared" si="24"/>
        <v>1</v>
      </c>
      <c r="P422" s="95">
        <f>MONTH('RAW DATA'!$J422)</f>
        <v>5</v>
      </c>
      <c r="Q422" s="95" t="str">
        <f t="shared" si="25"/>
        <v>ICB</v>
      </c>
      <c r="R422" s="90" t="str">
        <f t="shared" si="26"/>
        <v>CHINA</v>
      </c>
      <c r="S422" s="90" t="str">
        <f>IF(OR('RAW DATA'!$D422="",'RAW DATA'!$C422='RAW DATA'!$D422),"NO",IF('RAW DATA'!$C422&lt;'RAW DATA'!$D422,"YES","NO"))</f>
        <v>NO</v>
      </c>
      <c r="T422" s="96" t="str">
        <f>IF('RAW DATA'!$D422='RAW DATA'!$E422,"YES","NO")</f>
        <v>NO</v>
      </c>
      <c r="U422" s="95" t="str">
        <f>IF(('RAW DATA'!$D422-'RAW DATA'!$M422)&lt;=5,"YES","NO")</f>
        <v>NO</v>
      </c>
    </row>
    <row r="423" spans="1:21" x14ac:dyDescent="0.25">
      <c r="A423" s="77">
        <v>71</v>
      </c>
      <c r="B423" s="74">
        <v>5282802544</v>
      </c>
      <c r="C423" s="76">
        <v>45772</v>
      </c>
      <c r="D423" s="76">
        <v>45714</v>
      </c>
      <c r="E423" s="76">
        <v>45772</v>
      </c>
      <c r="F423" s="74">
        <v>247495667</v>
      </c>
      <c r="G423" s="82">
        <v>1676</v>
      </c>
      <c r="H423" s="102" t="s">
        <v>14</v>
      </c>
      <c r="I423" s="83">
        <v>7730421712</v>
      </c>
      <c r="J423" s="84">
        <v>45785</v>
      </c>
      <c r="K423" s="74" t="s">
        <v>15</v>
      </c>
      <c r="L423" s="74" t="s">
        <v>34</v>
      </c>
      <c r="M423" s="76">
        <v>45685</v>
      </c>
      <c r="N423" s="76">
        <v>45706.5</v>
      </c>
      <c r="O423" s="73">
        <f t="shared" si="24"/>
        <v>2</v>
      </c>
      <c r="P423" s="73">
        <f>MONTH('RAW DATA'!$J423)</f>
        <v>5</v>
      </c>
      <c r="Q423" s="73" t="str">
        <f t="shared" si="25"/>
        <v>ICB</v>
      </c>
      <c r="R423" s="74" t="str">
        <f t="shared" si="26"/>
        <v>CHINA</v>
      </c>
      <c r="S423" s="74" t="str">
        <f>IF(OR('RAW DATA'!$D423="",'RAW DATA'!$C423='RAW DATA'!$D423),"NO",IF('RAW DATA'!$C423&lt;'RAW DATA'!$D423,"YES","NO"))</f>
        <v>NO</v>
      </c>
      <c r="T423" s="75" t="str">
        <f>IF('RAW DATA'!$D423='RAW DATA'!$E423,"YES","NO")</f>
        <v>NO</v>
      </c>
      <c r="U423" s="73" t="str">
        <f>IF(('RAW DATA'!$D423-'RAW DATA'!$M423)&lt;=5,"YES","NO")</f>
        <v>NO</v>
      </c>
    </row>
    <row r="424" spans="1:21" x14ac:dyDescent="0.25">
      <c r="A424" s="89">
        <v>71</v>
      </c>
      <c r="B424" s="90">
        <v>5282802550</v>
      </c>
      <c r="C424" s="91">
        <v>45772</v>
      </c>
      <c r="D424" s="91">
        <v>45714</v>
      </c>
      <c r="E424" s="91">
        <v>45772</v>
      </c>
      <c r="F424" s="90">
        <v>247495667</v>
      </c>
      <c r="G424" s="92">
        <v>1516</v>
      </c>
      <c r="H424" s="101" t="s">
        <v>14</v>
      </c>
      <c r="I424" s="93">
        <v>7730421712</v>
      </c>
      <c r="J424" s="94">
        <v>45785</v>
      </c>
      <c r="K424" s="90" t="s">
        <v>15</v>
      </c>
      <c r="L424" s="90" t="s">
        <v>34</v>
      </c>
      <c r="M424" s="91">
        <v>45685</v>
      </c>
      <c r="N424" s="91">
        <v>45706.5</v>
      </c>
      <c r="O424" s="95">
        <f t="shared" si="24"/>
        <v>2</v>
      </c>
      <c r="P424" s="95">
        <f>MONTH('RAW DATA'!$J424)</f>
        <v>5</v>
      </c>
      <c r="Q424" s="95" t="str">
        <f t="shared" si="25"/>
        <v>ICB</v>
      </c>
      <c r="R424" s="90" t="str">
        <f t="shared" si="26"/>
        <v>CHINA</v>
      </c>
      <c r="S424" s="90" t="str">
        <f>IF(OR('RAW DATA'!$D424="",'RAW DATA'!$C424='RAW DATA'!$D424),"NO",IF('RAW DATA'!$C424&lt;'RAW DATA'!$D424,"YES","NO"))</f>
        <v>NO</v>
      </c>
      <c r="T424" s="96" t="str">
        <f>IF('RAW DATA'!$D424='RAW DATA'!$E424,"YES","NO")</f>
        <v>NO</v>
      </c>
      <c r="U424" s="95" t="str">
        <f>IF(('RAW DATA'!$D424-'RAW DATA'!$M424)&lt;=5,"YES","NO")</f>
        <v>NO</v>
      </c>
    </row>
    <row r="425" spans="1:21" x14ac:dyDescent="0.25">
      <c r="A425" s="77">
        <v>71</v>
      </c>
      <c r="B425" s="74">
        <v>5282802552</v>
      </c>
      <c r="C425" s="76">
        <v>45772</v>
      </c>
      <c r="D425" s="76">
        <v>45714</v>
      </c>
      <c r="E425" s="76">
        <v>45772</v>
      </c>
      <c r="F425" s="74">
        <v>247495667</v>
      </c>
      <c r="G425" s="82">
        <v>1132</v>
      </c>
      <c r="H425" s="102" t="s">
        <v>14</v>
      </c>
      <c r="I425" s="83">
        <v>7730421712</v>
      </c>
      <c r="J425" s="84">
        <v>45785</v>
      </c>
      <c r="K425" s="74" t="s">
        <v>15</v>
      </c>
      <c r="L425" s="74" t="s">
        <v>34</v>
      </c>
      <c r="M425" s="76">
        <v>45685</v>
      </c>
      <c r="N425" s="76">
        <v>45706.5</v>
      </c>
      <c r="O425" s="73">
        <f t="shared" ref="O425:O445" si="27">IF(D425="", "", IF(YEAR(D425)=2024, "", MONTH(D425)))</f>
        <v>2</v>
      </c>
      <c r="P425" s="73">
        <f>MONTH('RAW DATA'!$J425)</f>
        <v>5</v>
      </c>
      <c r="Q425" s="73" t="str">
        <f t="shared" ref="Q425:Q445" si="28">IF(OR(A425=71,A425=1595,A425=1588,A425=1594,A425=3547,A425=1571,A425=1538,A425=1570,A425=1569,A425=1590,A425=1591,A425=1589,A425=515,A425=1572,A425=3546,A425=1592,A425=3548,A425=122,A425=10171,A425=40,A425=35,A425=95,A425=381,A425=136,A425=375),"ICB","Vendor")</f>
        <v>ICB</v>
      </c>
      <c r="R425" s="74" t="str">
        <f t="shared" ref="R425:R445" si="29">IF(OR(A425=71,A425=515,A425=1592,A425=1589,A425=1591,A425=1571,A425=1572),"CHINA",IF(A425=35,"POLAND",
IF(A425=10171,"VIETNAM",
IF(A425=381,"TURKEY",
IF(A425=375,"CAMBODIA",
IF(A425=40,"AUSTRALIA",""))))))</f>
        <v>CHINA</v>
      </c>
      <c r="S425" s="74" t="str">
        <f>IF(OR('RAW DATA'!$D425="",'RAW DATA'!$C425='RAW DATA'!$D425),"NO",IF('RAW DATA'!$C425&lt;'RAW DATA'!$D425,"YES","NO"))</f>
        <v>NO</v>
      </c>
      <c r="T425" s="75" t="str">
        <f>IF('RAW DATA'!$D425='RAW DATA'!$E425,"YES","NO")</f>
        <v>NO</v>
      </c>
      <c r="U425" s="73" t="str">
        <f>IF(('RAW DATA'!$D425-'RAW DATA'!$M425)&lt;=5,"YES","NO")</f>
        <v>NO</v>
      </c>
    </row>
    <row r="426" spans="1:21" x14ac:dyDescent="0.25">
      <c r="A426" s="89">
        <v>71</v>
      </c>
      <c r="B426" s="90">
        <v>5282802564</v>
      </c>
      <c r="C426" s="91">
        <v>45772</v>
      </c>
      <c r="D426" s="91">
        <v>45714</v>
      </c>
      <c r="E426" s="91">
        <v>45772</v>
      </c>
      <c r="F426" s="90">
        <v>247495667</v>
      </c>
      <c r="G426" s="92">
        <v>2508</v>
      </c>
      <c r="H426" s="101" t="s">
        <v>14</v>
      </c>
      <c r="I426" s="93">
        <v>7730421712</v>
      </c>
      <c r="J426" s="94">
        <v>45785</v>
      </c>
      <c r="K426" s="90" t="s">
        <v>15</v>
      </c>
      <c r="L426" s="90" t="s">
        <v>34</v>
      </c>
      <c r="M426" s="91">
        <v>45685</v>
      </c>
      <c r="N426" s="91">
        <v>45706.5</v>
      </c>
      <c r="O426" s="95">
        <f t="shared" si="27"/>
        <v>2</v>
      </c>
      <c r="P426" s="95">
        <f>MONTH('RAW DATA'!$J426)</f>
        <v>5</v>
      </c>
      <c r="Q426" s="95" t="str">
        <f t="shared" si="28"/>
        <v>ICB</v>
      </c>
      <c r="R426" s="90" t="str">
        <f t="shared" si="29"/>
        <v>CHINA</v>
      </c>
      <c r="S426" s="90" t="str">
        <f>IF(OR('RAW DATA'!$D426="",'RAW DATA'!$C426='RAW DATA'!$D426),"NO",IF('RAW DATA'!$C426&lt;'RAW DATA'!$D426,"YES","NO"))</f>
        <v>NO</v>
      </c>
      <c r="T426" s="96" t="str">
        <f>IF('RAW DATA'!$D426='RAW DATA'!$E426,"YES","NO")</f>
        <v>NO</v>
      </c>
      <c r="U426" s="95" t="str">
        <f>IF(('RAW DATA'!$D426-'RAW DATA'!$M426)&lt;=5,"YES","NO")</f>
        <v>NO</v>
      </c>
    </row>
    <row r="427" spans="1:21" x14ac:dyDescent="0.25">
      <c r="A427" s="77">
        <v>71</v>
      </c>
      <c r="B427" s="74">
        <v>5282802574</v>
      </c>
      <c r="C427" s="76">
        <v>45772</v>
      </c>
      <c r="D427" s="76">
        <v>45714</v>
      </c>
      <c r="E427" s="76">
        <v>45772</v>
      </c>
      <c r="F427" s="74">
        <v>247495667</v>
      </c>
      <c r="G427" s="82">
        <v>1621</v>
      </c>
      <c r="H427" s="102" t="s">
        <v>14</v>
      </c>
      <c r="I427" s="83">
        <v>7730421712</v>
      </c>
      <c r="J427" s="84">
        <v>45785</v>
      </c>
      <c r="K427" s="74" t="s">
        <v>15</v>
      </c>
      <c r="L427" s="74" t="s">
        <v>34</v>
      </c>
      <c r="M427" s="76">
        <v>45685</v>
      </c>
      <c r="N427" s="76">
        <v>45706.5</v>
      </c>
      <c r="O427" s="73">
        <f t="shared" si="27"/>
        <v>2</v>
      </c>
      <c r="P427" s="73">
        <f>MONTH('RAW DATA'!$J427)</f>
        <v>5</v>
      </c>
      <c r="Q427" s="73" t="str">
        <f t="shared" si="28"/>
        <v>ICB</v>
      </c>
      <c r="R427" s="74" t="str">
        <f t="shared" si="29"/>
        <v>CHINA</v>
      </c>
      <c r="S427" s="74" t="str">
        <f>IF(OR('RAW DATA'!$D427="",'RAW DATA'!$C427='RAW DATA'!$D427),"NO",IF('RAW DATA'!$C427&lt;'RAW DATA'!$D427,"YES","NO"))</f>
        <v>NO</v>
      </c>
      <c r="T427" s="75" t="str">
        <f>IF('RAW DATA'!$D427='RAW DATA'!$E427,"YES","NO")</f>
        <v>NO</v>
      </c>
      <c r="U427" s="73" t="str">
        <f>IF(('RAW DATA'!$D427-'RAW DATA'!$M427)&lt;=5,"YES","NO")</f>
        <v>NO</v>
      </c>
    </row>
    <row r="428" spans="1:21" x14ac:dyDescent="0.25">
      <c r="A428" s="89">
        <v>71</v>
      </c>
      <c r="B428" s="90">
        <v>5282802581</v>
      </c>
      <c r="C428" s="91">
        <v>45772</v>
      </c>
      <c r="D428" s="91">
        <v>45714</v>
      </c>
      <c r="E428" s="91">
        <v>45772</v>
      </c>
      <c r="F428" s="90">
        <v>247495667</v>
      </c>
      <c r="G428" s="92">
        <v>956</v>
      </c>
      <c r="H428" s="101" t="s">
        <v>14</v>
      </c>
      <c r="I428" s="93">
        <v>7730421712</v>
      </c>
      <c r="J428" s="94">
        <v>45785</v>
      </c>
      <c r="K428" s="90" t="s">
        <v>15</v>
      </c>
      <c r="L428" s="90" t="s">
        <v>34</v>
      </c>
      <c r="M428" s="91">
        <v>45685</v>
      </c>
      <c r="N428" s="91">
        <v>45706.5</v>
      </c>
      <c r="O428" s="95">
        <f t="shared" si="27"/>
        <v>2</v>
      </c>
      <c r="P428" s="95">
        <f>MONTH('RAW DATA'!$J428)</f>
        <v>5</v>
      </c>
      <c r="Q428" s="95" t="str">
        <f t="shared" si="28"/>
        <v>ICB</v>
      </c>
      <c r="R428" s="90" t="str">
        <f t="shared" si="29"/>
        <v>CHINA</v>
      </c>
      <c r="S428" s="90" t="str">
        <f>IF(OR('RAW DATA'!$D428="",'RAW DATA'!$C428='RAW DATA'!$D428),"NO",IF('RAW DATA'!$C428&lt;'RAW DATA'!$D428,"YES","NO"))</f>
        <v>NO</v>
      </c>
      <c r="T428" s="96" t="str">
        <f>IF('RAW DATA'!$D428='RAW DATA'!$E428,"YES","NO")</f>
        <v>NO</v>
      </c>
      <c r="U428" s="95" t="str">
        <f>IF(('RAW DATA'!$D428-'RAW DATA'!$M428)&lt;=5,"YES","NO")</f>
        <v>NO</v>
      </c>
    </row>
    <row r="429" spans="1:21" x14ac:dyDescent="0.25">
      <c r="A429" s="77">
        <v>71</v>
      </c>
      <c r="B429" s="74">
        <v>5283050082</v>
      </c>
      <c r="C429" s="76">
        <v>45772</v>
      </c>
      <c r="D429" s="76">
        <v>45835</v>
      </c>
      <c r="E429" s="76">
        <v>45772</v>
      </c>
      <c r="F429" s="74">
        <v>247495667</v>
      </c>
      <c r="G429" s="82">
        <v>5252</v>
      </c>
      <c r="H429" s="102" t="s">
        <v>14</v>
      </c>
      <c r="I429" s="83">
        <v>7730421712</v>
      </c>
      <c r="J429" s="84">
        <v>45785</v>
      </c>
      <c r="K429" s="74" t="s">
        <v>15</v>
      </c>
      <c r="L429" s="74" t="s">
        <v>34</v>
      </c>
      <c r="M429" s="76">
        <v>45685</v>
      </c>
      <c r="N429" s="76">
        <v>45706.5</v>
      </c>
      <c r="O429" s="73">
        <f t="shared" si="27"/>
        <v>6</v>
      </c>
      <c r="P429" s="73">
        <f>MONTH('RAW DATA'!$J429)</f>
        <v>5</v>
      </c>
      <c r="Q429" s="73" t="str">
        <f t="shared" si="28"/>
        <v>ICB</v>
      </c>
      <c r="R429" s="74" t="str">
        <f t="shared" si="29"/>
        <v>CHINA</v>
      </c>
      <c r="S429" s="74" t="str">
        <f>IF(OR('RAW DATA'!$D429="",'RAW DATA'!$C429='RAW DATA'!$D429),"NO",IF('RAW DATA'!$C429&lt;'RAW DATA'!$D429,"YES","NO"))</f>
        <v>YES</v>
      </c>
      <c r="T429" s="75" t="str">
        <f>IF('RAW DATA'!$D429='RAW DATA'!$E429,"YES","NO")</f>
        <v>NO</v>
      </c>
      <c r="U429" s="73" t="str">
        <f>IF(('RAW DATA'!$D429-'RAW DATA'!$M429)&lt;=5,"YES","NO")</f>
        <v>NO</v>
      </c>
    </row>
    <row r="430" spans="1:21" x14ac:dyDescent="0.25">
      <c r="A430" s="89">
        <v>1048704</v>
      </c>
      <c r="B430" s="90" t="s">
        <v>48</v>
      </c>
      <c r="C430" s="91">
        <v>45707</v>
      </c>
      <c r="D430" s="91"/>
      <c r="E430" s="91" t="s">
        <v>375</v>
      </c>
      <c r="F430" s="90" t="s">
        <v>49</v>
      </c>
      <c r="G430" s="92">
        <v>11469</v>
      </c>
      <c r="H430" s="101" t="s">
        <v>29</v>
      </c>
      <c r="I430" s="93">
        <v>7730415491</v>
      </c>
      <c r="J430" s="94">
        <v>45731</v>
      </c>
      <c r="K430" s="90" t="s">
        <v>15</v>
      </c>
      <c r="L430" s="90" t="s">
        <v>40</v>
      </c>
      <c r="M430" s="91">
        <v>45700</v>
      </c>
      <c r="N430" s="91">
        <v>45708</v>
      </c>
      <c r="O430" s="95" t="str">
        <f t="shared" si="27"/>
        <v/>
      </c>
      <c r="P430" s="95">
        <f>MONTH('RAW DATA'!$J430)</f>
        <v>3</v>
      </c>
      <c r="Q430" s="95" t="str">
        <f t="shared" si="28"/>
        <v>Vendor</v>
      </c>
      <c r="R430" s="90" t="str">
        <f t="shared" si="29"/>
        <v/>
      </c>
      <c r="S430" s="90" t="str">
        <f>IF(OR('RAW DATA'!$D430="",'RAW DATA'!$C430='RAW DATA'!$D430),"NO",IF('RAW DATA'!$C430&lt;'RAW DATA'!$D430,"YES","NO"))</f>
        <v>NO</v>
      </c>
      <c r="T430" s="96" t="str">
        <f>IF('RAW DATA'!$D430='RAW DATA'!$E430,"YES","NO")</f>
        <v>NO</v>
      </c>
      <c r="U430" s="95" t="str">
        <f>IF(('RAW DATA'!$D430-'RAW DATA'!$M430)&lt;=5,"YES","NO")</f>
        <v>YES</v>
      </c>
    </row>
    <row r="431" spans="1:21" x14ac:dyDescent="0.25">
      <c r="A431" s="77">
        <v>1048704</v>
      </c>
      <c r="B431" s="74" t="s">
        <v>50</v>
      </c>
      <c r="C431" s="76">
        <v>45707</v>
      </c>
      <c r="D431" s="76"/>
      <c r="E431" s="76" t="s">
        <v>375</v>
      </c>
      <c r="F431" s="74" t="s">
        <v>51</v>
      </c>
      <c r="G431" s="82">
        <v>11469</v>
      </c>
      <c r="H431" s="102" t="s">
        <v>29</v>
      </c>
      <c r="I431" s="83">
        <v>7730415491</v>
      </c>
      <c r="J431" s="84">
        <v>45731</v>
      </c>
      <c r="K431" s="74" t="s">
        <v>15</v>
      </c>
      <c r="L431" s="74" t="s">
        <v>40</v>
      </c>
      <c r="M431" s="76">
        <v>45701</v>
      </c>
      <c r="N431" s="76">
        <v>45710</v>
      </c>
      <c r="O431" s="73" t="str">
        <f t="shared" si="27"/>
        <v/>
      </c>
      <c r="P431" s="73">
        <f>MONTH('RAW DATA'!$J431)</f>
        <v>3</v>
      </c>
      <c r="Q431" s="73" t="str">
        <f t="shared" si="28"/>
        <v>Vendor</v>
      </c>
      <c r="R431" s="74" t="str">
        <f t="shared" si="29"/>
        <v/>
      </c>
      <c r="S431" s="74" t="str">
        <f>IF(OR('RAW DATA'!$D431="",'RAW DATA'!$C431='RAW DATA'!$D431),"NO",IF('RAW DATA'!$C431&lt;'RAW DATA'!$D431,"YES","NO"))</f>
        <v>NO</v>
      </c>
      <c r="T431" s="75" t="str">
        <f>IF('RAW DATA'!$D431='RAW DATA'!$E431,"YES","NO")</f>
        <v>NO</v>
      </c>
      <c r="U431" s="73" t="str">
        <f>IF(('RAW DATA'!$D431-'RAW DATA'!$M431)&lt;=5,"YES","NO")</f>
        <v>YES</v>
      </c>
    </row>
    <row r="432" spans="1:21" x14ac:dyDescent="0.25">
      <c r="A432" s="89">
        <v>1048704</v>
      </c>
      <c r="B432" s="90" t="s">
        <v>52</v>
      </c>
      <c r="C432" s="91">
        <v>45707</v>
      </c>
      <c r="D432" s="91"/>
      <c r="E432" s="91" t="s">
        <v>375</v>
      </c>
      <c r="F432" s="90" t="s">
        <v>53</v>
      </c>
      <c r="G432" s="92">
        <v>11469</v>
      </c>
      <c r="H432" s="101" t="s">
        <v>29</v>
      </c>
      <c r="I432" s="93">
        <v>7730415491</v>
      </c>
      <c r="J432" s="94">
        <v>45731</v>
      </c>
      <c r="K432" s="90" t="s">
        <v>15</v>
      </c>
      <c r="L432" s="90" t="s">
        <v>40</v>
      </c>
      <c r="M432" s="91">
        <v>45700</v>
      </c>
      <c r="N432" s="91">
        <v>45710</v>
      </c>
      <c r="O432" s="95" t="str">
        <f t="shared" si="27"/>
        <v/>
      </c>
      <c r="P432" s="95">
        <f>MONTH('RAW DATA'!$J432)</f>
        <v>3</v>
      </c>
      <c r="Q432" s="95" t="str">
        <f t="shared" si="28"/>
        <v>Vendor</v>
      </c>
      <c r="R432" s="90" t="str">
        <f t="shared" si="29"/>
        <v/>
      </c>
      <c r="S432" s="90" t="str">
        <f>IF(OR('RAW DATA'!$D432="",'RAW DATA'!$C432='RAW DATA'!$D432),"NO",IF('RAW DATA'!$C432&lt;'RAW DATA'!$D432,"YES","NO"))</f>
        <v>NO</v>
      </c>
      <c r="T432" s="96" t="str">
        <f>IF('RAW DATA'!$D432='RAW DATA'!$E432,"YES","NO")</f>
        <v>NO</v>
      </c>
      <c r="U432" s="95" t="str">
        <f>IF(('RAW DATA'!$D432-'RAW DATA'!$M432)&lt;=5,"YES","NO")</f>
        <v>YES</v>
      </c>
    </row>
    <row r="433" spans="1:21" x14ac:dyDescent="0.25">
      <c r="A433" s="77">
        <v>71</v>
      </c>
      <c r="B433" s="74">
        <v>5282751541</v>
      </c>
      <c r="C433" s="76">
        <v>45772</v>
      </c>
      <c r="D433" s="76">
        <v>45682</v>
      </c>
      <c r="E433" s="76">
        <v>45772</v>
      </c>
      <c r="F433" s="74">
        <v>248681158</v>
      </c>
      <c r="G433" s="82">
        <v>1871</v>
      </c>
      <c r="H433" s="102" t="s">
        <v>14</v>
      </c>
      <c r="I433" s="83">
        <v>7730421712</v>
      </c>
      <c r="J433" s="84">
        <v>45785</v>
      </c>
      <c r="K433" s="74" t="s">
        <v>15</v>
      </c>
      <c r="L433" s="74" t="s">
        <v>34</v>
      </c>
      <c r="M433" s="76">
        <v>45777</v>
      </c>
      <c r="N433" s="76">
        <v>45710.5</v>
      </c>
      <c r="O433" s="73">
        <f t="shared" si="27"/>
        <v>1</v>
      </c>
      <c r="P433" s="73">
        <f>MONTH('RAW DATA'!$J433)</f>
        <v>5</v>
      </c>
      <c r="Q433" s="73" t="str">
        <f t="shared" si="28"/>
        <v>ICB</v>
      </c>
      <c r="R433" s="74" t="str">
        <f t="shared" si="29"/>
        <v>CHINA</v>
      </c>
      <c r="S433" s="74" t="str">
        <f>IF(OR('RAW DATA'!$D433="",'RAW DATA'!$C433='RAW DATA'!$D433),"NO",IF('RAW DATA'!$C433&lt;'RAW DATA'!$D433,"YES","NO"))</f>
        <v>NO</v>
      </c>
      <c r="T433" s="75" t="str">
        <f>IF('RAW DATA'!$D433='RAW DATA'!$E433,"YES","NO")</f>
        <v>NO</v>
      </c>
      <c r="U433" s="73" t="str">
        <f>IF(('RAW DATA'!$D433-'RAW DATA'!$M433)&lt;=5,"YES","NO")</f>
        <v>YES</v>
      </c>
    </row>
    <row r="434" spans="1:21" x14ac:dyDescent="0.25">
      <c r="A434" s="89">
        <v>71</v>
      </c>
      <c r="B434" s="90">
        <v>5282751542</v>
      </c>
      <c r="C434" s="91">
        <v>45772</v>
      </c>
      <c r="D434" s="91">
        <v>45682</v>
      </c>
      <c r="E434" s="91">
        <v>45772</v>
      </c>
      <c r="F434" s="90">
        <v>248681158</v>
      </c>
      <c r="G434" s="92">
        <v>19927</v>
      </c>
      <c r="H434" s="101" t="s">
        <v>14</v>
      </c>
      <c r="I434" s="93">
        <v>7730421712</v>
      </c>
      <c r="J434" s="94">
        <v>45785</v>
      </c>
      <c r="K434" s="90" t="s">
        <v>15</v>
      </c>
      <c r="L434" s="90" t="s">
        <v>34</v>
      </c>
      <c r="M434" s="91">
        <v>45777</v>
      </c>
      <c r="N434" s="91">
        <v>45710.5</v>
      </c>
      <c r="O434" s="95">
        <f t="shared" si="27"/>
        <v>1</v>
      </c>
      <c r="P434" s="95">
        <f>MONTH('RAW DATA'!$J434)</f>
        <v>5</v>
      </c>
      <c r="Q434" s="95" t="str">
        <f t="shared" si="28"/>
        <v>ICB</v>
      </c>
      <c r="R434" s="90" t="str">
        <f t="shared" si="29"/>
        <v>CHINA</v>
      </c>
      <c r="S434" s="90" t="str">
        <f>IF(OR('RAW DATA'!$D434="",'RAW DATA'!$C434='RAW DATA'!$D434),"NO",IF('RAW DATA'!$C434&lt;'RAW DATA'!$D434,"YES","NO"))</f>
        <v>NO</v>
      </c>
      <c r="T434" s="96" t="str">
        <f>IF('RAW DATA'!$D434='RAW DATA'!$E434,"YES","NO")</f>
        <v>NO</v>
      </c>
      <c r="U434" s="95" t="str">
        <f>IF(('RAW DATA'!$D434-'RAW DATA'!$M434)&lt;=5,"YES","NO")</f>
        <v>YES</v>
      </c>
    </row>
    <row r="435" spans="1:21" x14ac:dyDescent="0.25">
      <c r="A435" s="77">
        <v>71</v>
      </c>
      <c r="B435" s="74">
        <v>5282771088</v>
      </c>
      <c r="C435" s="76">
        <v>45708</v>
      </c>
      <c r="D435" s="76">
        <v>45694</v>
      </c>
      <c r="E435" s="76">
        <v>45708</v>
      </c>
      <c r="F435" s="74">
        <v>247093255</v>
      </c>
      <c r="G435" s="82">
        <v>3717</v>
      </c>
      <c r="H435" s="102" t="s">
        <v>14</v>
      </c>
      <c r="I435" s="83">
        <v>7730415491</v>
      </c>
      <c r="J435" s="84">
        <v>45731</v>
      </c>
      <c r="K435" s="74" t="s">
        <v>15</v>
      </c>
      <c r="L435" s="74" t="s">
        <v>40</v>
      </c>
      <c r="M435" s="76">
        <v>45673</v>
      </c>
      <c r="N435" s="76">
        <v>45711</v>
      </c>
      <c r="O435" s="73">
        <f t="shared" si="27"/>
        <v>2</v>
      </c>
      <c r="P435" s="73">
        <f>MONTH('RAW DATA'!$J435)</f>
        <v>3</v>
      </c>
      <c r="Q435" s="73" t="str">
        <f t="shared" si="28"/>
        <v>ICB</v>
      </c>
      <c r="R435" s="74" t="str">
        <f t="shared" si="29"/>
        <v>CHINA</v>
      </c>
      <c r="S435" s="74" t="str">
        <f>IF(OR('RAW DATA'!$D435="",'RAW DATA'!$C435='RAW DATA'!$D435),"NO",IF('RAW DATA'!$C435&lt;'RAW DATA'!$D435,"YES","NO"))</f>
        <v>NO</v>
      </c>
      <c r="T435" s="75" t="str">
        <f>IF('RAW DATA'!$D435='RAW DATA'!$E435,"YES","NO")</f>
        <v>NO</v>
      </c>
      <c r="U435" s="73" t="str">
        <f>IF(('RAW DATA'!$D435-'RAW DATA'!$M435)&lt;=5,"YES","NO")</f>
        <v>NO</v>
      </c>
    </row>
    <row r="436" spans="1:21" x14ac:dyDescent="0.25">
      <c r="A436" s="89">
        <v>71</v>
      </c>
      <c r="B436" s="90">
        <v>5282771101</v>
      </c>
      <c r="C436" s="91">
        <v>45708</v>
      </c>
      <c r="D436" s="91">
        <v>45694</v>
      </c>
      <c r="E436" s="91">
        <v>45708</v>
      </c>
      <c r="F436" s="90">
        <v>247093255</v>
      </c>
      <c r="G436" s="92">
        <v>6579</v>
      </c>
      <c r="H436" s="101" t="s">
        <v>14</v>
      </c>
      <c r="I436" s="93">
        <v>7730415491</v>
      </c>
      <c r="J436" s="94">
        <v>45731</v>
      </c>
      <c r="K436" s="90" t="s">
        <v>15</v>
      </c>
      <c r="L436" s="90" t="s">
        <v>40</v>
      </c>
      <c r="M436" s="91">
        <v>45673</v>
      </c>
      <c r="N436" s="91">
        <v>45711</v>
      </c>
      <c r="O436" s="95">
        <f t="shared" si="27"/>
        <v>2</v>
      </c>
      <c r="P436" s="95">
        <f>MONTH('RAW DATA'!$J436)</f>
        <v>3</v>
      </c>
      <c r="Q436" s="95" t="str">
        <f t="shared" si="28"/>
        <v>ICB</v>
      </c>
      <c r="R436" s="90" t="str">
        <f t="shared" si="29"/>
        <v>CHINA</v>
      </c>
      <c r="S436" s="90" t="str">
        <f>IF(OR('RAW DATA'!$D436="",'RAW DATA'!$C436='RAW DATA'!$D436),"NO",IF('RAW DATA'!$C436&lt;'RAW DATA'!$D436,"YES","NO"))</f>
        <v>NO</v>
      </c>
      <c r="T436" s="96" t="str">
        <f>IF('RAW DATA'!$D436='RAW DATA'!$E436,"YES","NO")</f>
        <v>NO</v>
      </c>
      <c r="U436" s="95" t="str">
        <f>IF(('RAW DATA'!$D436-'RAW DATA'!$M436)&lt;=5,"YES","NO")</f>
        <v>NO</v>
      </c>
    </row>
    <row r="437" spans="1:21" x14ac:dyDescent="0.25">
      <c r="A437" s="77">
        <v>71</v>
      </c>
      <c r="B437" s="74">
        <v>5282771105</v>
      </c>
      <c r="C437" s="76">
        <v>45707</v>
      </c>
      <c r="D437" s="76">
        <v>45694</v>
      </c>
      <c r="E437" s="76">
        <v>45707</v>
      </c>
      <c r="F437" s="74">
        <v>247093255</v>
      </c>
      <c r="G437" s="82">
        <v>1409</v>
      </c>
      <c r="H437" s="102" t="s">
        <v>14</v>
      </c>
      <c r="I437" s="83">
        <v>7730415491</v>
      </c>
      <c r="J437" s="84">
        <v>45731</v>
      </c>
      <c r="K437" s="74" t="s">
        <v>15</v>
      </c>
      <c r="L437" s="74" t="s">
        <v>40</v>
      </c>
      <c r="M437" s="76">
        <v>45673</v>
      </c>
      <c r="N437" s="76">
        <v>45711</v>
      </c>
      <c r="O437" s="73">
        <f t="shared" si="27"/>
        <v>2</v>
      </c>
      <c r="P437" s="73">
        <f>MONTH('RAW DATA'!$J437)</f>
        <v>3</v>
      </c>
      <c r="Q437" s="73" t="str">
        <f t="shared" si="28"/>
        <v>ICB</v>
      </c>
      <c r="R437" s="74" t="str">
        <f t="shared" si="29"/>
        <v>CHINA</v>
      </c>
      <c r="S437" s="74" t="str">
        <f>IF(OR('RAW DATA'!$D437="",'RAW DATA'!$C437='RAW DATA'!$D437),"NO",IF('RAW DATA'!$C437&lt;'RAW DATA'!$D437,"YES","NO"))</f>
        <v>NO</v>
      </c>
      <c r="T437" s="75" t="str">
        <f>IF('RAW DATA'!$D437='RAW DATA'!$E437,"YES","NO")</f>
        <v>NO</v>
      </c>
      <c r="U437" s="73" t="str">
        <f>IF(('RAW DATA'!$D437-'RAW DATA'!$M437)&lt;=5,"YES","NO")</f>
        <v>NO</v>
      </c>
    </row>
    <row r="438" spans="1:21" x14ac:dyDescent="0.25">
      <c r="A438" s="89">
        <v>71</v>
      </c>
      <c r="B438" s="90">
        <v>5282771123</v>
      </c>
      <c r="C438" s="91">
        <v>45708</v>
      </c>
      <c r="D438" s="91">
        <v>45694</v>
      </c>
      <c r="E438" s="91">
        <v>45708</v>
      </c>
      <c r="F438" s="90">
        <v>247093255</v>
      </c>
      <c r="G438" s="92">
        <v>1185</v>
      </c>
      <c r="H438" s="101" t="s">
        <v>14</v>
      </c>
      <c r="I438" s="93">
        <v>7730415491</v>
      </c>
      <c r="J438" s="94">
        <v>45731</v>
      </c>
      <c r="K438" s="90" t="s">
        <v>15</v>
      </c>
      <c r="L438" s="90" t="s">
        <v>40</v>
      </c>
      <c r="M438" s="91">
        <v>45673</v>
      </c>
      <c r="N438" s="91">
        <v>45711</v>
      </c>
      <c r="O438" s="95">
        <f t="shared" si="27"/>
        <v>2</v>
      </c>
      <c r="P438" s="95">
        <f>MONTH('RAW DATA'!$J438)</f>
        <v>3</v>
      </c>
      <c r="Q438" s="95" t="str">
        <f t="shared" si="28"/>
        <v>ICB</v>
      </c>
      <c r="R438" s="90" t="str">
        <f t="shared" si="29"/>
        <v>CHINA</v>
      </c>
      <c r="S438" s="90" t="str">
        <f>IF(OR('RAW DATA'!$D438="",'RAW DATA'!$C438='RAW DATA'!$D438),"NO",IF('RAW DATA'!$C438&lt;'RAW DATA'!$D438,"YES","NO"))</f>
        <v>NO</v>
      </c>
      <c r="T438" s="96" t="str">
        <f>IF('RAW DATA'!$D438='RAW DATA'!$E438,"YES","NO")</f>
        <v>NO</v>
      </c>
      <c r="U438" s="95" t="str">
        <f>IF(('RAW DATA'!$D438-'RAW DATA'!$M438)&lt;=5,"YES","NO")</f>
        <v>NO</v>
      </c>
    </row>
    <row r="439" spans="1:21" x14ac:dyDescent="0.25">
      <c r="A439" s="77">
        <v>71</v>
      </c>
      <c r="B439" s="74">
        <v>5282771124</v>
      </c>
      <c r="C439" s="76">
        <v>45712</v>
      </c>
      <c r="D439" s="76">
        <v>45694</v>
      </c>
      <c r="E439" s="76">
        <v>45712</v>
      </c>
      <c r="F439" s="74">
        <v>247093255</v>
      </c>
      <c r="G439" s="82">
        <v>2052</v>
      </c>
      <c r="H439" s="102" t="s">
        <v>14</v>
      </c>
      <c r="I439" s="83">
        <v>7730415491</v>
      </c>
      <c r="J439" s="84">
        <v>45731</v>
      </c>
      <c r="K439" s="74" t="s">
        <v>15</v>
      </c>
      <c r="L439" s="74" t="s">
        <v>40</v>
      </c>
      <c r="M439" s="76">
        <v>45673</v>
      </c>
      <c r="N439" s="76">
        <v>45711</v>
      </c>
      <c r="O439" s="73">
        <f t="shared" si="27"/>
        <v>2</v>
      </c>
      <c r="P439" s="73">
        <f>MONTH('RAW DATA'!$J439)</f>
        <v>3</v>
      </c>
      <c r="Q439" s="73" t="str">
        <f t="shared" si="28"/>
        <v>ICB</v>
      </c>
      <c r="R439" s="74" t="str">
        <f t="shared" si="29"/>
        <v>CHINA</v>
      </c>
      <c r="S439" s="74" t="str">
        <f>IF(OR('RAW DATA'!$D439="",'RAW DATA'!$C439='RAW DATA'!$D439),"NO",IF('RAW DATA'!$C439&lt;'RAW DATA'!$D439,"YES","NO"))</f>
        <v>NO</v>
      </c>
      <c r="T439" s="75" t="str">
        <f>IF('RAW DATA'!$D439='RAW DATA'!$E439,"YES","NO")</f>
        <v>NO</v>
      </c>
      <c r="U439" s="73" t="str">
        <f>IF(('RAW DATA'!$D439-'RAW DATA'!$M439)&lt;=5,"YES","NO")</f>
        <v>NO</v>
      </c>
    </row>
    <row r="440" spans="1:21" x14ac:dyDescent="0.25">
      <c r="A440" s="89">
        <v>71</v>
      </c>
      <c r="B440" s="90">
        <v>5282771132</v>
      </c>
      <c r="C440" s="91">
        <v>45723</v>
      </c>
      <c r="D440" s="91">
        <v>45694</v>
      </c>
      <c r="E440" s="91">
        <v>45723</v>
      </c>
      <c r="F440" s="90">
        <v>247093255</v>
      </c>
      <c r="G440" s="92">
        <v>2011</v>
      </c>
      <c r="H440" s="101" t="s">
        <v>14</v>
      </c>
      <c r="I440" s="93">
        <v>7730414199</v>
      </c>
      <c r="J440" s="94">
        <v>45722</v>
      </c>
      <c r="K440" s="90" t="s">
        <v>15</v>
      </c>
      <c r="L440" s="90" t="s">
        <v>33</v>
      </c>
      <c r="M440" s="91">
        <v>45673</v>
      </c>
      <c r="N440" s="91">
        <v>45711</v>
      </c>
      <c r="O440" s="95">
        <f t="shared" si="27"/>
        <v>2</v>
      </c>
      <c r="P440" s="95">
        <f>MONTH('RAW DATA'!$J440)</f>
        <v>3</v>
      </c>
      <c r="Q440" s="95" t="str">
        <f t="shared" si="28"/>
        <v>ICB</v>
      </c>
      <c r="R440" s="90" t="str">
        <f t="shared" si="29"/>
        <v>CHINA</v>
      </c>
      <c r="S440" s="90" t="str">
        <f>IF(OR('RAW DATA'!$D440="",'RAW DATA'!$C440='RAW DATA'!$D440),"NO",IF('RAW DATA'!$C440&lt;'RAW DATA'!$D440,"YES","NO"))</f>
        <v>NO</v>
      </c>
      <c r="T440" s="96" t="str">
        <f>IF('RAW DATA'!$D440='RAW DATA'!$E440,"YES","NO")</f>
        <v>NO</v>
      </c>
      <c r="U440" s="95" t="str">
        <f>IF(('RAW DATA'!$D440-'RAW DATA'!$M440)&lt;=5,"YES","NO")</f>
        <v>NO</v>
      </c>
    </row>
    <row r="441" spans="1:21" x14ac:dyDescent="0.25">
      <c r="A441" s="77">
        <v>71</v>
      </c>
      <c r="B441" s="74">
        <v>5282771137</v>
      </c>
      <c r="C441" s="76">
        <v>45708</v>
      </c>
      <c r="D441" s="76">
        <v>45694</v>
      </c>
      <c r="E441" s="76">
        <v>45708</v>
      </c>
      <c r="F441" s="74">
        <v>247093255</v>
      </c>
      <c r="G441" s="82">
        <v>4838</v>
      </c>
      <c r="H441" s="102" t="s">
        <v>14</v>
      </c>
      <c r="I441" s="83">
        <v>7730415491</v>
      </c>
      <c r="J441" s="84">
        <v>45731</v>
      </c>
      <c r="K441" s="74" t="s">
        <v>15</v>
      </c>
      <c r="L441" s="74" t="s">
        <v>40</v>
      </c>
      <c r="M441" s="76">
        <v>45673</v>
      </c>
      <c r="N441" s="76">
        <v>45711</v>
      </c>
      <c r="O441" s="73">
        <f t="shared" si="27"/>
        <v>2</v>
      </c>
      <c r="P441" s="73">
        <f>MONTH('RAW DATA'!$J441)</f>
        <v>3</v>
      </c>
      <c r="Q441" s="73" t="str">
        <f t="shared" si="28"/>
        <v>ICB</v>
      </c>
      <c r="R441" s="74" t="str">
        <f t="shared" si="29"/>
        <v>CHINA</v>
      </c>
      <c r="S441" s="74" t="str">
        <f>IF(OR('RAW DATA'!$D441="",'RAW DATA'!$C441='RAW DATA'!$D441),"NO",IF('RAW DATA'!$C441&lt;'RAW DATA'!$D441,"YES","NO"))</f>
        <v>NO</v>
      </c>
      <c r="T441" s="75" t="str">
        <f>IF('RAW DATA'!$D441='RAW DATA'!$E441,"YES","NO")</f>
        <v>NO</v>
      </c>
      <c r="U441" s="73" t="str">
        <f>IF(('RAW DATA'!$D441-'RAW DATA'!$M441)&lt;=5,"YES","NO")</f>
        <v>NO</v>
      </c>
    </row>
    <row r="442" spans="1:21" x14ac:dyDescent="0.25">
      <c r="A442" s="89">
        <v>71</v>
      </c>
      <c r="B442" s="90">
        <v>5282771145</v>
      </c>
      <c r="C442" s="91">
        <v>45707</v>
      </c>
      <c r="D442" s="91">
        <v>45694</v>
      </c>
      <c r="E442" s="91">
        <v>45707</v>
      </c>
      <c r="F442" s="90">
        <v>247093255</v>
      </c>
      <c r="G442" s="92">
        <v>1185</v>
      </c>
      <c r="H442" s="101" t="s">
        <v>14</v>
      </c>
      <c r="I442" s="93">
        <v>7730415491</v>
      </c>
      <c r="J442" s="94">
        <v>45731</v>
      </c>
      <c r="K442" s="90" t="s">
        <v>15</v>
      </c>
      <c r="L442" s="90" t="s">
        <v>40</v>
      </c>
      <c r="M442" s="91">
        <v>45673</v>
      </c>
      <c r="N442" s="91">
        <v>45711</v>
      </c>
      <c r="O442" s="95">
        <f t="shared" si="27"/>
        <v>2</v>
      </c>
      <c r="P442" s="95">
        <f>MONTH('RAW DATA'!$J442)</f>
        <v>3</v>
      </c>
      <c r="Q442" s="95" t="str">
        <f t="shared" si="28"/>
        <v>ICB</v>
      </c>
      <c r="R442" s="90" t="str">
        <f t="shared" si="29"/>
        <v>CHINA</v>
      </c>
      <c r="S442" s="90" t="str">
        <f>IF(OR('RAW DATA'!$D442="",'RAW DATA'!$C442='RAW DATA'!$D442),"NO",IF('RAW DATA'!$C442&lt;'RAW DATA'!$D442,"YES","NO"))</f>
        <v>NO</v>
      </c>
      <c r="T442" s="96" t="str">
        <f>IF('RAW DATA'!$D442='RAW DATA'!$E442,"YES","NO")</f>
        <v>NO</v>
      </c>
      <c r="U442" s="95" t="str">
        <f>IF(('RAW DATA'!$D442-'RAW DATA'!$M442)&lt;=5,"YES","NO")</f>
        <v>NO</v>
      </c>
    </row>
    <row r="443" spans="1:21" x14ac:dyDescent="0.25">
      <c r="A443" s="77">
        <v>71</v>
      </c>
      <c r="B443" s="74">
        <v>5282732247</v>
      </c>
      <c r="C443" s="76">
        <v>45772</v>
      </c>
      <c r="D443" s="76">
        <v>45675</v>
      </c>
      <c r="E443" s="76">
        <v>45772</v>
      </c>
      <c r="F443" s="74">
        <v>247090946</v>
      </c>
      <c r="G443" s="82">
        <v>3464</v>
      </c>
      <c r="H443" s="102" t="s">
        <v>14</v>
      </c>
      <c r="I443" s="83">
        <v>7730421712</v>
      </c>
      <c r="J443" s="84">
        <v>45785</v>
      </c>
      <c r="K443" s="74" t="s">
        <v>15</v>
      </c>
      <c r="L443" s="74" t="s">
        <v>34</v>
      </c>
      <c r="M443" s="76">
        <v>45672</v>
      </c>
      <c r="N443" s="76">
        <v>45711.208333333336</v>
      </c>
      <c r="O443" s="73">
        <f t="shared" si="27"/>
        <v>1</v>
      </c>
      <c r="P443" s="73">
        <f>MONTH('RAW DATA'!$J443)</f>
        <v>5</v>
      </c>
      <c r="Q443" s="73" t="str">
        <f t="shared" si="28"/>
        <v>ICB</v>
      </c>
      <c r="R443" s="74" t="str">
        <f t="shared" si="29"/>
        <v>CHINA</v>
      </c>
      <c r="S443" s="74" t="str">
        <f>IF(OR('RAW DATA'!$D443="",'RAW DATA'!$C443='RAW DATA'!$D443),"NO",IF('RAW DATA'!$C443&lt;'RAW DATA'!$D443,"YES","NO"))</f>
        <v>NO</v>
      </c>
      <c r="T443" s="75" t="str">
        <f>IF('RAW DATA'!$D443='RAW DATA'!$E443,"YES","NO")</f>
        <v>NO</v>
      </c>
      <c r="U443" s="73" t="str">
        <f>IF(('RAW DATA'!$D443-'RAW DATA'!$M443)&lt;=5,"YES","NO")</f>
        <v>YES</v>
      </c>
    </row>
    <row r="444" spans="1:21" x14ac:dyDescent="0.25">
      <c r="A444" s="89">
        <v>71</v>
      </c>
      <c r="B444" s="90">
        <v>5282751511</v>
      </c>
      <c r="C444" s="91">
        <v>45772</v>
      </c>
      <c r="D444" s="91">
        <v>45682</v>
      </c>
      <c r="E444" s="91">
        <v>45772</v>
      </c>
      <c r="F444" s="90" t="s">
        <v>54</v>
      </c>
      <c r="G444" s="92">
        <v>1908</v>
      </c>
      <c r="H444" s="101" t="s">
        <v>14</v>
      </c>
      <c r="I444" s="93">
        <v>7730421712</v>
      </c>
      <c r="J444" s="94">
        <v>45785</v>
      </c>
      <c r="K444" s="90" t="s">
        <v>15</v>
      </c>
      <c r="L444" s="90" t="s">
        <v>34</v>
      </c>
      <c r="M444" s="91">
        <v>45672</v>
      </c>
      <c r="N444" s="91">
        <v>45711.291666666664</v>
      </c>
      <c r="O444" s="95">
        <f t="shared" si="27"/>
        <v>1</v>
      </c>
      <c r="P444" s="95">
        <f>MONTH('RAW DATA'!$J444)</f>
        <v>5</v>
      </c>
      <c r="Q444" s="95" t="str">
        <f t="shared" si="28"/>
        <v>ICB</v>
      </c>
      <c r="R444" s="90" t="str">
        <f t="shared" si="29"/>
        <v>CHINA</v>
      </c>
      <c r="S444" s="90" t="str">
        <f>IF(OR('RAW DATA'!$D444="",'RAW DATA'!$C444='RAW DATA'!$D444),"NO",IF('RAW DATA'!$C444&lt;'RAW DATA'!$D444,"YES","NO"))</f>
        <v>NO</v>
      </c>
      <c r="T444" s="96" t="str">
        <f>IF('RAW DATA'!$D444='RAW DATA'!$E444,"YES","NO")</f>
        <v>NO</v>
      </c>
      <c r="U444" s="95" t="str">
        <f>IF(('RAW DATA'!$D444-'RAW DATA'!$M444)&lt;=5,"YES","NO")</f>
        <v>NO</v>
      </c>
    </row>
    <row r="445" spans="1:21" x14ac:dyDescent="0.25">
      <c r="A445" s="77">
        <v>10171</v>
      </c>
      <c r="B445" s="74">
        <v>5481495826</v>
      </c>
      <c r="C445" s="76">
        <v>45707</v>
      </c>
      <c r="D445" s="76">
        <v>45707</v>
      </c>
      <c r="E445" s="76">
        <v>45707</v>
      </c>
      <c r="F445" s="74">
        <v>247402815</v>
      </c>
      <c r="G445" s="82">
        <v>5616</v>
      </c>
      <c r="H445" s="102" t="s">
        <v>14</v>
      </c>
      <c r="I445" s="83">
        <v>7730415491</v>
      </c>
      <c r="J445" s="84">
        <v>45731</v>
      </c>
      <c r="K445" s="74" t="s">
        <v>15</v>
      </c>
      <c r="L445" s="74" t="s">
        <v>40</v>
      </c>
      <c r="M445" s="76">
        <v>45684</v>
      </c>
      <c r="N445" s="76">
        <v>45713</v>
      </c>
      <c r="O445" s="73">
        <f t="shared" si="27"/>
        <v>2</v>
      </c>
      <c r="P445" s="73">
        <f>MONTH('RAW DATA'!$J445)</f>
        <v>3</v>
      </c>
      <c r="Q445" s="73" t="str">
        <f t="shared" si="28"/>
        <v>ICB</v>
      </c>
      <c r="R445" s="74" t="str">
        <f t="shared" si="29"/>
        <v>VIETNAM</v>
      </c>
      <c r="S445" s="74" t="str">
        <f>IF(OR('RAW DATA'!$D445="",'RAW DATA'!$C445='RAW DATA'!$D445),"NO",IF('RAW DATA'!$C445&lt;'RAW DATA'!$D445,"YES","NO"))</f>
        <v>NO</v>
      </c>
      <c r="T445" s="75" t="str">
        <f>IF('RAW DATA'!$D445='RAW DATA'!$E445,"YES","NO")</f>
        <v>YES</v>
      </c>
      <c r="U445" s="73" t="str">
        <f>IF(('RAW DATA'!$D445-'RAW DATA'!$M445)&lt;=5,"YES","NO")</f>
        <v>NO</v>
      </c>
    </row>
    <row r="446" spans="1:21" x14ac:dyDescent="0.25">
      <c r="A446" s="89">
        <v>515</v>
      </c>
      <c r="B446" s="90">
        <v>5547505817</v>
      </c>
      <c r="C446" s="91">
        <v>45712</v>
      </c>
      <c r="D446" s="91">
        <v>45685</v>
      </c>
      <c r="E446" s="91">
        <v>45712</v>
      </c>
      <c r="F446" s="90">
        <v>248719476</v>
      </c>
      <c r="G446" s="92">
        <v>2345</v>
      </c>
      <c r="H446" s="101" t="s">
        <v>14</v>
      </c>
      <c r="I446" s="93">
        <v>7730415491</v>
      </c>
      <c r="J446" s="94">
        <v>45731</v>
      </c>
      <c r="K446" s="90" t="s">
        <v>15</v>
      </c>
      <c r="L446" s="90" t="s">
        <v>40</v>
      </c>
      <c r="M446" s="91">
        <v>45684</v>
      </c>
      <c r="N446" s="91">
        <v>45713</v>
      </c>
      <c r="O446" s="95">
        <f t="shared" ref="O446:O454" si="30">IF(D446="", "", IF(YEAR(D446)=2024, "", MONTH(D446)))</f>
        <v>1</v>
      </c>
      <c r="P446" s="95">
        <f>MONTH('RAW DATA'!$J446)</f>
        <v>3</v>
      </c>
      <c r="Q446" s="95" t="str">
        <f t="shared" ref="Q446:Q454" si="31">IF(OR(A446=71,A446=1595,A446=1588,A446=1594,A446=3547,A446=1571,A446=1538,A446=1570,A446=1569,A446=1590,A446=1591,A446=1589,A446=515,A446=1572,A446=3546,A446=1592,A446=3548,A446=122,A446=10171,A446=40,A446=35,A446=95,A446=381,A446=136,A446=375),"ICB","Vendor")</f>
        <v>ICB</v>
      </c>
      <c r="R446" s="90" t="str">
        <f t="shared" ref="R446:R454" si="32">IF(OR(A446=71,A446=515,A446=1592,A446=1589,A446=1591,A446=1571,A446=1572),"CHINA",IF(A446=35,"POLAND",
IF(A446=10171,"VIETNAM",
IF(A446=381,"TURKEY",
IF(A446=375,"CAMBODIA",
IF(A446=40,"AUSTRALIA",""))))))</f>
        <v>CHINA</v>
      </c>
      <c r="S446" s="90" t="str">
        <f>IF(OR('RAW DATA'!$D446="",'RAW DATA'!$C446='RAW DATA'!$D446),"NO",IF('RAW DATA'!$C446&lt;'RAW DATA'!$D446,"YES","NO"))</f>
        <v>NO</v>
      </c>
      <c r="T446" s="96" t="str">
        <f>IF('RAW DATA'!$D446='RAW DATA'!$E446,"YES","NO")</f>
        <v>NO</v>
      </c>
      <c r="U446" s="95" t="str">
        <f>IF(('RAW DATA'!$D446-'RAW DATA'!$M446)&lt;=5,"YES","NO")</f>
        <v>YES</v>
      </c>
    </row>
    <row r="447" spans="1:21" x14ac:dyDescent="0.25">
      <c r="A447" s="77">
        <v>515</v>
      </c>
      <c r="B447" s="74">
        <v>5547505818</v>
      </c>
      <c r="C447" s="76">
        <v>45712</v>
      </c>
      <c r="D447" s="76">
        <v>45685</v>
      </c>
      <c r="E447" s="76">
        <v>45712</v>
      </c>
      <c r="F447" s="74">
        <v>248719476</v>
      </c>
      <c r="G447" s="82">
        <v>5891</v>
      </c>
      <c r="H447" s="102" t="s">
        <v>14</v>
      </c>
      <c r="I447" s="83">
        <v>7730415491</v>
      </c>
      <c r="J447" s="84">
        <v>45731</v>
      </c>
      <c r="K447" s="74" t="s">
        <v>15</v>
      </c>
      <c r="L447" s="74" t="s">
        <v>40</v>
      </c>
      <c r="M447" s="76">
        <v>45684</v>
      </c>
      <c r="N447" s="76">
        <v>45713</v>
      </c>
      <c r="O447" s="73">
        <f t="shared" si="30"/>
        <v>1</v>
      </c>
      <c r="P447" s="73">
        <f>MONTH('RAW DATA'!$J447)</f>
        <v>3</v>
      </c>
      <c r="Q447" s="73" t="str">
        <f t="shared" si="31"/>
        <v>ICB</v>
      </c>
      <c r="R447" s="74" t="str">
        <f t="shared" si="32"/>
        <v>CHINA</v>
      </c>
      <c r="S447" s="74" t="str">
        <f>IF(OR('RAW DATA'!$D447="",'RAW DATA'!$C447='RAW DATA'!$D447),"NO",IF('RAW DATA'!$C447&lt;'RAW DATA'!$D447,"YES","NO"))</f>
        <v>NO</v>
      </c>
      <c r="T447" s="75" t="str">
        <f>IF('RAW DATA'!$D447='RAW DATA'!$E447,"YES","NO")</f>
        <v>NO</v>
      </c>
      <c r="U447" s="73" t="str">
        <f>IF(('RAW DATA'!$D447-'RAW DATA'!$M447)&lt;=5,"YES","NO")</f>
        <v>YES</v>
      </c>
    </row>
    <row r="448" spans="1:21" x14ac:dyDescent="0.25">
      <c r="A448" s="89">
        <v>515</v>
      </c>
      <c r="B448" s="90">
        <v>5547505819</v>
      </c>
      <c r="C448" s="91">
        <v>45712</v>
      </c>
      <c r="D448" s="91">
        <v>45685</v>
      </c>
      <c r="E448" s="91">
        <v>45712</v>
      </c>
      <c r="F448" s="90">
        <v>248719476</v>
      </c>
      <c r="G448" s="92">
        <v>821</v>
      </c>
      <c r="H448" s="101" t="s">
        <v>14</v>
      </c>
      <c r="I448" s="93">
        <v>7730415491</v>
      </c>
      <c r="J448" s="94">
        <v>45731</v>
      </c>
      <c r="K448" s="90" t="s">
        <v>15</v>
      </c>
      <c r="L448" s="90" t="s">
        <v>40</v>
      </c>
      <c r="M448" s="91">
        <v>45684</v>
      </c>
      <c r="N448" s="91">
        <v>45713</v>
      </c>
      <c r="O448" s="95">
        <f t="shared" si="30"/>
        <v>1</v>
      </c>
      <c r="P448" s="95">
        <f>MONTH('RAW DATA'!$J448)</f>
        <v>3</v>
      </c>
      <c r="Q448" s="95" t="str">
        <f t="shared" si="31"/>
        <v>ICB</v>
      </c>
      <c r="R448" s="90" t="str">
        <f t="shared" si="32"/>
        <v>CHINA</v>
      </c>
      <c r="S448" s="90" t="str">
        <f>IF(OR('RAW DATA'!$D448="",'RAW DATA'!$C448='RAW DATA'!$D448),"NO",IF('RAW DATA'!$C448&lt;'RAW DATA'!$D448,"YES","NO"))</f>
        <v>NO</v>
      </c>
      <c r="T448" s="96" t="str">
        <f>IF('RAW DATA'!$D448='RAW DATA'!$E448,"YES","NO")</f>
        <v>NO</v>
      </c>
      <c r="U448" s="95" t="str">
        <f>IF(('RAW DATA'!$D448-'RAW DATA'!$M448)&lt;=5,"YES","NO")</f>
        <v>YES</v>
      </c>
    </row>
    <row r="449" spans="1:21" x14ac:dyDescent="0.25">
      <c r="A449" s="77">
        <v>515</v>
      </c>
      <c r="B449" s="74">
        <v>5547505820</v>
      </c>
      <c r="C449" s="76">
        <v>45712</v>
      </c>
      <c r="D449" s="76">
        <v>45685</v>
      </c>
      <c r="E449" s="76">
        <v>45712</v>
      </c>
      <c r="F449" s="74">
        <v>248719476</v>
      </c>
      <c r="G449" s="82">
        <v>9639</v>
      </c>
      <c r="H449" s="102" t="s">
        <v>14</v>
      </c>
      <c r="I449" s="83">
        <v>7730415491</v>
      </c>
      <c r="J449" s="84">
        <v>45731</v>
      </c>
      <c r="K449" s="74" t="s">
        <v>15</v>
      </c>
      <c r="L449" s="74" t="s">
        <v>40</v>
      </c>
      <c r="M449" s="76">
        <v>45684</v>
      </c>
      <c r="N449" s="76">
        <v>45713</v>
      </c>
      <c r="O449" s="73">
        <f t="shared" si="30"/>
        <v>1</v>
      </c>
      <c r="P449" s="73">
        <f>MONTH('RAW DATA'!$J449)</f>
        <v>3</v>
      </c>
      <c r="Q449" s="73" t="str">
        <f t="shared" si="31"/>
        <v>ICB</v>
      </c>
      <c r="R449" s="74" t="str">
        <f t="shared" si="32"/>
        <v>CHINA</v>
      </c>
      <c r="S449" s="74" t="str">
        <f>IF(OR('RAW DATA'!$D449="",'RAW DATA'!$C449='RAW DATA'!$D449),"NO",IF('RAW DATA'!$C449&lt;'RAW DATA'!$D449,"YES","NO"))</f>
        <v>NO</v>
      </c>
      <c r="T449" s="75" t="str">
        <f>IF('RAW DATA'!$D449='RAW DATA'!$E449,"YES","NO")</f>
        <v>NO</v>
      </c>
      <c r="U449" s="73" t="str">
        <f>IF(('RAW DATA'!$D449-'RAW DATA'!$M449)&lt;=5,"YES","NO")</f>
        <v>YES</v>
      </c>
    </row>
    <row r="450" spans="1:21" x14ac:dyDescent="0.25">
      <c r="A450" s="89">
        <v>515</v>
      </c>
      <c r="B450" s="90">
        <v>5547505821</v>
      </c>
      <c r="C450" s="91">
        <v>45712</v>
      </c>
      <c r="D450" s="91">
        <v>45685</v>
      </c>
      <c r="E450" s="91">
        <v>45712</v>
      </c>
      <c r="F450" s="90">
        <v>248719476</v>
      </c>
      <c r="G450" s="92">
        <v>301</v>
      </c>
      <c r="H450" s="101" t="s">
        <v>14</v>
      </c>
      <c r="I450" s="93">
        <v>7730415491</v>
      </c>
      <c r="J450" s="94">
        <v>45731</v>
      </c>
      <c r="K450" s="90" t="s">
        <v>15</v>
      </c>
      <c r="L450" s="90" t="s">
        <v>40</v>
      </c>
      <c r="M450" s="91">
        <v>45684</v>
      </c>
      <c r="N450" s="91">
        <v>45713</v>
      </c>
      <c r="O450" s="95">
        <f t="shared" si="30"/>
        <v>1</v>
      </c>
      <c r="P450" s="95">
        <f>MONTH('RAW DATA'!$J450)</f>
        <v>3</v>
      </c>
      <c r="Q450" s="95" t="str">
        <f t="shared" si="31"/>
        <v>ICB</v>
      </c>
      <c r="R450" s="90" t="str">
        <f t="shared" si="32"/>
        <v>CHINA</v>
      </c>
      <c r="S450" s="90" t="str">
        <f>IF(OR('RAW DATA'!$D450="",'RAW DATA'!$C450='RAW DATA'!$D450),"NO",IF('RAW DATA'!$C450&lt;'RAW DATA'!$D450,"YES","NO"))</f>
        <v>NO</v>
      </c>
      <c r="T450" s="96" t="str">
        <f>IF('RAW DATA'!$D450='RAW DATA'!$E450,"YES","NO")</f>
        <v>NO</v>
      </c>
      <c r="U450" s="95" t="str">
        <f>IF(('RAW DATA'!$D450-'RAW DATA'!$M450)&lt;=5,"YES","NO")</f>
        <v>YES</v>
      </c>
    </row>
    <row r="451" spans="1:21" x14ac:dyDescent="0.25">
      <c r="A451" s="77">
        <v>515</v>
      </c>
      <c r="B451" s="74">
        <v>5547505822</v>
      </c>
      <c r="C451" s="76">
        <v>45712</v>
      </c>
      <c r="D451" s="76">
        <v>45685</v>
      </c>
      <c r="E451" s="76">
        <v>45712</v>
      </c>
      <c r="F451" s="74">
        <v>248719476</v>
      </c>
      <c r="G451" s="82">
        <v>1379</v>
      </c>
      <c r="H451" s="102" t="s">
        <v>14</v>
      </c>
      <c r="I451" s="83">
        <v>7730415491</v>
      </c>
      <c r="J451" s="84">
        <v>45731</v>
      </c>
      <c r="K451" s="74" t="s">
        <v>15</v>
      </c>
      <c r="L451" s="74" t="s">
        <v>40</v>
      </c>
      <c r="M451" s="76">
        <v>45684</v>
      </c>
      <c r="N451" s="76">
        <v>45713</v>
      </c>
      <c r="O451" s="73">
        <f t="shared" si="30"/>
        <v>1</v>
      </c>
      <c r="P451" s="73">
        <f>MONTH('RAW DATA'!$J451)</f>
        <v>3</v>
      </c>
      <c r="Q451" s="73" t="str">
        <f t="shared" si="31"/>
        <v>ICB</v>
      </c>
      <c r="R451" s="74" t="str">
        <f t="shared" si="32"/>
        <v>CHINA</v>
      </c>
      <c r="S451" s="74" t="str">
        <f>IF(OR('RAW DATA'!$D451="",'RAW DATA'!$C451='RAW DATA'!$D451),"NO",IF('RAW DATA'!$C451&lt;'RAW DATA'!$D451,"YES","NO"))</f>
        <v>NO</v>
      </c>
      <c r="T451" s="75" t="str">
        <f>IF('RAW DATA'!$D451='RAW DATA'!$E451,"YES","NO")</f>
        <v>NO</v>
      </c>
      <c r="U451" s="73" t="str">
        <f>IF(('RAW DATA'!$D451-'RAW DATA'!$M451)&lt;=5,"YES","NO")</f>
        <v>YES</v>
      </c>
    </row>
    <row r="452" spans="1:21" x14ac:dyDescent="0.25">
      <c r="A452" s="89">
        <v>515</v>
      </c>
      <c r="B452" s="90">
        <v>5547505823</v>
      </c>
      <c r="C452" s="91">
        <v>45712</v>
      </c>
      <c r="D452" s="91">
        <v>45685</v>
      </c>
      <c r="E452" s="91">
        <v>45712</v>
      </c>
      <c r="F452" s="90">
        <v>248719476</v>
      </c>
      <c r="G452" s="92">
        <v>1345</v>
      </c>
      <c r="H452" s="101" t="s">
        <v>14</v>
      </c>
      <c r="I452" s="93">
        <v>7730415491</v>
      </c>
      <c r="J452" s="94">
        <v>45731</v>
      </c>
      <c r="K452" s="90" t="s">
        <v>15</v>
      </c>
      <c r="L452" s="90" t="s">
        <v>40</v>
      </c>
      <c r="M452" s="91">
        <v>45684</v>
      </c>
      <c r="N452" s="91">
        <v>45713</v>
      </c>
      <c r="O452" s="95">
        <f t="shared" si="30"/>
        <v>1</v>
      </c>
      <c r="P452" s="95">
        <f>MONTH('RAW DATA'!$J452)</f>
        <v>3</v>
      </c>
      <c r="Q452" s="95" t="str">
        <f t="shared" si="31"/>
        <v>ICB</v>
      </c>
      <c r="R452" s="90" t="str">
        <f t="shared" si="32"/>
        <v>CHINA</v>
      </c>
      <c r="S452" s="90" t="str">
        <f>IF(OR('RAW DATA'!$D452="",'RAW DATA'!$C452='RAW DATA'!$D452),"NO",IF('RAW DATA'!$C452&lt;'RAW DATA'!$D452,"YES","NO"))</f>
        <v>NO</v>
      </c>
      <c r="T452" s="96" t="str">
        <f>IF('RAW DATA'!$D452='RAW DATA'!$E452,"YES","NO")</f>
        <v>NO</v>
      </c>
      <c r="U452" s="95" t="str">
        <f>IF(('RAW DATA'!$D452-'RAW DATA'!$M452)&lt;=5,"YES","NO")</f>
        <v>YES</v>
      </c>
    </row>
    <row r="453" spans="1:21" x14ac:dyDescent="0.25">
      <c r="A453" s="77">
        <v>515</v>
      </c>
      <c r="B453" s="74">
        <v>5547505825</v>
      </c>
      <c r="C453" s="76">
        <v>45712</v>
      </c>
      <c r="D453" s="76">
        <v>45685</v>
      </c>
      <c r="E453" s="76">
        <v>45712</v>
      </c>
      <c r="F453" s="74">
        <v>248719476</v>
      </c>
      <c r="G453" s="82">
        <v>2871</v>
      </c>
      <c r="H453" s="102" t="s">
        <v>14</v>
      </c>
      <c r="I453" s="83">
        <v>7730415491</v>
      </c>
      <c r="J453" s="84">
        <v>45731</v>
      </c>
      <c r="K453" s="74" t="s">
        <v>15</v>
      </c>
      <c r="L453" s="74" t="s">
        <v>40</v>
      </c>
      <c r="M453" s="76">
        <v>45684</v>
      </c>
      <c r="N453" s="76">
        <v>45713</v>
      </c>
      <c r="O453" s="73">
        <f t="shared" si="30"/>
        <v>1</v>
      </c>
      <c r="P453" s="73">
        <f>MONTH('RAW DATA'!$J453)</f>
        <v>3</v>
      </c>
      <c r="Q453" s="73" t="str">
        <f t="shared" si="31"/>
        <v>ICB</v>
      </c>
      <c r="R453" s="74" t="str">
        <f t="shared" si="32"/>
        <v>CHINA</v>
      </c>
      <c r="S453" s="74" t="str">
        <f>IF(OR('RAW DATA'!$D453="",'RAW DATA'!$C453='RAW DATA'!$D453),"NO",IF('RAW DATA'!$C453&lt;'RAW DATA'!$D453,"YES","NO"))</f>
        <v>NO</v>
      </c>
      <c r="T453" s="75" t="str">
        <f>IF('RAW DATA'!$D453='RAW DATA'!$E453,"YES","NO")</f>
        <v>NO</v>
      </c>
      <c r="U453" s="73" t="str">
        <f>IF(('RAW DATA'!$D453-'RAW DATA'!$M453)&lt;=5,"YES","NO")</f>
        <v>YES</v>
      </c>
    </row>
    <row r="454" spans="1:21" x14ac:dyDescent="0.25">
      <c r="A454" s="89">
        <v>515</v>
      </c>
      <c r="B454" s="90">
        <v>5547505826</v>
      </c>
      <c r="C454" s="91">
        <v>45712</v>
      </c>
      <c r="D454" s="91">
        <v>45685</v>
      </c>
      <c r="E454" s="91">
        <v>45712</v>
      </c>
      <c r="F454" s="90">
        <v>248719476</v>
      </c>
      <c r="G454" s="92">
        <v>1548</v>
      </c>
      <c r="H454" s="101" t="s">
        <v>14</v>
      </c>
      <c r="I454" s="93">
        <v>7730415491</v>
      </c>
      <c r="J454" s="94">
        <v>45731</v>
      </c>
      <c r="K454" s="90" t="s">
        <v>15</v>
      </c>
      <c r="L454" s="90" t="s">
        <v>40</v>
      </c>
      <c r="M454" s="91">
        <v>45684</v>
      </c>
      <c r="N454" s="91">
        <v>45713</v>
      </c>
      <c r="O454" s="95">
        <f t="shared" si="30"/>
        <v>1</v>
      </c>
      <c r="P454" s="95">
        <f>MONTH('RAW DATA'!$J454)</f>
        <v>3</v>
      </c>
      <c r="Q454" s="95" t="str">
        <f t="shared" si="31"/>
        <v>ICB</v>
      </c>
      <c r="R454" s="90" t="str">
        <f t="shared" si="32"/>
        <v>CHINA</v>
      </c>
      <c r="S454" s="90" t="str">
        <f>IF(OR('RAW DATA'!$D454="",'RAW DATA'!$C454='RAW DATA'!$D454),"NO",IF('RAW DATA'!$C454&lt;'RAW DATA'!$D454,"YES","NO"))</f>
        <v>NO</v>
      </c>
      <c r="T454" s="96" t="str">
        <f>IF('RAW DATA'!$D454='RAW DATA'!$E454,"YES","NO")</f>
        <v>NO</v>
      </c>
      <c r="U454" s="95" t="str">
        <f>IF(('RAW DATA'!$D454-'RAW DATA'!$M454)&lt;=5,"YES","NO")</f>
        <v>YES</v>
      </c>
    </row>
    <row r="455" spans="1:21" x14ac:dyDescent="0.25">
      <c r="A455" s="77">
        <v>515</v>
      </c>
      <c r="B455" s="74">
        <v>5547505827</v>
      </c>
      <c r="C455" s="76">
        <v>45712</v>
      </c>
      <c r="D455" s="76">
        <v>45685</v>
      </c>
      <c r="E455" s="76">
        <v>45712</v>
      </c>
      <c r="F455" s="74">
        <v>248719476</v>
      </c>
      <c r="G455" s="82">
        <v>528</v>
      </c>
      <c r="H455" s="102" t="s">
        <v>14</v>
      </c>
      <c r="I455" s="83">
        <v>7730415491</v>
      </c>
      <c r="J455" s="84">
        <v>45731</v>
      </c>
      <c r="K455" s="74" t="s">
        <v>15</v>
      </c>
      <c r="L455" s="74" t="s">
        <v>40</v>
      </c>
      <c r="M455" s="76">
        <v>45684</v>
      </c>
      <c r="N455" s="76">
        <v>45713</v>
      </c>
      <c r="O455" s="73">
        <f t="shared" ref="O455:O465" si="33">IF(D455="", "", IF(YEAR(D455)=2024, "", MONTH(D455)))</f>
        <v>1</v>
      </c>
      <c r="P455" s="73">
        <f>MONTH('RAW DATA'!$J455)</f>
        <v>3</v>
      </c>
      <c r="Q455" s="73" t="str">
        <f t="shared" ref="Q455:Q465" si="34">IF(OR(A455=71,A455=1595,A455=1588,A455=1594,A455=3547,A455=1571,A455=1538,A455=1570,A455=1569,A455=1590,A455=1591,A455=1589,A455=515,A455=1572,A455=3546,A455=1592,A455=3548,A455=122,A455=10171,A455=40,A455=35,A455=95,A455=381,A455=136,A455=375),"ICB","Vendor")</f>
        <v>ICB</v>
      </c>
      <c r="R455" s="74" t="str">
        <f t="shared" ref="R455:R465" si="35">IF(OR(A455=71,A455=515,A455=1592,A455=1589,A455=1591,A455=1571,A455=1572),"CHINA",IF(A455=35,"POLAND",
IF(A455=10171,"VIETNAM",
IF(A455=381,"TURKEY",
IF(A455=375,"CAMBODIA",
IF(A455=40,"AUSTRALIA",""))))))</f>
        <v>CHINA</v>
      </c>
      <c r="S455" s="74" t="str">
        <f>IF(OR('RAW DATA'!$D455="",'RAW DATA'!$C455='RAW DATA'!$D455),"NO",IF('RAW DATA'!$C455&lt;'RAW DATA'!$D455,"YES","NO"))</f>
        <v>NO</v>
      </c>
      <c r="T455" s="75" t="str">
        <f>IF('RAW DATA'!$D455='RAW DATA'!$E455,"YES","NO")</f>
        <v>NO</v>
      </c>
      <c r="U455" s="73" t="str">
        <f>IF(('RAW DATA'!$D455-'RAW DATA'!$M455)&lt;=5,"YES","NO")</f>
        <v>YES</v>
      </c>
    </row>
    <row r="456" spans="1:21" x14ac:dyDescent="0.25">
      <c r="A456" s="89">
        <v>515</v>
      </c>
      <c r="B456" s="90">
        <v>5547505828</v>
      </c>
      <c r="C456" s="91">
        <v>45712</v>
      </c>
      <c r="D456" s="91">
        <v>45685</v>
      </c>
      <c r="E456" s="91">
        <v>45712</v>
      </c>
      <c r="F456" s="90">
        <v>248719476</v>
      </c>
      <c r="G456" s="92">
        <v>10152</v>
      </c>
      <c r="H456" s="101" t="s">
        <v>14</v>
      </c>
      <c r="I456" s="93">
        <v>7730415491</v>
      </c>
      <c r="J456" s="94">
        <v>45731</v>
      </c>
      <c r="K456" s="90" t="s">
        <v>15</v>
      </c>
      <c r="L456" s="90" t="s">
        <v>40</v>
      </c>
      <c r="M456" s="91">
        <v>45684</v>
      </c>
      <c r="N456" s="91">
        <v>45713</v>
      </c>
      <c r="O456" s="95">
        <f t="shared" si="33"/>
        <v>1</v>
      </c>
      <c r="P456" s="95">
        <f>MONTH('RAW DATA'!$J456)</f>
        <v>3</v>
      </c>
      <c r="Q456" s="95" t="str">
        <f t="shared" si="34"/>
        <v>ICB</v>
      </c>
      <c r="R456" s="90" t="str">
        <f t="shared" si="35"/>
        <v>CHINA</v>
      </c>
      <c r="S456" s="90" t="str">
        <f>IF(OR('RAW DATA'!$D456="",'RAW DATA'!$C456='RAW DATA'!$D456),"NO",IF('RAW DATA'!$C456&lt;'RAW DATA'!$D456,"YES","NO"))</f>
        <v>NO</v>
      </c>
      <c r="T456" s="96" t="str">
        <f>IF('RAW DATA'!$D456='RAW DATA'!$E456,"YES","NO")</f>
        <v>NO</v>
      </c>
      <c r="U456" s="95" t="str">
        <f>IF(('RAW DATA'!$D456-'RAW DATA'!$M456)&lt;=5,"YES","NO")</f>
        <v>YES</v>
      </c>
    </row>
    <row r="457" spans="1:21" x14ac:dyDescent="0.25">
      <c r="A457" s="77">
        <v>515</v>
      </c>
      <c r="B457" s="74">
        <v>5547505830</v>
      </c>
      <c r="C457" s="76">
        <v>45712</v>
      </c>
      <c r="D457" s="76">
        <v>45685</v>
      </c>
      <c r="E457" s="76">
        <v>45712</v>
      </c>
      <c r="F457" s="74">
        <v>248719476</v>
      </c>
      <c r="G457" s="82">
        <v>406</v>
      </c>
      <c r="H457" s="102" t="s">
        <v>14</v>
      </c>
      <c r="I457" s="83">
        <v>7730415491</v>
      </c>
      <c r="J457" s="84">
        <v>45731</v>
      </c>
      <c r="K457" s="74" t="s">
        <v>15</v>
      </c>
      <c r="L457" s="74" t="s">
        <v>40</v>
      </c>
      <c r="M457" s="76">
        <v>45684</v>
      </c>
      <c r="N457" s="76">
        <v>45713</v>
      </c>
      <c r="O457" s="73">
        <f t="shared" si="33"/>
        <v>1</v>
      </c>
      <c r="P457" s="73">
        <f>MONTH('RAW DATA'!$J457)</f>
        <v>3</v>
      </c>
      <c r="Q457" s="73" t="str">
        <f t="shared" si="34"/>
        <v>ICB</v>
      </c>
      <c r="R457" s="74" t="str">
        <f t="shared" si="35"/>
        <v>CHINA</v>
      </c>
      <c r="S457" s="74" t="str">
        <f>IF(OR('RAW DATA'!$D457="",'RAW DATA'!$C457='RAW DATA'!$D457),"NO",IF('RAW DATA'!$C457&lt;'RAW DATA'!$D457,"YES","NO"))</f>
        <v>NO</v>
      </c>
      <c r="T457" s="75" t="str">
        <f>IF('RAW DATA'!$D457='RAW DATA'!$E457,"YES","NO")</f>
        <v>NO</v>
      </c>
      <c r="U457" s="73" t="str">
        <f>IF(('RAW DATA'!$D457-'RAW DATA'!$M457)&lt;=5,"YES","NO")</f>
        <v>YES</v>
      </c>
    </row>
    <row r="458" spans="1:21" x14ac:dyDescent="0.25">
      <c r="A458" s="89">
        <v>515</v>
      </c>
      <c r="B458" s="90">
        <v>5547505831</v>
      </c>
      <c r="C458" s="91">
        <v>45712</v>
      </c>
      <c r="D458" s="91">
        <v>45685</v>
      </c>
      <c r="E458" s="91">
        <v>45712</v>
      </c>
      <c r="F458" s="90">
        <v>248719476</v>
      </c>
      <c r="G458" s="92">
        <v>9345</v>
      </c>
      <c r="H458" s="101" t="s">
        <v>14</v>
      </c>
      <c r="I458" s="93">
        <v>7730415491</v>
      </c>
      <c r="J458" s="94">
        <v>45731</v>
      </c>
      <c r="K458" s="90" t="s">
        <v>15</v>
      </c>
      <c r="L458" s="90" t="s">
        <v>40</v>
      </c>
      <c r="M458" s="91">
        <v>45684</v>
      </c>
      <c r="N458" s="91">
        <v>45713</v>
      </c>
      <c r="O458" s="95">
        <f t="shared" si="33"/>
        <v>1</v>
      </c>
      <c r="P458" s="95">
        <f>MONTH('RAW DATA'!$J458)</f>
        <v>3</v>
      </c>
      <c r="Q458" s="95" t="str">
        <f t="shared" si="34"/>
        <v>ICB</v>
      </c>
      <c r="R458" s="90" t="str">
        <f t="shared" si="35"/>
        <v>CHINA</v>
      </c>
      <c r="S458" s="90" t="str">
        <f>IF(OR('RAW DATA'!$D458="",'RAW DATA'!$C458='RAW DATA'!$D458),"NO",IF('RAW DATA'!$C458&lt;'RAW DATA'!$D458,"YES","NO"))</f>
        <v>NO</v>
      </c>
      <c r="T458" s="96" t="str">
        <f>IF('RAW DATA'!$D458='RAW DATA'!$E458,"YES","NO")</f>
        <v>NO</v>
      </c>
      <c r="U458" s="95" t="str">
        <f>IF(('RAW DATA'!$D458-'RAW DATA'!$M458)&lt;=5,"YES","NO")</f>
        <v>YES</v>
      </c>
    </row>
    <row r="459" spans="1:21" x14ac:dyDescent="0.25">
      <c r="A459" s="77">
        <v>515</v>
      </c>
      <c r="B459" s="74">
        <v>5547505832</v>
      </c>
      <c r="C459" s="76">
        <v>45712</v>
      </c>
      <c r="D459" s="76">
        <v>45685</v>
      </c>
      <c r="E459" s="76">
        <v>45712</v>
      </c>
      <c r="F459" s="74">
        <v>248719476</v>
      </c>
      <c r="G459" s="82">
        <v>2341</v>
      </c>
      <c r="H459" s="102" t="s">
        <v>14</v>
      </c>
      <c r="I459" s="83">
        <v>7730415491</v>
      </c>
      <c r="J459" s="84">
        <v>45731</v>
      </c>
      <c r="K459" s="74" t="s">
        <v>15</v>
      </c>
      <c r="L459" s="74" t="s">
        <v>40</v>
      </c>
      <c r="M459" s="76">
        <v>45684</v>
      </c>
      <c r="N459" s="76">
        <v>45713</v>
      </c>
      <c r="O459" s="73">
        <f t="shared" si="33"/>
        <v>1</v>
      </c>
      <c r="P459" s="73">
        <f>MONTH('RAW DATA'!$J459)</f>
        <v>3</v>
      </c>
      <c r="Q459" s="73" t="str">
        <f t="shared" si="34"/>
        <v>ICB</v>
      </c>
      <c r="R459" s="74" t="str">
        <f t="shared" si="35"/>
        <v>CHINA</v>
      </c>
      <c r="S459" s="74" t="str">
        <f>IF(OR('RAW DATA'!$D459="",'RAW DATA'!$C459='RAW DATA'!$D459),"NO",IF('RAW DATA'!$C459&lt;'RAW DATA'!$D459,"YES","NO"))</f>
        <v>NO</v>
      </c>
      <c r="T459" s="75" t="str">
        <f>IF('RAW DATA'!$D459='RAW DATA'!$E459,"YES","NO")</f>
        <v>NO</v>
      </c>
      <c r="U459" s="73" t="str">
        <f>IF(('RAW DATA'!$D459-'RAW DATA'!$M459)&lt;=5,"YES","NO")</f>
        <v>YES</v>
      </c>
    </row>
    <row r="460" spans="1:21" x14ac:dyDescent="0.25">
      <c r="A460" s="89">
        <v>515</v>
      </c>
      <c r="B460" s="90">
        <v>5547505833</v>
      </c>
      <c r="C460" s="91">
        <v>45712</v>
      </c>
      <c r="D460" s="91">
        <v>45685</v>
      </c>
      <c r="E460" s="91">
        <v>45712</v>
      </c>
      <c r="F460" s="90">
        <v>248719476</v>
      </c>
      <c r="G460" s="92">
        <v>6102</v>
      </c>
      <c r="H460" s="101" t="s">
        <v>14</v>
      </c>
      <c r="I460" s="93">
        <v>7730415491</v>
      </c>
      <c r="J460" s="94">
        <v>45731</v>
      </c>
      <c r="K460" s="90" t="s">
        <v>15</v>
      </c>
      <c r="L460" s="90" t="s">
        <v>40</v>
      </c>
      <c r="M460" s="91">
        <v>45684</v>
      </c>
      <c r="N460" s="91">
        <v>45713</v>
      </c>
      <c r="O460" s="95">
        <f t="shared" si="33"/>
        <v>1</v>
      </c>
      <c r="P460" s="95">
        <f>MONTH('RAW DATA'!$J460)</f>
        <v>3</v>
      </c>
      <c r="Q460" s="95" t="str">
        <f t="shared" si="34"/>
        <v>ICB</v>
      </c>
      <c r="R460" s="90" t="str">
        <f t="shared" si="35"/>
        <v>CHINA</v>
      </c>
      <c r="S460" s="90" t="str">
        <f>IF(OR('RAW DATA'!$D460="",'RAW DATA'!$C460='RAW DATA'!$D460),"NO",IF('RAW DATA'!$C460&lt;'RAW DATA'!$D460,"YES","NO"))</f>
        <v>NO</v>
      </c>
      <c r="T460" s="96" t="str">
        <f>IF('RAW DATA'!$D460='RAW DATA'!$E460,"YES","NO")</f>
        <v>NO</v>
      </c>
      <c r="U460" s="95" t="str">
        <f>IF(('RAW DATA'!$D460-'RAW DATA'!$M460)&lt;=5,"YES","NO")</f>
        <v>YES</v>
      </c>
    </row>
    <row r="461" spans="1:21" x14ac:dyDescent="0.25">
      <c r="A461" s="77">
        <v>515</v>
      </c>
      <c r="B461" s="74">
        <v>5547505840</v>
      </c>
      <c r="C461" s="76">
        <v>45712</v>
      </c>
      <c r="D461" s="76">
        <v>45685</v>
      </c>
      <c r="E461" s="76">
        <v>45712</v>
      </c>
      <c r="F461" s="74">
        <v>248719476</v>
      </c>
      <c r="G461" s="82">
        <v>313</v>
      </c>
      <c r="H461" s="102" t="s">
        <v>14</v>
      </c>
      <c r="I461" s="83">
        <v>7730415491</v>
      </c>
      <c r="J461" s="84">
        <v>45731</v>
      </c>
      <c r="K461" s="74" t="s">
        <v>15</v>
      </c>
      <c r="L461" s="74" t="s">
        <v>40</v>
      </c>
      <c r="M461" s="76">
        <v>45684</v>
      </c>
      <c r="N461" s="76">
        <v>45713</v>
      </c>
      <c r="O461" s="73">
        <f t="shared" si="33"/>
        <v>1</v>
      </c>
      <c r="P461" s="73">
        <f>MONTH('RAW DATA'!$J461)</f>
        <v>3</v>
      </c>
      <c r="Q461" s="73" t="str">
        <f t="shared" si="34"/>
        <v>ICB</v>
      </c>
      <c r="R461" s="74" t="str">
        <f t="shared" si="35"/>
        <v>CHINA</v>
      </c>
      <c r="S461" s="74" t="str">
        <f>IF(OR('RAW DATA'!$D461="",'RAW DATA'!$C461='RAW DATA'!$D461),"NO",IF('RAW DATA'!$C461&lt;'RAW DATA'!$D461,"YES","NO"))</f>
        <v>NO</v>
      </c>
      <c r="T461" s="75" t="str">
        <f>IF('RAW DATA'!$D461='RAW DATA'!$E461,"YES","NO")</f>
        <v>NO</v>
      </c>
      <c r="U461" s="73" t="str">
        <f>IF(('RAW DATA'!$D461-'RAW DATA'!$M461)&lt;=5,"YES","NO")</f>
        <v>YES</v>
      </c>
    </row>
    <row r="462" spans="1:21" x14ac:dyDescent="0.25">
      <c r="A462" s="89">
        <v>515</v>
      </c>
      <c r="B462" s="90">
        <v>5547505841</v>
      </c>
      <c r="C462" s="91">
        <v>45712</v>
      </c>
      <c r="D462" s="91">
        <v>45685</v>
      </c>
      <c r="E462" s="91">
        <v>45712</v>
      </c>
      <c r="F462" s="90">
        <v>248719476</v>
      </c>
      <c r="G462" s="92">
        <v>2729</v>
      </c>
      <c r="H462" s="101" t="s">
        <v>14</v>
      </c>
      <c r="I462" s="93">
        <v>7730415491</v>
      </c>
      <c r="J462" s="94">
        <v>45731</v>
      </c>
      <c r="K462" s="90" t="s">
        <v>15</v>
      </c>
      <c r="L462" s="90" t="s">
        <v>40</v>
      </c>
      <c r="M462" s="91">
        <v>45684</v>
      </c>
      <c r="N462" s="91">
        <v>45713</v>
      </c>
      <c r="O462" s="95">
        <f t="shared" si="33"/>
        <v>1</v>
      </c>
      <c r="P462" s="95">
        <f>MONTH('RAW DATA'!$J462)</f>
        <v>3</v>
      </c>
      <c r="Q462" s="95" t="str">
        <f t="shared" si="34"/>
        <v>ICB</v>
      </c>
      <c r="R462" s="90" t="str">
        <f t="shared" si="35"/>
        <v>CHINA</v>
      </c>
      <c r="S462" s="90" t="str">
        <f>IF(OR('RAW DATA'!$D462="",'RAW DATA'!$C462='RAW DATA'!$D462),"NO",IF('RAW DATA'!$C462&lt;'RAW DATA'!$D462,"YES","NO"))</f>
        <v>NO</v>
      </c>
      <c r="T462" s="96" t="str">
        <f>IF('RAW DATA'!$D462='RAW DATA'!$E462,"YES","NO")</f>
        <v>NO</v>
      </c>
      <c r="U462" s="95" t="str">
        <f>IF(('RAW DATA'!$D462-'RAW DATA'!$M462)&lt;=5,"YES","NO")</f>
        <v>YES</v>
      </c>
    </row>
    <row r="463" spans="1:21" x14ac:dyDescent="0.25">
      <c r="A463" s="77">
        <v>515</v>
      </c>
      <c r="B463" s="74">
        <v>5547505843</v>
      </c>
      <c r="C463" s="76">
        <v>45712</v>
      </c>
      <c r="D463" s="76">
        <v>45685</v>
      </c>
      <c r="E463" s="76">
        <v>45712</v>
      </c>
      <c r="F463" s="74">
        <v>248719476</v>
      </c>
      <c r="G463" s="82">
        <v>22842</v>
      </c>
      <c r="H463" s="102" t="s">
        <v>14</v>
      </c>
      <c r="I463" s="83">
        <v>7730415491</v>
      </c>
      <c r="J463" s="84">
        <v>45731</v>
      </c>
      <c r="K463" s="74" t="s">
        <v>15</v>
      </c>
      <c r="L463" s="74" t="s">
        <v>40</v>
      </c>
      <c r="M463" s="76">
        <v>45684</v>
      </c>
      <c r="N463" s="76">
        <v>45713</v>
      </c>
      <c r="O463" s="73">
        <f t="shared" si="33"/>
        <v>1</v>
      </c>
      <c r="P463" s="73">
        <f>MONTH('RAW DATA'!$J463)</f>
        <v>3</v>
      </c>
      <c r="Q463" s="73" t="str">
        <f t="shared" si="34"/>
        <v>ICB</v>
      </c>
      <c r="R463" s="74" t="str">
        <f t="shared" si="35"/>
        <v>CHINA</v>
      </c>
      <c r="S463" s="74" t="str">
        <f>IF(OR('RAW DATA'!$D463="",'RAW DATA'!$C463='RAW DATA'!$D463),"NO",IF('RAW DATA'!$C463&lt;'RAW DATA'!$D463,"YES","NO"))</f>
        <v>NO</v>
      </c>
      <c r="T463" s="75" t="str">
        <f>IF('RAW DATA'!$D463='RAW DATA'!$E463,"YES","NO")</f>
        <v>NO</v>
      </c>
      <c r="U463" s="73" t="str">
        <f>IF(('RAW DATA'!$D463-'RAW DATA'!$M463)&lt;=5,"YES","NO")</f>
        <v>YES</v>
      </c>
    </row>
    <row r="464" spans="1:21" x14ac:dyDescent="0.25">
      <c r="A464" s="89">
        <v>1592</v>
      </c>
      <c r="B464" s="90">
        <v>5775750013</v>
      </c>
      <c r="C464" s="91">
        <v>45707</v>
      </c>
      <c r="D464" s="91">
        <v>45702</v>
      </c>
      <c r="E464" s="91">
        <v>45707</v>
      </c>
      <c r="F464" s="90">
        <v>248920716</v>
      </c>
      <c r="G464" s="92">
        <v>1427</v>
      </c>
      <c r="H464" s="101" t="s">
        <v>14</v>
      </c>
      <c r="I464" s="93">
        <v>7730415491</v>
      </c>
      <c r="J464" s="94">
        <v>45731</v>
      </c>
      <c r="K464" s="90" t="s">
        <v>15</v>
      </c>
      <c r="L464" s="90" t="s">
        <v>40</v>
      </c>
      <c r="M464" s="91">
        <v>45673</v>
      </c>
      <c r="N464" s="91">
        <v>45713</v>
      </c>
      <c r="O464" s="95">
        <f t="shared" si="33"/>
        <v>2</v>
      </c>
      <c r="P464" s="95">
        <f>MONTH('RAW DATA'!$J464)</f>
        <v>3</v>
      </c>
      <c r="Q464" s="95" t="str">
        <f t="shared" si="34"/>
        <v>ICB</v>
      </c>
      <c r="R464" s="90" t="str">
        <f t="shared" si="35"/>
        <v>CHINA</v>
      </c>
      <c r="S464" s="90" t="str">
        <f>IF(OR('RAW DATA'!$D464="",'RAW DATA'!$C464='RAW DATA'!$D464),"NO",IF('RAW DATA'!$C464&lt;'RAW DATA'!$D464,"YES","NO"))</f>
        <v>NO</v>
      </c>
      <c r="T464" s="96" t="str">
        <f>IF('RAW DATA'!$D464='RAW DATA'!$E464,"YES","NO")</f>
        <v>NO</v>
      </c>
      <c r="U464" s="95" t="str">
        <f>IF(('RAW DATA'!$D464-'RAW DATA'!$M464)&lt;=5,"YES","NO")</f>
        <v>NO</v>
      </c>
    </row>
    <row r="465" spans="1:21" x14ac:dyDescent="0.25">
      <c r="A465" s="77">
        <v>1592</v>
      </c>
      <c r="B465" s="74">
        <v>5775750014</v>
      </c>
      <c r="C465" s="76">
        <v>45708</v>
      </c>
      <c r="D465" s="76">
        <v>45702</v>
      </c>
      <c r="E465" s="76">
        <v>45708</v>
      </c>
      <c r="F465" s="74">
        <v>248920716</v>
      </c>
      <c r="G465" s="82">
        <v>913</v>
      </c>
      <c r="H465" s="102" t="s">
        <v>14</v>
      </c>
      <c r="I465" s="83">
        <v>7730415491</v>
      </c>
      <c r="J465" s="84">
        <v>45731</v>
      </c>
      <c r="K465" s="74" t="s">
        <v>15</v>
      </c>
      <c r="L465" s="74" t="s">
        <v>40</v>
      </c>
      <c r="M465" s="76">
        <v>45673</v>
      </c>
      <c r="N465" s="76">
        <v>45713</v>
      </c>
      <c r="O465" s="73">
        <f t="shared" si="33"/>
        <v>2</v>
      </c>
      <c r="P465" s="73">
        <f>MONTH('RAW DATA'!$J465)</f>
        <v>3</v>
      </c>
      <c r="Q465" s="73" t="str">
        <f t="shared" si="34"/>
        <v>ICB</v>
      </c>
      <c r="R465" s="74" t="str">
        <f t="shared" si="35"/>
        <v>CHINA</v>
      </c>
      <c r="S465" s="74" t="str">
        <f>IF(OR('RAW DATA'!$D465="",'RAW DATA'!$C465='RAW DATA'!$D465),"NO",IF('RAW DATA'!$C465&lt;'RAW DATA'!$D465,"YES","NO"))</f>
        <v>NO</v>
      </c>
      <c r="T465" s="75" t="str">
        <f>IF('RAW DATA'!$D465='RAW DATA'!$E465,"YES","NO")</f>
        <v>NO</v>
      </c>
      <c r="U465" s="73" t="str">
        <f>IF(('RAW DATA'!$D465-'RAW DATA'!$M465)&lt;=5,"YES","NO")</f>
        <v>NO</v>
      </c>
    </row>
    <row r="466" spans="1:21" x14ac:dyDescent="0.25">
      <c r="A466" s="89">
        <v>1592</v>
      </c>
      <c r="B466" s="90">
        <v>5775750015</v>
      </c>
      <c r="C466" s="91">
        <v>45707</v>
      </c>
      <c r="D466" s="91">
        <v>45702</v>
      </c>
      <c r="E466" s="91">
        <v>45707</v>
      </c>
      <c r="F466" s="90">
        <v>248920716</v>
      </c>
      <c r="G466" s="92">
        <v>3077</v>
      </c>
      <c r="H466" s="101" t="s">
        <v>14</v>
      </c>
      <c r="I466" s="93">
        <v>7730415491</v>
      </c>
      <c r="J466" s="94">
        <v>45731</v>
      </c>
      <c r="K466" s="90" t="s">
        <v>15</v>
      </c>
      <c r="L466" s="90" t="s">
        <v>40</v>
      </c>
      <c r="M466" s="91">
        <v>45673</v>
      </c>
      <c r="N466" s="91">
        <v>45713</v>
      </c>
      <c r="O466" s="95">
        <f t="shared" ref="O466:O474" si="36">IF(D466="", "", IF(YEAR(D466)=2024, "", MONTH(D466)))</f>
        <v>2</v>
      </c>
      <c r="P466" s="95">
        <f>MONTH('RAW DATA'!$J466)</f>
        <v>3</v>
      </c>
      <c r="Q466" s="95" t="str">
        <f t="shared" ref="Q466:Q474" si="37">IF(OR(A466=71,A466=1595,A466=1588,A466=1594,A466=3547,A466=1571,A466=1538,A466=1570,A466=1569,A466=1590,A466=1591,A466=1589,A466=515,A466=1572,A466=3546,A466=1592,A466=3548,A466=122,A466=10171,A466=40,A466=35,A466=95,A466=381,A466=136,A466=375),"ICB","Vendor")</f>
        <v>ICB</v>
      </c>
      <c r="R466" s="90" t="str">
        <f t="shared" ref="R466:R474" si="38">IF(OR(A466=71,A466=515,A466=1592,A466=1589,A466=1591,A466=1571,A466=1572),"CHINA",IF(A466=35,"POLAND",
IF(A466=10171,"VIETNAM",
IF(A466=381,"TURKEY",
IF(A466=375,"CAMBODIA",
IF(A466=40,"AUSTRALIA",""))))))</f>
        <v>CHINA</v>
      </c>
      <c r="S466" s="90" t="str">
        <f>IF(OR('RAW DATA'!$D466="",'RAW DATA'!$C466='RAW DATA'!$D466),"NO",IF('RAW DATA'!$C466&lt;'RAW DATA'!$D466,"YES","NO"))</f>
        <v>NO</v>
      </c>
      <c r="T466" s="96" t="str">
        <f>IF('RAW DATA'!$D466='RAW DATA'!$E466,"YES","NO")</f>
        <v>NO</v>
      </c>
      <c r="U466" s="95" t="str">
        <f>IF(('RAW DATA'!$D466-'RAW DATA'!$M466)&lt;=5,"YES","NO")</f>
        <v>NO</v>
      </c>
    </row>
    <row r="467" spans="1:21" x14ac:dyDescent="0.25">
      <c r="A467" s="77">
        <v>71</v>
      </c>
      <c r="B467" s="74">
        <v>5282732399</v>
      </c>
      <c r="C467" s="76">
        <v>45772</v>
      </c>
      <c r="D467" s="76">
        <v>45676</v>
      </c>
      <c r="E467" s="76">
        <v>45772</v>
      </c>
      <c r="F467" s="74">
        <v>248045099</v>
      </c>
      <c r="G467" s="82">
        <v>23342</v>
      </c>
      <c r="H467" s="102" t="s">
        <v>14</v>
      </c>
      <c r="I467" s="83">
        <v>7730421712</v>
      </c>
      <c r="J467" s="84">
        <v>45785</v>
      </c>
      <c r="K467" s="74" t="s">
        <v>15</v>
      </c>
      <c r="L467" s="74" t="s">
        <v>34</v>
      </c>
      <c r="M467" s="76">
        <v>45673</v>
      </c>
      <c r="N467" s="76">
        <v>45713.25</v>
      </c>
      <c r="O467" s="73">
        <f t="shared" si="36"/>
        <v>1</v>
      </c>
      <c r="P467" s="73">
        <f>MONTH('RAW DATA'!$J467)</f>
        <v>5</v>
      </c>
      <c r="Q467" s="73" t="str">
        <f t="shared" si="37"/>
        <v>ICB</v>
      </c>
      <c r="R467" s="74" t="str">
        <f t="shared" si="38"/>
        <v>CHINA</v>
      </c>
      <c r="S467" s="74" t="str">
        <f>IF(OR('RAW DATA'!$D467="",'RAW DATA'!$C467='RAW DATA'!$D467),"NO",IF('RAW DATA'!$C467&lt;'RAW DATA'!$D467,"YES","NO"))</f>
        <v>NO</v>
      </c>
      <c r="T467" s="75" t="str">
        <f>IF('RAW DATA'!$D467='RAW DATA'!$E467,"YES","NO")</f>
        <v>NO</v>
      </c>
      <c r="U467" s="73" t="str">
        <f>IF(('RAW DATA'!$D467-'RAW DATA'!$M467)&lt;=5,"YES","NO")</f>
        <v>YES</v>
      </c>
    </row>
    <row r="468" spans="1:21" x14ac:dyDescent="0.25">
      <c r="A468" s="89">
        <v>71</v>
      </c>
      <c r="B468" s="90">
        <v>5282732414</v>
      </c>
      <c r="C468" s="91">
        <v>45772</v>
      </c>
      <c r="D468" s="91">
        <v>45676</v>
      </c>
      <c r="E468" s="91">
        <v>45772</v>
      </c>
      <c r="F468" s="90">
        <v>248045099</v>
      </c>
      <c r="G468" s="92">
        <v>26912</v>
      </c>
      <c r="H468" s="101" t="s">
        <v>14</v>
      </c>
      <c r="I468" s="93">
        <v>7730421712</v>
      </c>
      <c r="J468" s="94">
        <v>45785</v>
      </c>
      <c r="K468" s="90" t="s">
        <v>15</v>
      </c>
      <c r="L468" s="90" t="s">
        <v>34</v>
      </c>
      <c r="M468" s="91">
        <v>45673</v>
      </c>
      <c r="N468" s="91">
        <v>45713.25</v>
      </c>
      <c r="O468" s="95">
        <f t="shared" si="36"/>
        <v>1</v>
      </c>
      <c r="P468" s="95">
        <f>MONTH('RAW DATA'!$J468)</f>
        <v>5</v>
      </c>
      <c r="Q468" s="95" t="str">
        <f t="shared" si="37"/>
        <v>ICB</v>
      </c>
      <c r="R468" s="90" t="str">
        <f t="shared" si="38"/>
        <v>CHINA</v>
      </c>
      <c r="S468" s="90" t="str">
        <f>IF(OR('RAW DATA'!$D468="",'RAW DATA'!$C468='RAW DATA'!$D468),"NO",IF('RAW DATA'!$C468&lt;'RAW DATA'!$D468,"YES","NO"))</f>
        <v>NO</v>
      </c>
      <c r="T468" s="96" t="str">
        <f>IF('RAW DATA'!$D468='RAW DATA'!$E468,"YES","NO")</f>
        <v>NO</v>
      </c>
      <c r="U468" s="95" t="str">
        <f>IF(('RAW DATA'!$D468-'RAW DATA'!$M468)&lt;=5,"YES","NO")</f>
        <v>YES</v>
      </c>
    </row>
    <row r="469" spans="1:21" x14ac:dyDescent="0.25">
      <c r="A469" s="77">
        <v>71</v>
      </c>
      <c r="B469" s="74">
        <v>5282750627</v>
      </c>
      <c r="C469" s="76">
        <v>45772</v>
      </c>
      <c r="D469" s="76">
        <v>45681</v>
      </c>
      <c r="E469" s="76">
        <v>45772</v>
      </c>
      <c r="F469" s="74">
        <v>247877985</v>
      </c>
      <c r="G469" s="82">
        <v>15541</v>
      </c>
      <c r="H469" s="102" t="s">
        <v>14</v>
      </c>
      <c r="I469" s="83">
        <v>7730421712</v>
      </c>
      <c r="J469" s="84">
        <v>45785</v>
      </c>
      <c r="K469" s="74" t="s">
        <v>15</v>
      </c>
      <c r="L469" s="74" t="s">
        <v>34</v>
      </c>
      <c r="M469" s="76">
        <v>45679</v>
      </c>
      <c r="N469" s="76">
        <v>45713.5</v>
      </c>
      <c r="O469" s="73">
        <f t="shared" si="36"/>
        <v>1</v>
      </c>
      <c r="P469" s="73">
        <f>MONTH('RAW DATA'!$J469)</f>
        <v>5</v>
      </c>
      <c r="Q469" s="73" t="str">
        <f t="shared" si="37"/>
        <v>ICB</v>
      </c>
      <c r="R469" s="74" t="str">
        <f t="shared" si="38"/>
        <v>CHINA</v>
      </c>
      <c r="S469" s="74" t="str">
        <f>IF(OR('RAW DATA'!$D469="",'RAW DATA'!$C469='RAW DATA'!$D469),"NO",IF('RAW DATA'!$C469&lt;'RAW DATA'!$D469,"YES","NO"))</f>
        <v>NO</v>
      </c>
      <c r="T469" s="75" t="str">
        <f>IF('RAW DATA'!$D469='RAW DATA'!$E469,"YES","NO")</f>
        <v>NO</v>
      </c>
      <c r="U469" s="73" t="str">
        <f>IF(('RAW DATA'!$D469-'RAW DATA'!$M469)&lt;=5,"YES","NO")</f>
        <v>YES</v>
      </c>
    </row>
    <row r="470" spans="1:21" x14ac:dyDescent="0.25">
      <c r="A470" s="89">
        <v>71</v>
      </c>
      <c r="B470" s="90">
        <v>5282750629</v>
      </c>
      <c r="C470" s="91">
        <v>45772</v>
      </c>
      <c r="D470" s="91">
        <v>45681</v>
      </c>
      <c r="E470" s="91">
        <v>45772</v>
      </c>
      <c r="F470" s="90">
        <v>247877985</v>
      </c>
      <c r="G470" s="92">
        <v>8701</v>
      </c>
      <c r="H470" s="101" t="s">
        <v>14</v>
      </c>
      <c r="I470" s="93">
        <v>7730421712</v>
      </c>
      <c r="J470" s="94">
        <v>45785</v>
      </c>
      <c r="K470" s="90" t="s">
        <v>15</v>
      </c>
      <c r="L470" s="90" t="s">
        <v>34</v>
      </c>
      <c r="M470" s="91">
        <v>45679</v>
      </c>
      <c r="N470" s="91">
        <v>45713.5</v>
      </c>
      <c r="O470" s="95">
        <f t="shared" si="36"/>
        <v>1</v>
      </c>
      <c r="P470" s="95">
        <f>MONTH('RAW DATA'!$J470)</f>
        <v>5</v>
      </c>
      <c r="Q470" s="95" t="str">
        <f t="shared" si="37"/>
        <v>ICB</v>
      </c>
      <c r="R470" s="90" t="str">
        <f t="shared" si="38"/>
        <v>CHINA</v>
      </c>
      <c r="S470" s="90" t="str">
        <f>IF(OR('RAW DATA'!$D470="",'RAW DATA'!$C470='RAW DATA'!$D470),"NO",IF('RAW DATA'!$C470&lt;'RAW DATA'!$D470,"YES","NO"))</f>
        <v>NO</v>
      </c>
      <c r="T470" s="96" t="str">
        <f>IF('RAW DATA'!$D470='RAW DATA'!$E470,"YES","NO")</f>
        <v>NO</v>
      </c>
      <c r="U470" s="95" t="str">
        <f>IF(('RAW DATA'!$D470-'RAW DATA'!$M470)&lt;=5,"YES","NO")</f>
        <v>YES</v>
      </c>
    </row>
    <row r="471" spans="1:21" x14ac:dyDescent="0.25">
      <c r="A471" s="77">
        <v>71</v>
      </c>
      <c r="B471" s="74">
        <v>5282750630</v>
      </c>
      <c r="C471" s="76">
        <v>45772</v>
      </c>
      <c r="D471" s="76">
        <v>45681</v>
      </c>
      <c r="E471" s="76">
        <v>45772</v>
      </c>
      <c r="F471" s="74">
        <v>247877985</v>
      </c>
      <c r="G471" s="82">
        <v>8286</v>
      </c>
      <c r="H471" s="102" t="s">
        <v>14</v>
      </c>
      <c r="I471" s="83">
        <v>7730421712</v>
      </c>
      <c r="J471" s="84">
        <v>45785</v>
      </c>
      <c r="K471" s="74" t="s">
        <v>15</v>
      </c>
      <c r="L471" s="74" t="s">
        <v>34</v>
      </c>
      <c r="M471" s="76">
        <v>45679</v>
      </c>
      <c r="N471" s="76">
        <v>45713.5</v>
      </c>
      <c r="O471" s="73">
        <f t="shared" si="36"/>
        <v>1</v>
      </c>
      <c r="P471" s="73">
        <f>MONTH('RAW DATA'!$J471)</f>
        <v>5</v>
      </c>
      <c r="Q471" s="73" t="str">
        <f t="shared" si="37"/>
        <v>ICB</v>
      </c>
      <c r="R471" s="74" t="str">
        <f t="shared" si="38"/>
        <v>CHINA</v>
      </c>
      <c r="S471" s="74" t="str">
        <f>IF(OR('RAW DATA'!$D471="",'RAW DATA'!$C471='RAW DATA'!$D471),"NO",IF('RAW DATA'!$C471&lt;'RAW DATA'!$D471,"YES","NO"))</f>
        <v>NO</v>
      </c>
      <c r="T471" s="75" t="str">
        <f>IF('RAW DATA'!$D471='RAW DATA'!$E471,"YES","NO")</f>
        <v>NO</v>
      </c>
      <c r="U471" s="73" t="str">
        <f>IF(('RAW DATA'!$D471-'RAW DATA'!$M471)&lt;=5,"YES","NO")</f>
        <v>YES</v>
      </c>
    </row>
    <row r="472" spans="1:21" x14ac:dyDescent="0.25">
      <c r="A472" s="89">
        <v>71</v>
      </c>
      <c r="B472" s="90">
        <v>5282750633</v>
      </c>
      <c r="C472" s="91">
        <v>45772</v>
      </c>
      <c r="D472" s="91">
        <v>45681</v>
      </c>
      <c r="E472" s="91">
        <v>45772</v>
      </c>
      <c r="F472" s="90">
        <v>247877985</v>
      </c>
      <c r="G472" s="92">
        <v>975</v>
      </c>
      <c r="H472" s="101" t="s">
        <v>14</v>
      </c>
      <c r="I472" s="93">
        <v>7730421712</v>
      </c>
      <c r="J472" s="94">
        <v>45785</v>
      </c>
      <c r="K472" s="90" t="s">
        <v>15</v>
      </c>
      <c r="L472" s="90" t="s">
        <v>34</v>
      </c>
      <c r="M472" s="91">
        <v>45679</v>
      </c>
      <c r="N472" s="91">
        <v>45713.5</v>
      </c>
      <c r="O472" s="95">
        <f t="shared" si="36"/>
        <v>1</v>
      </c>
      <c r="P472" s="95">
        <f>MONTH('RAW DATA'!$J472)</f>
        <v>5</v>
      </c>
      <c r="Q472" s="95" t="str">
        <f t="shared" si="37"/>
        <v>ICB</v>
      </c>
      <c r="R472" s="90" t="str">
        <f t="shared" si="38"/>
        <v>CHINA</v>
      </c>
      <c r="S472" s="90" t="str">
        <f>IF(OR('RAW DATA'!$D472="",'RAW DATA'!$C472='RAW DATA'!$D472),"NO",IF('RAW DATA'!$C472&lt;'RAW DATA'!$D472,"YES","NO"))</f>
        <v>NO</v>
      </c>
      <c r="T472" s="96" t="str">
        <f>IF('RAW DATA'!$D472='RAW DATA'!$E472,"YES","NO")</f>
        <v>NO</v>
      </c>
      <c r="U472" s="95" t="str">
        <f>IF(('RAW DATA'!$D472-'RAW DATA'!$M472)&lt;=5,"YES","NO")</f>
        <v>YES</v>
      </c>
    </row>
    <row r="473" spans="1:21" x14ac:dyDescent="0.25">
      <c r="A473" s="77">
        <v>71</v>
      </c>
      <c r="B473" s="74">
        <v>5282750634</v>
      </c>
      <c r="C473" s="76">
        <v>45772</v>
      </c>
      <c r="D473" s="76">
        <v>45681</v>
      </c>
      <c r="E473" s="76">
        <v>45772</v>
      </c>
      <c r="F473" s="74">
        <v>247877985</v>
      </c>
      <c r="G473" s="82">
        <v>1118</v>
      </c>
      <c r="H473" s="102" t="s">
        <v>14</v>
      </c>
      <c r="I473" s="83">
        <v>7730421712</v>
      </c>
      <c r="J473" s="84">
        <v>45785</v>
      </c>
      <c r="K473" s="74" t="s">
        <v>15</v>
      </c>
      <c r="L473" s="74" t="s">
        <v>34</v>
      </c>
      <c r="M473" s="76">
        <v>45679</v>
      </c>
      <c r="N473" s="76">
        <v>45713.5</v>
      </c>
      <c r="O473" s="73">
        <f t="shared" si="36"/>
        <v>1</v>
      </c>
      <c r="P473" s="73">
        <f>MONTH('RAW DATA'!$J473)</f>
        <v>5</v>
      </c>
      <c r="Q473" s="73" t="str">
        <f t="shared" si="37"/>
        <v>ICB</v>
      </c>
      <c r="R473" s="74" t="str">
        <f t="shared" si="38"/>
        <v>CHINA</v>
      </c>
      <c r="S473" s="74" t="str">
        <f>IF(OR('RAW DATA'!$D473="",'RAW DATA'!$C473='RAW DATA'!$D473),"NO",IF('RAW DATA'!$C473&lt;'RAW DATA'!$D473,"YES","NO"))</f>
        <v>NO</v>
      </c>
      <c r="T473" s="75" t="str">
        <f>IF('RAW DATA'!$D473='RAW DATA'!$E473,"YES","NO")</f>
        <v>NO</v>
      </c>
      <c r="U473" s="73" t="str">
        <f>IF(('RAW DATA'!$D473-'RAW DATA'!$M473)&lt;=5,"YES","NO")</f>
        <v>YES</v>
      </c>
    </row>
    <row r="474" spans="1:21" x14ac:dyDescent="0.25">
      <c r="A474" s="89">
        <v>71</v>
      </c>
      <c r="B474" s="90">
        <v>5282750635</v>
      </c>
      <c r="C474" s="91">
        <v>45772</v>
      </c>
      <c r="D474" s="91">
        <v>45681</v>
      </c>
      <c r="E474" s="91">
        <v>45772</v>
      </c>
      <c r="F474" s="90">
        <v>247877985</v>
      </c>
      <c r="G474" s="92">
        <v>583</v>
      </c>
      <c r="H474" s="101" t="s">
        <v>14</v>
      </c>
      <c r="I474" s="93">
        <v>7730421712</v>
      </c>
      <c r="J474" s="94">
        <v>45785</v>
      </c>
      <c r="K474" s="90" t="s">
        <v>15</v>
      </c>
      <c r="L474" s="90" t="s">
        <v>34</v>
      </c>
      <c r="M474" s="91">
        <v>45679</v>
      </c>
      <c r="N474" s="91">
        <v>45713.5</v>
      </c>
      <c r="O474" s="95">
        <f t="shared" si="36"/>
        <v>1</v>
      </c>
      <c r="P474" s="95">
        <f>MONTH('RAW DATA'!$J474)</f>
        <v>5</v>
      </c>
      <c r="Q474" s="95" t="str">
        <f t="shared" si="37"/>
        <v>ICB</v>
      </c>
      <c r="R474" s="90" t="str">
        <f t="shared" si="38"/>
        <v>CHINA</v>
      </c>
      <c r="S474" s="90" t="str">
        <f>IF(OR('RAW DATA'!$D474="",'RAW DATA'!$C474='RAW DATA'!$D474),"NO",IF('RAW DATA'!$C474&lt;'RAW DATA'!$D474,"YES","NO"))</f>
        <v>NO</v>
      </c>
      <c r="T474" s="96" t="str">
        <f>IF('RAW DATA'!$D474='RAW DATA'!$E474,"YES","NO")</f>
        <v>NO</v>
      </c>
      <c r="U474" s="95" t="str">
        <f>IF(('RAW DATA'!$D474-'RAW DATA'!$M474)&lt;=5,"YES","NO")</f>
        <v>YES</v>
      </c>
    </row>
    <row r="475" spans="1:21" x14ac:dyDescent="0.25">
      <c r="A475" s="77">
        <v>71</v>
      </c>
      <c r="B475" s="74">
        <v>5282751142</v>
      </c>
      <c r="C475" s="76">
        <v>45772</v>
      </c>
      <c r="D475" s="76">
        <v>45681</v>
      </c>
      <c r="E475" s="76">
        <v>45772</v>
      </c>
      <c r="F475" s="74">
        <v>247877985</v>
      </c>
      <c r="G475" s="82">
        <v>332</v>
      </c>
      <c r="H475" s="102" t="s">
        <v>14</v>
      </c>
      <c r="I475" s="83">
        <v>7730421712</v>
      </c>
      <c r="J475" s="84">
        <v>45785</v>
      </c>
      <c r="K475" s="74" t="s">
        <v>15</v>
      </c>
      <c r="L475" s="74" t="s">
        <v>34</v>
      </c>
      <c r="M475" s="76">
        <v>45679</v>
      </c>
      <c r="N475" s="76">
        <v>45713.5</v>
      </c>
      <c r="O475" s="73">
        <f t="shared" ref="O475:O487" si="39">IF(D475="", "", IF(YEAR(D475)=2024, "", MONTH(D475)))</f>
        <v>1</v>
      </c>
      <c r="P475" s="73">
        <f>MONTH('RAW DATA'!$J475)</f>
        <v>5</v>
      </c>
      <c r="Q475" s="73" t="str">
        <f t="shared" ref="Q475:Q487" si="40">IF(OR(A475=71,A475=1595,A475=1588,A475=1594,A475=3547,A475=1571,A475=1538,A475=1570,A475=1569,A475=1590,A475=1591,A475=1589,A475=515,A475=1572,A475=3546,A475=1592,A475=3548,A475=122,A475=10171,A475=40,A475=35,A475=95,A475=381,A475=136,A475=375),"ICB","Vendor")</f>
        <v>ICB</v>
      </c>
      <c r="R475" s="74" t="str">
        <f t="shared" ref="R475:R487" si="41">IF(OR(A475=71,A475=515,A475=1592,A475=1589,A475=1591,A475=1571,A475=1572),"CHINA",IF(A475=35,"POLAND",
IF(A475=10171,"VIETNAM",
IF(A475=381,"TURKEY",
IF(A475=375,"CAMBODIA",
IF(A475=40,"AUSTRALIA",""))))))</f>
        <v>CHINA</v>
      </c>
      <c r="S475" s="74" t="str">
        <f>IF(OR('RAW DATA'!$D475="",'RAW DATA'!$C475='RAW DATA'!$D475),"NO",IF('RAW DATA'!$C475&lt;'RAW DATA'!$D475,"YES","NO"))</f>
        <v>NO</v>
      </c>
      <c r="T475" s="75" t="str">
        <f>IF('RAW DATA'!$D475='RAW DATA'!$E475,"YES","NO")</f>
        <v>NO</v>
      </c>
      <c r="U475" s="73" t="str">
        <f>IF(('RAW DATA'!$D475-'RAW DATA'!$M475)&lt;=5,"YES","NO")</f>
        <v>YES</v>
      </c>
    </row>
    <row r="476" spans="1:21" x14ac:dyDescent="0.25">
      <c r="A476" s="89">
        <v>71</v>
      </c>
      <c r="B476" s="90">
        <v>5282750685</v>
      </c>
      <c r="C476" s="91">
        <v>45772</v>
      </c>
      <c r="D476" s="91">
        <v>45681</v>
      </c>
      <c r="E476" s="91">
        <v>45772</v>
      </c>
      <c r="F476" s="90">
        <v>247493949</v>
      </c>
      <c r="G476" s="92">
        <v>2734</v>
      </c>
      <c r="H476" s="101" t="s">
        <v>14</v>
      </c>
      <c r="I476" s="93">
        <v>7730421712</v>
      </c>
      <c r="J476" s="94">
        <v>45785</v>
      </c>
      <c r="K476" s="90" t="s">
        <v>15</v>
      </c>
      <c r="L476" s="90" t="s">
        <v>34</v>
      </c>
      <c r="M476" s="91">
        <v>45678</v>
      </c>
      <c r="N476" s="91">
        <v>45713.541666666664</v>
      </c>
      <c r="O476" s="95">
        <f t="shared" si="39"/>
        <v>1</v>
      </c>
      <c r="P476" s="95">
        <f>MONTH('RAW DATA'!$J476)</f>
        <v>5</v>
      </c>
      <c r="Q476" s="95" t="str">
        <f t="shared" si="40"/>
        <v>ICB</v>
      </c>
      <c r="R476" s="90" t="str">
        <f t="shared" si="41"/>
        <v>CHINA</v>
      </c>
      <c r="S476" s="90" t="str">
        <f>IF(OR('RAW DATA'!$D476="",'RAW DATA'!$C476='RAW DATA'!$D476),"NO",IF('RAW DATA'!$C476&lt;'RAW DATA'!$D476,"YES","NO"))</f>
        <v>NO</v>
      </c>
      <c r="T476" s="96" t="str">
        <f>IF('RAW DATA'!$D476='RAW DATA'!$E476,"YES","NO")</f>
        <v>NO</v>
      </c>
      <c r="U476" s="95" t="str">
        <f>IF(('RAW DATA'!$D476-'RAW DATA'!$M476)&lt;=5,"YES","NO")</f>
        <v>YES</v>
      </c>
    </row>
    <row r="477" spans="1:21" x14ac:dyDescent="0.25">
      <c r="A477" s="77">
        <v>71</v>
      </c>
      <c r="B477" s="74">
        <v>5282750686</v>
      </c>
      <c r="C477" s="76">
        <v>45772</v>
      </c>
      <c r="D477" s="76">
        <v>45681</v>
      </c>
      <c r="E477" s="76">
        <v>45772</v>
      </c>
      <c r="F477" s="74">
        <v>247493949</v>
      </c>
      <c r="G477" s="82">
        <v>2734</v>
      </c>
      <c r="H477" s="102" t="s">
        <v>14</v>
      </c>
      <c r="I477" s="83">
        <v>7730421712</v>
      </c>
      <c r="J477" s="84">
        <v>45785</v>
      </c>
      <c r="K477" s="74" t="s">
        <v>15</v>
      </c>
      <c r="L477" s="74" t="s">
        <v>34</v>
      </c>
      <c r="M477" s="76">
        <v>45678</v>
      </c>
      <c r="N477" s="76">
        <v>45713.541666666664</v>
      </c>
      <c r="O477" s="73">
        <f t="shared" si="39"/>
        <v>1</v>
      </c>
      <c r="P477" s="73">
        <f>MONTH('RAW DATA'!$J477)</f>
        <v>5</v>
      </c>
      <c r="Q477" s="73" t="str">
        <f t="shared" si="40"/>
        <v>ICB</v>
      </c>
      <c r="R477" s="74" t="str">
        <f t="shared" si="41"/>
        <v>CHINA</v>
      </c>
      <c r="S477" s="74" t="str">
        <f>IF(OR('RAW DATA'!$D477="",'RAW DATA'!$C477='RAW DATA'!$D477),"NO",IF('RAW DATA'!$C477&lt;'RAW DATA'!$D477,"YES","NO"))</f>
        <v>NO</v>
      </c>
      <c r="T477" s="75" t="str">
        <f>IF('RAW DATA'!$D477='RAW DATA'!$E477,"YES","NO")</f>
        <v>NO</v>
      </c>
      <c r="U477" s="73" t="str">
        <f>IF(('RAW DATA'!$D477-'RAW DATA'!$M477)&lt;=5,"YES","NO")</f>
        <v>YES</v>
      </c>
    </row>
    <row r="478" spans="1:21" x14ac:dyDescent="0.25">
      <c r="A478" s="89">
        <v>71</v>
      </c>
      <c r="B478" s="90">
        <v>5282750688</v>
      </c>
      <c r="C478" s="91">
        <v>45772</v>
      </c>
      <c r="D478" s="91">
        <v>45681</v>
      </c>
      <c r="E478" s="91">
        <v>45772</v>
      </c>
      <c r="F478" s="90">
        <v>247493949</v>
      </c>
      <c r="G478" s="92">
        <v>2734</v>
      </c>
      <c r="H478" s="101" t="s">
        <v>14</v>
      </c>
      <c r="I478" s="93">
        <v>7730421712</v>
      </c>
      <c r="J478" s="94">
        <v>45785</v>
      </c>
      <c r="K478" s="90" t="s">
        <v>15</v>
      </c>
      <c r="L478" s="90" t="s">
        <v>34</v>
      </c>
      <c r="M478" s="91">
        <v>45678</v>
      </c>
      <c r="N478" s="91">
        <v>45713.541666666664</v>
      </c>
      <c r="O478" s="95">
        <f t="shared" si="39"/>
        <v>1</v>
      </c>
      <c r="P478" s="95">
        <f>MONTH('RAW DATA'!$J478)</f>
        <v>5</v>
      </c>
      <c r="Q478" s="95" t="str">
        <f t="shared" si="40"/>
        <v>ICB</v>
      </c>
      <c r="R478" s="90" t="str">
        <f t="shared" si="41"/>
        <v>CHINA</v>
      </c>
      <c r="S478" s="90" t="str">
        <f>IF(OR('RAW DATA'!$D478="",'RAW DATA'!$C478='RAW DATA'!$D478),"NO",IF('RAW DATA'!$C478&lt;'RAW DATA'!$D478,"YES","NO"))</f>
        <v>NO</v>
      </c>
      <c r="T478" s="96" t="str">
        <f>IF('RAW DATA'!$D478='RAW DATA'!$E478,"YES","NO")</f>
        <v>NO</v>
      </c>
      <c r="U478" s="95" t="str">
        <f>IF(('RAW DATA'!$D478-'RAW DATA'!$M478)&lt;=5,"YES","NO")</f>
        <v>YES</v>
      </c>
    </row>
    <row r="479" spans="1:21" x14ac:dyDescent="0.25">
      <c r="A479" s="77">
        <v>71</v>
      </c>
      <c r="B479" s="74">
        <v>5282750695</v>
      </c>
      <c r="C479" s="76">
        <v>45772</v>
      </c>
      <c r="D479" s="76">
        <v>45681</v>
      </c>
      <c r="E479" s="76">
        <v>45772</v>
      </c>
      <c r="F479" s="74">
        <v>247493949</v>
      </c>
      <c r="G479" s="82">
        <v>2734</v>
      </c>
      <c r="H479" s="102" t="s">
        <v>14</v>
      </c>
      <c r="I479" s="83">
        <v>7730421712</v>
      </c>
      <c r="J479" s="84">
        <v>45785</v>
      </c>
      <c r="K479" s="74" t="s">
        <v>15</v>
      </c>
      <c r="L479" s="74" t="s">
        <v>34</v>
      </c>
      <c r="M479" s="76">
        <v>45678</v>
      </c>
      <c r="N479" s="76">
        <v>45713.541666666664</v>
      </c>
      <c r="O479" s="73">
        <f t="shared" si="39"/>
        <v>1</v>
      </c>
      <c r="P479" s="73">
        <f>MONTH('RAW DATA'!$J479)</f>
        <v>5</v>
      </c>
      <c r="Q479" s="73" t="str">
        <f t="shared" si="40"/>
        <v>ICB</v>
      </c>
      <c r="R479" s="74" t="str">
        <f t="shared" si="41"/>
        <v>CHINA</v>
      </c>
      <c r="S479" s="74" t="str">
        <f>IF(OR('RAW DATA'!$D479="",'RAW DATA'!$C479='RAW DATA'!$D479),"NO",IF('RAW DATA'!$C479&lt;'RAW DATA'!$D479,"YES","NO"))</f>
        <v>NO</v>
      </c>
      <c r="T479" s="75" t="str">
        <f>IF('RAW DATA'!$D479='RAW DATA'!$E479,"YES","NO")</f>
        <v>NO</v>
      </c>
      <c r="U479" s="73" t="str">
        <f>IF(('RAW DATA'!$D479-'RAW DATA'!$M479)&lt;=5,"YES","NO")</f>
        <v>YES</v>
      </c>
    </row>
    <row r="480" spans="1:21" x14ac:dyDescent="0.25">
      <c r="A480" s="89">
        <v>71</v>
      </c>
      <c r="B480" s="90">
        <v>5282750700</v>
      </c>
      <c r="C480" s="91">
        <v>45772</v>
      </c>
      <c r="D480" s="91">
        <v>45681</v>
      </c>
      <c r="E480" s="91">
        <v>45772</v>
      </c>
      <c r="F480" s="90">
        <v>247493949</v>
      </c>
      <c r="G480" s="92">
        <v>2734</v>
      </c>
      <c r="H480" s="101" t="s">
        <v>14</v>
      </c>
      <c r="I480" s="93">
        <v>7730421712</v>
      </c>
      <c r="J480" s="94">
        <v>45785</v>
      </c>
      <c r="K480" s="90" t="s">
        <v>15</v>
      </c>
      <c r="L480" s="90" t="s">
        <v>34</v>
      </c>
      <c r="M480" s="91">
        <v>45678</v>
      </c>
      <c r="N480" s="91">
        <v>45713.541666666664</v>
      </c>
      <c r="O480" s="95">
        <f t="shared" si="39"/>
        <v>1</v>
      </c>
      <c r="P480" s="95">
        <f>MONTH('RAW DATA'!$J480)</f>
        <v>5</v>
      </c>
      <c r="Q480" s="95" t="str">
        <f t="shared" si="40"/>
        <v>ICB</v>
      </c>
      <c r="R480" s="90" t="str">
        <f t="shared" si="41"/>
        <v>CHINA</v>
      </c>
      <c r="S480" s="90" t="str">
        <f>IF(OR('RAW DATA'!$D480="",'RAW DATA'!$C480='RAW DATA'!$D480),"NO",IF('RAW DATA'!$C480&lt;'RAW DATA'!$D480,"YES","NO"))</f>
        <v>NO</v>
      </c>
      <c r="T480" s="96" t="str">
        <f>IF('RAW DATA'!$D480='RAW DATA'!$E480,"YES","NO")</f>
        <v>NO</v>
      </c>
      <c r="U480" s="95" t="str">
        <f>IF(('RAW DATA'!$D480-'RAW DATA'!$M480)&lt;=5,"YES","NO")</f>
        <v>YES</v>
      </c>
    </row>
    <row r="481" spans="1:21" x14ac:dyDescent="0.25">
      <c r="A481" s="77">
        <v>71</v>
      </c>
      <c r="B481" s="74">
        <v>5282750840</v>
      </c>
      <c r="C481" s="76">
        <v>45772</v>
      </c>
      <c r="D481" s="76">
        <v>45681</v>
      </c>
      <c r="E481" s="76">
        <v>45772</v>
      </c>
      <c r="F481" s="74">
        <v>247493949</v>
      </c>
      <c r="G481" s="82">
        <v>2734</v>
      </c>
      <c r="H481" s="102" t="s">
        <v>14</v>
      </c>
      <c r="I481" s="83">
        <v>7730421712</v>
      </c>
      <c r="J481" s="84">
        <v>45785</v>
      </c>
      <c r="K481" s="74" t="s">
        <v>15</v>
      </c>
      <c r="L481" s="74" t="s">
        <v>34</v>
      </c>
      <c r="M481" s="76">
        <v>45678</v>
      </c>
      <c r="N481" s="76">
        <v>45713.541666666664</v>
      </c>
      <c r="O481" s="73">
        <f t="shared" si="39"/>
        <v>1</v>
      </c>
      <c r="P481" s="73">
        <f>MONTH('RAW DATA'!$J481)</f>
        <v>5</v>
      </c>
      <c r="Q481" s="73" t="str">
        <f t="shared" si="40"/>
        <v>ICB</v>
      </c>
      <c r="R481" s="74" t="str">
        <f t="shared" si="41"/>
        <v>CHINA</v>
      </c>
      <c r="S481" s="74" t="str">
        <f>IF(OR('RAW DATA'!$D481="",'RAW DATA'!$C481='RAW DATA'!$D481),"NO",IF('RAW DATA'!$C481&lt;'RAW DATA'!$D481,"YES","NO"))</f>
        <v>NO</v>
      </c>
      <c r="T481" s="75" t="str">
        <f>IF('RAW DATA'!$D481='RAW DATA'!$E481,"YES","NO")</f>
        <v>NO</v>
      </c>
      <c r="U481" s="73" t="str">
        <f>IF(('RAW DATA'!$D481-'RAW DATA'!$M481)&lt;=5,"YES","NO")</f>
        <v>YES</v>
      </c>
    </row>
    <row r="482" spans="1:21" x14ac:dyDescent="0.25">
      <c r="A482" s="89">
        <v>71</v>
      </c>
      <c r="B482" s="90">
        <v>5282750841</v>
      </c>
      <c r="C482" s="91">
        <v>45772</v>
      </c>
      <c r="D482" s="91">
        <v>45681</v>
      </c>
      <c r="E482" s="91">
        <v>45772</v>
      </c>
      <c r="F482" s="90">
        <v>247493949</v>
      </c>
      <c r="G482" s="92">
        <v>2734</v>
      </c>
      <c r="H482" s="101" t="s">
        <v>14</v>
      </c>
      <c r="I482" s="93">
        <v>7730421712</v>
      </c>
      <c r="J482" s="94">
        <v>45785</v>
      </c>
      <c r="K482" s="90" t="s">
        <v>15</v>
      </c>
      <c r="L482" s="90" t="s">
        <v>34</v>
      </c>
      <c r="M482" s="91">
        <v>45678</v>
      </c>
      <c r="N482" s="91">
        <v>45713.541666666664</v>
      </c>
      <c r="O482" s="95">
        <f t="shared" si="39"/>
        <v>1</v>
      </c>
      <c r="P482" s="95">
        <f>MONTH('RAW DATA'!$J482)</f>
        <v>5</v>
      </c>
      <c r="Q482" s="95" t="str">
        <f t="shared" si="40"/>
        <v>ICB</v>
      </c>
      <c r="R482" s="90" t="str">
        <f t="shared" si="41"/>
        <v>CHINA</v>
      </c>
      <c r="S482" s="90" t="str">
        <f>IF(OR('RAW DATA'!$D482="",'RAW DATA'!$C482='RAW DATA'!$D482),"NO",IF('RAW DATA'!$C482&lt;'RAW DATA'!$D482,"YES","NO"))</f>
        <v>NO</v>
      </c>
      <c r="T482" s="96" t="str">
        <f>IF('RAW DATA'!$D482='RAW DATA'!$E482,"YES","NO")</f>
        <v>NO</v>
      </c>
      <c r="U482" s="95" t="str">
        <f>IF(('RAW DATA'!$D482-'RAW DATA'!$M482)&lt;=5,"YES","NO")</f>
        <v>YES</v>
      </c>
    </row>
    <row r="483" spans="1:21" x14ac:dyDescent="0.25">
      <c r="A483" s="77">
        <v>71</v>
      </c>
      <c r="B483" s="74">
        <v>5282750843</v>
      </c>
      <c r="C483" s="76">
        <v>45772</v>
      </c>
      <c r="D483" s="76">
        <v>45681</v>
      </c>
      <c r="E483" s="76">
        <v>45772</v>
      </c>
      <c r="F483" s="74">
        <v>247493949</v>
      </c>
      <c r="G483" s="82">
        <v>2734</v>
      </c>
      <c r="H483" s="102" t="s">
        <v>14</v>
      </c>
      <c r="I483" s="83">
        <v>7730421712</v>
      </c>
      <c r="J483" s="84">
        <v>45785</v>
      </c>
      <c r="K483" s="74" t="s">
        <v>15</v>
      </c>
      <c r="L483" s="74" t="s">
        <v>34</v>
      </c>
      <c r="M483" s="76">
        <v>45678</v>
      </c>
      <c r="N483" s="76">
        <v>45713.541666666664</v>
      </c>
      <c r="O483" s="73">
        <f t="shared" si="39"/>
        <v>1</v>
      </c>
      <c r="P483" s="73">
        <f>MONTH('RAW DATA'!$J483)</f>
        <v>5</v>
      </c>
      <c r="Q483" s="73" t="str">
        <f t="shared" si="40"/>
        <v>ICB</v>
      </c>
      <c r="R483" s="74" t="str">
        <f t="shared" si="41"/>
        <v>CHINA</v>
      </c>
      <c r="S483" s="74" t="str">
        <f>IF(OR('RAW DATA'!$D483="",'RAW DATA'!$C483='RAW DATA'!$D483),"NO",IF('RAW DATA'!$C483&lt;'RAW DATA'!$D483,"YES","NO"))</f>
        <v>NO</v>
      </c>
      <c r="T483" s="75" t="str">
        <f>IF('RAW DATA'!$D483='RAW DATA'!$E483,"YES","NO")</f>
        <v>NO</v>
      </c>
      <c r="U483" s="73" t="str">
        <f>IF(('RAW DATA'!$D483-'RAW DATA'!$M483)&lt;=5,"YES","NO")</f>
        <v>YES</v>
      </c>
    </row>
    <row r="484" spans="1:21" x14ac:dyDescent="0.25">
      <c r="A484" s="89">
        <v>71</v>
      </c>
      <c r="B484" s="90">
        <v>5282750847</v>
      </c>
      <c r="C484" s="91">
        <v>45772</v>
      </c>
      <c r="D484" s="91">
        <v>45681</v>
      </c>
      <c r="E484" s="91">
        <v>45772</v>
      </c>
      <c r="F484" s="90">
        <v>247493949</v>
      </c>
      <c r="G484" s="92">
        <v>2734</v>
      </c>
      <c r="H484" s="101" t="s">
        <v>14</v>
      </c>
      <c r="I484" s="93">
        <v>7730421712</v>
      </c>
      <c r="J484" s="94">
        <v>45785</v>
      </c>
      <c r="K484" s="90" t="s">
        <v>15</v>
      </c>
      <c r="L484" s="90" t="s">
        <v>34</v>
      </c>
      <c r="M484" s="91">
        <v>45678</v>
      </c>
      <c r="N484" s="91">
        <v>45713.541666666664</v>
      </c>
      <c r="O484" s="95">
        <f t="shared" si="39"/>
        <v>1</v>
      </c>
      <c r="P484" s="95">
        <f>MONTH('RAW DATA'!$J484)</f>
        <v>5</v>
      </c>
      <c r="Q484" s="95" t="str">
        <f t="shared" si="40"/>
        <v>ICB</v>
      </c>
      <c r="R484" s="90" t="str">
        <f t="shared" si="41"/>
        <v>CHINA</v>
      </c>
      <c r="S484" s="90" t="str">
        <f>IF(OR('RAW DATA'!$D484="",'RAW DATA'!$C484='RAW DATA'!$D484),"NO",IF('RAW DATA'!$C484&lt;'RAW DATA'!$D484,"YES","NO"))</f>
        <v>NO</v>
      </c>
      <c r="T484" s="96" t="str">
        <f>IF('RAW DATA'!$D484='RAW DATA'!$E484,"YES","NO")</f>
        <v>NO</v>
      </c>
      <c r="U484" s="95" t="str">
        <f>IF(('RAW DATA'!$D484-'RAW DATA'!$M484)&lt;=5,"YES","NO")</f>
        <v>YES</v>
      </c>
    </row>
    <row r="485" spans="1:21" x14ac:dyDescent="0.25">
      <c r="A485" s="77">
        <v>71</v>
      </c>
      <c r="B485" s="74">
        <v>5282751176</v>
      </c>
      <c r="C485" s="76">
        <v>45772</v>
      </c>
      <c r="D485" s="76">
        <v>45681</v>
      </c>
      <c r="E485" s="76">
        <v>45772</v>
      </c>
      <c r="F485" s="74">
        <v>247517571</v>
      </c>
      <c r="G485" s="82">
        <v>82116</v>
      </c>
      <c r="H485" s="102" t="s">
        <v>14</v>
      </c>
      <c r="I485" s="83">
        <v>7730421712</v>
      </c>
      <c r="J485" s="84">
        <v>45785</v>
      </c>
      <c r="K485" s="74" t="s">
        <v>15</v>
      </c>
      <c r="L485" s="74" t="s">
        <v>34</v>
      </c>
      <c r="M485" s="76">
        <v>45678</v>
      </c>
      <c r="N485" s="76">
        <v>45713.541666666664</v>
      </c>
      <c r="O485" s="73">
        <f t="shared" si="39"/>
        <v>1</v>
      </c>
      <c r="P485" s="73">
        <f>MONTH('RAW DATA'!$J485)</f>
        <v>5</v>
      </c>
      <c r="Q485" s="73" t="str">
        <f t="shared" si="40"/>
        <v>ICB</v>
      </c>
      <c r="R485" s="74" t="str">
        <f t="shared" si="41"/>
        <v>CHINA</v>
      </c>
      <c r="S485" s="74" t="str">
        <f>IF(OR('RAW DATA'!$D485="",'RAW DATA'!$C485='RAW DATA'!$D485),"NO",IF('RAW DATA'!$C485&lt;'RAW DATA'!$D485,"YES","NO"))</f>
        <v>NO</v>
      </c>
      <c r="T485" s="75" t="str">
        <f>IF('RAW DATA'!$D485='RAW DATA'!$E485,"YES","NO")</f>
        <v>NO</v>
      </c>
      <c r="U485" s="73" t="str">
        <f>IF(('RAW DATA'!$D485-'RAW DATA'!$M485)&lt;=5,"YES","NO")</f>
        <v>YES</v>
      </c>
    </row>
    <row r="486" spans="1:21" x14ac:dyDescent="0.25">
      <c r="A486" s="89">
        <v>1048704</v>
      </c>
      <c r="B486" s="90" t="s">
        <v>55</v>
      </c>
      <c r="C486" s="91">
        <v>45714</v>
      </c>
      <c r="D486" s="91"/>
      <c r="E486" s="91" t="s">
        <v>375</v>
      </c>
      <c r="F486" s="90" t="s">
        <v>56</v>
      </c>
      <c r="G486" s="92">
        <v>4775</v>
      </c>
      <c r="H486" s="101" t="s">
        <v>29</v>
      </c>
      <c r="I486" s="93">
        <v>7730415491</v>
      </c>
      <c r="J486" s="94">
        <v>45731</v>
      </c>
      <c r="K486" s="90" t="s">
        <v>15</v>
      </c>
      <c r="L486" s="90" t="s">
        <v>40</v>
      </c>
      <c r="M486" s="91">
        <v>45707</v>
      </c>
      <c r="N486" s="91">
        <v>45715</v>
      </c>
      <c r="O486" s="95" t="str">
        <f t="shared" si="39"/>
        <v/>
      </c>
      <c r="P486" s="95">
        <f>MONTH('RAW DATA'!$J486)</f>
        <v>3</v>
      </c>
      <c r="Q486" s="95" t="str">
        <f t="shared" si="40"/>
        <v>Vendor</v>
      </c>
      <c r="R486" s="90" t="str">
        <f t="shared" si="41"/>
        <v/>
      </c>
      <c r="S486" s="90" t="str">
        <f>IF(OR('RAW DATA'!$D486="",'RAW DATA'!$C486='RAW DATA'!$D486),"NO",IF('RAW DATA'!$C486&lt;'RAW DATA'!$D486,"YES","NO"))</f>
        <v>NO</v>
      </c>
      <c r="T486" s="96" t="str">
        <f>IF('RAW DATA'!$D486='RAW DATA'!$E486,"YES","NO")</f>
        <v>NO</v>
      </c>
      <c r="U486" s="95" t="str">
        <f>IF(('RAW DATA'!$D486-'RAW DATA'!$M486)&lt;=5,"YES","NO")</f>
        <v>YES</v>
      </c>
    </row>
    <row r="487" spans="1:21" x14ac:dyDescent="0.25">
      <c r="A487" s="77">
        <v>1048704</v>
      </c>
      <c r="B487" s="74" t="s">
        <v>57</v>
      </c>
      <c r="C487" s="76">
        <v>45714</v>
      </c>
      <c r="D487" s="76"/>
      <c r="E487" s="76" t="s">
        <v>375</v>
      </c>
      <c r="F487" s="74" t="s">
        <v>58</v>
      </c>
      <c r="G487" s="82">
        <v>4775</v>
      </c>
      <c r="H487" s="102" t="s">
        <v>29</v>
      </c>
      <c r="I487" s="83">
        <v>7730415491</v>
      </c>
      <c r="J487" s="84">
        <v>45731</v>
      </c>
      <c r="K487" s="74" t="s">
        <v>15</v>
      </c>
      <c r="L487" s="74" t="s">
        <v>40</v>
      </c>
      <c r="M487" s="76">
        <v>45707</v>
      </c>
      <c r="N487" s="76">
        <v>45715</v>
      </c>
      <c r="O487" s="73" t="str">
        <f t="shared" si="39"/>
        <v/>
      </c>
      <c r="P487" s="73">
        <f>MONTH('RAW DATA'!$J487)</f>
        <v>3</v>
      </c>
      <c r="Q487" s="73" t="str">
        <f t="shared" si="40"/>
        <v>Vendor</v>
      </c>
      <c r="R487" s="74" t="str">
        <f t="shared" si="41"/>
        <v/>
      </c>
      <c r="S487" s="74" t="str">
        <f>IF(OR('RAW DATA'!$D487="",'RAW DATA'!$C487='RAW DATA'!$D487),"NO",IF('RAW DATA'!$C487&lt;'RAW DATA'!$D487,"YES","NO"))</f>
        <v>NO</v>
      </c>
      <c r="T487" s="75" t="str">
        <f>IF('RAW DATA'!$D487='RAW DATA'!$E487,"YES","NO")</f>
        <v>NO</v>
      </c>
      <c r="U487" s="73" t="str">
        <f>IF(('RAW DATA'!$D487-'RAW DATA'!$M487)&lt;=5,"YES","NO")</f>
        <v>YES</v>
      </c>
    </row>
    <row r="488" spans="1:21" x14ac:dyDescent="0.25">
      <c r="A488" s="89">
        <v>1048704</v>
      </c>
      <c r="B488" s="90" t="s">
        <v>59</v>
      </c>
      <c r="C488" s="91">
        <v>45714</v>
      </c>
      <c r="D488" s="91"/>
      <c r="E488" s="91" t="s">
        <v>375</v>
      </c>
      <c r="F488" s="90" t="s">
        <v>60</v>
      </c>
      <c r="G488" s="92">
        <v>4775</v>
      </c>
      <c r="H488" s="101" t="s">
        <v>29</v>
      </c>
      <c r="I488" s="93">
        <v>7730415491</v>
      </c>
      <c r="J488" s="94">
        <v>45731</v>
      </c>
      <c r="K488" s="90" t="s">
        <v>15</v>
      </c>
      <c r="L488" s="90" t="s">
        <v>40</v>
      </c>
      <c r="M488" s="91">
        <v>45707</v>
      </c>
      <c r="N488" s="91">
        <v>45715</v>
      </c>
      <c r="O488" s="95" t="str">
        <f t="shared" ref="O488:O495" si="42">IF(D488="", "", IF(YEAR(D488)=2024, "", MONTH(D488)))</f>
        <v/>
      </c>
      <c r="P488" s="95">
        <f>MONTH('RAW DATA'!$J488)</f>
        <v>3</v>
      </c>
      <c r="Q488" s="95" t="str">
        <f t="shared" ref="Q488:Q495" si="43">IF(OR(A488=71,A488=1595,A488=1588,A488=1594,A488=3547,A488=1571,A488=1538,A488=1570,A488=1569,A488=1590,A488=1591,A488=1589,A488=515,A488=1572,A488=3546,A488=1592,A488=3548,A488=122,A488=10171,A488=40,A488=35,A488=95,A488=381,A488=136,A488=375),"ICB","Vendor")</f>
        <v>Vendor</v>
      </c>
      <c r="R488" s="90" t="str">
        <f t="shared" ref="R488:R495" si="44">IF(OR(A488=71,A488=515,A488=1592,A488=1589,A488=1591,A488=1571,A488=1572),"CHINA",IF(A488=35,"POLAND",
IF(A488=10171,"VIETNAM",
IF(A488=381,"TURKEY",
IF(A488=375,"CAMBODIA",
IF(A488=40,"AUSTRALIA",""))))))</f>
        <v/>
      </c>
      <c r="S488" s="90" t="str">
        <f>IF(OR('RAW DATA'!$D488="",'RAW DATA'!$C488='RAW DATA'!$D488),"NO",IF('RAW DATA'!$C488&lt;'RAW DATA'!$D488,"YES","NO"))</f>
        <v>NO</v>
      </c>
      <c r="T488" s="96" t="str">
        <f>IF('RAW DATA'!$D488='RAW DATA'!$E488,"YES","NO")</f>
        <v>NO</v>
      </c>
      <c r="U488" s="95" t="str">
        <f>IF(('RAW DATA'!$D488-'RAW DATA'!$M488)&lt;=5,"YES","NO")</f>
        <v>YES</v>
      </c>
    </row>
    <row r="489" spans="1:21" x14ac:dyDescent="0.25">
      <c r="A489" s="77">
        <v>1048704</v>
      </c>
      <c r="B489" s="74" t="s">
        <v>61</v>
      </c>
      <c r="C489" s="76">
        <v>45714</v>
      </c>
      <c r="D489" s="76"/>
      <c r="E489" s="76" t="s">
        <v>375</v>
      </c>
      <c r="F489" s="74" t="s">
        <v>60</v>
      </c>
      <c r="G489" s="82">
        <v>6975</v>
      </c>
      <c r="H489" s="102" t="s">
        <v>29</v>
      </c>
      <c r="I489" s="83">
        <v>7730415491</v>
      </c>
      <c r="J489" s="84">
        <v>45731</v>
      </c>
      <c r="K489" s="74" t="s">
        <v>15</v>
      </c>
      <c r="L489" s="74" t="s">
        <v>40</v>
      </c>
      <c r="M489" s="76">
        <v>45707</v>
      </c>
      <c r="N489" s="76">
        <v>45715</v>
      </c>
      <c r="O489" s="73" t="str">
        <f t="shared" si="42"/>
        <v/>
      </c>
      <c r="P489" s="73">
        <f>MONTH('RAW DATA'!$J489)</f>
        <v>3</v>
      </c>
      <c r="Q489" s="73" t="str">
        <f t="shared" si="43"/>
        <v>Vendor</v>
      </c>
      <c r="R489" s="74" t="str">
        <f t="shared" si="44"/>
        <v/>
      </c>
      <c r="S489" s="74" t="str">
        <f>IF(OR('RAW DATA'!$D489="",'RAW DATA'!$C489='RAW DATA'!$D489),"NO",IF('RAW DATA'!$C489&lt;'RAW DATA'!$D489,"YES","NO"))</f>
        <v>NO</v>
      </c>
      <c r="T489" s="75" t="str">
        <f>IF('RAW DATA'!$D489='RAW DATA'!$E489,"YES","NO")</f>
        <v>NO</v>
      </c>
      <c r="U489" s="73" t="str">
        <f>IF(('RAW DATA'!$D489-'RAW DATA'!$M489)&lt;=5,"YES","NO")</f>
        <v>YES</v>
      </c>
    </row>
    <row r="490" spans="1:21" x14ac:dyDescent="0.25">
      <c r="A490" s="89">
        <v>71</v>
      </c>
      <c r="B490" s="90">
        <v>5282755573</v>
      </c>
      <c r="C490" s="91">
        <v>45772</v>
      </c>
      <c r="D490" s="91">
        <v>45683</v>
      </c>
      <c r="E490" s="91">
        <v>45772</v>
      </c>
      <c r="F490" s="90">
        <v>248090739</v>
      </c>
      <c r="G490" s="92">
        <v>10719</v>
      </c>
      <c r="H490" s="101" t="s">
        <v>14</v>
      </c>
      <c r="I490" s="93">
        <v>7730421712</v>
      </c>
      <c r="J490" s="94">
        <v>45785</v>
      </c>
      <c r="K490" s="90" t="s">
        <v>15</v>
      </c>
      <c r="L490" s="90" t="s">
        <v>34</v>
      </c>
      <c r="M490" s="91">
        <v>45681</v>
      </c>
      <c r="N490" s="91">
        <v>45717.583333333336</v>
      </c>
      <c r="O490" s="95">
        <f t="shared" si="42"/>
        <v>1</v>
      </c>
      <c r="P490" s="95">
        <f>MONTH('RAW DATA'!$J490)</f>
        <v>5</v>
      </c>
      <c r="Q490" s="95" t="str">
        <f t="shared" si="43"/>
        <v>ICB</v>
      </c>
      <c r="R490" s="96" t="str">
        <f t="shared" si="44"/>
        <v>CHINA</v>
      </c>
      <c r="S490" s="90" t="str">
        <f>IF(OR('RAW DATA'!$D490="",'RAW DATA'!$C490='RAW DATA'!$D490),"NO",IF('RAW DATA'!$C490&lt;'RAW DATA'!$D490,"YES","NO"))</f>
        <v>NO</v>
      </c>
      <c r="T490" s="96" t="str">
        <f>IF('RAW DATA'!$D490='RAW DATA'!$E490,"YES","NO")</f>
        <v>NO</v>
      </c>
      <c r="U490" s="95" t="str">
        <f>IF(('RAW DATA'!$D490-'RAW DATA'!$M490)&lt;=5,"YES","NO")</f>
        <v>YES</v>
      </c>
    </row>
    <row r="491" spans="1:21" x14ac:dyDescent="0.25">
      <c r="A491" s="77">
        <v>71</v>
      </c>
      <c r="B491" s="74">
        <v>5282755574</v>
      </c>
      <c r="C491" s="76">
        <v>45772</v>
      </c>
      <c r="D491" s="76">
        <v>45683</v>
      </c>
      <c r="E491" s="76">
        <v>45772</v>
      </c>
      <c r="F491" s="74">
        <v>248090739</v>
      </c>
      <c r="G491" s="82">
        <v>24529</v>
      </c>
      <c r="H491" s="102" t="s">
        <v>14</v>
      </c>
      <c r="I491" s="83">
        <v>7730421712</v>
      </c>
      <c r="J491" s="84">
        <v>45785</v>
      </c>
      <c r="K491" s="74" t="s">
        <v>15</v>
      </c>
      <c r="L491" s="74" t="s">
        <v>34</v>
      </c>
      <c r="M491" s="76">
        <v>45681</v>
      </c>
      <c r="N491" s="76">
        <v>45717.583333333336</v>
      </c>
      <c r="O491" s="73">
        <f t="shared" si="42"/>
        <v>1</v>
      </c>
      <c r="P491" s="73">
        <f>MONTH('RAW DATA'!$J491)</f>
        <v>5</v>
      </c>
      <c r="Q491" s="73" t="str">
        <f t="shared" si="43"/>
        <v>ICB</v>
      </c>
      <c r="R491" s="75" t="str">
        <f t="shared" si="44"/>
        <v>CHINA</v>
      </c>
      <c r="S491" s="74" t="str">
        <f>IF(OR('RAW DATA'!$D491="",'RAW DATA'!$C491='RAW DATA'!$D491),"NO",IF('RAW DATA'!$C491&lt;'RAW DATA'!$D491,"YES","NO"))</f>
        <v>NO</v>
      </c>
      <c r="T491" s="75" t="str">
        <f>IF('RAW DATA'!$D491='RAW DATA'!$E491,"YES","NO")</f>
        <v>NO</v>
      </c>
      <c r="U491" s="73" t="str">
        <f>IF(('RAW DATA'!$D491-'RAW DATA'!$M491)&lt;=5,"YES","NO")</f>
        <v>YES</v>
      </c>
    </row>
    <row r="492" spans="1:21" x14ac:dyDescent="0.25">
      <c r="A492" s="89">
        <v>71</v>
      </c>
      <c r="B492" s="90">
        <v>5282755575</v>
      </c>
      <c r="C492" s="91">
        <v>45772</v>
      </c>
      <c r="D492" s="91">
        <v>45683</v>
      </c>
      <c r="E492" s="91">
        <v>45772</v>
      </c>
      <c r="F492" s="90">
        <v>248090739</v>
      </c>
      <c r="G492" s="92">
        <v>4267</v>
      </c>
      <c r="H492" s="101" t="s">
        <v>14</v>
      </c>
      <c r="I492" s="93">
        <v>7730421712</v>
      </c>
      <c r="J492" s="94">
        <v>45785</v>
      </c>
      <c r="K492" s="90" t="s">
        <v>15</v>
      </c>
      <c r="L492" s="90" t="s">
        <v>34</v>
      </c>
      <c r="M492" s="91">
        <v>45681</v>
      </c>
      <c r="N492" s="91">
        <v>45717.583333333336</v>
      </c>
      <c r="O492" s="95">
        <f t="shared" si="42"/>
        <v>1</v>
      </c>
      <c r="P492" s="95">
        <f>MONTH('RAW DATA'!$J492)</f>
        <v>5</v>
      </c>
      <c r="Q492" s="95" t="str">
        <f t="shared" si="43"/>
        <v>ICB</v>
      </c>
      <c r="R492" s="96" t="str">
        <f t="shared" si="44"/>
        <v>CHINA</v>
      </c>
      <c r="S492" s="90" t="str">
        <f>IF(OR('RAW DATA'!$D492="",'RAW DATA'!$C492='RAW DATA'!$D492),"NO",IF('RAW DATA'!$C492&lt;'RAW DATA'!$D492,"YES","NO"))</f>
        <v>NO</v>
      </c>
      <c r="T492" s="96" t="str">
        <f>IF('RAW DATA'!$D492='RAW DATA'!$E492,"YES","NO")</f>
        <v>NO</v>
      </c>
      <c r="U492" s="95" t="str">
        <f>IF(('RAW DATA'!$D492-'RAW DATA'!$M492)&lt;=5,"YES","NO")</f>
        <v>YES</v>
      </c>
    </row>
    <row r="493" spans="1:21" x14ac:dyDescent="0.25">
      <c r="A493" s="77">
        <v>71</v>
      </c>
      <c r="B493" s="74">
        <v>5282755576</v>
      </c>
      <c r="C493" s="76">
        <v>45772</v>
      </c>
      <c r="D493" s="76">
        <v>45683</v>
      </c>
      <c r="E493" s="76">
        <v>45772</v>
      </c>
      <c r="F493" s="74">
        <v>248090739</v>
      </c>
      <c r="G493" s="82">
        <v>19702</v>
      </c>
      <c r="H493" s="102" t="s">
        <v>14</v>
      </c>
      <c r="I493" s="83">
        <v>7730421712</v>
      </c>
      <c r="J493" s="84">
        <v>45785</v>
      </c>
      <c r="K493" s="74" t="s">
        <v>15</v>
      </c>
      <c r="L493" s="74" t="s">
        <v>34</v>
      </c>
      <c r="M493" s="76">
        <v>45681</v>
      </c>
      <c r="N493" s="76">
        <v>45717.583333333336</v>
      </c>
      <c r="O493" s="73">
        <f t="shared" si="42"/>
        <v>1</v>
      </c>
      <c r="P493" s="73">
        <f>MONTH('RAW DATA'!$J493)</f>
        <v>5</v>
      </c>
      <c r="Q493" s="73" t="str">
        <f t="shared" si="43"/>
        <v>ICB</v>
      </c>
      <c r="R493" s="75" t="str">
        <f t="shared" si="44"/>
        <v>CHINA</v>
      </c>
      <c r="S493" s="74" t="str">
        <f>IF(OR('RAW DATA'!$D493="",'RAW DATA'!$C493='RAW DATA'!$D493),"NO",IF('RAW DATA'!$C493&lt;'RAW DATA'!$D493,"YES","NO"))</f>
        <v>NO</v>
      </c>
      <c r="T493" s="75" t="str">
        <f>IF('RAW DATA'!$D493='RAW DATA'!$E493,"YES","NO")</f>
        <v>NO</v>
      </c>
      <c r="U493" s="73" t="str">
        <f>IF(('RAW DATA'!$D493-'RAW DATA'!$M493)&lt;=5,"YES","NO")</f>
        <v>YES</v>
      </c>
    </row>
    <row r="494" spans="1:21" x14ac:dyDescent="0.25">
      <c r="A494" s="89">
        <v>71</v>
      </c>
      <c r="B494" s="90">
        <v>5282755577</v>
      </c>
      <c r="C494" s="91">
        <v>45772</v>
      </c>
      <c r="D494" s="91">
        <v>45683</v>
      </c>
      <c r="E494" s="91">
        <v>45772</v>
      </c>
      <c r="F494" s="90">
        <v>248090739</v>
      </c>
      <c r="G494" s="92">
        <v>2175</v>
      </c>
      <c r="H494" s="101" t="s">
        <v>14</v>
      </c>
      <c r="I494" s="93">
        <v>7730421712</v>
      </c>
      <c r="J494" s="94">
        <v>45785</v>
      </c>
      <c r="K494" s="90" t="s">
        <v>15</v>
      </c>
      <c r="L494" s="90" t="s">
        <v>34</v>
      </c>
      <c r="M494" s="91">
        <v>45681</v>
      </c>
      <c r="N494" s="91">
        <v>45717.583333333336</v>
      </c>
      <c r="O494" s="95">
        <f t="shared" si="42"/>
        <v>1</v>
      </c>
      <c r="P494" s="95">
        <f>MONTH('RAW DATA'!$J494)</f>
        <v>5</v>
      </c>
      <c r="Q494" s="95" t="str">
        <f t="shared" si="43"/>
        <v>ICB</v>
      </c>
      <c r="R494" s="96" t="str">
        <f t="shared" si="44"/>
        <v>CHINA</v>
      </c>
      <c r="S494" s="90" t="str">
        <f>IF(OR('RAW DATA'!$D494="",'RAW DATA'!$C494='RAW DATA'!$D494),"NO",IF('RAW DATA'!$C494&lt;'RAW DATA'!$D494,"YES","NO"))</f>
        <v>NO</v>
      </c>
      <c r="T494" s="96" t="str">
        <f>IF('RAW DATA'!$D494='RAW DATA'!$E494,"YES","NO")</f>
        <v>NO</v>
      </c>
      <c r="U494" s="95" t="str">
        <f>IF(('RAW DATA'!$D494-'RAW DATA'!$M494)&lt;=5,"YES","NO")</f>
        <v>YES</v>
      </c>
    </row>
    <row r="495" spans="1:21" x14ac:dyDescent="0.25">
      <c r="A495" s="77">
        <v>71</v>
      </c>
      <c r="B495" s="74">
        <v>5282755578</v>
      </c>
      <c r="C495" s="76">
        <v>45772</v>
      </c>
      <c r="D495" s="76">
        <v>45683</v>
      </c>
      <c r="E495" s="76">
        <v>45772</v>
      </c>
      <c r="F495" s="74">
        <v>248090739</v>
      </c>
      <c r="G495" s="82">
        <v>36969</v>
      </c>
      <c r="H495" s="102" t="s">
        <v>14</v>
      </c>
      <c r="I495" s="83">
        <v>7730421712</v>
      </c>
      <c r="J495" s="84">
        <v>45785</v>
      </c>
      <c r="K495" s="74" t="s">
        <v>15</v>
      </c>
      <c r="L495" s="74" t="s">
        <v>34</v>
      </c>
      <c r="M495" s="76">
        <v>45681</v>
      </c>
      <c r="N495" s="76">
        <v>45717.583333333336</v>
      </c>
      <c r="O495" s="73">
        <f t="shared" si="42"/>
        <v>1</v>
      </c>
      <c r="P495" s="73">
        <f>MONTH('RAW DATA'!$J495)</f>
        <v>5</v>
      </c>
      <c r="Q495" s="73" t="str">
        <f t="shared" si="43"/>
        <v>ICB</v>
      </c>
      <c r="R495" s="75" t="str">
        <f t="shared" si="44"/>
        <v>CHINA</v>
      </c>
      <c r="S495" s="74" t="str">
        <f>IF(OR('RAW DATA'!$D495="",'RAW DATA'!$C495='RAW DATA'!$D495),"NO",IF('RAW DATA'!$C495&lt;'RAW DATA'!$D495,"YES","NO"))</f>
        <v>NO</v>
      </c>
      <c r="T495" s="75" t="str">
        <f>IF('RAW DATA'!$D495='RAW DATA'!$E495,"YES","NO")</f>
        <v>NO</v>
      </c>
      <c r="U495" s="73" t="str">
        <f>IF(('RAW DATA'!$D495-'RAW DATA'!$M495)&lt;=5,"YES","NO")</f>
        <v>YES</v>
      </c>
    </row>
    <row r="496" spans="1:21" x14ac:dyDescent="0.25">
      <c r="A496" s="89">
        <v>515</v>
      </c>
      <c r="B496" s="90">
        <v>5547505839</v>
      </c>
      <c r="C496" s="91">
        <v>45712</v>
      </c>
      <c r="D496" s="91">
        <v>45685</v>
      </c>
      <c r="E496" s="91">
        <v>45712</v>
      </c>
      <c r="F496" s="90">
        <v>248968820</v>
      </c>
      <c r="G496" s="92">
        <v>9501</v>
      </c>
      <c r="H496" s="101" t="s">
        <v>14</v>
      </c>
      <c r="I496" s="93">
        <v>7730416507</v>
      </c>
      <c r="J496" s="94">
        <v>46106</v>
      </c>
      <c r="K496" s="90" t="s">
        <v>15</v>
      </c>
      <c r="L496" s="90" t="s">
        <v>33</v>
      </c>
      <c r="M496" s="91">
        <v>45683</v>
      </c>
      <c r="N496" s="91">
        <v>45718</v>
      </c>
      <c r="O496" s="95">
        <f t="shared" ref="O496:O520" si="45">IF(D496="", "", IF(YEAR(D496)=2024, "", MONTH(D496)))</f>
        <v>1</v>
      </c>
      <c r="P496" s="95">
        <f>MONTH('RAW DATA'!$J496)</f>
        <v>3</v>
      </c>
      <c r="Q496" s="95" t="str">
        <f t="shared" ref="Q496:Q520" si="46">IF(OR(A496=71,A496=1595,A496=1588,A496=1594,A496=3547,A496=1571,A496=1538,A496=1570,A496=1569,A496=1590,A496=1591,A496=1589,A496=515,A496=1572,A496=3546,A496=1592,A496=3548,A496=122,A496=10171,A496=40,A496=35,A496=95,A496=381,A496=136,A496=375),"ICB","Vendor")</f>
        <v>ICB</v>
      </c>
      <c r="R496" s="96" t="str">
        <f t="shared" ref="R496:R520" si="47">IF(OR(A496=71,A496=515,A496=1592,A496=1589,A496=1591,A496=1571,A496=1572),"CHINA",IF(A496=35,"POLAND",
IF(A496=10171,"VIETNAM",
IF(A496=381,"TURKEY",
IF(A496=375,"CAMBODIA",
IF(A496=40,"AUSTRALIA",""))))))</f>
        <v>CHINA</v>
      </c>
      <c r="S496" s="90" t="str">
        <f>IF(OR('RAW DATA'!$D496="",'RAW DATA'!$C496='RAW DATA'!$D496),"NO",IF('RAW DATA'!$C496&lt;'RAW DATA'!$D496,"YES","NO"))</f>
        <v>NO</v>
      </c>
      <c r="T496" s="96" t="str">
        <f>IF('RAW DATA'!$D496='RAW DATA'!$E496,"YES","NO")</f>
        <v>NO</v>
      </c>
      <c r="U496" s="95" t="str">
        <f>IF(('RAW DATA'!$D496-'RAW DATA'!$M496)&lt;=5,"YES","NO")</f>
        <v>YES</v>
      </c>
    </row>
    <row r="497" spans="1:21" x14ac:dyDescent="0.25">
      <c r="A497" s="77">
        <v>515</v>
      </c>
      <c r="B497" s="74">
        <v>5547505842</v>
      </c>
      <c r="C497" s="76">
        <v>45712</v>
      </c>
      <c r="D497" s="76">
        <v>45685</v>
      </c>
      <c r="E497" s="76">
        <v>45712</v>
      </c>
      <c r="F497" s="74">
        <v>248968820</v>
      </c>
      <c r="G497" s="82">
        <v>1471</v>
      </c>
      <c r="H497" s="102" t="s">
        <v>14</v>
      </c>
      <c r="I497" s="83">
        <v>7730414199</v>
      </c>
      <c r="J497" s="84">
        <v>45722</v>
      </c>
      <c r="K497" s="74" t="s">
        <v>15</v>
      </c>
      <c r="L497" s="74" t="s">
        <v>33</v>
      </c>
      <c r="M497" s="76">
        <v>45683</v>
      </c>
      <c r="N497" s="76">
        <v>45718</v>
      </c>
      <c r="O497" s="73">
        <f t="shared" si="45"/>
        <v>1</v>
      </c>
      <c r="P497" s="73">
        <f>MONTH('RAW DATA'!$J497)</f>
        <v>3</v>
      </c>
      <c r="Q497" s="73" t="str">
        <f t="shared" si="46"/>
        <v>ICB</v>
      </c>
      <c r="R497" s="75" t="str">
        <f t="shared" si="47"/>
        <v>CHINA</v>
      </c>
      <c r="S497" s="74" t="str">
        <f>IF(OR('RAW DATA'!$D497="",'RAW DATA'!$C497='RAW DATA'!$D497),"NO",IF('RAW DATA'!$C497&lt;'RAW DATA'!$D497,"YES","NO"))</f>
        <v>NO</v>
      </c>
      <c r="T497" s="75" t="str">
        <f>IF('RAW DATA'!$D497='RAW DATA'!$E497,"YES","NO")</f>
        <v>NO</v>
      </c>
      <c r="U497" s="73" t="str">
        <f>IF(('RAW DATA'!$D497-'RAW DATA'!$M497)&lt;=5,"YES","NO")</f>
        <v>YES</v>
      </c>
    </row>
    <row r="498" spans="1:21" x14ac:dyDescent="0.25">
      <c r="A498" s="89">
        <v>71</v>
      </c>
      <c r="B498" s="90">
        <v>5282751034</v>
      </c>
      <c r="C498" s="91">
        <v>45772</v>
      </c>
      <c r="D498" s="91">
        <v>45681</v>
      </c>
      <c r="E498" s="91">
        <v>45772</v>
      </c>
      <c r="F498" s="90">
        <v>248216349</v>
      </c>
      <c r="G498" s="92">
        <v>2614</v>
      </c>
      <c r="H498" s="101" t="s">
        <v>14</v>
      </c>
      <c r="I498" s="93">
        <v>7730421712</v>
      </c>
      <c r="J498" s="94">
        <v>45785</v>
      </c>
      <c r="K498" s="90" t="s">
        <v>15</v>
      </c>
      <c r="L498" s="90" t="s">
        <v>34</v>
      </c>
      <c r="M498" s="91">
        <v>45678</v>
      </c>
      <c r="N498" s="91">
        <v>45718.041666666664</v>
      </c>
      <c r="O498" s="95">
        <f t="shared" si="45"/>
        <v>1</v>
      </c>
      <c r="P498" s="95">
        <f>MONTH('RAW DATA'!$J498)</f>
        <v>5</v>
      </c>
      <c r="Q498" s="95" t="str">
        <f t="shared" si="46"/>
        <v>ICB</v>
      </c>
      <c r="R498" s="96" t="str">
        <f t="shared" si="47"/>
        <v>CHINA</v>
      </c>
      <c r="S498" s="90" t="str">
        <f>IF(OR('RAW DATA'!$D498="",'RAW DATA'!$C498='RAW DATA'!$D498),"NO",IF('RAW DATA'!$C498&lt;'RAW DATA'!$D498,"YES","NO"))</f>
        <v>NO</v>
      </c>
      <c r="T498" s="96" t="str">
        <f>IF('RAW DATA'!$D498='RAW DATA'!$E498,"YES","NO")</f>
        <v>NO</v>
      </c>
      <c r="U498" s="95" t="str">
        <f>IF(('RAW DATA'!$D498-'RAW DATA'!$M498)&lt;=5,"YES","NO")</f>
        <v>YES</v>
      </c>
    </row>
    <row r="499" spans="1:21" x14ac:dyDescent="0.25">
      <c r="A499" s="77">
        <v>71</v>
      </c>
      <c r="B499" s="74">
        <v>5282751043</v>
      </c>
      <c r="C499" s="76">
        <v>45772</v>
      </c>
      <c r="D499" s="76">
        <v>45681</v>
      </c>
      <c r="E499" s="76">
        <v>45772</v>
      </c>
      <c r="F499" s="74">
        <v>248216349</v>
      </c>
      <c r="G499" s="82">
        <v>3457</v>
      </c>
      <c r="H499" s="102" t="s">
        <v>14</v>
      </c>
      <c r="I499" s="83">
        <v>7730421712</v>
      </c>
      <c r="J499" s="84">
        <v>45785</v>
      </c>
      <c r="K499" s="74" t="s">
        <v>15</v>
      </c>
      <c r="L499" s="74" t="s">
        <v>34</v>
      </c>
      <c r="M499" s="76">
        <v>45678</v>
      </c>
      <c r="N499" s="76">
        <v>45718.041666666664</v>
      </c>
      <c r="O499" s="73">
        <f t="shared" si="45"/>
        <v>1</v>
      </c>
      <c r="P499" s="73">
        <f>MONTH('RAW DATA'!$J499)</f>
        <v>5</v>
      </c>
      <c r="Q499" s="73" t="str">
        <f t="shared" si="46"/>
        <v>ICB</v>
      </c>
      <c r="R499" s="75" t="str">
        <f t="shared" si="47"/>
        <v>CHINA</v>
      </c>
      <c r="S499" s="74" t="str">
        <f>IF(OR('RAW DATA'!$D499="",'RAW DATA'!$C499='RAW DATA'!$D499),"NO",IF('RAW DATA'!$C499&lt;'RAW DATA'!$D499,"YES","NO"))</f>
        <v>NO</v>
      </c>
      <c r="T499" s="75" t="str">
        <f>IF('RAW DATA'!$D499='RAW DATA'!$E499,"YES","NO")</f>
        <v>NO</v>
      </c>
      <c r="U499" s="73" t="str">
        <f>IF(('RAW DATA'!$D499-'RAW DATA'!$M499)&lt;=5,"YES","NO")</f>
        <v>YES</v>
      </c>
    </row>
    <row r="500" spans="1:21" x14ac:dyDescent="0.25">
      <c r="A500" s="89">
        <v>71</v>
      </c>
      <c r="B500" s="90">
        <v>5282751052</v>
      </c>
      <c r="C500" s="91">
        <v>45772</v>
      </c>
      <c r="D500" s="91">
        <v>45681</v>
      </c>
      <c r="E500" s="91">
        <v>45772</v>
      </c>
      <c r="F500" s="90">
        <v>248216349</v>
      </c>
      <c r="G500" s="92">
        <v>4184</v>
      </c>
      <c r="H500" s="101" t="s">
        <v>14</v>
      </c>
      <c r="I500" s="93">
        <v>7730421712</v>
      </c>
      <c r="J500" s="94">
        <v>45785</v>
      </c>
      <c r="K500" s="90" t="s">
        <v>15</v>
      </c>
      <c r="L500" s="90" t="s">
        <v>34</v>
      </c>
      <c r="M500" s="91">
        <v>45678</v>
      </c>
      <c r="N500" s="91">
        <v>45718.041666666664</v>
      </c>
      <c r="O500" s="95">
        <f t="shared" si="45"/>
        <v>1</v>
      </c>
      <c r="P500" s="95">
        <f>MONTH('RAW DATA'!$J500)</f>
        <v>5</v>
      </c>
      <c r="Q500" s="95" t="str">
        <f t="shared" si="46"/>
        <v>ICB</v>
      </c>
      <c r="R500" s="96" t="str">
        <f t="shared" si="47"/>
        <v>CHINA</v>
      </c>
      <c r="S500" s="90" t="str">
        <f>IF(OR('RAW DATA'!$D500="",'RAW DATA'!$C500='RAW DATA'!$D500),"NO",IF('RAW DATA'!$C500&lt;'RAW DATA'!$D500,"YES","NO"))</f>
        <v>NO</v>
      </c>
      <c r="T500" s="96" t="str">
        <f>IF('RAW DATA'!$D500='RAW DATA'!$E500,"YES","NO")</f>
        <v>NO</v>
      </c>
      <c r="U500" s="95" t="str">
        <f>IF(('RAW DATA'!$D500-'RAW DATA'!$M500)&lt;=5,"YES","NO")</f>
        <v>YES</v>
      </c>
    </row>
    <row r="501" spans="1:21" x14ac:dyDescent="0.25">
      <c r="A501" s="77">
        <v>71</v>
      </c>
      <c r="B501" s="74">
        <v>5282751105</v>
      </c>
      <c r="C501" s="76">
        <v>45772</v>
      </c>
      <c r="D501" s="76">
        <v>45681</v>
      </c>
      <c r="E501" s="76">
        <v>45772</v>
      </c>
      <c r="F501" s="74">
        <v>248216349</v>
      </c>
      <c r="G501" s="82">
        <v>2701</v>
      </c>
      <c r="H501" s="102" t="s">
        <v>14</v>
      </c>
      <c r="I501" s="83">
        <v>7730421712</v>
      </c>
      <c r="J501" s="84">
        <v>45785</v>
      </c>
      <c r="K501" s="74" t="s">
        <v>15</v>
      </c>
      <c r="L501" s="74" t="s">
        <v>34</v>
      </c>
      <c r="M501" s="76">
        <v>45678</v>
      </c>
      <c r="N501" s="76">
        <v>45718.041666666664</v>
      </c>
      <c r="O501" s="73">
        <f t="shared" si="45"/>
        <v>1</v>
      </c>
      <c r="P501" s="73">
        <f>MONTH('RAW DATA'!$J501)</f>
        <v>5</v>
      </c>
      <c r="Q501" s="73" t="str">
        <f t="shared" si="46"/>
        <v>ICB</v>
      </c>
      <c r="R501" s="75" t="str">
        <f t="shared" si="47"/>
        <v>CHINA</v>
      </c>
      <c r="S501" s="74" t="str">
        <f>IF(OR('RAW DATA'!$D501="",'RAW DATA'!$C501='RAW DATA'!$D501),"NO",IF('RAW DATA'!$C501&lt;'RAW DATA'!$D501,"YES","NO"))</f>
        <v>NO</v>
      </c>
      <c r="T501" s="75" t="str">
        <f>IF('RAW DATA'!$D501='RAW DATA'!$E501,"YES","NO")</f>
        <v>NO</v>
      </c>
      <c r="U501" s="73" t="str">
        <f>IF(('RAW DATA'!$D501-'RAW DATA'!$M501)&lt;=5,"YES","NO")</f>
        <v>YES</v>
      </c>
    </row>
    <row r="502" spans="1:21" x14ac:dyDescent="0.25">
      <c r="A502" s="89">
        <v>71</v>
      </c>
      <c r="B502" s="90">
        <v>5282751313</v>
      </c>
      <c r="C502" s="91">
        <v>45772</v>
      </c>
      <c r="D502" s="91">
        <v>45681</v>
      </c>
      <c r="E502" s="91">
        <v>45772</v>
      </c>
      <c r="F502" s="90">
        <v>248216349</v>
      </c>
      <c r="G502" s="92">
        <v>2441</v>
      </c>
      <c r="H502" s="101" t="s">
        <v>14</v>
      </c>
      <c r="I502" s="93">
        <v>7730421712</v>
      </c>
      <c r="J502" s="94">
        <v>45785</v>
      </c>
      <c r="K502" s="90" t="s">
        <v>15</v>
      </c>
      <c r="L502" s="90" t="s">
        <v>34</v>
      </c>
      <c r="M502" s="91">
        <v>45678</v>
      </c>
      <c r="N502" s="91">
        <v>45718.041666666664</v>
      </c>
      <c r="O502" s="95">
        <f t="shared" si="45"/>
        <v>1</v>
      </c>
      <c r="P502" s="95">
        <f>MONTH('RAW DATA'!$J502)</f>
        <v>5</v>
      </c>
      <c r="Q502" s="95" t="str">
        <f t="shared" si="46"/>
        <v>ICB</v>
      </c>
      <c r="R502" s="96" t="str">
        <f t="shared" si="47"/>
        <v>CHINA</v>
      </c>
      <c r="S502" s="90" t="str">
        <f>IF(OR('RAW DATA'!$D502="",'RAW DATA'!$C502='RAW DATA'!$D502),"NO",IF('RAW DATA'!$C502&lt;'RAW DATA'!$D502,"YES","NO"))</f>
        <v>NO</v>
      </c>
      <c r="T502" s="96" t="str">
        <f>IF('RAW DATA'!$D502='RAW DATA'!$E502,"YES","NO")</f>
        <v>NO</v>
      </c>
      <c r="U502" s="95" t="str">
        <f>IF(('RAW DATA'!$D502-'RAW DATA'!$M502)&lt;=5,"YES","NO")</f>
        <v>YES</v>
      </c>
    </row>
    <row r="503" spans="1:21" x14ac:dyDescent="0.25">
      <c r="A503" s="77">
        <v>71</v>
      </c>
      <c r="B503" s="74">
        <v>5282763337</v>
      </c>
      <c r="C503" s="76">
        <v>45723</v>
      </c>
      <c r="D503" s="76">
        <v>45688</v>
      </c>
      <c r="E503" s="76">
        <v>45723</v>
      </c>
      <c r="F503" s="74">
        <v>247819993</v>
      </c>
      <c r="G503" s="82">
        <v>9041</v>
      </c>
      <c r="H503" s="102" t="s">
        <v>14</v>
      </c>
      <c r="I503" s="83">
        <v>7730414199</v>
      </c>
      <c r="J503" s="84">
        <v>45722</v>
      </c>
      <c r="K503" s="74" t="s">
        <v>15</v>
      </c>
      <c r="L503" s="74" t="s">
        <v>33</v>
      </c>
      <c r="M503" s="76">
        <v>45685</v>
      </c>
      <c r="N503" s="76">
        <v>45720</v>
      </c>
      <c r="O503" s="73">
        <f t="shared" si="45"/>
        <v>1</v>
      </c>
      <c r="P503" s="73">
        <f>MONTH('RAW DATA'!$J503)</f>
        <v>3</v>
      </c>
      <c r="Q503" s="73" t="str">
        <f t="shared" si="46"/>
        <v>ICB</v>
      </c>
      <c r="R503" s="75" t="str">
        <f t="shared" si="47"/>
        <v>CHINA</v>
      </c>
      <c r="S503" s="74" t="str">
        <f>IF(OR('RAW DATA'!$D503="",'RAW DATA'!$C503='RAW DATA'!$D503),"NO",IF('RAW DATA'!$C503&lt;'RAW DATA'!$D503,"YES","NO"))</f>
        <v>NO</v>
      </c>
      <c r="T503" s="75" t="str">
        <f>IF('RAW DATA'!$D503='RAW DATA'!$E503,"YES","NO")</f>
        <v>NO</v>
      </c>
      <c r="U503" s="73" t="str">
        <f>IF(('RAW DATA'!$D503-'RAW DATA'!$M503)&lt;=5,"YES","NO")</f>
        <v>YES</v>
      </c>
    </row>
    <row r="504" spans="1:21" x14ac:dyDescent="0.25">
      <c r="A504" s="89">
        <v>71</v>
      </c>
      <c r="B504" s="90">
        <v>5282763338</v>
      </c>
      <c r="C504" s="91">
        <v>45723</v>
      </c>
      <c r="D504" s="91">
        <v>45688</v>
      </c>
      <c r="E504" s="91">
        <v>45723</v>
      </c>
      <c r="F504" s="90">
        <v>247819993</v>
      </c>
      <c r="G504" s="92">
        <v>3382</v>
      </c>
      <c r="H504" s="101" t="s">
        <v>14</v>
      </c>
      <c r="I504" s="93">
        <v>7730414199</v>
      </c>
      <c r="J504" s="94">
        <v>45722</v>
      </c>
      <c r="K504" s="90" t="s">
        <v>15</v>
      </c>
      <c r="L504" s="90" t="s">
        <v>33</v>
      </c>
      <c r="M504" s="91">
        <v>45685</v>
      </c>
      <c r="N504" s="91">
        <v>45720</v>
      </c>
      <c r="O504" s="95">
        <f t="shared" si="45"/>
        <v>1</v>
      </c>
      <c r="P504" s="95">
        <f>MONTH('RAW DATA'!$J504)</f>
        <v>3</v>
      </c>
      <c r="Q504" s="95" t="str">
        <f t="shared" si="46"/>
        <v>ICB</v>
      </c>
      <c r="R504" s="96" t="str">
        <f t="shared" si="47"/>
        <v>CHINA</v>
      </c>
      <c r="S504" s="90" t="str">
        <f>IF(OR('RAW DATA'!$D504="",'RAW DATA'!$C504='RAW DATA'!$D504),"NO",IF('RAW DATA'!$C504&lt;'RAW DATA'!$D504,"YES","NO"))</f>
        <v>NO</v>
      </c>
      <c r="T504" s="96" t="str">
        <f>IF('RAW DATA'!$D504='RAW DATA'!$E504,"YES","NO")</f>
        <v>NO</v>
      </c>
      <c r="U504" s="95" t="str">
        <f>IF(('RAW DATA'!$D504-'RAW DATA'!$M504)&lt;=5,"YES","NO")</f>
        <v>YES</v>
      </c>
    </row>
    <row r="505" spans="1:21" x14ac:dyDescent="0.25">
      <c r="A505" s="77">
        <v>71</v>
      </c>
      <c r="B505" s="74">
        <v>5282763339</v>
      </c>
      <c r="C505" s="76">
        <v>45723</v>
      </c>
      <c r="D505" s="76">
        <v>45688</v>
      </c>
      <c r="E505" s="76">
        <v>45723</v>
      </c>
      <c r="F505" s="74">
        <v>247819993</v>
      </c>
      <c r="G505" s="82">
        <v>3109</v>
      </c>
      <c r="H505" s="102" t="s">
        <v>14</v>
      </c>
      <c r="I505" s="83">
        <v>7730414199</v>
      </c>
      <c r="J505" s="84">
        <v>45722</v>
      </c>
      <c r="K505" s="74" t="s">
        <v>15</v>
      </c>
      <c r="L505" s="74" t="s">
        <v>33</v>
      </c>
      <c r="M505" s="76">
        <v>45685</v>
      </c>
      <c r="N505" s="76">
        <v>45720</v>
      </c>
      <c r="O505" s="73">
        <f t="shared" si="45"/>
        <v>1</v>
      </c>
      <c r="P505" s="73">
        <f>MONTH('RAW DATA'!$J505)</f>
        <v>3</v>
      </c>
      <c r="Q505" s="73" t="str">
        <f t="shared" si="46"/>
        <v>ICB</v>
      </c>
      <c r="R505" s="75" t="str">
        <f t="shared" si="47"/>
        <v>CHINA</v>
      </c>
      <c r="S505" s="74" t="str">
        <f>IF(OR('RAW DATA'!$D505="",'RAW DATA'!$C505='RAW DATA'!$D505),"NO",IF('RAW DATA'!$C505&lt;'RAW DATA'!$D505,"YES","NO"))</f>
        <v>NO</v>
      </c>
      <c r="T505" s="75" t="str">
        <f>IF('RAW DATA'!$D505='RAW DATA'!$E505,"YES","NO")</f>
        <v>NO</v>
      </c>
      <c r="U505" s="73" t="str">
        <f>IF(('RAW DATA'!$D505-'RAW DATA'!$M505)&lt;=5,"YES","NO")</f>
        <v>YES</v>
      </c>
    </row>
    <row r="506" spans="1:21" x14ac:dyDescent="0.25">
      <c r="A506" s="89">
        <v>71</v>
      </c>
      <c r="B506" s="90">
        <v>5282763340</v>
      </c>
      <c r="C506" s="91">
        <v>45723</v>
      </c>
      <c r="D506" s="91">
        <v>45688</v>
      </c>
      <c r="E506" s="91">
        <v>45723</v>
      </c>
      <c r="F506" s="90">
        <v>247819993</v>
      </c>
      <c r="G506" s="92">
        <v>844</v>
      </c>
      <c r="H506" s="101" t="s">
        <v>14</v>
      </c>
      <c r="I506" s="93">
        <v>7730414199</v>
      </c>
      <c r="J506" s="94">
        <v>45722</v>
      </c>
      <c r="K506" s="90" t="s">
        <v>15</v>
      </c>
      <c r="L506" s="90" t="s">
        <v>33</v>
      </c>
      <c r="M506" s="91">
        <v>45685</v>
      </c>
      <c r="N506" s="91">
        <v>45720</v>
      </c>
      <c r="O506" s="95">
        <f t="shared" si="45"/>
        <v>1</v>
      </c>
      <c r="P506" s="95">
        <f>MONTH('RAW DATA'!$J506)</f>
        <v>3</v>
      </c>
      <c r="Q506" s="95" t="str">
        <f t="shared" si="46"/>
        <v>ICB</v>
      </c>
      <c r="R506" s="96" t="str">
        <f t="shared" si="47"/>
        <v>CHINA</v>
      </c>
      <c r="S506" s="90" t="str">
        <f>IF(OR('RAW DATA'!$D506="",'RAW DATA'!$C506='RAW DATA'!$D506),"NO",IF('RAW DATA'!$C506&lt;'RAW DATA'!$D506,"YES","NO"))</f>
        <v>NO</v>
      </c>
      <c r="T506" s="96" t="str">
        <f>IF('RAW DATA'!$D506='RAW DATA'!$E506,"YES","NO")</f>
        <v>NO</v>
      </c>
      <c r="U506" s="95" t="str">
        <f>IF(('RAW DATA'!$D506-'RAW DATA'!$M506)&lt;=5,"YES","NO")</f>
        <v>YES</v>
      </c>
    </row>
    <row r="507" spans="1:21" x14ac:dyDescent="0.25">
      <c r="A507" s="77">
        <v>71</v>
      </c>
      <c r="B507" s="74">
        <v>5282763341</v>
      </c>
      <c r="C507" s="76">
        <v>45723</v>
      </c>
      <c r="D507" s="76">
        <v>45688</v>
      </c>
      <c r="E507" s="76">
        <v>45723</v>
      </c>
      <c r="F507" s="74">
        <v>247819993</v>
      </c>
      <c r="G507" s="82">
        <v>11751</v>
      </c>
      <c r="H507" s="102" t="s">
        <v>14</v>
      </c>
      <c r="I507" s="83">
        <v>7730414199</v>
      </c>
      <c r="J507" s="84">
        <v>45722</v>
      </c>
      <c r="K507" s="74" t="s">
        <v>15</v>
      </c>
      <c r="L507" s="74" t="s">
        <v>33</v>
      </c>
      <c r="M507" s="76">
        <v>45685</v>
      </c>
      <c r="N507" s="76">
        <v>45720</v>
      </c>
      <c r="O507" s="73">
        <f t="shared" si="45"/>
        <v>1</v>
      </c>
      <c r="P507" s="73">
        <f>MONTH('RAW DATA'!$J507)</f>
        <v>3</v>
      </c>
      <c r="Q507" s="73" t="str">
        <f t="shared" si="46"/>
        <v>ICB</v>
      </c>
      <c r="R507" s="75" t="str">
        <f t="shared" si="47"/>
        <v>CHINA</v>
      </c>
      <c r="S507" s="74" t="str">
        <f>IF(OR('RAW DATA'!$D507="",'RAW DATA'!$C507='RAW DATA'!$D507),"NO",IF('RAW DATA'!$C507&lt;'RAW DATA'!$D507,"YES","NO"))</f>
        <v>NO</v>
      </c>
      <c r="T507" s="75" t="str">
        <f>IF('RAW DATA'!$D507='RAW DATA'!$E507,"YES","NO")</f>
        <v>NO</v>
      </c>
      <c r="U507" s="73" t="str">
        <f>IF(('RAW DATA'!$D507-'RAW DATA'!$M507)&lt;=5,"YES","NO")</f>
        <v>YES</v>
      </c>
    </row>
    <row r="508" spans="1:21" x14ac:dyDescent="0.25">
      <c r="A508" s="89">
        <v>71</v>
      </c>
      <c r="B508" s="90">
        <v>5282763342</v>
      </c>
      <c r="C508" s="91">
        <v>45723</v>
      </c>
      <c r="D508" s="91">
        <v>45688</v>
      </c>
      <c r="E508" s="91">
        <v>45723</v>
      </c>
      <c r="F508" s="90">
        <v>247819993</v>
      </c>
      <c r="G508" s="92">
        <v>697</v>
      </c>
      <c r="H508" s="101" t="s">
        <v>14</v>
      </c>
      <c r="I508" s="93">
        <v>7730414199</v>
      </c>
      <c r="J508" s="94">
        <v>45722</v>
      </c>
      <c r="K508" s="90" t="s">
        <v>15</v>
      </c>
      <c r="L508" s="90" t="s">
        <v>33</v>
      </c>
      <c r="M508" s="91">
        <v>45685</v>
      </c>
      <c r="N508" s="91">
        <v>45720</v>
      </c>
      <c r="O508" s="95">
        <f t="shared" si="45"/>
        <v>1</v>
      </c>
      <c r="P508" s="95">
        <f>MONTH('RAW DATA'!$J508)</f>
        <v>3</v>
      </c>
      <c r="Q508" s="95" t="str">
        <f t="shared" si="46"/>
        <v>ICB</v>
      </c>
      <c r="R508" s="96" t="str">
        <f t="shared" si="47"/>
        <v>CHINA</v>
      </c>
      <c r="S508" s="90" t="str">
        <f>IF(OR('RAW DATA'!$D508="",'RAW DATA'!$C508='RAW DATA'!$D508),"NO",IF('RAW DATA'!$C508&lt;'RAW DATA'!$D508,"YES","NO"))</f>
        <v>NO</v>
      </c>
      <c r="T508" s="96" t="str">
        <f>IF('RAW DATA'!$D508='RAW DATA'!$E508,"YES","NO")</f>
        <v>NO</v>
      </c>
      <c r="U508" s="95" t="str">
        <f>IF(('RAW DATA'!$D508-'RAW DATA'!$M508)&lt;=5,"YES","NO")</f>
        <v>YES</v>
      </c>
    </row>
    <row r="509" spans="1:21" x14ac:dyDescent="0.25">
      <c r="A509" s="77">
        <v>71</v>
      </c>
      <c r="B509" s="74">
        <v>5282763343</v>
      </c>
      <c r="C509" s="76">
        <v>45723</v>
      </c>
      <c r="D509" s="76">
        <v>45688</v>
      </c>
      <c r="E509" s="76">
        <v>45723</v>
      </c>
      <c r="F509" s="74">
        <v>247819993</v>
      </c>
      <c r="G509" s="82">
        <v>10106</v>
      </c>
      <c r="H509" s="102" t="s">
        <v>14</v>
      </c>
      <c r="I509" s="83">
        <v>7730414199</v>
      </c>
      <c r="J509" s="84">
        <v>45722</v>
      </c>
      <c r="K509" s="74" t="s">
        <v>15</v>
      </c>
      <c r="L509" s="74" t="s">
        <v>33</v>
      </c>
      <c r="M509" s="76">
        <v>45685</v>
      </c>
      <c r="N509" s="76">
        <v>45720</v>
      </c>
      <c r="O509" s="73">
        <f t="shared" si="45"/>
        <v>1</v>
      </c>
      <c r="P509" s="73">
        <f>MONTH('RAW DATA'!$J509)</f>
        <v>3</v>
      </c>
      <c r="Q509" s="73" t="str">
        <f t="shared" si="46"/>
        <v>ICB</v>
      </c>
      <c r="R509" s="75" t="str">
        <f t="shared" si="47"/>
        <v>CHINA</v>
      </c>
      <c r="S509" s="74" t="str">
        <f>IF(OR('RAW DATA'!$D509="",'RAW DATA'!$C509='RAW DATA'!$D509),"NO",IF('RAW DATA'!$C509&lt;'RAW DATA'!$D509,"YES","NO"))</f>
        <v>NO</v>
      </c>
      <c r="T509" s="75" t="str">
        <f>IF('RAW DATA'!$D509='RAW DATA'!$E509,"YES","NO")</f>
        <v>NO</v>
      </c>
      <c r="U509" s="73" t="str">
        <f>IF(('RAW DATA'!$D509-'RAW DATA'!$M509)&lt;=5,"YES","NO")</f>
        <v>YES</v>
      </c>
    </row>
    <row r="510" spans="1:21" x14ac:dyDescent="0.25">
      <c r="A510" s="89">
        <v>71</v>
      </c>
      <c r="B510" s="90">
        <v>5282763345</v>
      </c>
      <c r="C510" s="91">
        <v>45723</v>
      </c>
      <c r="D510" s="91">
        <v>45688</v>
      </c>
      <c r="E510" s="91">
        <v>45723</v>
      </c>
      <c r="F510" s="90">
        <v>247819993</v>
      </c>
      <c r="G510" s="92">
        <v>697</v>
      </c>
      <c r="H510" s="101" t="s">
        <v>14</v>
      </c>
      <c r="I510" s="93">
        <v>7730414199</v>
      </c>
      <c r="J510" s="94">
        <v>45722</v>
      </c>
      <c r="K510" s="90" t="s">
        <v>15</v>
      </c>
      <c r="L510" s="90" t="s">
        <v>33</v>
      </c>
      <c r="M510" s="91">
        <v>45685</v>
      </c>
      <c r="N510" s="91">
        <v>45720</v>
      </c>
      <c r="O510" s="95">
        <f t="shared" si="45"/>
        <v>1</v>
      </c>
      <c r="P510" s="95">
        <f>MONTH('RAW DATA'!$J510)</f>
        <v>3</v>
      </c>
      <c r="Q510" s="95" t="str">
        <f t="shared" si="46"/>
        <v>ICB</v>
      </c>
      <c r="R510" s="96" t="str">
        <f t="shared" si="47"/>
        <v>CHINA</v>
      </c>
      <c r="S510" s="90" t="str">
        <f>IF(OR('RAW DATA'!$D510="",'RAW DATA'!$C510='RAW DATA'!$D510),"NO",IF('RAW DATA'!$C510&lt;'RAW DATA'!$D510,"YES","NO"))</f>
        <v>NO</v>
      </c>
      <c r="T510" s="96" t="str">
        <f>IF('RAW DATA'!$D510='RAW DATA'!$E510,"YES","NO")</f>
        <v>NO</v>
      </c>
      <c r="U510" s="95" t="str">
        <f>IF(('RAW DATA'!$D510-'RAW DATA'!$M510)&lt;=5,"YES","NO")</f>
        <v>YES</v>
      </c>
    </row>
    <row r="511" spans="1:21" x14ac:dyDescent="0.25">
      <c r="A511" s="77">
        <v>71</v>
      </c>
      <c r="B511" s="74">
        <v>5282763347</v>
      </c>
      <c r="C511" s="76">
        <v>45723</v>
      </c>
      <c r="D511" s="76">
        <v>45688</v>
      </c>
      <c r="E511" s="76">
        <v>45723</v>
      </c>
      <c r="F511" s="74">
        <v>247819993</v>
      </c>
      <c r="G511" s="82">
        <v>20525</v>
      </c>
      <c r="H511" s="102" t="s">
        <v>14</v>
      </c>
      <c r="I511" s="83">
        <v>7730414199</v>
      </c>
      <c r="J511" s="84">
        <v>45722</v>
      </c>
      <c r="K511" s="74" t="s">
        <v>15</v>
      </c>
      <c r="L511" s="74" t="s">
        <v>33</v>
      </c>
      <c r="M511" s="76">
        <v>45685</v>
      </c>
      <c r="N511" s="76">
        <v>45720</v>
      </c>
      <c r="O511" s="73">
        <f t="shared" si="45"/>
        <v>1</v>
      </c>
      <c r="P511" s="73">
        <f>MONTH('RAW DATA'!$J511)</f>
        <v>3</v>
      </c>
      <c r="Q511" s="73" t="str">
        <f t="shared" si="46"/>
        <v>ICB</v>
      </c>
      <c r="R511" s="75" t="str">
        <f t="shared" si="47"/>
        <v>CHINA</v>
      </c>
      <c r="S511" s="74" t="str">
        <f>IF(OR('RAW DATA'!$D511="",'RAW DATA'!$C511='RAW DATA'!$D511),"NO",IF('RAW DATA'!$C511&lt;'RAW DATA'!$D511,"YES","NO"))</f>
        <v>NO</v>
      </c>
      <c r="T511" s="75" t="str">
        <f>IF('RAW DATA'!$D511='RAW DATA'!$E511,"YES","NO")</f>
        <v>NO</v>
      </c>
      <c r="U511" s="73" t="str">
        <f>IF(('RAW DATA'!$D511-'RAW DATA'!$M511)&lt;=5,"YES","NO")</f>
        <v>YES</v>
      </c>
    </row>
    <row r="512" spans="1:21" x14ac:dyDescent="0.25">
      <c r="A512" s="89">
        <v>71</v>
      </c>
      <c r="B512" s="90">
        <v>5282763348</v>
      </c>
      <c r="C512" s="91">
        <v>45723</v>
      </c>
      <c r="D512" s="91">
        <v>45688</v>
      </c>
      <c r="E512" s="91">
        <v>45723</v>
      </c>
      <c r="F512" s="90">
        <v>247819993</v>
      </c>
      <c r="G512" s="92">
        <v>3753</v>
      </c>
      <c r="H512" s="101" t="s">
        <v>14</v>
      </c>
      <c r="I512" s="93">
        <v>7730414199</v>
      </c>
      <c r="J512" s="94">
        <v>45722</v>
      </c>
      <c r="K512" s="90" t="s">
        <v>15</v>
      </c>
      <c r="L512" s="90" t="s">
        <v>33</v>
      </c>
      <c r="M512" s="91">
        <v>45685</v>
      </c>
      <c r="N512" s="91">
        <v>45720</v>
      </c>
      <c r="O512" s="95">
        <f t="shared" si="45"/>
        <v>1</v>
      </c>
      <c r="P512" s="95">
        <f>MONTH('RAW DATA'!$J512)</f>
        <v>3</v>
      </c>
      <c r="Q512" s="95" t="str">
        <f t="shared" si="46"/>
        <v>ICB</v>
      </c>
      <c r="R512" s="96" t="str">
        <f t="shared" si="47"/>
        <v>CHINA</v>
      </c>
      <c r="S512" s="90" t="str">
        <f>IF(OR('RAW DATA'!$D512="",'RAW DATA'!$C512='RAW DATA'!$D512),"NO",IF('RAW DATA'!$C512&lt;'RAW DATA'!$D512,"YES","NO"))</f>
        <v>NO</v>
      </c>
      <c r="T512" s="96" t="str">
        <f>IF('RAW DATA'!$D512='RAW DATA'!$E512,"YES","NO")</f>
        <v>NO</v>
      </c>
      <c r="U512" s="95" t="str">
        <f>IF(('RAW DATA'!$D512-'RAW DATA'!$M512)&lt;=5,"YES","NO")</f>
        <v>YES</v>
      </c>
    </row>
    <row r="513" spans="1:21" x14ac:dyDescent="0.25">
      <c r="A513" s="77">
        <v>71</v>
      </c>
      <c r="B513" s="74">
        <v>5282763354</v>
      </c>
      <c r="C513" s="76">
        <v>45723</v>
      </c>
      <c r="D513" s="76">
        <v>45688</v>
      </c>
      <c r="E513" s="76">
        <v>45723</v>
      </c>
      <c r="F513" s="74">
        <v>247819993</v>
      </c>
      <c r="G513" s="82">
        <v>41695</v>
      </c>
      <c r="H513" s="102" t="s">
        <v>14</v>
      </c>
      <c r="I513" s="83">
        <v>7730414199</v>
      </c>
      <c r="J513" s="84">
        <v>45722</v>
      </c>
      <c r="K513" s="74" t="s">
        <v>15</v>
      </c>
      <c r="L513" s="74" t="s">
        <v>33</v>
      </c>
      <c r="M513" s="76">
        <v>45685</v>
      </c>
      <c r="N513" s="76">
        <v>45720</v>
      </c>
      <c r="O513" s="73">
        <f t="shared" si="45"/>
        <v>1</v>
      </c>
      <c r="P513" s="73">
        <f>MONTH('RAW DATA'!$J513)</f>
        <v>3</v>
      </c>
      <c r="Q513" s="73" t="str">
        <f t="shared" si="46"/>
        <v>ICB</v>
      </c>
      <c r="R513" s="75" t="str">
        <f t="shared" si="47"/>
        <v>CHINA</v>
      </c>
      <c r="S513" s="74" t="str">
        <f>IF(OR('RAW DATA'!$D513="",'RAW DATA'!$C513='RAW DATA'!$D513),"NO",IF('RAW DATA'!$C513&lt;'RAW DATA'!$D513,"YES","NO"))</f>
        <v>NO</v>
      </c>
      <c r="T513" s="75" t="str">
        <f>IF('RAW DATA'!$D513='RAW DATA'!$E513,"YES","NO")</f>
        <v>NO</v>
      </c>
      <c r="U513" s="73" t="str">
        <f>IF(('RAW DATA'!$D513-'RAW DATA'!$M513)&lt;=5,"YES","NO")</f>
        <v>YES</v>
      </c>
    </row>
    <row r="514" spans="1:21" x14ac:dyDescent="0.25">
      <c r="A514" s="89">
        <v>71</v>
      </c>
      <c r="B514" s="90">
        <v>5282763355</v>
      </c>
      <c r="C514" s="91">
        <v>45723</v>
      </c>
      <c r="D514" s="91">
        <v>45688</v>
      </c>
      <c r="E514" s="91">
        <v>45723</v>
      </c>
      <c r="F514" s="90">
        <v>247819993</v>
      </c>
      <c r="G514" s="92">
        <v>13145</v>
      </c>
      <c r="H514" s="101" t="s">
        <v>14</v>
      </c>
      <c r="I514" s="93">
        <v>7730414199</v>
      </c>
      <c r="J514" s="94">
        <v>45722</v>
      </c>
      <c r="K514" s="90" t="s">
        <v>15</v>
      </c>
      <c r="L514" s="90" t="s">
        <v>33</v>
      </c>
      <c r="M514" s="91">
        <v>45685</v>
      </c>
      <c r="N514" s="91">
        <v>45720</v>
      </c>
      <c r="O514" s="95">
        <f t="shared" si="45"/>
        <v>1</v>
      </c>
      <c r="P514" s="95">
        <f>MONTH('RAW DATA'!$J514)</f>
        <v>3</v>
      </c>
      <c r="Q514" s="95" t="str">
        <f t="shared" si="46"/>
        <v>ICB</v>
      </c>
      <c r="R514" s="96" t="str">
        <f t="shared" si="47"/>
        <v>CHINA</v>
      </c>
      <c r="S514" s="90" t="str">
        <f>IF(OR('RAW DATA'!$D514="",'RAW DATA'!$C514='RAW DATA'!$D514),"NO",IF('RAW DATA'!$C514&lt;'RAW DATA'!$D514,"YES","NO"))</f>
        <v>NO</v>
      </c>
      <c r="T514" s="96" t="str">
        <f>IF('RAW DATA'!$D514='RAW DATA'!$E514,"YES","NO")</f>
        <v>NO</v>
      </c>
      <c r="U514" s="95" t="str">
        <f>IF(('RAW DATA'!$D514-'RAW DATA'!$M514)&lt;=5,"YES","NO")</f>
        <v>YES</v>
      </c>
    </row>
    <row r="515" spans="1:21" x14ac:dyDescent="0.25">
      <c r="A515" s="77">
        <v>71</v>
      </c>
      <c r="B515" s="74">
        <v>5282763357</v>
      </c>
      <c r="C515" s="76">
        <v>45723</v>
      </c>
      <c r="D515" s="76">
        <v>45688</v>
      </c>
      <c r="E515" s="76">
        <v>45723</v>
      </c>
      <c r="F515" s="74">
        <v>247819993</v>
      </c>
      <c r="G515" s="82">
        <v>2709</v>
      </c>
      <c r="H515" s="102" t="s">
        <v>14</v>
      </c>
      <c r="I515" s="83">
        <v>7730414199</v>
      </c>
      <c r="J515" s="84">
        <v>45722</v>
      </c>
      <c r="K515" s="74" t="s">
        <v>15</v>
      </c>
      <c r="L515" s="74" t="s">
        <v>33</v>
      </c>
      <c r="M515" s="76">
        <v>45685</v>
      </c>
      <c r="N515" s="76">
        <v>45720</v>
      </c>
      <c r="O515" s="73">
        <f t="shared" si="45"/>
        <v>1</v>
      </c>
      <c r="P515" s="73">
        <f>MONTH('RAW DATA'!$J515)</f>
        <v>3</v>
      </c>
      <c r="Q515" s="73" t="str">
        <f t="shared" si="46"/>
        <v>ICB</v>
      </c>
      <c r="R515" s="75" t="str">
        <f t="shared" si="47"/>
        <v>CHINA</v>
      </c>
      <c r="S515" s="74" t="str">
        <f>IF(OR('RAW DATA'!$D515="",'RAW DATA'!$C515='RAW DATA'!$D515),"NO",IF('RAW DATA'!$C515&lt;'RAW DATA'!$D515,"YES","NO"))</f>
        <v>NO</v>
      </c>
      <c r="T515" s="75" t="str">
        <f>IF('RAW DATA'!$D515='RAW DATA'!$E515,"YES","NO")</f>
        <v>NO</v>
      </c>
      <c r="U515" s="73" t="str">
        <f>IF(('RAW DATA'!$D515-'RAW DATA'!$M515)&lt;=5,"YES","NO")</f>
        <v>YES</v>
      </c>
    </row>
    <row r="516" spans="1:21" x14ac:dyDescent="0.25">
      <c r="A516" s="89">
        <v>71</v>
      </c>
      <c r="B516" s="90">
        <v>5282763358</v>
      </c>
      <c r="C516" s="91">
        <v>45723</v>
      </c>
      <c r="D516" s="91">
        <v>45688</v>
      </c>
      <c r="E516" s="91">
        <v>45723</v>
      </c>
      <c r="F516" s="90">
        <v>247819993</v>
      </c>
      <c r="G516" s="92">
        <v>687</v>
      </c>
      <c r="H516" s="101" t="s">
        <v>14</v>
      </c>
      <c r="I516" s="93">
        <v>7730414199</v>
      </c>
      <c r="J516" s="94">
        <v>45722</v>
      </c>
      <c r="K516" s="90" t="s">
        <v>15</v>
      </c>
      <c r="L516" s="90" t="s">
        <v>33</v>
      </c>
      <c r="M516" s="91">
        <v>45685</v>
      </c>
      <c r="N516" s="91">
        <v>45720</v>
      </c>
      <c r="O516" s="95">
        <f t="shared" si="45"/>
        <v>1</v>
      </c>
      <c r="P516" s="95">
        <f>MONTH('RAW DATA'!$J516)</f>
        <v>3</v>
      </c>
      <c r="Q516" s="95" t="str">
        <f t="shared" si="46"/>
        <v>ICB</v>
      </c>
      <c r="R516" s="96" t="str">
        <f t="shared" si="47"/>
        <v>CHINA</v>
      </c>
      <c r="S516" s="90" t="str">
        <f>IF(OR('RAW DATA'!$D516="",'RAW DATA'!$C516='RAW DATA'!$D516),"NO",IF('RAW DATA'!$C516&lt;'RAW DATA'!$D516,"YES","NO"))</f>
        <v>NO</v>
      </c>
      <c r="T516" s="96" t="str">
        <f>IF('RAW DATA'!$D516='RAW DATA'!$E516,"YES","NO")</f>
        <v>NO</v>
      </c>
      <c r="U516" s="95" t="str">
        <f>IF(('RAW DATA'!$D516-'RAW DATA'!$M516)&lt;=5,"YES","NO")</f>
        <v>YES</v>
      </c>
    </row>
    <row r="517" spans="1:21" x14ac:dyDescent="0.25">
      <c r="A517" s="77">
        <v>71</v>
      </c>
      <c r="B517" s="74">
        <v>5282763359</v>
      </c>
      <c r="C517" s="76">
        <v>45723</v>
      </c>
      <c r="D517" s="76">
        <v>45688</v>
      </c>
      <c r="E517" s="76">
        <v>45723</v>
      </c>
      <c r="F517" s="74">
        <v>247819993</v>
      </c>
      <c r="G517" s="82">
        <v>1334</v>
      </c>
      <c r="H517" s="102" t="s">
        <v>14</v>
      </c>
      <c r="I517" s="83">
        <v>7730414199</v>
      </c>
      <c r="J517" s="84">
        <v>45722</v>
      </c>
      <c r="K517" s="74" t="s">
        <v>15</v>
      </c>
      <c r="L517" s="74" t="s">
        <v>33</v>
      </c>
      <c r="M517" s="76">
        <v>45685</v>
      </c>
      <c r="N517" s="76">
        <v>45720</v>
      </c>
      <c r="O517" s="73">
        <f t="shared" si="45"/>
        <v>1</v>
      </c>
      <c r="P517" s="73">
        <f>MONTH('RAW DATA'!$J517)</f>
        <v>3</v>
      </c>
      <c r="Q517" s="73" t="str">
        <f t="shared" si="46"/>
        <v>ICB</v>
      </c>
      <c r="R517" s="75" t="str">
        <f t="shared" si="47"/>
        <v>CHINA</v>
      </c>
      <c r="S517" s="74" t="str">
        <f>IF(OR('RAW DATA'!$D517="",'RAW DATA'!$C517='RAW DATA'!$D517),"NO",IF('RAW DATA'!$C517&lt;'RAW DATA'!$D517,"YES","NO"))</f>
        <v>NO</v>
      </c>
      <c r="T517" s="75" t="str">
        <f>IF('RAW DATA'!$D517='RAW DATA'!$E517,"YES","NO")</f>
        <v>NO</v>
      </c>
      <c r="U517" s="73" t="str">
        <f>IF(('RAW DATA'!$D517-'RAW DATA'!$M517)&lt;=5,"YES","NO")</f>
        <v>YES</v>
      </c>
    </row>
    <row r="518" spans="1:21" x14ac:dyDescent="0.25">
      <c r="A518" s="89">
        <v>71</v>
      </c>
      <c r="B518" s="90">
        <v>5282763361</v>
      </c>
      <c r="C518" s="91">
        <v>45723</v>
      </c>
      <c r="D518" s="91">
        <v>45688</v>
      </c>
      <c r="E518" s="91">
        <v>45723</v>
      </c>
      <c r="F518" s="90">
        <v>247819993</v>
      </c>
      <c r="G518" s="92">
        <v>2145</v>
      </c>
      <c r="H518" s="101" t="s">
        <v>14</v>
      </c>
      <c r="I518" s="93">
        <v>7730414199</v>
      </c>
      <c r="J518" s="94">
        <v>45722</v>
      </c>
      <c r="K518" s="90" t="s">
        <v>15</v>
      </c>
      <c r="L518" s="90" t="s">
        <v>33</v>
      </c>
      <c r="M518" s="91">
        <v>45685</v>
      </c>
      <c r="N518" s="91">
        <v>45720</v>
      </c>
      <c r="O518" s="95">
        <f t="shared" si="45"/>
        <v>1</v>
      </c>
      <c r="P518" s="95">
        <f>MONTH('RAW DATA'!$J518)</f>
        <v>3</v>
      </c>
      <c r="Q518" s="95" t="str">
        <f t="shared" si="46"/>
        <v>ICB</v>
      </c>
      <c r="R518" s="96" t="str">
        <f t="shared" si="47"/>
        <v>CHINA</v>
      </c>
      <c r="S518" s="90" t="str">
        <f>IF(OR('RAW DATA'!$D518="",'RAW DATA'!$C518='RAW DATA'!$D518),"NO",IF('RAW DATA'!$C518&lt;'RAW DATA'!$D518,"YES","NO"))</f>
        <v>NO</v>
      </c>
      <c r="T518" s="96" t="str">
        <f>IF('RAW DATA'!$D518='RAW DATA'!$E518,"YES","NO")</f>
        <v>NO</v>
      </c>
      <c r="U518" s="95" t="str">
        <f>IF(('RAW DATA'!$D518-'RAW DATA'!$M518)&lt;=5,"YES","NO")</f>
        <v>YES</v>
      </c>
    </row>
    <row r="519" spans="1:21" x14ac:dyDescent="0.25">
      <c r="A519" s="77">
        <v>71</v>
      </c>
      <c r="B519" s="74">
        <v>5282763362</v>
      </c>
      <c r="C519" s="76">
        <v>45723</v>
      </c>
      <c r="D519" s="76">
        <v>45688</v>
      </c>
      <c r="E519" s="76">
        <v>45723</v>
      </c>
      <c r="F519" s="74">
        <v>247819993</v>
      </c>
      <c r="G519" s="82">
        <v>114</v>
      </c>
      <c r="H519" s="102" t="s">
        <v>14</v>
      </c>
      <c r="I519" s="83">
        <v>7730414199</v>
      </c>
      <c r="J519" s="84">
        <v>45722</v>
      </c>
      <c r="K519" s="74" t="s">
        <v>15</v>
      </c>
      <c r="L519" s="74" t="s">
        <v>33</v>
      </c>
      <c r="M519" s="76">
        <v>45685</v>
      </c>
      <c r="N519" s="76">
        <v>45720</v>
      </c>
      <c r="O519" s="73">
        <f t="shared" si="45"/>
        <v>1</v>
      </c>
      <c r="P519" s="73">
        <f>MONTH('RAW DATA'!$J519)</f>
        <v>3</v>
      </c>
      <c r="Q519" s="73" t="str">
        <f t="shared" si="46"/>
        <v>ICB</v>
      </c>
      <c r="R519" s="75" t="str">
        <f t="shared" si="47"/>
        <v>CHINA</v>
      </c>
      <c r="S519" s="74" t="str">
        <f>IF(OR('RAW DATA'!$D519="",'RAW DATA'!$C519='RAW DATA'!$D519),"NO",IF('RAW DATA'!$C519&lt;'RAW DATA'!$D519,"YES","NO"))</f>
        <v>NO</v>
      </c>
      <c r="T519" s="75" t="str">
        <f>IF('RAW DATA'!$D519='RAW DATA'!$E519,"YES","NO")</f>
        <v>NO</v>
      </c>
      <c r="U519" s="73" t="str">
        <f>IF(('RAW DATA'!$D519-'RAW DATA'!$M519)&lt;=5,"YES","NO")</f>
        <v>YES</v>
      </c>
    </row>
    <row r="520" spans="1:21" x14ac:dyDescent="0.25">
      <c r="A520" s="89">
        <v>71</v>
      </c>
      <c r="B520" s="90">
        <v>5282763363</v>
      </c>
      <c r="C520" s="91">
        <v>45723</v>
      </c>
      <c r="D520" s="91">
        <v>45688</v>
      </c>
      <c r="E520" s="91">
        <v>45723</v>
      </c>
      <c r="F520" s="90">
        <v>247819993</v>
      </c>
      <c r="G520" s="92">
        <v>6967</v>
      </c>
      <c r="H520" s="101" t="s">
        <v>14</v>
      </c>
      <c r="I520" s="93">
        <v>7730414199</v>
      </c>
      <c r="J520" s="94">
        <v>45722</v>
      </c>
      <c r="K520" s="90" t="s">
        <v>15</v>
      </c>
      <c r="L520" s="90" t="s">
        <v>33</v>
      </c>
      <c r="M520" s="91">
        <v>45685</v>
      </c>
      <c r="N520" s="91">
        <v>45720</v>
      </c>
      <c r="O520" s="95">
        <f t="shared" si="45"/>
        <v>1</v>
      </c>
      <c r="P520" s="95">
        <f>MONTH('RAW DATA'!$J520)</f>
        <v>3</v>
      </c>
      <c r="Q520" s="95" t="str">
        <f t="shared" si="46"/>
        <v>ICB</v>
      </c>
      <c r="R520" s="96" t="str">
        <f t="shared" si="47"/>
        <v>CHINA</v>
      </c>
      <c r="S520" s="90" t="str">
        <f>IF(OR('RAW DATA'!$D520="",'RAW DATA'!$C520='RAW DATA'!$D520),"NO",IF('RAW DATA'!$C520&lt;'RAW DATA'!$D520,"YES","NO"))</f>
        <v>NO</v>
      </c>
      <c r="T520" s="96" t="str">
        <f>IF('RAW DATA'!$D520='RAW DATA'!$E520,"YES","NO")</f>
        <v>NO</v>
      </c>
      <c r="U520" s="95" t="str">
        <f>IF(('RAW DATA'!$D520-'RAW DATA'!$M520)&lt;=5,"YES","NO")</f>
        <v>YES</v>
      </c>
    </row>
    <row r="521" spans="1:21" x14ac:dyDescent="0.25">
      <c r="A521" s="77">
        <v>71</v>
      </c>
      <c r="B521" s="74">
        <v>5282763364</v>
      </c>
      <c r="C521" s="76">
        <v>45723</v>
      </c>
      <c r="D521" s="76">
        <v>45688</v>
      </c>
      <c r="E521" s="76">
        <v>45723</v>
      </c>
      <c r="F521" s="74">
        <v>247819993</v>
      </c>
      <c r="G521" s="82">
        <v>1392</v>
      </c>
      <c r="H521" s="102" t="s">
        <v>14</v>
      </c>
      <c r="I521" s="83">
        <v>7730414199</v>
      </c>
      <c r="J521" s="84">
        <v>45722</v>
      </c>
      <c r="K521" s="74" t="s">
        <v>15</v>
      </c>
      <c r="L521" s="74" t="s">
        <v>33</v>
      </c>
      <c r="M521" s="76">
        <v>45685</v>
      </c>
      <c r="N521" s="76">
        <v>45720</v>
      </c>
      <c r="O521" s="73">
        <f t="shared" ref="O521" si="48">IF(D521="", "", IF(YEAR(D521)=2024, "", MONTH(D521)))</f>
        <v>1</v>
      </c>
      <c r="P521" s="73">
        <f>MONTH('RAW DATA'!$J521)</f>
        <v>3</v>
      </c>
      <c r="Q521" s="73" t="str">
        <f t="shared" ref="Q521" si="49">IF(OR(A521=71,A521=1595,A521=1588,A521=1594,A521=3547,A521=1571,A521=1538,A521=1570,A521=1569,A521=1590,A521=1591,A521=1589,A521=515,A521=1572,A521=3546,A521=1592,A521=3548,A521=122,A521=10171,A521=40,A521=35,A521=95,A521=381,A521=136,A521=375),"ICB","Vendor")</f>
        <v>ICB</v>
      </c>
      <c r="R521" s="75" t="str">
        <f t="shared" ref="R521" si="50">IF(OR(A521=71,A521=515,A521=1592,A521=1589,A521=1591,A521=1571,A521=1572),"CHINA",IF(A521=35,"POLAND",
IF(A521=10171,"VIETNAM",
IF(A521=381,"TURKEY",
IF(A521=375,"CAMBODIA",
IF(A521=40,"AUSTRALIA",""))))))</f>
        <v>CHINA</v>
      </c>
      <c r="S521" s="74" t="str">
        <f>IF(OR('RAW DATA'!$D521="",'RAW DATA'!$C521='RAW DATA'!$D521),"NO",IF('RAW DATA'!$C521&lt;'RAW DATA'!$D521,"YES","NO"))</f>
        <v>NO</v>
      </c>
      <c r="T521" s="75" t="str">
        <f>IF('RAW DATA'!$D521='RAW DATA'!$E521,"YES","NO")</f>
        <v>NO</v>
      </c>
      <c r="U521" s="73" t="str">
        <f>IF(('RAW DATA'!$D521-'RAW DATA'!$M521)&lt;=5,"YES","NO")</f>
        <v>YES</v>
      </c>
    </row>
    <row r="522" spans="1:21" x14ac:dyDescent="0.25">
      <c r="A522" s="89">
        <v>71</v>
      </c>
      <c r="B522" s="90">
        <v>5282763365</v>
      </c>
      <c r="C522" s="91">
        <v>45723</v>
      </c>
      <c r="D522" s="91">
        <v>45688</v>
      </c>
      <c r="E522" s="91">
        <v>45723</v>
      </c>
      <c r="F522" s="90">
        <v>247819993</v>
      </c>
      <c r="G522" s="92">
        <v>7309</v>
      </c>
      <c r="H522" s="101" t="s">
        <v>14</v>
      </c>
      <c r="I522" s="93">
        <v>7730414199</v>
      </c>
      <c r="J522" s="94">
        <v>45722</v>
      </c>
      <c r="K522" s="90" t="s">
        <v>15</v>
      </c>
      <c r="L522" s="90" t="s">
        <v>33</v>
      </c>
      <c r="M522" s="91">
        <v>45685</v>
      </c>
      <c r="N522" s="91">
        <v>45720</v>
      </c>
      <c r="O522" s="95">
        <f t="shared" ref="O522:O537" si="51">IF(D522="", "", IF(YEAR(D522)=2024, "", MONTH(D522)))</f>
        <v>1</v>
      </c>
      <c r="P522" s="95">
        <f>MONTH('RAW DATA'!$J522)</f>
        <v>3</v>
      </c>
      <c r="Q522" s="95" t="str">
        <f t="shared" ref="Q522:Q534" si="52">IF(OR(A522=71,A522=1595,A522=1588,A522=1594,A522=3547,A522=1571,A522=1538,A522=1570,A522=1569,A522=1590,A522=1591,A522=1589,A522=515,A522=1572,A522=3546,A522=1592,A522=3548,A522=122,A522=10171,A522=40,A522=35,A522=95,A522=381,A522=136,A522=375),"ICB","Vendor")</f>
        <v>ICB</v>
      </c>
      <c r="R522" s="96" t="str">
        <f t="shared" ref="R522:R537" si="53">IF(OR(A522=71,A522=515,A522=1592,A522=1589,A522=1591,A522=1571,A522=1572),"CHINA",IF(A522=35,"POLAND",
IF(A522=10171,"VIETNAM",
IF(A522=381,"TURKEY",
IF(A522=375,"CAMBODIA",
IF(A522=40,"AUSTRALIA",""))))))</f>
        <v>CHINA</v>
      </c>
      <c r="S522" s="90" t="str">
        <f>IF(OR('RAW DATA'!$D522="",'RAW DATA'!$C522='RAW DATA'!$D522),"NO",IF('RAW DATA'!$C522&lt;'RAW DATA'!$D522,"YES","NO"))</f>
        <v>NO</v>
      </c>
      <c r="T522" s="96" t="str">
        <f>IF('RAW DATA'!$D522='RAW DATA'!$E522,"YES","NO")</f>
        <v>NO</v>
      </c>
      <c r="U522" s="95" t="str">
        <f>IF(('RAW DATA'!$D522-'RAW DATA'!$M522)&lt;=5,"YES","NO")</f>
        <v>YES</v>
      </c>
    </row>
    <row r="523" spans="1:21" x14ac:dyDescent="0.25">
      <c r="A523" s="77">
        <v>71</v>
      </c>
      <c r="B523" s="74">
        <v>5282763366</v>
      </c>
      <c r="C523" s="76">
        <v>45723</v>
      </c>
      <c r="D523" s="76">
        <v>45688</v>
      </c>
      <c r="E523" s="76">
        <v>45723</v>
      </c>
      <c r="F523" s="74">
        <v>247819993</v>
      </c>
      <c r="G523" s="82">
        <v>248</v>
      </c>
      <c r="H523" s="102" t="s">
        <v>14</v>
      </c>
      <c r="I523" s="83">
        <v>7730414199</v>
      </c>
      <c r="J523" s="84">
        <v>45722</v>
      </c>
      <c r="K523" s="74" t="s">
        <v>15</v>
      </c>
      <c r="L523" s="74" t="s">
        <v>33</v>
      </c>
      <c r="M523" s="76">
        <v>45685</v>
      </c>
      <c r="N523" s="76">
        <v>45720</v>
      </c>
      <c r="O523" s="73">
        <f t="shared" si="51"/>
        <v>1</v>
      </c>
      <c r="P523" s="73">
        <f>MONTH('RAW DATA'!$J523)</f>
        <v>3</v>
      </c>
      <c r="Q523" s="73" t="str">
        <f t="shared" si="52"/>
        <v>ICB</v>
      </c>
      <c r="R523" s="75" t="str">
        <f t="shared" si="53"/>
        <v>CHINA</v>
      </c>
      <c r="S523" s="74" t="str">
        <f>IF(OR('RAW DATA'!$D523="",'RAW DATA'!$C523='RAW DATA'!$D523),"NO",IF('RAW DATA'!$C523&lt;'RAW DATA'!$D523,"YES","NO"))</f>
        <v>NO</v>
      </c>
      <c r="T523" s="75" t="str">
        <f>IF('RAW DATA'!$D523='RAW DATA'!$E523,"YES","NO")</f>
        <v>NO</v>
      </c>
      <c r="U523" s="73" t="str">
        <f>IF(('RAW DATA'!$D523-'RAW DATA'!$M523)&lt;=5,"YES","NO")</f>
        <v>YES</v>
      </c>
    </row>
    <row r="524" spans="1:21" x14ac:dyDescent="0.25">
      <c r="A524" s="89">
        <v>71</v>
      </c>
      <c r="B524" s="90">
        <v>5282763367</v>
      </c>
      <c r="C524" s="91">
        <v>45723</v>
      </c>
      <c r="D524" s="91">
        <v>45688</v>
      </c>
      <c r="E524" s="91">
        <v>45723</v>
      </c>
      <c r="F524" s="90">
        <v>247819993</v>
      </c>
      <c r="G524" s="92">
        <v>15651</v>
      </c>
      <c r="H524" s="101" t="s">
        <v>14</v>
      </c>
      <c r="I524" s="93">
        <v>7730414199</v>
      </c>
      <c r="J524" s="94">
        <v>45722</v>
      </c>
      <c r="K524" s="90" t="s">
        <v>15</v>
      </c>
      <c r="L524" s="90" t="s">
        <v>33</v>
      </c>
      <c r="M524" s="91">
        <v>45685</v>
      </c>
      <c r="N524" s="91">
        <v>45720</v>
      </c>
      <c r="O524" s="95">
        <f t="shared" si="51"/>
        <v>1</v>
      </c>
      <c r="P524" s="95">
        <f>MONTH('RAW DATA'!$J524)</f>
        <v>3</v>
      </c>
      <c r="Q524" s="95" t="str">
        <f t="shared" si="52"/>
        <v>ICB</v>
      </c>
      <c r="R524" s="96" t="str">
        <f t="shared" si="53"/>
        <v>CHINA</v>
      </c>
      <c r="S524" s="90" t="str">
        <f>IF(OR('RAW DATA'!$D524="",'RAW DATA'!$C524='RAW DATA'!$D524),"NO",IF('RAW DATA'!$C524&lt;'RAW DATA'!$D524,"YES","NO"))</f>
        <v>NO</v>
      </c>
      <c r="T524" s="96" t="str">
        <f>IF('RAW DATA'!$D524='RAW DATA'!$E524,"YES","NO")</f>
        <v>NO</v>
      </c>
      <c r="U524" s="95" t="str">
        <f>IF(('RAW DATA'!$D524-'RAW DATA'!$M524)&lt;=5,"YES","NO")</f>
        <v>YES</v>
      </c>
    </row>
    <row r="525" spans="1:21" x14ac:dyDescent="0.25">
      <c r="A525" s="77">
        <v>71</v>
      </c>
      <c r="B525" s="74">
        <v>5282763368</v>
      </c>
      <c r="C525" s="76">
        <v>45723</v>
      </c>
      <c r="D525" s="76">
        <v>45688</v>
      </c>
      <c r="E525" s="76">
        <v>45723</v>
      </c>
      <c r="F525" s="74">
        <v>247819993</v>
      </c>
      <c r="G525" s="82">
        <v>10256</v>
      </c>
      <c r="H525" s="102" t="s">
        <v>14</v>
      </c>
      <c r="I525" s="83">
        <v>7730414199</v>
      </c>
      <c r="J525" s="84">
        <v>45722</v>
      </c>
      <c r="K525" s="74" t="s">
        <v>15</v>
      </c>
      <c r="L525" s="74" t="s">
        <v>33</v>
      </c>
      <c r="M525" s="76">
        <v>45685</v>
      </c>
      <c r="N525" s="76">
        <v>45720</v>
      </c>
      <c r="O525" s="73">
        <f t="shared" si="51"/>
        <v>1</v>
      </c>
      <c r="P525" s="73">
        <f>MONTH('RAW DATA'!$J525)</f>
        <v>3</v>
      </c>
      <c r="Q525" s="73" t="str">
        <f t="shared" si="52"/>
        <v>ICB</v>
      </c>
      <c r="R525" s="75" t="str">
        <f t="shared" si="53"/>
        <v>CHINA</v>
      </c>
      <c r="S525" s="74" t="str">
        <f>IF(OR('RAW DATA'!$D525="",'RAW DATA'!$C525='RAW DATA'!$D525),"NO",IF('RAW DATA'!$C525&lt;'RAW DATA'!$D525,"YES","NO"))</f>
        <v>NO</v>
      </c>
      <c r="T525" s="75" t="str">
        <f>IF('RAW DATA'!$D525='RAW DATA'!$E525,"YES","NO")</f>
        <v>NO</v>
      </c>
      <c r="U525" s="73" t="str">
        <f>IF(('RAW DATA'!$D525-'RAW DATA'!$M525)&lt;=5,"YES","NO")</f>
        <v>YES</v>
      </c>
    </row>
    <row r="526" spans="1:21" x14ac:dyDescent="0.25">
      <c r="A526" s="89">
        <v>71</v>
      </c>
      <c r="B526" s="90">
        <v>5282763369</v>
      </c>
      <c r="C526" s="91">
        <v>45723</v>
      </c>
      <c r="D526" s="91">
        <v>45688</v>
      </c>
      <c r="E526" s="91">
        <v>45723</v>
      </c>
      <c r="F526" s="90">
        <v>247819993</v>
      </c>
      <c r="G526" s="92">
        <v>731</v>
      </c>
      <c r="H526" s="101" t="s">
        <v>14</v>
      </c>
      <c r="I526" s="93">
        <v>7730414199</v>
      </c>
      <c r="J526" s="94">
        <v>45722</v>
      </c>
      <c r="K526" s="90" t="s">
        <v>15</v>
      </c>
      <c r="L526" s="90" t="s">
        <v>33</v>
      </c>
      <c r="M526" s="91">
        <v>45685</v>
      </c>
      <c r="N526" s="91">
        <v>45720</v>
      </c>
      <c r="O526" s="95">
        <f t="shared" si="51"/>
        <v>1</v>
      </c>
      <c r="P526" s="95">
        <f>MONTH('RAW DATA'!$J526)</f>
        <v>3</v>
      </c>
      <c r="Q526" s="95" t="str">
        <f t="shared" si="52"/>
        <v>ICB</v>
      </c>
      <c r="R526" s="96" t="str">
        <f t="shared" si="53"/>
        <v>CHINA</v>
      </c>
      <c r="S526" s="90" t="str">
        <f>IF(OR('RAW DATA'!$D526="",'RAW DATA'!$C526='RAW DATA'!$D526),"NO",IF('RAW DATA'!$C526&lt;'RAW DATA'!$D526,"YES","NO"))</f>
        <v>NO</v>
      </c>
      <c r="T526" s="96" t="str">
        <f>IF('RAW DATA'!$D526='RAW DATA'!$E526,"YES","NO")</f>
        <v>NO</v>
      </c>
      <c r="U526" s="95" t="str">
        <f>IF(('RAW DATA'!$D526-'RAW DATA'!$M526)&lt;=5,"YES","NO")</f>
        <v>YES</v>
      </c>
    </row>
    <row r="527" spans="1:21" x14ac:dyDescent="0.25">
      <c r="A527" s="77">
        <v>71</v>
      </c>
      <c r="B527" s="74">
        <v>5282763370</v>
      </c>
      <c r="C527" s="76">
        <v>45723</v>
      </c>
      <c r="D527" s="76">
        <v>45688</v>
      </c>
      <c r="E527" s="76">
        <v>45723</v>
      </c>
      <c r="F527" s="74">
        <v>247819993</v>
      </c>
      <c r="G527" s="82">
        <v>10963</v>
      </c>
      <c r="H527" s="102" t="s">
        <v>14</v>
      </c>
      <c r="I527" s="83">
        <v>7730414199</v>
      </c>
      <c r="J527" s="84">
        <v>45722</v>
      </c>
      <c r="K527" s="74" t="s">
        <v>15</v>
      </c>
      <c r="L527" s="74" t="s">
        <v>33</v>
      </c>
      <c r="M527" s="76">
        <v>45685</v>
      </c>
      <c r="N527" s="76">
        <v>45720</v>
      </c>
      <c r="O527" s="73">
        <f t="shared" si="51"/>
        <v>1</v>
      </c>
      <c r="P527" s="73">
        <f>MONTH('RAW DATA'!$J527)</f>
        <v>3</v>
      </c>
      <c r="Q527" s="73" t="str">
        <f t="shared" si="52"/>
        <v>ICB</v>
      </c>
      <c r="R527" s="75" t="str">
        <f t="shared" si="53"/>
        <v>CHINA</v>
      </c>
      <c r="S527" s="74" t="str">
        <f>IF(OR('RAW DATA'!$D527="",'RAW DATA'!$C527='RAW DATA'!$D527),"NO",IF('RAW DATA'!$C527&lt;'RAW DATA'!$D527,"YES","NO"))</f>
        <v>NO</v>
      </c>
      <c r="T527" s="75" t="str">
        <f>IF('RAW DATA'!$D527='RAW DATA'!$E527,"YES","NO")</f>
        <v>NO</v>
      </c>
      <c r="U527" s="73" t="str">
        <f>IF(('RAW DATA'!$D527-'RAW DATA'!$M527)&lt;=5,"YES","NO")</f>
        <v>YES</v>
      </c>
    </row>
    <row r="528" spans="1:21" x14ac:dyDescent="0.25">
      <c r="A528" s="89">
        <v>71</v>
      </c>
      <c r="B528" s="90">
        <v>5282763372</v>
      </c>
      <c r="C528" s="91">
        <v>45723</v>
      </c>
      <c r="D528" s="91">
        <v>45688</v>
      </c>
      <c r="E528" s="91">
        <v>45723</v>
      </c>
      <c r="F528" s="90">
        <v>247819993</v>
      </c>
      <c r="G528" s="92">
        <v>3327</v>
      </c>
      <c r="H528" s="101" t="s">
        <v>14</v>
      </c>
      <c r="I528" s="93">
        <v>7730414199</v>
      </c>
      <c r="J528" s="94">
        <v>45722</v>
      </c>
      <c r="K528" s="90" t="s">
        <v>15</v>
      </c>
      <c r="L528" s="90" t="s">
        <v>33</v>
      </c>
      <c r="M528" s="91">
        <v>45685</v>
      </c>
      <c r="N528" s="91">
        <v>45720</v>
      </c>
      <c r="O528" s="95">
        <f t="shared" si="51"/>
        <v>1</v>
      </c>
      <c r="P528" s="95">
        <f>MONTH('RAW DATA'!$J528)</f>
        <v>3</v>
      </c>
      <c r="Q528" s="95" t="str">
        <f t="shared" si="52"/>
        <v>ICB</v>
      </c>
      <c r="R528" s="96" t="str">
        <f t="shared" si="53"/>
        <v>CHINA</v>
      </c>
      <c r="S528" s="90" t="str">
        <f>IF(OR('RAW DATA'!$D528="",'RAW DATA'!$C528='RAW DATA'!$D528),"NO",IF('RAW DATA'!$C528&lt;'RAW DATA'!$D528,"YES","NO"))</f>
        <v>NO</v>
      </c>
      <c r="T528" s="96" t="str">
        <f>IF('RAW DATA'!$D528='RAW DATA'!$E528,"YES","NO")</f>
        <v>NO</v>
      </c>
      <c r="U528" s="95" t="str">
        <f>IF(('RAW DATA'!$D528-'RAW DATA'!$M528)&lt;=5,"YES","NO")</f>
        <v>YES</v>
      </c>
    </row>
    <row r="529" spans="1:21" x14ac:dyDescent="0.25">
      <c r="A529" s="77">
        <v>71</v>
      </c>
      <c r="B529" s="74">
        <v>5282763381</v>
      </c>
      <c r="C529" s="76">
        <v>45723</v>
      </c>
      <c r="D529" s="76">
        <v>45688</v>
      </c>
      <c r="E529" s="76">
        <v>45723</v>
      </c>
      <c r="F529" s="74">
        <v>247819993</v>
      </c>
      <c r="G529" s="82">
        <v>7192</v>
      </c>
      <c r="H529" s="102" t="s">
        <v>14</v>
      </c>
      <c r="I529" s="83">
        <v>7730414199</v>
      </c>
      <c r="J529" s="84">
        <v>45722</v>
      </c>
      <c r="K529" s="74" t="s">
        <v>15</v>
      </c>
      <c r="L529" s="74" t="s">
        <v>33</v>
      </c>
      <c r="M529" s="76">
        <v>45685</v>
      </c>
      <c r="N529" s="76">
        <v>45720</v>
      </c>
      <c r="O529" s="73">
        <f t="shared" si="51"/>
        <v>1</v>
      </c>
      <c r="P529" s="73">
        <f>MONTH('RAW DATA'!$J529)</f>
        <v>3</v>
      </c>
      <c r="Q529" s="73" t="str">
        <f t="shared" si="52"/>
        <v>ICB</v>
      </c>
      <c r="R529" s="75" t="str">
        <f t="shared" si="53"/>
        <v>CHINA</v>
      </c>
      <c r="S529" s="74" t="str">
        <f>IF(OR('RAW DATA'!$D529="",'RAW DATA'!$C529='RAW DATA'!$D529),"NO",IF('RAW DATA'!$C529&lt;'RAW DATA'!$D529,"YES","NO"))</f>
        <v>NO</v>
      </c>
      <c r="T529" s="75" t="str">
        <f>IF('RAW DATA'!$D529='RAW DATA'!$E529,"YES","NO")</f>
        <v>NO</v>
      </c>
      <c r="U529" s="73" t="str">
        <f>IF(('RAW DATA'!$D529-'RAW DATA'!$M529)&lt;=5,"YES","NO")</f>
        <v>YES</v>
      </c>
    </row>
    <row r="530" spans="1:21" x14ac:dyDescent="0.25">
      <c r="A530" s="89">
        <v>71</v>
      </c>
      <c r="B530" s="90">
        <v>5282763382</v>
      </c>
      <c r="C530" s="91">
        <v>45723</v>
      </c>
      <c r="D530" s="91">
        <v>45688</v>
      </c>
      <c r="E530" s="91">
        <v>45723</v>
      </c>
      <c r="F530" s="90">
        <v>247819993</v>
      </c>
      <c r="G530" s="92">
        <v>24654</v>
      </c>
      <c r="H530" s="101" t="s">
        <v>14</v>
      </c>
      <c r="I530" s="93">
        <v>7730414199</v>
      </c>
      <c r="J530" s="94">
        <v>45722</v>
      </c>
      <c r="K530" s="90" t="s">
        <v>15</v>
      </c>
      <c r="L530" s="90" t="s">
        <v>33</v>
      </c>
      <c r="M530" s="91">
        <v>45685</v>
      </c>
      <c r="N530" s="91">
        <v>45720</v>
      </c>
      <c r="O530" s="95">
        <f t="shared" si="51"/>
        <v>1</v>
      </c>
      <c r="P530" s="95">
        <f>MONTH('RAW DATA'!$J530)</f>
        <v>3</v>
      </c>
      <c r="Q530" s="95" t="str">
        <f t="shared" si="52"/>
        <v>ICB</v>
      </c>
      <c r="R530" s="96" t="str">
        <f t="shared" si="53"/>
        <v>CHINA</v>
      </c>
      <c r="S530" s="90" t="str">
        <f>IF(OR('RAW DATA'!$D530="",'RAW DATA'!$C530='RAW DATA'!$D530),"NO",IF('RAW DATA'!$C530&lt;'RAW DATA'!$D530,"YES","NO"))</f>
        <v>NO</v>
      </c>
      <c r="T530" s="96" t="str">
        <f>IF('RAW DATA'!$D530='RAW DATA'!$E530,"YES","NO")</f>
        <v>NO</v>
      </c>
      <c r="U530" s="95" t="str">
        <f>IF(('RAW DATA'!$D530-'RAW DATA'!$M530)&lt;=5,"YES","NO")</f>
        <v>YES</v>
      </c>
    </row>
    <row r="531" spans="1:21" x14ac:dyDescent="0.25">
      <c r="A531" s="77">
        <v>71</v>
      </c>
      <c r="B531" s="74">
        <v>5282763383</v>
      </c>
      <c r="C531" s="76">
        <v>45723</v>
      </c>
      <c r="D531" s="76">
        <v>45688</v>
      </c>
      <c r="E531" s="76">
        <v>45723</v>
      </c>
      <c r="F531" s="74">
        <v>247819993</v>
      </c>
      <c r="G531" s="82">
        <v>4562</v>
      </c>
      <c r="H531" s="102" t="s">
        <v>14</v>
      </c>
      <c r="I531" s="83">
        <v>7730414199</v>
      </c>
      <c r="J531" s="84">
        <v>45722</v>
      </c>
      <c r="K531" s="74" t="s">
        <v>15</v>
      </c>
      <c r="L531" s="74" t="s">
        <v>33</v>
      </c>
      <c r="M531" s="76">
        <v>45685</v>
      </c>
      <c r="N531" s="76">
        <v>45720</v>
      </c>
      <c r="O531" s="73">
        <f t="shared" si="51"/>
        <v>1</v>
      </c>
      <c r="P531" s="73">
        <f>MONTH('RAW DATA'!$J531)</f>
        <v>3</v>
      </c>
      <c r="Q531" s="73" t="str">
        <f t="shared" si="52"/>
        <v>ICB</v>
      </c>
      <c r="R531" s="75" t="str">
        <f t="shared" si="53"/>
        <v>CHINA</v>
      </c>
      <c r="S531" s="74" t="str">
        <f>IF(OR('RAW DATA'!$D531="",'RAW DATA'!$C531='RAW DATA'!$D531),"NO",IF('RAW DATA'!$C531&lt;'RAW DATA'!$D531,"YES","NO"))</f>
        <v>NO</v>
      </c>
      <c r="T531" s="75" t="str">
        <f>IF('RAW DATA'!$D531='RAW DATA'!$E531,"YES","NO")</f>
        <v>NO</v>
      </c>
      <c r="U531" s="73" t="str">
        <f>IF(('RAW DATA'!$D531-'RAW DATA'!$M531)&lt;=5,"YES","NO")</f>
        <v>YES</v>
      </c>
    </row>
    <row r="532" spans="1:21" x14ac:dyDescent="0.25">
      <c r="A532" s="89">
        <v>71</v>
      </c>
      <c r="B532" s="90">
        <v>5282763384</v>
      </c>
      <c r="C532" s="91">
        <v>45723</v>
      </c>
      <c r="D532" s="91">
        <v>45688</v>
      </c>
      <c r="E532" s="91">
        <v>45723</v>
      </c>
      <c r="F532" s="90">
        <v>247819993</v>
      </c>
      <c r="G532" s="92">
        <v>6245</v>
      </c>
      <c r="H532" s="101" t="s">
        <v>14</v>
      </c>
      <c r="I532" s="93">
        <v>7730414199</v>
      </c>
      <c r="J532" s="94">
        <v>45722</v>
      </c>
      <c r="K532" s="90" t="s">
        <v>15</v>
      </c>
      <c r="L532" s="90" t="s">
        <v>33</v>
      </c>
      <c r="M532" s="91">
        <v>45685</v>
      </c>
      <c r="N532" s="91">
        <v>45720</v>
      </c>
      <c r="O532" s="95">
        <f t="shared" si="51"/>
        <v>1</v>
      </c>
      <c r="P532" s="95">
        <f>MONTH('RAW DATA'!$J532)</f>
        <v>3</v>
      </c>
      <c r="Q532" s="95" t="str">
        <f t="shared" si="52"/>
        <v>ICB</v>
      </c>
      <c r="R532" s="96" t="str">
        <f t="shared" si="53"/>
        <v>CHINA</v>
      </c>
      <c r="S532" s="90" t="str">
        <f>IF(OR('RAW DATA'!$D532="",'RAW DATA'!$C532='RAW DATA'!$D532),"NO",IF('RAW DATA'!$C532&lt;'RAW DATA'!$D532,"YES","NO"))</f>
        <v>NO</v>
      </c>
      <c r="T532" s="96" t="str">
        <f>IF('RAW DATA'!$D532='RAW DATA'!$E532,"YES","NO")</f>
        <v>NO</v>
      </c>
      <c r="U532" s="95" t="str">
        <f>IF(('RAW DATA'!$D532-'RAW DATA'!$M532)&lt;=5,"YES","NO")</f>
        <v>YES</v>
      </c>
    </row>
    <row r="533" spans="1:21" x14ac:dyDescent="0.25">
      <c r="A533" s="77">
        <v>71</v>
      </c>
      <c r="B533" s="74">
        <v>5282763385</v>
      </c>
      <c r="C533" s="76">
        <v>45723</v>
      </c>
      <c r="D533" s="76">
        <v>45688</v>
      </c>
      <c r="E533" s="76">
        <v>45723</v>
      </c>
      <c r="F533" s="74">
        <v>247819993</v>
      </c>
      <c r="G533" s="82">
        <v>897</v>
      </c>
      <c r="H533" s="102" t="s">
        <v>14</v>
      </c>
      <c r="I533" s="83">
        <v>7730414199</v>
      </c>
      <c r="J533" s="84">
        <v>45722</v>
      </c>
      <c r="K533" s="74" t="s">
        <v>15</v>
      </c>
      <c r="L533" s="74" t="s">
        <v>33</v>
      </c>
      <c r="M533" s="76">
        <v>45685</v>
      </c>
      <c r="N533" s="76">
        <v>45720</v>
      </c>
      <c r="O533" s="73">
        <f t="shared" si="51"/>
        <v>1</v>
      </c>
      <c r="P533" s="73">
        <f>MONTH('RAW DATA'!$J533)</f>
        <v>3</v>
      </c>
      <c r="Q533" s="73" t="str">
        <f t="shared" si="52"/>
        <v>ICB</v>
      </c>
      <c r="R533" s="75" t="str">
        <f t="shared" si="53"/>
        <v>CHINA</v>
      </c>
      <c r="S533" s="74" t="str">
        <f>IF(OR('RAW DATA'!$D533="",'RAW DATA'!$C533='RAW DATA'!$D533),"NO",IF('RAW DATA'!$C533&lt;'RAW DATA'!$D533,"YES","NO"))</f>
        <v>NO</v>
      </c>
      <c r="T533" s="75" t="str">
        <f>IF('RAW DATA'!$D533='RAW DATA'!$E533,"YES","NO")</f>
        <v>NO</v>
      </c>
      <c r="U533" s="73" t="str">
        <f>IF(('RAW DATA'!$D533-'RAW DATA'!$M533)&lt;=5,"YES","NO")</f>
        <v>YES</v>
      </c>
    </row>
    <row r="534" spans="1:21" x14ac:dyDescent="0.25">
      <c r="A534" s="89">
        <v>71</v>
      </c>
      <c r="B534" s="90">
        <v>5282763387</v>
      </c>
      <c r="C534" s="91">
        <v>45723</v>
      </c>
      <c r="D534" s="91">
        <v>45688</v>
      </c>
      <c r="E534" s="91">
        <v>45723</v>
      </c>
      <c r="F534" s="90">
        <v>247819993</v>
      </c>
      <c r="G534" s="92">
        <v>4036</v>
      </c>
      <c r="H534" s="101" t="s">
        <v>14</v>
      </c>
      <c r="I534" s="93">
        <v>7730414199</v>
      </c>
      <c r="J534" s="94">
        <v>45722</v>
      </c>
      <c r="K534" s="90" t="s">
        <v>15</v>
      </c>
      <c r="L534" s="90" t="s">
        <v>33</v>
      </c>
      <c r="M534" s="91">
        <v>45685</v>
      </c>
      <c r="N534" s="91">
        <v>45720</v>
      </c>
      <c r="O534" s="95">
        <f t="shared" si="51"/>
        <v>1</v>
      </c>
      <c r="P534" s="95">
        <f>MONTH('RAW DATA'!$J534)</f>
        <v>3</v>
      </c>
      <c r="Q534" s="95" t="str">
        <f t="shared" si="52"/>
        <v>ICB</v>
      </c>
      <c r="R534" s="96" t="str">
        <f t="shared" si="53"/>
        <v>CHINA</v>
      </c>
      <c r="S534" s="90" t="str">
        <f>IF(OR('RAW DATA'!$D534="",'RAW DATA'!$C534='RAW DATA'!$D534),"NO",IF('RAW DATA'!$C534&lt;'RAW DATA'!$D534,"YES","NO"))</f>
        <v>NO</v>
      </c>
      <c r="T534" s="96" t="str">
        <f>IF('RAW DATA'!$D534='RAW DATA'!$E534,"YES","NO")</f>
        <v>NO</v>
      </c>
      <c r="U534" s="95" t="str">
        <f>IF(('RAW DATA'!$D534-'RAW DATA'!$M534)&lt;=5,"YES","NO")</f>
        <v>YES</v>
      </c>
    </row>
    <row r="535" spans="1:21" x14ac:dyDescent="0.25">
      <c r="A535" s="77">
        <v>71</v>
      </c>
      <c r="B535" s="74">
        <v>5282763388</v>
      </c>
      <c r="C535" s="76">
        <v>45723</v>
      </c>
      <c r="D535" s="76">
        <v>45688</v>
      </c>
      <c r="E535" s="76">
        <v>45723</v>
      </c>
      <c r="F535" s="74">
        <v>247819993</v>
      </c>
      <c r="G535" s="82">
        <v>2681</v>
      </c>
      <c r="H535" s="102" t="s">
        <v>14</v>
      </c>
      <c r="I535" s="83">
        <v>7730414199</v>
      </c>
      <c r="J535" s="84">
        <v>45722</v>
      </c>
      <c r="K535" s="74" t="s">
        <v>15</v>
      </c>
      <c r="L535" s="74" t="s">
        <v>33</v>
      </c>
      <c r="M535" s="76">
        <v>45685</v>
      </c>
      <c r="N535" s="76">
        <v>45720</v>
      </c>
      <c r="O535" s="73">
        <f t="shared" si="51"/>
        <v>1</v>
      </c>
      <c r="P535" s="73">
        <f>MONTH('RAW DATA'!$J535)</f>
        <v>3</v>
      </c>
      <c r="Q535" s="73" t="str">
        <f t="shared" ref="Q535:Q537" si="54">IF(OR(A535=71,A535=1595,A535=1588,A535=1594,A535=3547,A535=1571,A535=1538,A535=1570,A535=1569,A535=1590,A535=1591,A535=1589,A535=515,A535=1572,A535=3546,A535=1592,A535=3548,A535=122,A535=10171,A535=40,A535=35,A535=95,A535=381,A535=136,A535=375),"ICB","Vendor")</f>
        <v>ICB</v>
      </c>
      <c r="R535" s="75" t="str">
        <f t="shared" si="53"/>
        <v>CHINA</v>
      </c>
      <c r="S535" s="74" t="str">
        <f>IF(OR('RAW DATA'!$D535="",'RAW DATA'!$C535='RAW DATA'!$D535),"NO",IF('RAW DATA'!$C535&lt;'RAW DATA'!$D535,"YES","NO"))</f>
        <v>NO</v>
      </c>
      <c r="T535" s="75" t="str">
        <f>IF('RAW DATA'!$D535='RAW DATA'!$E535,"YES","NO")</f>
        <v>NO</v>
      </c>
      <c r="U535" s="73" t="str">
        <f>IF(('RAW DATA'!$D535-'RAW DATA'!$M535)&lt;=5,"YES","NO")</f>
        <v>YES</v>
      </c>
    </row>
    <row r="536" spans="1:21" x14ac:dyDescent="0.25">
      <c r="A536" s="89">
        <v>71</v>
      </c>
      <c r="B536" s="90">
        <v>5282763390</v>
      </c>
      <c r="C536" s="91">
        <v>45723</v>
      </c>
      <c r="D536" s="91">
        <v>45688</v>
      </c>
      <c r="E536" s="91">
        <v>45723</v>
      </c>
      <c r="F536" s="90">
        <v>247819993</v>
      </c>
      <c r="G536" s="92">
        <v>30054</v>
      </c>
      <c r="H536" s="101" t="s">
        <v>14</v>
      </c>
      <c r="I536" s="93">
        <v>7730414199</v>
      </c>
      <c r="J536" s="94">
        <v>45722</v>
      </c>
      <c r="K536" s="90" t="s">
        <v>15</v>
      </c>
      <c r="L536" s="90" t="s">
        <v>33</v>
      </c>
      <c r="M536" s="91">
        <v>45685</v>
      </c>
      <c r="N536" s="91">
        <v>45720</v>
      </c>
      <c r="O536" s="95">
        <f t="shared" si="51"/>
        <v>1</v>
      </c>
      <c r="P536" s="95">
        <f>MONTH('RAW DATA'!$J536)</f>
        <v>3</v>
      </c>
      <c r="Q536" s="95" t="str">
        <f t="shared" si="54"/>
        <v>ICB</v>
      </c>
      <c r="R536" s="96" t="str">
        <f t="shared" si="53"/>
        <v>CHINA</v>
      </c>
      <c r="S536" s="90" t="str">
        <f>IF(OR('RAW DATA'!$D536="",'RAW DATA'!$C536='RAW DATA'!$D536),"NO",IF('RAW DATA'!$C536&lt;'RAW DATA'!$D536,"YES","NO"))</f>
        <v>NO</v>
      </c>
      <c r="T536" s="96" t="str">
        <f>IF('RAW DATA'!$D536='RAW DATA'!$E536,"YES","NO")</f>
        <v>NO</v>
      </c>
      <c r="U536" s="95" t="str">
        <f>IF(('RAW DATA'!$D536-'RAW DATA'!$M536)&lt;=5,"YES","NO")</f>
        <v>YES</v>
      </c>
    </row>
    <row r="537" spans="1:21" x14ac:dyDescent="0.25">
      <c r="A537" s="77">
        <v>71</v>
      </c>
      <c r="B537" s="74">
        <v>5282763404</v>
      </c>
      <c r="C537" s="76">
        <v>45723</v>
      </c>
      <c r="D537" s="76">
        <v>45688</v>
      </c>
      <c r="E537" s="76">
        <v>45723</v>
      </c>
      <c r="F537" s="74">
        <v>247819993</v>
      </c>
      <c r="G537" s="82">
        <v>26761</v>
      </c>
      <c r="H537" s="102" t="s">
        <v>14</v>
      </c>
      <c r="I537" s="83">
        <v>7730414199</v>
      </c>
      <c r="J537" s="84">
        <v>45722</v>
      </c>
      <c r="K537" s="74" t="s">
        <v>15</v>
      </c>
      <c r="L537" s="74" t="s">
        <v>33</v>
      </c>
      <c r="M537" s="76">
        <v>45685</v>
      </c>
      <c r="N537" s="76">
        <v>45720</v>
      </c>
      <c r="O537" s="73">
        <f t="shared" si="51"/>
        <v>1</v>
      </c>
      <c r="P537" s="73">
        <f>MONTH('RAW DATA'!$J537)</f>
        <v>3</v>
      </c>
      <c r="Q537" s="73" t="str">
        <f t="shared" si="54"/>
        <v>ICB</v>
      </c>
      <c r="R537" s="75" t="str">
        <f t="shared" si="53"/>
        <v>CHINA</v>
      </c>
      <c r="S537" s="74" t="str">
        <f>IF(OR('RAW DATA'!$D537="",'RAW DATA'!$C537='RAW DATA'!$D537),"NO",IF('RAW DATA'!$C537&lt;'RAW DATA'!$D537,"YES","NO"))</f>
        <v>NO</v>
      </c>
      <c r="T537" s="75" t="str">
        <f>IF('RAW DATA'!$D537='RAW DATA'!$E537,"YES","NO")</f>
        <v>NO</v>
      </c>
      <c r="U537" s="73" t="str">
        <f>IF(('RAW DATA'!$D537-'RAW DATA'!$M537)&lt;=5,"YES","NO")</f>
        <v>YES</v>
      </c>
    </row>
    <row r="538" spans="1:21" x14ac:dyDescent="0.25">
      <c r="A538" s="89">
        <v>71</v>
      </c>
      <c r="B538" s="90">
        <v>5282763448</v>
      </c>
      <c r="C538" s="91">
        <v>45763</v>
      </c>
      <c r="D538" s="91">
        <v>45688</v>
      </c>
      <c r="E538" s="91">
        <v>45763</v>
      </c>
      <c r="F538" s="90">
        <v>248464358</v>
      </c>
      <c r="G538" s="92">
        <v>2753</v>
      </c>
      <c r="H538" s="101" t="s">
        <v>14</v>
      </c>
      <c r="I538" s="93">
        <v>7730419969</v>
      </c>
      <c r="J538" s="94">
        <v>45769</v>
      </c>
      <c r="K538" s="90" t="s">
        <v>15</v>
      </c>
      <c r="L538" s="90" t="s">
        <v>16</v>
      </c>
      <c r="M538" s="91">
        <v>45685</v>
      </c>
      <c r="N538" s="91">
        <v>45720</v>
      </c>
      <c r="O538" s="95">
        <f t="shared" ref="O538:O570" si="55">IF(D538="", "", IF(YEAR(D538)=2024, "", MONTH(D538)))</f>
        <v>1</v>
      </c>
      <c r="P538" s="95">
        <f>MONTH('RAW DATA'!$J538)</f>
        <v>4</v>
      </c>
      <c r="Q538" s="95" t="str">
        <f t="shared" ref="Q538:Q570" si="56">IF(OR(A538=71,A538=1595,A538=1588,A538=1594,A538=3547,A538=1571,A538=1538,A538=1570,A538=1569,A538=1590,A538=1591,A538=1589,A538=515,A538=1572,A538=3546,A538=1592,A538=3548,A538=122,A538=10171,A538=40,A538=35,A538=95,A538=381,A538=136,A538=375),"ICB","Vendor")</f>
        <v>ICB</v>
      </c>
      <c r="R538" s="96" t="str">
        <f t="shared" ref="R538:R570" si="57">IF(OR(A538=71,A538=515,A538=1592,A538=1589,A538=1591,A538=1571,A538=1572),"CHINA",IF(A538=35,"POLAND",
IF(A538=10171,"VIETNAM",
IF(A538=381,"TURKEY",
IF(A538=375,"CAMBODIA",
IF(A538=40,"AUSTRALIA",""))))))</f>
        <v>CHINA</v>
      </c>
      <c r="S538" s="90" t="str">
        <f>IF(OR('RAW DATA'!$D538="",'RAW DATA'!$C538='RAW DATA'!$D538),"NO",IF('RAW DATA'!$C538&lt;'RAW DATA'!$D538,"YES","NO"))</f>
        <v>NO</v>
      </c>
      <c r="T538" s="96" t="str">
        <f>IF('RAW DATA'!$D538='RAW DATA'!$E538,"YES","NO")</f>
        <v>NO</v>
      </c>
      <c r="U538" s="95" t="str">
        <f>IF(('RAW DATA'!$D538-'RAW DATA'!$M538)&lt;=5,"YES","NO")</f>
        <v>YES</v>
      </c>
    </row>
    <row r="539" spans="1:21" x14ac:dyDescent="0.25">
      <c r="A539" s="77">
        <v>71</v>
      </c>
      <c r="B539" s="74">
        <v>5282763449</v>
      </c>
      <c r="C539" s="76">
        <v>45763</v>
      </c>
      <c r="D539" s="76">
        <v>45688</v>
      </c>
      <c r="E539" s="76">
        <v>45763</v>
      </c>
      <c r="F539" s="74">
        <v>248464358</v>
      </c>
      <c r="G539" s="82">
        <v>4851</v>
      </c>
      <c r="H539" s="102" t="s">
        <v>14</v>
      </c>
      <c r="I539" s="83">
        <v>7730419969</v>
      </c>
      <c r="J539" s="84">
        <v>45769</v>
      </c>
      <c r="K539" s="74" t="s">
        <v>15</v>
      </c>
      <c r="L539" s="74" t="s">
        <v>16</v>
      </c>
      <c r="M539" s="76">
        <v>45685</v>
      </c>
      <c r="N539" s="76">
        <v>45720</v>
      </c>
      <c r="O539" s="73">
        <f t="shared" si="55"/>
        <v>1</v>
      </c>
      <c r="P539" s="73">
        <f>MONTH('RAW DATA'!$J539)</f>
        <v>4</v>
      </c>
      <c r="Q539" s="73" t="str">
        <f t="shared" si="56"/>
        <v>ICB</v>
      </c>
      <c r="R539" s="75" t="str">
        <f t="shared" si="57"/>
        <v>CHINA</v>
      </c>
      <c r="S539" s="74" t="str">
        <f>IF(OR('RAW DATA'!$D539="",'RAW DATA'!$C539='RAW DATA'!$D539),"NO",IF('RAW DATA'!$C539&lt;'RAW DATA'!$D539,"YES","NO"))</f>
        <v>NO</v>
      </c>
      <c r="T539" s="75" t="str">
        <f>IF('RAW DATA'!$D539='RAW DATA'!$E539,"YES","NO")</f>
        <v>NO</v>
      </c>
      <c r="U539" s="73" t="str">
        <f>IF(('RAW DATA'!$D539-'RAW DATA'!$M539)&lt;=5,"YES","NO")</f>
        <v>YES</v>
      </c>
    </row>
    <row r="540" spans="1:21" x14ac:dyDescent="0.25">
      <c r="A540" s="89">
        <v>71</v>
      </c>
      <c r="B540" s="90">
        <v>5282763461</v>
      </c>
      <c r="C540" s="91">
        <v>45763</v>
      </c>
      <c r="D540" s="91">
        <v>45688</v>
      </c>
      <c r="E540" s="91">
        <v>45763</v>
      </c>
      <c r="F540" s="90">
        <v>248464358</v>
      </c>
      <c r="G540" s="92">
        <v>2753</v>
      </c>
      <c r="H540" s="101" t="s">
        <v>14</v>
      </c>
      <c r="I540" s="93">
        <v>7730419969</v>
      </c>
      <c r="J540" s="94">
        <v>45769</v>
      </c>
      <c r="K540" s="90" t="s">
        <v>15</v>
      </c>
      <c r="L540" s="90" t="s">
        <v>16</v>
      </c>
      <c r="M540" s="91">
        <v>45685</v>
      </c>
      <c r="N540" s="91">
        <v>45720</v>
      </c>
      <c r="O540" s="95">
        <f t="shared" si="55"/>
        <v>1</v>
      </c>
      <c r="P540" s="95">
        <f>MONTH('RAW DATA'!$J540)</f>
        <v>4</v>
      </c>
      <c r="Q540" s="95" t="str">
        <f t="shared" si="56"/>
        <v>ICB</v>
      </c>
      <c r="R540" s="96" t="str">
        <f t="shared" si="57"/>
        <v>CHINA</v>
      </c>
      <c r="S540" s="90" t="str">
        <f>IF(OR('RAW DATA'!$D540="",'RAW DATA'!$C540='RAW DATA'!$D540),"NO",IF('RAW DATA'!$C540&lt;'RAW DATA'!$D540,"YES","NO"))</f>
        <v>NO</v>
      </c>
      <c r="T540" s="96" t="str">
        <f>IF('RAW DATA'!$D540='RAW DATA'!$E540,"YES","NO")</f>
        <v>NO</v>
      </c>
      <c r="U540" s="95" t="str">
        <f>IF(('RAW DATA'!$D540-'RAW DATA'!$M540)&lt;=5,"YES","NO")</f>
        <v>YES</v>
      </c>
    </row>
    <row r="541" spans="1:21" x14ac:dyDescent="0.25">
      <c r="A541" s="77">
        <v>71</v>
      </c>
      <c r="B541" s="74">
        <v>5282763462</v>
      </c>
      <c r="C541" s="76">
        <v>45763</v>
      </c>
      <c r="D541" s="76">
        <v>45688</v>
      </c>
      <c r="E541" s="76">
        <v>45763</v>
      </c>
      <c r="F541" s="74">
        <v>248464358</v>
      </c>
      <c r="G541" s="82">
        <v>1012</v>
      </c>
      <c r="H541" s="102" t="s">
        <v>14</v>
      </c>
      <c r="I541" s="83">
        <v>7730419969</v>
      </c>
      <c r="J541" s="84">
        <v>45769</v>
      </c>
      <c r="K541" s="74" t="s">
        <v>15</v>
      </c>
      <c r="L541" s="74" t="s">
        <v>16</v>
      </c>
      <c r="M541" s="76">
        <v>45685</v>
      </c>
      <c r="N541" s="76">
        <v>45720</v>
      </c>
      <c r="O541" s="73">
        <f t="shared" si="55"/>
        <v>1</v>
      </c>
      <c r="P541" s="73">
        <f>MONTH('RAW DATA'!$J541)</f>
        <v>4</v>
      </c>
      <c r="Q541" s="73" t="str">
        <f t="shared" si="56"/>
        <v>ICB</v>
      </c>
      <c r="R541" s="75" t="str">
        <f t="shared" si="57"/>
        <v>CHINA</v>
      </c>
      <c r="S541" s="74" t="str">
        <f>IF(OR('RAW DATA'!$D541="",'RAW DATA'!$C541='RAW DATA'!$D541),"NO",IF('RAW DATA'!$C541&lt;'RAW DATA'!$D541,"YES","NO"))</f>
        <v>NO</v>
      </c>
      <c r="T541" s="75" t="str">
        <f>IF('RAW DATA'!$D541='RAW DATA'!$E541,"YES","NO")</f>
        <v>NO</v>
      </c>
      <c r="U541" s="73" t="str">
        <f>IF(('RAW DATA'!$D541-'RAW DATA'!$M541)&lt;=5,"YES","NO")</f>
        <v>YES</v>
      </c>
    </row>
    <row r="542" spans="1:21" x14ac:dyDescent="0.25">
      <c r="A542" s="89">
        <v>71</v>
      </c>
      <c r="B542" s="90">
        <v>5282763463</v>
      </c>
      <c r="C542" s="91">
        <v>45763</v>
      </c>
      <c r="D542" s="91">
        <v>45688</v>
      </c>
      <c r="E542" s="91">
        <v>45763</v>
      </c>
      <c r="F542" s="90">
        <v>248464358</v>
      </c>
      <c r="G542" s="92">
        <v>2753</v>
      </c>
      <c r="H542" s="101" t="s">
        <v>14</v>
      </c>
      <c r="I542" s="93">
        <v>7730419969</v>
      </c>
      <c r="J542" s="94">
        <v>45769</v>
      </c>
      <c r="K542" s="90" t="s">
        <v>15</v>
      </c>
      <c r="L542" s="90" t="s">
        <v>16</v>
      </c>
      <c r="M542" s="91">
        <v>45685</v>
      </c>
      <c r="N542" s="91">
        <v>45720</v>
      </c>
      <c r="O542" s="95">
        <f t="shared" si="55"/>
        <v>1</v>
      </c>
      <c r="P542" s="95">
        <f>MONTH('RAW DATA'!$J542)</f>
        <v>4</v>
      </c>
      <c r="Q542" s="95" t="str">
        <f t="shared" si="56"/>
        <v>ICB</v>
      </c>
      <c r="R542" s="96" t="str">
        <f t="shared" si="57"/>
        <v>CHINA</v>
      </c>
      <c r="S542" s="90" t="str">
        <f>IF(OR('RAW DATA'!$D542="",'RAW DATA'!$C542='RAW DATA'!$D542),"NO",IF('RAW DATA'!$C542&lt;'RAW DATA'!$D542,"YES","NO"))</f>
        <v>NO</v>
      </c>
      <c r="T542" s="96" t="str">
        <f>IF('RAW DATA'!$D542='RAW DATA'!$E542,"YES","NO")</f>
        <v>NO</v>
      </c>
      <c r="U542" s="95" t="str">
        <f>IF(('RAW DATA'!$D542-'RAW DATA'!$M542)&lt;=5,"YES","NO")</f>
        <v>YES</v>
      </c>
    </row>
    <row r="543" spans="1:21" x14ac:dyDescent="0.25">
      <c r="A543" s="77">
        <v>71</v>
      </c>
      <c r="B543" s="74">
        <v>5282763465</v>
      </c>
      <c r="C543" s="76">
        <v>45763</v>
      </c>
      <c r="D543" s="76">
        <v>45688</v>
      </c>
      <c r="E543" s="76">
        <v>45763</v>
      </c>
      <c r="F543" s="74">
        <v>248464358</v>
      </c>
      <c r="G543" s="82">
        <v>2753</v>
      </c>
      <c r="H543" s="102" t="s">
        <v>14</v>
      </c>
      <c r="I543" s="83">
        <v>7730419969</v>
      </c>
      <c r="J543" s="84">
        <v>45769</v>
      </c>
      <c r="K543" s="74" t="s">
        <v>15</v>
      </c>
      <c r="L543" s="74" t="s">
        <v>16</v>
      </c>
      <c r="M543" s="76">
        <v>45685</v>
      </c>
      <c r="N543" s="76">
        <v>45720</v>
      </c>
      <c r="O543" s="73">
        <f t="shared" si="55"/>
        <v>1</v>
      </c>
      <c r="P543" s="73">
        <f>MONTH('RAW DATA'!$J543)</f>
        <v>4</v>
      </c>
      <c r="Q543" s="73" t="str">
        <f t="shared" si="56"/>
        <v>ICB</v>
      </c>
      <c r="R543" s="75" t="str">
        <f t="shared" si="57"/>
        <v>CHINA</v>
      </c>
      <c r="S543" s="74" t="str">
        <f>IF(OR('RAW DATA'!$D543="",'RAW DATA'!$C543='RAW DATA'!$D543),"NO",IF('RAW DATA'!$C543&lt;'RAW DATA'!$D543,"YES","NO"))</f>
        <v>NO</v>
      </c>
      <c r="T543" s="75" t="str">
        <f>IF('RAW DATA'!$D543='RAW DATA'!$E543,"YES","NO")</f>
        <v>NO</v>
      </c>
      <c r="U543" s="73" t="str">
        <f>IF(('RAW DATA'!$D543-'RAW DATA'!$M543)&lt;=5,"YES","NO")</f>
        <v>YES</v>
      </c>
    </row>
    <row r="544" spans="1:21" x14ac:dyDescent="0.25">
      <c r="A544" s="89">
        <v>71</v>
      </c>
      <c r="B544" s="90">
        <v>5282763467</v>
      </c>
      <c r="C544" s="91">
        <v>45763</v>
      </c>
      <c r="D544" s="91">
        <v>45688</v>
      </c>
      <c r="E544" s="91">
        <v>45763</v>
      </c>
      <c r="F544" s="90">
        <v>248464358</v>
      </c>
      <c r="G544" s="92">
        <v>5</v>
      </c>
      <c r="H544" s="101" t="s">
        <v>14</v>
      </c>
      <c r="I544" s="93">
        <v>7730419969</v>
      </c>
      <c r="J544" s="94">
        <v>45769</v>
      </c>
      <c r="K544" s="90" t="s">
        <v>15</v>
      </c>
      <c r="L544" s="90" t="s">
        <v>16</v>
      </c>
      <c r="M544" s="91">
        <v>45685</v>
      </c>
      <c r="N544" s="91">
        <v>45720</v>
      </c>
      <c r="O544" s="95">
        <f t="shared" si="55"/>
        <v>1</v>
      </c>
      <c r="P544" s="95">
        <f>MONTH('RAW DATA'!$J544)</f>
        <v>4</v>
      </c>
      <c r="Q544" s="95" t="str">
        <f t="shared" si="56"/>
        <v>ICB</v>
      </c>
      <c r="R544" s="96" t="str">
        <f t="shared" si="57"/>
        <v>CHINA</v>
      </c>
      <c r="S544" s="90" t="str">
        <f>IF(OR('RAW DATA'!$D544="",'RAW DATA'!$C544='RAW DATA'!$D544),"NO",IF('RAW DATA'!$C544&lt;'RAW DATA'!$D544,"YES","NO"))</f>
        <v>NO</v>
      </c>
      <c r="T544" s="96" t="str">
        <f>IF('RAW DATA'!$D544='RAW DATA'!$E544,"YES","NO")</f>
        <v>NO</v>
      </c>
      <c r="U544" s="95" t="str">
        <f>IF(('RAW DATA'!$D544-'RAW DATA'!$M544)&lt;=5,"YES","NO")</f>
        <v>YES</v>
      </c>
    </row>
    <row r="545" spans="1:21" x14ac:dyDescent="0.25">
      <c r="A545" s="77">
        <v>71</v>
      </c>
      <c r="B545" s="74">
        <v>5282763468</v>
      </c>
      <c r="C545" s="76">
        <v>45763</v>
      </c>
      <c r="D545" s="76">
        <v>45688</v>
      </c>
      <c r="E545" s="76">
        <v>45763</v>
      </c>
      <c r="F545" s="74">
        <v>248464358</v>
      </c>
      <c r="G545" s="82">
        <v>2753</v>
      </c>
      <c r="H545" s="102" t="s">
        <v>14</v>
      </c>
      <c r="I545" s="83">
        <v>7730419969</v>
      </c>
      <c r="J545" s="84">
        <v>45769</v>
      </c>
      <c r="K545" s="74" t="s">
        <v>15</v>
      </c>
      <c r="L545" s="74" t="s">
        <v>16</v>
      </c>
      <c r="M545" s="76">
        <v>45685</v>
      </c>
      <c r="N545" s="76">
        <v>45720</v>
      </c>
      <c r="O545" s="73">
        <f t="shared" si="55"/>
        <v>1</v>
      </c>
      <c r="P545" s="73">
        <f>MONTH('RAW DATA'!$J545)</f>
        <v>4</v>
      </c>
      <c r="Q545" s="73" t="str">
        <f t="shared" si="56"/>
        <v>ICB</v>
      </c>
      <c r="R545" s="75" t="str">
        <f t="shared" si="57"/>
        <v>CHINA</v>
      </c>
      <c r="S545" s="74" t="str">
        <f>IF(OR('RAW DATA'!$D545="",'RAW DATA'!$C545='RAW DATA'!$D545),"NO",IF('RAW DATA'!$C545&lt;'RAW DATA'!$D545,"YES","NO"))</f>
        <v>NO</v>
      </c>
      <c r="T545" s="75" t="str">
        <f>IF('RAW DATA'!$D545='RAW DATA'!$E545,"YES","NO")</f>
        <v>NO</v>
      </c>
      <c r="U545" s="73" t="str">
        <f>IF(('RAW DATA'!$D545-'RAW DATA'!$M545)&lt;=5,"YES","NO")</f>
        <v>YES</v>
      </c>
    </row>
    <row r="546" spans="1:21" x14ac:dyDescent="0.25">
      <c r="A546" s="89">
        <v>71</v>
      </c>
      <c r="B546" s="90">
        <v>5282763534</v>
      </c>
      <c r="C546" s="91">
        <v>45723</v>
      </c>
      <c r="D546" s="91">
        <v>45688</v>
      </c>
      <c r="E546" s="91">
        <v>45723</v>
      </c>
      <c r="F546" s="90">
        <v>248250109</v>
      </c>
      <c r="G546" s="92">
        <v>29942</v>
      </c>
      <c r="H546" s="101" t="s">
        <v>14</v>
      </c>
      <c r="I546" s="93">
        <v>7730414199</v>
      </c>
      <c r="J546" s="94">
        <v>45722</v>
      </c>
      <c r="K546" s="90" t="s">
        <v>15</v>
      </c>
      <c r="L546" s="90" t="s">
        <v>33</v>
      </c>
      <c r="M546" s="91">
        <v>45685</v>
      </c>
      <c r="N546" s="91">
        <v>45720</v>
      </c>
      <c r="O546" s="95">
        <f t="shared" si="55"/>
        <v>1</v>
      </c>
      <c r="P546" s="95">
        <f>MONTH('RAW DATA'!$J546)</f>
        <v>3</v>
      </c>
      <c r="Q546" s="95" t="str">
        <f t="shared" si="56"/>
        <v>ICB</v>
      </c>
      <c r="R546" s="96" t="str">
        <f t="shared" si="57"/>
        <v>CHINA</v>
      </c>
      <c r="S546" s="90" t="str">
        <f>IF(OR('RAW DATA'!$D546="",'RAW DATA'!$C546='RAW DATA'!$D546),"NO",IF('RAW DATA'!$C546&lt;'RAW DATA'!$D546,"YES","NO"))</f>
        <v>NO</v>
      </c>
      <c r="T546" s="96" t="str">
        <f>IF('RAW DATA'!$D546='RAW DATA'!$E546,"YES","NO")</f>
        <v>NO</v>
      </c>
      <c r="U546" s="95" t="str">
        <f>IF(('RAW DATA'!$D546-'RAW DATA'!$M546)&lt;=5,"YES","NO")</f>
        <v>YES</v>
      </c>
    </row>
    <row r="547" spans="1:21" x14ac:dyDescent="0.25">
      <c r="A547" s="77">
        <v>71</v>
      </c>
      <c r="B547" s="74">
        <v>5282763535</v>
      </c>
      <c r="C547" s="76">
        <v>45723</v>
      </c>
      <c r="D547" s="76">
        <v>45688</v>
      </c>
      <c r="E547" s="76">
        <v>45723</v>
      </c>
      <c r="F547" s="74" t="s">
        <v>62</v>
      </c>
      <c r="G547" s="82">
        <v>139287</v>
      </c>
      <c r="H547" s="102" t="s">
        <v>14</v>
      </c>
      <c r="I547" s="83">
        <v>7730414199</v>
      </c>
      <c r="J547" s="84">
        <v>45722</v>
      </c>
      <c r="K547" s="74" t="s">
        <v>15</v>
      </c>
      <c r="L547" s="74" t="s">
        <v>33</v>
      </c>
      <c r="M547" s="76">
        <v>45685</v>
      </c>
      <c r="N547" s="76">
        <v>45720</v>
      </c>
      <c r="O547" s="73">
        <f t="shared" si="55"/>
        <v>1</v>
      </c>
      <c r="P547" s="73">
        <f>MONTH('RAW DATA'!$J547)</f>
        <v>3</v>
      </c>
      <c r="Q547" s="73" t="str">
        <f t="shared" si="56"/>
        <v>ICB</v>
      </c>
      <c r="R547" s="75" t="str">
        <f t="shared" si="57"/>
        <v>CHINA</v>
      </c>
      <c r="S547" s="74" t="str">
        <f>IF(OR('RAW DATA'!$D547="",'RAW DATA'!$C547='RAW DATA'!$D547),"NO",IF('RAW DATA'!$C547&lt;'RAW DATA'!$D547,"YES","NO"))</f>
        <v>NO</v>
      </c>
      <c r="T547" s="75" t="str">
        <f>IF('RAW DATA'!$D547='RAW DATA'!$E547,"YES","NO")</f>
        <v>NO</v>
      </c>
      <c r="U547" s="73" t="str">
        <f>IF(('RAW DATA'!$D547-'RAW DATA'!$M547)&lt;=5,"YES","NO")</f>
        <v>YES</v>
      </c>
    </row>
    <row r="548" spans="1:21" x14ac:dyDescent="0.25">
      <c r="A548" s="89">
        <v>71</v>
      </c>
      <c r="B548" s="90">
        <v>5282763536</v>
      </c>
      <c r="C548" s="91">
        <v>45723</v>
      </c>
      <c r="D548" s="91">
        <v>45688</v>
      </c>
      <c r="E548" s="91">
        <v>45723</v>
      </c>
      <c r="F548" s="90" t="s">
        <v>63</v>
      </c>
      <c r="G548" s="92">
        <v>12214</v>
      </c>
      <c r="H548" s="101" t="s">
        <v>14</v>
      </c>
      <c r="I548" s="93">
        <v>7730416507</v>
      </c>
      <c r="J548" s="94">
        <v>45741</v>
      </c>
      <c r="K548" s="90" t="s">
        <v>15</v>
      </c>
      <c r="L548" s="90" t="s">
        <v>64</v>
      </c>
      <c r="M548" s="91">
        <v>45685</v>
      </c>
      <c r="N548" s="91">
        <v>45720</v>
      </c>
      <c r="O548" s="95">
        <f t="shared" si="55"/>
        <v>1</v>
      </c>
      <c r="P548" s="95">
        <f>MONTH('RAW DATA'!$J548)</f>
        <v>3</v>
      </c>
      <c r="Q548" s="95" t="str">
        <f t="shared" si="56"/>
        <v>ICB</v>
      </c>
      <c r="R548" s="96" t="str">
        <f t="shared" si="57"/>
        <v>CHINA</v>
      </c>
      <c r="S548" s="90" t="str">
        <f>IF(OR('RAW DATA'!$D548="",'RAW DATA'!$C548='RAW DATA'!$D548),"NO",IF('RAW DATA'!$C548&lt;'RAW DATA'!$D548,"YES","NO"))</f>
        <v>NO</v>
      </c>
      <c r="T548" s="96" t="str">
        <f>IF('RAW DATA'!$D548='RAW DATA'!$E548,"YES","NO")</f>
        <v>NO</v>
      </c>
      <c r="U548" s="95" t="str">
        <f>IF(('RAW DATA'!$D548-'RAW DATA'!$M548)&lt;=5,"YES","NO")</f>
        <v>YES</v>
      </c>
    </row>
    <row r="549" spans="1:21" x14ac:dyDescent="0.25">
      <c r="A549" s="77">
        <v>71</v>
      </c>
      <c r="B549" s="74">
        <v>5282763537</v>
      </c>
      <c r="C549" s="76">
        <v>45723</v>
      </c>
      <c r="D549" s="76">
        <v>45688</v>
      </c>
      <c r="E549" s="76">
        <v>45723</v>
      </c>
      <c r="F549" s="74">
        <v>248250109</v>
      </c>
      <c r="G549" s="82">
        <v>15177</v>
      </c>
      <c r="H549" s="102" t="s">
        <v>14</v>
      </c>
      <c r="I549" s="83">
        <v>7730416507</v>
      </c>
      <c r="J549" s="84">
        <v>45741</v>
      </c>
      <c r="K549" s="74" t="s">
        <v>15</v>
      </c>
      <c r="L549" s="74" t="s">
        <v>64</v>
      </c>
      <c r="M549" s="76">
        <v>45685</v>
      </c>
      <c r="N549" s="76">
        <v>45720</v>
      </c>
      <c r="O549" s="73">
        <f t="shared" si="55"/>
        <v>1</v>
      </c>
      <c r="P549" s="73">
        <f>MONTH('RAW DATA'!$J549)</f>
        <v>3</v>
      </c>
      <c r="Q549" s="73" t="str">
        <f t="shared" si="56"/>
        <v>ICB</v>
      </c>
      <c r="R549" s="75" t="str">
        <f t="shared" si="57"/>
        <v>CHINA</v>
      </c>
      <c r="S549" s="74" t="str">
        <f>IF(OR('RAW DATA'!$D549="",'RAW DATA'!$C549='RAW DATA'!$D549),"NO",IF('RAW DATA'!$C549&lt;'RAW DATA'!$D549,"YES","NO"))</f>
        <v>NO</v>
      </c>
      <c r="T549" s="75" t="str">
        <f>IF('RAW DATA'!$D549='RAW DATA'!$E549,"YES","NO")</f>
        <v>NO</v>
      </c>
      <c r="U549" s="73" t="str">
        <f>IF(('RAW DATA'!$D549-'RAW DATA'!$M549)&lt;=5,"YES","NO")</f>
        <v>YES</v>
      </c>
    </row>
    <row r="550" spans="1:21" x14ac:dyDescent="0.25">
      <c r="A550" s="89">
        <v>71</v>
      </c>
      <c r="B550" s="90">
        <v>5282763538</v>
      </c>
      <c r="C550" s="91">
        <v>45723</v>
      </c>
      <c r="D550" s="91">
        <v>45688</v>
      </c>
      <c r="E550" s="91">
        <v>45723</v>
      </c>
      <c r="F550" s="90" t="s">
        <v>63</v>
      </c>
      <c r="G550" s="92">
        <v>825</v>
      </c>
      <c r="H550" s="101" t="s">
        <v>14</v>
      </c>
      <c r="I550" s="93">
        <v>7730416507</v>
      </c>
      <c r="J550" s="94">
        <v>45741</v>
      </c>
      <c r="K550" s="90" t="s">
        <v>15</v>
      </c>
      <c r="L550" s="90" t="s">
        <v>64</v>
      </c>
      <c r="M550" s="91">
        <v>45685</v>
      </c>
      <c r="N550" s="91">
        <v>45720</v>
      </c>
      <c r="O550" s="95">
        <f t="shared" si="55"/>
        <v>1</v>
      </c>
      <c r="P550" s="95">
        <f>MONTH('RAW DATA'!$J550)</f>
        <v>3</v>
      </c>
      <c r="Q550" s="95" t="str">
        <f t="shared" si="56"/>
        <v>ICB</v>
      </c>
      <c r="R550" s="96" t="str">
        <f t="shared" si="57"/>
        <v>CHINA</v>
      </c>
      <c r="S550" s="90" t="str">
        <f>IF(OR('RAW DATA'!$D550="",'RAW DATA'!$C550='RAW DATA'!$D550),"NO",IF('RAW DATA'!$C550&lt;'RAW DATA'!$D550,"YES","NO"))</f>
        <v>NO</v>
      </c>
      <c r="T550" s="96" t="str">
        <f>IF('RAW DATA'!$D550='RAW DATA'!$E550,"YES","NO")</f>
        <v>NO</v>
      </c>
      <c r="U550" s="95" t="str">
        <f>IF(('RAW DATA'!$D550-'RAW DATA'!$M550)&lt;=5,"YES","NO")</f>
        <v>YES</v>
      </c>
    </row>
    <row r="551" spans="1:21" x14ac:dyDescent="0.25">
      <c r="A551" s="77">
        <v>71</v>
      </c>
      <c r="B551" s="74">
        <v>5282763540</v>
      </c>
      <c r="C551" s="76">
        <v>45723</v>
      </c>
      <c r="D551" s="76">
        <v>45688</v>
      </c>
      <c r="E551" s="76">
        <v>45723</v>
      </c>
      <c r="F551" s="74">
        <v>248250109</v>
      </c>
      <c r="G551" s="82">
        <v>67262</v>
      </c>
      <c r="H551" s="102" t="s">
        <v>14</v>
      </c>
      <c r="I551" s="83">
        <v>7730416507</v>
      </c>
      <c r="J551" s="84">
        <v>45741</v>
      </c>
      <c r="K551" s="74" t="s">
        <v>15</v>
      </c>
      <c r="L551" s="74" t="s">
        <v>64</v>
      </c>
      <c r="M551" s="76">
        <v>45685</v>
      </c>
      <c r="N551" s="76">
        <v>45720</v>
      </c>
      <c r="O551" s="73">
        <f t="shared" si="55"/>
        <v>1</v>
      </c>
      <c r="P551" s="73">
        <f>MONTH('RAW DATA'!$J551)</f>
        <v>3</v>
      </c>
      <c r="Q551" s="73" t="str">
        <f t="shared" si="56"/>
        <v>ICB</v>
      </c>
      <c r="R551" s="75" t="str">
        <f t="shared" si="57"/>
        <v>CHINA</v>
      </c>
      <c r="S551" s="74" t="str">
        <f>IF(OR('RAW DATA'!$D551="",'RAW DATA'!$C551='RAW DATA'!$D551),"NO",IF('RAW DATA'!$C551&lt;'RAW DATA'!$D551,"YES","NO"))</f>
        <v>NO</v>
      </c>
      <c r="T551" s="75" t="str">
        <f>IF('RAW DATA'!$D551='RAW DATA'!$E551,"YES","NO")</f>
        <v>NO</v>
      </c>
      <c r="U551" s="73" t="str">
        <f>IF(('RAW DATA'!$D551-'RAW DATA'!$M551)&lt;=5,"YES","NO")</f>
        <v>YES</v>
      </c>
    </row>
    <row r="552" spans="1:21" x14ac:dyDescent="0.25">
      <c r="A552" s="89">
        <v>71</v>
      </c>
      <c r="B552" s="90">
        <v>5282782880</v>
      </c>
      <c r="C552" s="91">
        <v>45723</v>
      </c>
      <c r="D552" s="91">
        <v>45702</v>
      </c>
      <c r="E552" s="91">
        <v>45723</v>
      </c>
      <c r="F552" s="90">
        <v>247830272</v>
      </c>
      <c r="G552" s="92">
        <v>6214</v>
      </c>
      <c r="H552" s="101" t="s">
        <v>14</v>
      </c>
      <c r="I552" s="93">
        <v>7730416507</v>
      </c>
      <c r="J552" s="94">
        <v>45741</v>
      </c>
      <c r="K552" s="90" t="s">
        <v>15</v>
      </c>
      <c r="L552" s="90" t="s">
        <v>64</v>
      </c>
      <c r="M552" s="91">
        <v>45685</v>
      </c>
      <c r="N552" s="91">
        <v>45720</v>
      </c>
      <c r="O552" s="95">
        <f t="shared" si="55"/>
        <v>2</v>
      </c>
      <c r="P552" s="95">
        <f>MONTH('RAW DATA'!$J552)</f>
        <v>3</v>
      </c>
      <c r="Q552" s="95" t="str">
        <f t="shared" si="56"/>
        <v>ICB</v>
      </c>
      <c r="R552" s="96" t="str">
        <f t="shared" si="57"/>
        <v>CHINA</v>
      </c>
      <c r="S552" s="90" t="str">
        <f>IF(OR('RAW DATA'!$D552="",'RAW DATA'!$C552='RAW DATA'!$D552),"NO",IF('RAW DATA'!$C552&lt;'RAW DATA'!$D552,"YES","NO"))</f>
        <v>NO</v>
      </c>
      <c r="T552" s="96" t="str">
        <f>IF('RAW DATA'!$D552='RAW DATA'!$E552,"YES","NO")</f>
        <v>NO</v>
      </c>
      <c r="U552" s="95" t="str">
        <f>IF(('RAW DATA'!$D552-'RAW DATA'!$M552)&lt;=5,"YES","NO")</f>
        <v>NO</v>
      </c>
    </row>
    <row r="553" spans="1:21" x14ac:dyDescent="0.25">
      <c r="A553" s="77">
        <v>71</v>
      </c>
      <c r="B553" s="74">
        <v>5282782881</v>
      </c>
      <c r="C553" s="76">
        <v>45723</v>
      </c>
      <c r="D553" s="76">
        <v>45702</v>
      </c>
      <c r="E553" s="76">
        <v>45723</v>
      </c>
      <c r="F553" s="74">
        <v>247830272</v>
      </c>
      <c r="G553" s="82">
        <v>12887</v>
      </c>
      <c r="H553" s="102" t="s">
        <v>14</v>
      </c>
      <c r="I553" s="83">
        <v>7730416507</v>
      </c>
      <c r="J553" s="84">
        <v>45741</v>
      </c>
      <c r="K553" s="74" t="s">
        <v>15</v>
      </c>
      <c r="L553" s="74" t="s">
        <v>64</v>
      </c>
      <c r="M553" s="76">
        <v>45685</v>
      </c>
      <c r="N553" s="76">
        <v>45720</v>
      </c>
      <c r="O553" s="73">
        <f t="shared" si="55"/>
        <v>2</v>
      </c>
      <c r="P553" s="73">
        <f>MONTH('RAW DATA'!$J553)</f>
        <v>3</v>
      </c>
      <c r="Q553" s="73" t="str">
        <f t="shared" si="56"/>
        <v>ICB</v>
      </c>
      <c r="R553" s="75" t="str">
        <f t="shared" si="57"/>
        <v>CHINA</v>
      </c>
      <c r="S553" s="74" t="str">
        <f>IF(OR('RAW DATA'!$D553="",'RAW DATA'!$C553='RAW DATA'!$D553),"NO",IF('RAW DATA'!$C553&lt;'RAW DATA'!$D553,"YES","NO"))</f>
        <v>NO</v>
      </c>
      <c r="T553" s="75" t="str">
        <f>IF('RAW DATA'!$D553='RAW DATA'!$E553,"YES","NO")</f>
        <v>NO</v>
      </c>
      <c r="U553" s="73" t="str">
        <f>IF(('RAW DATA'!$D553-'RAW DATA'!$M553)&lt;=5,"YES","NO")</f>
        <v>NO</v>
      </c>
    </row>
    <row r="554" spans="1:21" x14ac:dyDescent="0.25">
      <c r="A554" s="89">
        <v>71</v>
      </c>
      <c r="B554" s="90">
        <v>5282782882</v>
      </c>
      <c r="C554" s="91">
        <v>45723</v>
      </c>
      <c r="D554" s="91">
        <v>45702</v>
      </c>
      <c r="E554" s="91">
        <v>45723</v>
      </c>
      <c r="F554" s="90">
        <v>247830272</v>
      </c>
      <c r="G554" s="92">
        <v>20764</v>
      </c>
      <c r="H554" s="101" t="s">
        <v>14</v>
      </c>
      <c r="I554" s="93">
        <v>7730416507</v>
      </c>
      <c r="J554" s="94">
        <v>45741</v>
      </c>
      <c r="K554" s="90" t="s">
        <v>15</v>
      </c>
      <c r="L554" s="90" t="s">
        <v>64</v>
      </c>
      <c r="M554" s="91">
        <v>45685</v>
      </c>
      <c r="N554" s="91">
        <v>45720</v>
      </c>
      <c r="O554" s="95">
        <f t="shared" si="55"/>
        <v>2</v>
      </c>
      <c r="P554" s="95">
        <f>MONTH('RAW DATA'!$J554)</f>
        <v>3</v>
      </c>
      <c r="Q554" s="95" t="str">
        <f t="shared" si="56"/>
        <v>ICB</v>
      </c>
      <c r="R554" s="96" t="str">
        <f t="shared" si="57"/>
        <v>CHINA</v>
      </c>
      <c r="S554" s="90" t="str">
        <f>IF(OR('RAW DATA'!$D554="",'RAW DATA'!$C554='RAW DATA'!$D554),"NO",IF('RAW DATA'!$C554&lt;'RAW DATA'!$D554,"YES","NO"))</f>
        <v>NO</v>
      </c>
      <c r="T554" s="96" t="str">
        <f>IF('RAW DATA'!$D554='RAW DATA'!$E554,"YES","NO")</f>
        <v>NO</v>
      </c>
      <c r="U554" s="95" t="str">
        <f>IF(('RAW DATA'!$D554-'RAW DATA'!$M554)&lt;=5,"YES","NO")</f>
        <v>NO</v>
      </c>
    </row>
    <row r="555" spans="1:21" x14ac:dyDescent="0.25">
      <c r="A555" s="77">
        <v>71</v>
      </c>
      <c r="B555" s="74">
        <v>5282782883</v>
      </c>
      <c r="C555" s="76">
        <v>45723</v>
      </c>
      <c r="D555" s="76">
        <v>45702</v>
      </c>
      <c r="E555" s="76">
        <v>45723</v>
      </c>
      <c r="F555" s="74">
        <v>247830272</v>
      </c>
      <c r="G555" s="82">
        <v>3671</v>
      </c>
      <c r="H555" s="102" t="s">
        <v>14</v>
      </c>
      <c r="I555" s="83">
        <v>7730416507</v>
      </c>
      <c r="J555" s="84">
        <v>45741</v>
      </c>
      <c r="K555" s="74" t="s">
        <v>15</v>
      </c>
      <c r="L555" s="74" t="s">
        <v>64</v>
      </c>
      <c r="M555" s="76">
        <v>45685</v>
      </c>
      <c r="N555" s="76">
        <v>45720</v>
      </c>
      <c r="O555" s="73">
        <f t="shared" si="55"/>
        <v>2</v>
      </c>
      <c r="P555" s="73">
        <f>MONTH('RAW DATA'!$J555)</f>
        <v>3</v>
      </c>
      <c r="Q555" s="73" t="str">
        <f t="shared" si="56"/>
        <v>ICB</v>
      </c>
      <c r="R555" s="75" t="str">
        <f t="shared" si="57"/>
        <v>CHINA</v>
      </c>
      <c r="S555" s="74" t="str">
        <f>IF(OR('RAW DATA'!$D555="",'RAW DATA'!$C555='RAW DATA'!$D555),"NO",IF('RAW DATA'!$C555&lt;'RAW DATA'!$D555,"YES","NO"))</f>
        <v>NO</v>
      </c>
      <c r="T555" s="75" t="str">
        <f>IF('RAW DATA'!$D555='RAW DATA'!$E555,"YES","NO")</f>
        <v>NO</v>
      </c>
      <c r="U555" s="73" t="str">
        <f>IF(('RAW DATA'!$D555-'RAW DATA'!$M555)&lt;=5,"YES","NO")</f>
        <v>NO</v>
      </c>
    </row>
    <row r="556" spans="1:21" x14ac:dyDescent="0.25">
      <c r="A556" s="89">
        <v>71</v>
      </c>
      <c r="B556" s="90">
        <v>5282791647</v>
      </c>
      <c r="C556" s="91">
        <v>45763</v>
      </c>
      <c r="D556" s="91">
        <v>45707</v>
      </c>
      <c r="E556" s="91">
        <v>45763</v>
      </c>
      <c r="F556" s="90" t="s">
        <v>65</v>
      </c>
      <c r="G556" s="92">
        <v>684</v>
      </c>
      <c r="H556" s="101" t="s">
        <v>14</v>
      </c>
      <c r="I556" s="93">
        <v>7730419969</v>
      </c>
      <c r="J556" s="94">
        <v>45769</v>
      </c>
      <c r="K556" s="90" t="s">
        <v>15</v>
      </c>
      <c r="L556" s="90" t="s">
        <v>16</v>
      </c>
      <c r="M556" s="91">
        <v>45683</v>
      </c>
      <c r="N556" s="91">
        <v>45720</v>
      </c>
      <c r="O556" s="95">
        <f t="shared" si="55"/>
        <v>2</v>
      </c>
      <c r="P556" s="95">
        <f>MONTH('RAW DATA'!$J556)</f>
        <v>4</v>
      </c>
      <c r="Q556" s="95" t="str">
        <f t="shared" si="56"/>
        <v>ICB</v>
      </c>
      <c r="R556" s="96" t="str">
        <f t="shared" si="57"/>
        <v>CHINA</v>
      </c>
      <c r="S556" s="90" t="str">
        <f>IF(OR('RAW DATA'!$D556="",'RAW DATA'!$C556='RAW DATA'!$D556),"NO",IF('RAW DATA'!$C556&lt;'RAW DATA'!$D556,"YES","NO"))</f>
        <v>NO</v>
      </c>
      <c r="T556" s="96" t="str">
        <f>IF('RAW DATA'!$D556='RAW DATA'!$E556,"YES","NO")</f>
        <v>NO</v>
      </c>
      <c r="U556" s="95" t="str">
        <f>IF(('RAW DATA'!$D556-'RAW DATA'!$M556)&lt;=5,"YES","NO")</f>
        <v>NO</v>
      </c>
    </row>
    <row r="557" spans="1:21" x14ac:dyDescent="0.25">
      <c r="A557" s="77">
        <v>71</v>
      </c>
      <c r="B557" s="74">
        <v>5282791648</v>
      </c>
      <c r="C557" s="76">
        <v>45763</v>
      </c>
      <c r="D557" s="76">
        <v>45707</v>
      </c>
      <c r="E557" s="76">
        <v>45763</v>
      </c>
      <c r="F557" s="74" t="s">
        <v>65</v>
      </c>
      <c r="G557" s="82">
        <v>11198</v>
      </c>
      <c r="H557" s="102" t="s">
        <v>14</v>
      </c>
      <c r="I557" s="83">
        <v>7730419969</v>
      </c>
      <c r="J557" s="84">
        <v>45769</v>
      </c>
      <c r="K557" s="74" t="s">
        <v>15</v>
      </c>
      <c r="L557" s="74" t="s">
        <v>16</v>
      </c>
      <c r="M557" s="76">
        <v>45683</v>
      </c>
      <c r="N557" s="76">
        <v>45720</v>
      </c>
      <c r="O557" s="73">
        <f t="shared" si="55"/>
        <v>2</v>
      </c>
      <c r="P557" s="73">
        <f>MONTH('RAW DATA'!$J557)</f>
        <v>4</v>
      </c>
      <c r="Q557" s="73" t="str">
        <f t="shared" si="56"/>
        <v>ICB</v>
      </c>
      <c r="R557" s="75" t="str">
        <f t="shared" si="57"/>
        <v>CHINA</v>
      </c>
      <c r="S557" s="74" t="str">
        <f>IF(OR('RAW DATA'!$D557="",'RAW DATA'!$C557='RAW DATA'!$D557),"NO",IF('RAW DATA'!$C557&lt;'RAW DATA'!$D557,"YES","NO"))</f>
        <v>NO</v>
      </c>
      <c r="T557" s="75" t="str">
        <f>IF('RAW DATA'!$D557='RAW DATA'!$E557,"YES","NO")</f>
        <v>NO</v>
      </c>
      <c r="U557" s="73" t="str">
        <f>IF(('RAW DATA'!$D557-'RAW DATA'!$M557)&lt;=5,"YES","NO")</f>
        <v>NO</v>
      </c>
    </row>
    <row r="558" spans="1:21" x14ac:dyDescent="0.25">
      <c r="A558" s="89">
        <v>71</v>
      </c>
      <c r="B558" s="90">
        <v>5282791650</v>
      </c>
      <c r="C558" s="91">
        <v>45763</v>
      </c>
      <c r="D558" s="91">
        <v>45707</v>
      </c>
      <c r="E558" s="91">
        <v>45763</v>
      </c>
      <c r="F558" s="90" t="s">
        <v>65</v>
      </c>
      <c r="G558" s="92">
        <v>765</v>
      </c>
      <c r="H558" s="101" t="s">
        <v>14</v>
      </c>
      <c r="I558" s="93">
        <v>7730419969</v>
      </c>
      <c r="J558" s="94">
        <v>45769</v>
      </c>
      <c r="K558" s="90" t="s">
        <v>15</v>
      </c>
      <c r="L558" s="90" t="s">
        <v>16</v>
      </c>
      <c r="M558" s="91">
        <v>45683</v>
      </c>
      <c r="N558" s="91">
        <v>45720</v>
      </c>
      <c r="O558" s="95">
        <f t="shared" si="55"/>
        <v>2</v>
      </c>
      <c r="P558" s="95">
        <f>MONTH('RAW DATA'!$J558)</f>
        <v>4</v>
      </c>
      <c r="Q558" s="95" t="str">
        <f t="shared" si="56"/>
        <v>ICB</v>
      </c>
      <c r="R558" s="96" t="str">
        <f t="shared" si="57"/>
        <v>CHINA</v>
      </c>
      <c r="S558" s="90" t="str">
        <f>IF(OR('RAW DATA'!$D558="",'RAW DATA'!$C558='RAW DATA'!$D558),"NO",IF('RAW DATA'!$C558&lt;'RAW DATA'!$D558,"YES","NO"))</f>
        <v>NO</v>
      </c>
      <c r="T558" s="96" t="str">
        <f>IF('RAW DATA'!$D558='RAW DATA'!$E558,"YES","NO")</f>
        <v>NO</v>
      </c>
      <c r="U558" s="95" t="str">
        <f>IF(('RAW DATA'!$D558-'RAW DATA'!$M558)&lt;=5,"YES","NO")</f>
        <v>NO</v>
      </c>
    </row>
    <row r="559" spans="1:21" x14ac:dyDescent="0.25">
      <c r="A559" s="77">
        <v>71</v>
      </c>
      <c r="B559" s="74">
        <v>5282791651</v>
      </c>
      <c r="C559" s="76">
        <v>45763</v>
      </c>
      <c r="D559" s="76">
        <v>45707</v>
      </c>
      <c r="E559" s="76">
        <v>45763</v>
      </c>
      <c r="F559" s="74" t="s">
        <v>65</v>
      </c>
      <c r="G559" s="82">
        <v>789</v>
      </c>
      <c r="H559" s="102" t="s">
        <v>14</v>
      </c>
      <c r="I559" s="83">
        <v>7730419969</v>
      </c>
      <c r="J559" s="84">
        <v>45769</v>
      </c>
      <c r="K559" s="74" t="s">
        <v>15</v>
      </c>
      <c r="L559" s="74" t="s">
        <v>16</v>
      </c>
      <c r="M559" s="76">
        <v>45683</v>
      </c>
      <c r="N559" s="76">
        <v>45720</v>
      </c>
      <c r="O559" s="73">
        <f t="shared" si="55"/>
        <v>2</v>
      </c>
      <c r="P559" s="73">
        <f>MONTH('RAW DATA'!$J559)</f>
        <v>4</v>
      </c>
      <c r="Q559" s="73" t="str">
        <f t="shared" si="56"/>
        <v>ICB</v>
      </c>
      <c r="R559" s="75" t="str">
        <f t="shared" si="57"/>
        <v>CHINA</v>
      </c>
      <c r="S559" s="74" t="str">
        <f>IF(OR('RAW DATA'!$D559="",'RAW DATA'!$C559='RAW DATA'!$D559),"NO",IF('RAW DATA'!$C559&lt;'RAW DATA'!$D559,"YES","NO"))</f>
        <v>NO</v>
      </c>
      <c r="T559" s="75" t="str">
        <f>IF('RAW DATA'!$D559='RAW DATA'!$E559,"YES","NO")</f>
        <v>NO</v>
      </c>
      <c r="U559" s="73" t="str">
        <f>IF(('RAW DATA'!$D559-'RAW DATA'!$M559)&lt;=5,"YES","NO")</f>
        <v>NO</v>
      </c>
    </row>
    <row r="560" spans="1:21" x14ac:dyDescent="0.25">
      <c r="A560" s="89">
        <v>71</v>
      </c>
      <c r="B560" s="90">
        <v>5282791652</v>
      </c>
      <c r="C560" s="91">
        <v>45763</v>
      </c>
      <c r="D560" s="91">
        <v>45707</v>
      </c>
      <c r="E560" s="91">
        <v>45763</v>
      </c>
      <c r="F560" s="90" t="s">
        <v>65</v>
      </c>
      <c r="G560" s="92">
        <v>10991</v>
      </c>
      <c r="H560" s="101" t="s">
        <v>14</v>
      </c>
      <c r="I560" s="93">
        <v>7730419969</v>
      </c>
      <c r="J560" s="94">
        <v>45769</v>
      </c>
      <c r="K560" s="90" t="s">
        <v>15</v>
      </c>
      <c r="L560" s="90" t="s">
        <v>16</v>
      </c>
      <c r="M560" s="91">
        <v>45683</v>
      </c>
      <c r="N560" s="91">
        <v>45720</v>
      </c>
      <c r="O560" s="95">
        <f t="shared" si="55"/>
        <v>2</v>
      </c>
      <c r="P560" s="95">
        <f>MONTH('RAW DATA'!$J560)</f>
        <v>4</v>
      </c>
      <c r="Q560" s="95" t="str">
        <f t="shared" si="56"/>
        <v>ICB</v>
      </c>
      <c r="R560" s="96" t="str">
        <f t="shared" si="57"/>
        <v>CHINA</v>
      </c>
      <c r="S560" s="90" t="str">
        <f>IF(OR('RAW DATA'!$D560="",'RAW DATA'!$C560='RAW DATA'!$D560),"NO",IF('RAW DATA'!$C560&lt;'RAW DATA'!$D560,"YES","NO"))</f>
        <v>NO</v>
      </c>
      <c r="T560" s="96" t="str">
        <f>IF('RAW DATA'!$D560='RAW DATA'!$E560,"YES","NO")</f>
        <v>NO</v>
      </c>
      <c r="U560" s="95" t="str">
        <f>IF(('RAW DATA'!$D560-'RAW DATA'!$M560)&lt;=5,"YES","NO")</f>
        <v>NO</v>
      </c>
    </row>
    <row r="561" spans="1:21" x14ac:dyDescent="0.25">
      <c r="A561" s="77">
        <v>71</v>
      </c>
      <c r="B561" s="74">
        <v>5282791653</v>
      </c>
      <c r="C561" s="76">
        <v>45763</v>
      </c>
      <c r="D561" s="76">
        <v>45707</v>
      </c>
      <c r="E561" s="76">
        <v>45763</v>
      </c>
      <c r="F561" s="74" t="s">
        <v>65</v>
      </c>
      <c r="G561" s="82">
        <v>3283</v>
      </c>
      <c r="H561" s="102" t="s">
        <v>14</v>
      </c>
      <c r="I561" s="83">
        <v>7730419969</v>
      </c>
      <c r="J561" s="84">
        <v>45769</v>
      </c>
      <c r="K561" s="74" t="s">
        <v>15</v>
      </c>
      <c r="L561" s="74" t="s">
        <v>16</v>
      </c>
      <c r="M561" s="76">
        <v>45683</v>
      </c>
      <c r="N561" s="76">
        <v>45720</v>
      </c>
      <c r="O561" s="73">
        <f t="shared" si="55"/>
        <v>2</v>
      </c>
      <c r="P561" s="73">
        <f>MONTH('RAW DATA'!$J561)</f>
        <v>4</v>
      </c>
      <c r="Q561" s="73" t="str">
        <f t="shared" si="56"/>
        <v>ICB</v>
      </c>
      <c r="R561" s="75" t="str">
        <f t="shared" si="57"/>
        <v>CHINA</v>
      </c>
      <c r="S561" s="74" t="str">
        <f>IF(OR('RAW DATA'!$D561="",'RAW DATA'!$C561='RAW DATA'!$D561),"NO",IF('RAW DATA'!$C561&lt;'RAW DATA'!$D561,"YES","NO"))</f>
        <v>NO</v>
      </c>
      <c r="T561" s="75" t="str">
        <f>IF('RAW DATA'!$D561='RAW DATA'!$E561,"YES","NO")</f>
        <v>NO</v>
      </c>
      <c r="U561" s="73" t="str">
        <f>IF(('RAW DATA'!$D561-'RAW DATA'!$M561)&lt;=5,"YES","NO")</f>
        <v>NO</v>
      </c>
    </row>
    <row r="562" spans="1:21" x14ac:dyDescent="0.25">
      <c r="A562" s="89">
        <v>71</v>
      </c>
      <c r="B562" s="90">
        <v>5282791654</v>
      </c>
      <c r="C562" s="91">
        <v>45763</v>
      </c>
      <c r="D562" s="91">
        <v>45707</v>
      </c>
      <c r="E562" s="91">
        <v>45763</v>
      </c>
      <c r="F562" s="90" t="s">
        <v>65</v>
      </c>
      <c r="G562" s="92">
        <v>1303</v>
      </c>
      <c r="H562" s="101" t="s">
        <v>14</v>
      </c>
      <c r="I562" s="93">
        <v>7730419969</v>
      </c>
      <c r="J562" s="94">
        <v>45769</v>
      </c>
      <c r="K562" s="90" t="s">
        <v>15</v>
      </c>
      <c r="L562" s="90" t="s">
        <v>16</v>
      </c>
      <c r="M562" s="91">
        <v>45683</v>
      </c>
      <c r="N562" s="91">
        <v>45720</v>
      </c>
      <c r="O562" s="95">
        <f t="shared" si="55"/>
        <v>2</v>
      </c>
      <c r="P562" s="95">
        <f>MONTH('RAW DATA'!$J562)</f>
        <v>4</v>
      </c>
      <c r="Q562" s="95" t="str">
        <f t="shared" si="56"/>
        <v>ICB</v>
      </c>
      <c r="R562" s="96" t="str">
        <f t="shared" si="57"/>
        <v>CHINA</v>
      </c>
      <c r="S562" s="90" t="str">
        <f>IF(OR('RAW DATA'!$D562="",'RAW DATA'!$C562='RAW DATA'!$D562),"NO",IF('RAW DATA'!$C562&lt;'RAW DATA'!$D562,"YES","NO"))</f>
        <v>NO</v>
      </c>
      <c r="T562" s="96" t="str">
        <f>IF('RAW DATA'!$D562='RAW DATA'!$E562,"YES","NO")</f>
        <v>NO</v>
      </c>
      <c r="U562" s="95" t="str">
        <f>IF(('RAW DATA'!$D562-'RAW DATA'!$M562)&lt;=5,"YES","NO")</f>
        <v>NO</v>
      </c>
    </row>
    <row r="563" spans="1:21" x14ac:dyDescent="0.25">
      <c r="A563" s="77">
        <v>71</v>
      </c>
      <c r="B563" s="74">
        <v>5282791655</v>
      </c>
      <c r="C563" s="76">
        <v>45763</v>
      </c>
      <c r="D563" s="76">
        <v>45707</v>
      </c>
      <c r="E563" s="76">
        <v>45763</v>
      </c>
      <c r="F563" s="74" t="s">
        <v>65</v>
      </c>
      <c r="G563" s="82">
        <v>2838</v>
      </c>
      <c r="H563" s="102" t="s">
        <v>14</v>
      </c>
      <c r="I563" s="83">
        <v>7730419969</v>
      </c>
      <c r="J563" s="84">
        <v>45769</v>
      </c>
      <c r="K563" s="74" t="s">
        <v>15</v>
      </c>
      <c r="L563" s="74" t="s">
        <v>16</v>
      </c>
      <c r="M563" s="76">
        <v>45683</v>
      </c>
      <c r="N563" s="76">
        <v>45720</v>
      </c>
      <c r="O563" s="73">
        <f t="shared" si="55"/>
        <v>2</v>
      </c>
      <c r="P563" s="73">
        <f>MONTH('RAW DATA'!$J563)</f>
        <v>4</v>
      </c>
      <c r="Q563" s="73" t="str">
        <f t="shared" si="56"/>
        <v>ICB</v>
      </c>
      <c r="R563" s="75" t="str">
        <f t="shared" si="57"/>
        <v>CHINA</v>
      </c>
      <c r="S563" s="74" t="str">
        <f>IF(OR('RAW DATA'!$D563="",'RAW DATA'!$C563='RAW DATA'!$D563),"NO",IF('RAW DATA'!$C563&lt;'RAW DATA'!$D563,"YES","NO"))</f>
        <v>NO</v>
      </c>
      <c r="T563" s="75" t="str">
        <f>IF('RAW DATA'!$D563='RAW DATA'!$E563,"YES","NO")</f>
        <v>NO</v>
      </c>
      <c r="U563" s="73" t="str">
        <f>IF(('RAW DATA'!$D563-'RAW DATA'!$M563)&lt;=5,"YES","NO")</f>
        <v>NO</v>
      </c>
    </row>
    <row r="564" spans="1:21" x14ac:dyDescent="0.25">
      <c r="A564" s="89">
        <v>71</v>
      </c>
      <c r="B564" s="90">
        <v>5282791656</v>
      </c>
      <c r="C564" s="91">
        <v>45763</v>
      </c>
      <c r="D564" s="91">
        <v>45707</v>
      </c>
      <c r="E564" s="91">
        <v>45763</v>
      </c>
      <c r="F564" s="90" t="s">
        <v>65</v>
      </c>
      <c r="G564" s="92">
        <v>11016</v>
      </c>
      <c r="H564" s="101" t="s">
        <v>14</v>
      </c>
      <c r="I564" s="93">
        <v>7730419969</v>
      </c>
      <c r="J564" s="94">
        <v>45769</v>
      </c>
      <c r="K564" s="90" t="s">
        <v>15</v>
      </c>
      <c r="L564" s="90" t="s">
        <v>16</v>
      </c>
      <c r="M564" s="91">
        <v>45683</v>
      </c>
      <c r="N564" s="91">
        <v>45720</v>
      </c>
      <c r="O564" s="95">
        <f t="shared" si="55"/>
        <v>2</v>
      </c>
      <c r="P564" s="95">
        <f>MONTH('RAW DATA'!$J564)</f>
        <v>4</v>
      </c>
      <c r="Q564" s="95" t="str">
        <f t="shared" si="56"/>
        <v>ICB</v>
      </c>
      <c r="R564" s="96" t="str">
        <f t="shared" si="57"/>
        <v>CHINA</v>
      </c>
      <c r="S564" s="90" t="str">
        <f>IF(OR('RAW DATA'!$D564="",'RAW DATA'!$C564='RAW DATA'!$D564),"NO",IF('RAW DATA'!$C564&lt;'RAW DATA'!$D564,"YES","NO"))</f>
        <v>NO</v>
      </c>
      <c r="T564" s="96" t="str">
        <f>IF('RAW DATA'!$D564='RAW DATA'!$E564,"YES","NO")</f>
        <v>NO</v>
      </c>
      <c r="U564" s="95" t="str">
        <f>IF(('RAW DATA'!$D564-'RAW DATA'!$M564)&lt;=5,"YES","NO")</f>
        <v>NO</v>
      </c>
    </row>
    <row r="565" spans="1:21" x14ac:dyDescent="0.25">
      <c r="A565" s="77">
        <v>71</v>
      </c>
      <c r="B565" s="74">
        <v>5282791658</v>
      </c>
      <c r="C565" s="76">
        <v>45763</v>
      </c>
      <c r="D565" s="76">
        <v>45707</v>
      </c>
      <c r="E565" s="76">
        <v>45763</v>
      </c>
      <c r="F565" s="74" t="s">
        <v>65</v>
      </c>
      <c r="G565" s="82">
        <v>25930</v>
      </c>
      <c r="H565" s="102" t="s">
        <v>14</v>
      </c>
      <c r="I565" s="83">
        <v>7730419969</v>
      </c>
      <c r="J565" s="84">
        <v>45769</v>
      </c>
      <c r="K565" s="74" t="s">
        <v>15</v>
      </c>
      <c r="L565" s="74" t="s">
        <v>16</v>
      </c>
      <c r="M565" s="76">
        <v>45683</v>
      </c>
      <c r="N565" s="76">
        <v>45720</v>
      </c>
      <c r="O565" s="73">
        <f t="shared" si="55"/>
        <v>2</v>
      </c>
      <c r="P565" s="73">
        <f>MONTH('RAW DATA'!$J565)</f>
        <v>4</v>
      </c>
      <c r="Q565" s="73" t="str">
        <f t="shared" si="56"/>
        <v>ICB</v>
      </c>
      <c r="R565" s="75" t="str">
        <f t="shared" si="57"/>
        <v>CHINA</v>
      </c>
      <c r="S565" s="74" t="str">
        <f>IF(OR('RAW DATA'!$D565="",'RAW DATA'!$C565='RAW DATA'!$D565),"NO",IF('RAW DATA'!$C565&lt;'RAW DATA'!$D565,"YES","NO"))</f>
        <v>NO</v>
      </c>
      <c r="T565" s="75" t="str">
        <f>IF('RAW DATA'!$D565='RAW DATA'!$E565,"YES","NO")</f>
        <v>NO</v>
      </c>
      <c r="U565" s="73" t="str">
        <f>IF(('RAW DATA'!$D565-'RAW DATA'!$M565)&lt;=5,"YES","NO")</f>
        <v>NO</v>
      </c>
    </row>
    <row r="566" spans="1:21" x14ac:dyDescent="0.25">
      <c r="A566" s="89">
        <v>71</v>
      </c>
      <c r="B566" s="90">
        <v>5282791659</v>
      </c>
      <c r="C566" s="91">
        <v>45763</v>
      </c>
      <c r="D566" s="91">
        <v>45707</v>
      </c>
      <c r="E566" s="91">
        <v>45763</v>
      </c>
      <c r="F566" s="90" t="s">
        <v>65</v>
      </c>
      <c r="G566" s="92">
        <v>63430</v>
      </c>
      <c r="H566" s="101" t="s">
        <v>14</v>
      </c>
      <c r="I566" s="93">
        <v>7730419969</v>
      </c>
      <c r="J566" s="94">
        <v>45769</v>
      </c>
      <c r="K566" s="90" t="s">
        <v>15</v>
      </c>
      <c r="L566" s="90" t="s">
        <v>16</v>
      </c>
      <c r="M566" s="91">
        <v>45683</v>
      </c>
      <c r="N566" s="91">
        <v>45720</v>
      </c>
      <c r="O566" s="95">
        <f t="shared" si="55"/>
        <v>2</v>
      </c>
      <c r="P566" s="95">
        <f>MONTH('RAW DATA'!$J566)</f>
        <v>4</v>
      </c>
      <c r="Q566" s="95" t="str">
        <f t="shared" si="56"/>
        <v>ICB</v>
      </c>
      <c r="R566" s="96" t="str">
        <f t="shared" si="57"/>
        <v>CHINA</v>
      </c>
      <c r="S566" s="90" t="str">
        <f>IF(OR('RAW DATA'!$D566="",'RAW DATA'!$C566='RAW DATA'!$D566),"NO",IF('RAW DATA'!$C566&lt;'RAW DATA'!$D566,"YES","NO"))</f>
        <v>NO</v>
      </c>
      <c r="T566" s="96" t="str">
        <f>IF('RAW DATA'!$D566='RAW DATA'!$E566,"YES","NO")</f>
        <v>NO</v>
      </c>
      <c r="U566" s="95" t="str">
        <f>IF(('RAW DATA'!$D566-'RAW DATA'!$M566)&lt;=5,"YES","NO")</f>
        <v>NO</v>
      </c>
    </row>
    <row r="567" spans="1:21" x14ac:dyDescent="0.25">
      <c r="A567" s="77">
        <v>515</v>
      </c>
      <c r="B567" s="74">
        <v>5547505824</v>
      </c>
      <c r="C567" s="76">
        <v>45712</v>
      </c>
      <c r="D567" s="76">
        <v>45685</v>
      </c>
      <c r="E567" s="76">
        <v>45712</v>
      </c>
      <c r="F567" s="74">
        <v>248890086</v>
      </c>
      <c r="G567" s="82">
        <v>588</v>
      </c>
      <c r="H567" s="102" t="s">
        <v>14</v>
      </c>
      <c r="I567" s="83">
        <v>7730416507</v>
      </c>
      <c r="J567" s="84">
        <v>45741</v>
      </c>
      <c r="K567" s="74" t="s">
        <v>15</v>
      </c>
      <c r="L567" s="74" t="s">
        <v>64</v>
      </c>
      <c r="M567" s="76">
        <v>45684</v>
      </c>
      <c r="N567" s="76">
        <v>45720</v>
      </c>
      <c r="O567" s="73">
        <f t="shared" si="55"/>
        <v>1</v>
      </c>
      <c r="P567" s="73">
        <f>MONTH('RAW DATA'!$J567)</f>
        <v>3</v>
      </c>
      <c r="Q567" s="73" t="str">
        <f t="shared" si="56"/>
        <v>ICB</v>
      </c>
      <c r="R567" s="75" t="str">
        <f t="shared" si="57"/>
        <v>CHINA</v>
      </c>
      <c r="S567" s="74" t="str">
        <f>IF(OR('RAW DATA'!$D567="",'RAW DATA'!$C567='RAW DATA'!$D567),"NO",IF('RAW DATA'!$C567&lt;'RAW DATA'!$D567,"YES","NO"))</f>
        <v>NO</v>
      </c>
      <c r="T567" s="75" t="str">
        <f>IF('RAW DATA'!$D567='RAW DATA'!$E567,"YES","NO")</f>
        <v>NO</v>
      </c>
      <c r="U567" s="73" t="str">
        <f>IF(('RAW DATA'!$D567-'RAW DATA'!$M567)&lt;=5,"YES","NO")</f>
        <v>YES</v>
      </c>
    </row>
    <row r="568" spans="1:21" x14ac:dyDescent="0.25">
      <c r="A568" s="89">
        <v>515</v>
      </c>
      <c r="B568" s="90">
        <v>5547505829</v>
      </c>
      <c r="C568" s="91">
        <v>45712</v>
      </c>
      <c r="D568" s="91">
        <v>45685</v>
      </c>
      <c r="E568" s="91">
        <v>45712</v>
      </c>
      <c r="F568" s="90">
        <v>248890086</v>
      </c>
      <c r="G568" s="92">
        <v>1558</v>
      </c>
      <c r="H568" s="101" t="s">
        <v>14</v>
      </c>
      <c r="I568" s="93">
        <v>7730416507</v>
      </c>
      <c r="J568" s="94">
        <v>45741</v>
      </c>
      <c r="K568" s="90" t="s">
        <v>15</v>
      </c>
      <c r="L568" s="90" t="s">
        <v>64</v>
      </c>
      <c r="M568" s="91">
        <v>45684</v>
      </c>
      <c r="N568" s="91">
        <v>45720</v>
      </c>
      <c r="O568" s="95">
        <f t="shared" si="55"/>
        <v>1</v>
      </c>
      <c r="P568" s="95">
        <f>MONTH('RAW DATA'!$J568)</f>
        <v>3</v>
      </c>
      <c r="Q568" s="95" t="str">
        <f t="shared" si="56"/>
        <v>ICB</v>
      </c>
      <c r="R568" s="96" t="str">
        <f t="shared" si="57"/>
        <v>CHINA</v>
      </c>
      <c r="S568" s="90" t="str">
        <f>IF(OR('RAW DATA'!$D568="",'RAW DATA'!$C568='RAW DATA'!$D568),"NO",IF('RAW DATA'!$C568&lt;'RAW DATA'!$D568,"YES","NO"))</f>
        <v>NO</v>
      </c>
      <c r="T568" s="96" t="str">
        <f>IF('RAW DATA'!$D568='RAW DATA'!$E568,"YES","NO")</f>
        <v>NO</v>
      </c>
      <c r="U568" s="95" t="str">
        <f>IF(('RAW DATA'!$D568-'RAW DATA'!$M568)&lt;=5,"YES","NO")</f>
        <v>YES</v>
      </c>
    </row>
    <row r="569" spans="1:21" x14ac:dyDescent="0.25">
      <c r="A569" s="77">
        <v>515</v>
      </c>
      <c r="B569" s="74">
        <v>5547512823</v>
      </c>
      <c r="C569" s="76">
        <v>45712</v>
      </c>
      <c r="D569" s="76">
        <v>45690</v>
      </c>
      <c r="E569" s="76">
        <v>45712</v>
      </c>
      <c r="F569" s="74">
        <v>249201525</v>
      </c>
      <c r="G569" s="82">
        <v>28584</v>
      </c>
      <c r="H569" s="102" t="s">
        <v>14</v>
      </c>
      <c r="I569" s="83">
        <v>7730416507</v>
      </c>
      <c r="J569" s="84">
        <v>45741</v>
      </c>
      <c r="K569" s="74" t="s">
        <v>15</v>
      </c>
      <c r="L569" s="74" t="s">
        <v>64</v>
      </c>
      <c r="M569" s="76">
        <v>45686</v>
      </c>
      <c r="N569" s="76">
        <v>45720</v>
      </c>
      <c r="O569" s="73">
        <f t="shared" si="55"/>
        <v>2</v>
      </c>
      <c r="P569" s="73">
        <f>MONTH('RAW DATA'!$J569)</f>
        <v>3</v>
      </c>
      <c r="Q569" s="73" t="str">
        <f t="shared" si="56"/>
        <v>ICB</v>
      </c>
      <c r="R569" s="75" t="str">
        <f t="shared" si="57"/>
        <v>CHINA</v>
      </c>
      <c r="S569" s="74" t="str">
        <f>IF(OR('RAW DATA'!$D569="",'RAW DATA'!$C569='RAW DATA'!$D569),"NO",IF('RAW DATA'!$C569&lt;'RAW DATA'!$D569,"YES","NO"))</f>
        <v>NO</v>
      </c>
      <c r="T569" s="75" t="str">
        <f>IF('RAW DATA'!$D569='RAW DATA'!$E569,"YES","NO")</f>
        <v>NO</v>
      </c>
      <c r="U569" s="73" t="str">
        <f>IF(('RAW DATA'!$D569-'RAW DATA'!$M569)&lt;=5,"YES","NO")</f>
        <v>YES</v>
      </c>
    </row>
    <row r="570" spans="1:21" x14ac:dyDescent="0.25">
      <c r="A570" s="89">
        <v>515</v>
      </c>
      <c r="B570" s="90">
        <v>5547512824</v>
      </c>
      <c r="C570" s="91">
        <v>45712</v>
      </c>
      <c r="D570" s="91">
        <v>45690</v>
      </c>
      <c r="E570" s="91">
        <v>45712</v>
      </c>
      <c r="F570" s="90">
        <v>249201525</v>
      </c>
      <c r="G570" s="92">
        <v>2621</v>
      </c>
      <c r="H570" s="101" t="s">
        <v>14</v>
      </c>
      <c r="I570" s="93">
        <v>7730416507</v>
      </c>
      <c r="J570" s="94">
        <v>45741</v>
      </c>
      <c r="K570" s="90" t="s">
        <v>15</v>
      </c>
      <c r="L570" s="90" t="s">
        <v>64</v>
      </c>
      <c r="M570" s="91">
        <v>45686</v>
      </c>
      <c r="N570" s="91">
        <v>45720</v>
      </c>
      <c r="O570" s="95">
        <f t="shared" si="55"/>
        <v>2</v>
      </c>
      <c r="P570" s="95">
        <f>MONTH('RAW DATA'!$J570)</f>
        <v>3</v>
      </c>
      <c r="Q570" s="95" t="str">
        <f t="shared" si="56"/>
        <v>ICB</v>
      </c>
      <c r="R570" s="96" t="str">
        <f t="shared" si="57"/>
        <v>CHINA</v>
      </c>
      <c r="S570" s="90" t="str">
        <f>IF(OR('RAW DATA'!$D570="",'RAW DATA'!$C570='RAW DATA'!$D570),"NO",IF('RAW DATA'!$C570&lt;'RAW DATA'!$D570,"YES","NO"))</f>
        <v>NO</v>
      </c>
      <c r="T570" s="96" t="str">
        <f>IF('RAW DATA'!$D570='RAW DATA'!$E570,"YES","NO")</f>
        <v>NO</v>
      </c>
      <c r="U570" s="95" t="str">
        <f>IF(('RAW DATA'!$D570-'RAW DATA'!$M570)&lt;=5,"YES","NO")</f>
        <v>YES</v>
      </c>
    </row>
    <row r="571" spans="1:21" x14ac:dyDescent="0.25">
      <c r="A571" s="77">
        <v>515</v>
      </c>
      <c r="B571" s="74">
        <v>5547512825</v>
      </c>
      <c r="C571" s="76">
        <v>45712</v>
      </c>
      <c r="D571" s="76">
        <v>45690</v>
      </c>
      <c r="E571" s="76">
        <v>45712</v>
      </c>
      <c r="F571" s="74">
        <v>249201525</v>
      </c>
      <c r="G571" s="82">
        <v>22519</v>
      </c>
      <c r="H571" s="102" t="s">
        <v>14</v>
      </c>
      <c r="I571" s="83">
        <v>7730416507</v>
      </c>
      <c r="J571" s="84">
        <v>45741</v>
      </c>
      <c r="K571" s="74" t="s">
        <v>15</v>
      </c>
      <c r="L571" s="74" t="s">
        <v>64</v>
      </c>
      <c r="M571" s="76">
        <v>45686</v>
      </c>
      <c r="N571" s="76">
        <v>45720</v>
      </c>
      <c r="O571" s="73">
        <f t="shared" ref="O571:O587" si="58">IF(D571="", "", IF(YEAR(D571)=2024, "", MONTH(D571)))</f>
        <v>2</v>
      </c>
      <c r="P571" s="73">
        <f>MONTH('RAW DATA'!$J571)</f>
        <v>3</v>
      </c>
      <c r="Q571" s="73" t="str">
        <f t="shared" ref="Q571:Q587" si="59">IF(OR(A571=71,A571=1595,A571=1588,A571=1594,A571=3547,A571=1571,A571=1538,A571=1570,A571=1569,A571=1590,A571=1591,A571=1589,A571=515,A571=1572,A571=3546,A571=1592,A571=3548,A571=122,A571=10171,A571=40,A571=35,A571=95,A571=381,A571=136,A571=375),"ICB","Vendor")</f>
        <v>ICB</v>
      </c>
      <c r="R571" s="75" t="str">
        <f t="shared" ref="R571:R587" si="60">IF(OR(A571=71,A571=515,A571=1592,A571=1589,A571=1591,A571=1571,A571=1572),"CHINA",IF(A571=35,"POLAND",
IF(A571=10171,"VIETNAM",
IF(A571=381,"TURKEY",
IF(A571=375,"CAMBODIA",
IF(A571=40,"AUSTRALIA",""))))))</f>
        <v>CHINA</v>
      </c>
      <c r="S571" s="74" t="str">
        <f>IF(OR('RAW DATA'!$D571="",'RAW DATA'!$C571='RAW DATA'!$D571),"NO",IF('RAW DATA'!$C571&lt;'RAW DATA'!$D571,"YES","NO"))</f>
        <v>NO</v>
      </c>
      <c r="T571" s="75" t="str">
        <f>IF('RAW DATA'!$D571='RAW DATA'!$E571,"YES","NO")</f>
        <v>NO</v>
      </c>
      <c r="U571" s="73" t="str">
        <f>IF(('RAW DATA'!$D571-'RAW DATA'!$M571)&lt;=5,"YES","NO")</f>
        <v>YES</v>
      </c>
    </row>
    <row r="572" spans="1:21" x14ac:dyDescent="0.25">
      <c r="A572" s="89">
        <v>515</v>
      </c>
      <c r="B572" s="90">
        <v>5547512826</v>
      </c>
      <c r="C572" s="91">
        <v>45712</v>
      </c>
      <c r="D572" s="91">
        <v>45690</v>
      </c>
      <c r="E572" s="91">
        <v>45712</v>
      </c>
      <c r="F572" s="90">
        <v>249201525</v>
      </c>
      <c r="G572" s="92">
        <v>2474</v>
      </c>
      <c r="H572" s="101" t="s">
        <v>14</v>
      </c>
      <c r="I572" s="93">
        <v>7730416507</v>
      </c>
      <c r="J572" s="94">
        <v>45741</v>
      </c>
      <c r="K572" s="90" t="s">
        <v>15</v>
      </c>
      <c r="L572" s="90" t="s">
        <v>64</v>
      </c>
      <c r="M572" s="91">
        <v>45686</v>
      </c>
      <c r="N572" s="91">
        <v>45720</v>
      </c>
      <c r="O572" s="95">
        <f t="shared" si="58"/>
        <v>2</v>
      </c>
      <c r="P572" s="95">
        <f>MONTH('RAW DATA'!$J572)</f>
        <v>3</v>
      </c>
      <c r="Q572" s="95" t="str">
        <f t="shared" si="59"/>
        <v>ICB</v>
      </c>
      <c r="R572" s="96" t="str">
        <f t="shared" si="60"/>
        <v>CHINA</v>
      </c>
      <c r="S572" s="90" t="str">
        <f>IF(OR('RAW DATA'!$D572="",'RAW DATA'!$C572='RAW DATA'!$D572),"NO",IF('RAW DATA'!$C572&lt;'RAW DATA'!$D572,"YES","NO"))</f>
        <v>NO</v>
      </c>
      <c r="T572" s="96" t="str">
        <f>IF('RAW DATA'!$D572='RAW DATA'!$E572,"YES","NO")</f>
        <v>NO</v>
      </c>
      <c r="U572" s="95" t="str">
        <f>IF(('RAW DATA'!$D572-'RAW DATA'!$M572)&lt;=5,"YES","NO")</f>
        <v>YES</v>
      </c>
    </row>
    <row r="573" spans="1:21" x14ac:dyDescent="0.25">
      <c r="A573" s="77">
        <v>515</v>
      </c>
      <c r="B573" s="74">
        <v>5547521608</v>
      </c>
      <c r="C573" s="76">
        <v>45712</v>
      </c>
      <c r="D573" s="76">
        <v>45699</v>
      </c>
      <c r="E573" s="76">
        <v>45712</v>
      </c>
      <c r="F573" s="74">
        <v>249201525</v>
      </c>
      <c r="G573" s="82">
        <v>2687</v>
      </c>
      <c r="H573" s="102" t="s">
        <v>14</v>
      </c>
      <c r="I573" s="83">
        <v>7730416507</v>
      </c>
      <c r="J573" s="84">
        <v>45741</v>
      </c>
      <c r="K573" s="74" t="s">
        <v>15</v>
      </c>
      <c r="L573" s="74" t="s">
        <v>64</v>
      </c>
      <c r="M573" s="76">
        <v>45686</v>
      </c>
      <c r="N573" s="76">
        <v>45720</v>
      </c>
      <c r="O573" s="73">
        <f t="shared" si="58"/>
        <v>2</v>
      </c>
      <c r="P573" s="73">
        <f>MONTH('RAW DATA'!$J573)</f>
        <v>3</v>
      </c>
      <c r="Q573" s="73" t="str">
        <f t="shared" si="59"/>
        <v>ICB</v>
      </c>
      <c r="R573" s="75" t="str">
        <f t="shared" si="60"/>
        <v>CHINA</v>
      </c>
      <c r="S573" s="74" t="str">
        <f>IF(OR('RAW DATA'!$D573="",'RAW DATA'!$C573='RAW DATA'!$D573),"NO",IF('RAW DATA'!$C573&lt;'RAW DATA'!$D573,"YES","NO"))</f>
        <v>NO</v>
      </c>
      <c r="T573" s="75" t="str">
        <f>IF('RAW DATA'!$D573='RAW DATA'!$E573,"YES","NO")</f>
        <v>NO</v>
      </c>
      <c r="U573" s="73" t="str">
        <f>IF(('RAW DATA'!$D573-'RAW DATA'!$M573)&lt;=5,"YES","NO")</f>
        <v>NO</v>
      </c>
    </row>
    <row r="574" spans="1:21" x14ac:dyDescent="0.25">
      <c r="A574" s="89">
        <v>1592</v>
      </c>
      <c r="B574" s="90">
        <v>5775743208</v>
      </c>
      <c r="C574" s="91">
        <v>45700</v>
      </c>
      <c r="D574" s="91">
        <v>45681</v>
      </c>
      <c r="E574" s="91">
        <v>45700</v>
      </c>
      <c r="F574" s="90">
        <v>248346008</v>
      </c>
      <c r="G574" s="92">
        <v>13256</v>
      </c>
      <c r="H574" s="101" t="s">
        <v>14</v>
      </c>
      <c r="I574" s="93">
        <v>7730416507</v>
      </c>
      <c r="J574" s="94">
        <v>45741</v>
      </c>
      <c r="K574" s="90" t="s">
        <v>15</v>
      </c>
      <c r="L574" s="90" t="s">
        <v>64</v>
      </c>
      <c r="M574" s="91">
        <v>45679</v>
      </c>
      <c r="N574" s="91">
        <v>45720</v>
      </c>
      <c r="O574" s="95">
        <f t="shared" si="58"/>
        <v>1</v>
      </c>
      <c r="P574" s="95">
        <f>MONTH('RAW DATA'!$J574)</f>
        <v>3</v>
      </c>
      <c r="Q574" s="95" t="str">
        <f t="shared" si="59"/>
        <v>ICB</v>
      </c>
      <c r="R574" s="96" t="str">
        <f t="shared" si="60"/>
        <v>CHINA</v>
      </c>
      <c r="S574" s="90" t="str">
        <f>IF(OR('RAW DATA'!$D574="",'RAW DATA'!$C574='RAW DATA'!$D574),"NO",IF('RAW DATA'!$C574&lt;'RAW DATA'!$D574,"YES","NO"))</f>
        <v>NO</v>
      </c>
      <c r="T574" s="96" t="str">
        <f>IF('RAW DATA'!$D574='RAW DATA'!$E574,"YES","NO")</f>
        <v>NO</v>
      </c>
      <c r="U574" s="95" t="str">
        <f>IF(('RAW DATA'!$D574-'RAW DATA'!$M574)&lt;=5,"YES","NO")</f>
        <v>YES</v>
      </c>
    </row>
    <row r="575" spans="1:21" x14ac:dyDescent="0.25">
      <c r="A575" s="77">
        <v>1592</v>
      </c>
      <c r="B575" s="74">
        <v>5775743209</v>
      </c>
      <c r="C575" s="76">
        <v>45700</v>
      </c>
      <c r="D575" s="76">
        <v>45681</v>
      </c>
      <c r="E575" s="76">
        <v>45700</v>
      </c>
      <c r="F575" s="74">
        <v>248346008</v>
      </c>
      <c r="G575" s="82">
        <v>24653</v>
      </c>
      <c r="H575" s="102" t="s">
        <v>14</v>
      </c>
      <c r="I575" s="83">
        <v>7730416507</v>
      </c>
      <c r="J575" s="84">
        <v>45741</v>
      </c>
      <c r="K575" s="74" t="s">
        <v>15</v>
      </c>
      <c r="L575" s="74" t="s">
        <v>64</v>
      </c>
      <c r="M575" s="76">
        <v>45679</v>
      </c>
      <c r="N575" s="76">
        <v>45720</v>
      </c>
      <c r="O575" s="73">
        <f t="shared" si="58"/>
        <v>1</v>
      </c>
      <c r="P575" s="73">
        <f>MONTH('RAW DATA'!$J575)</f>
        <v>3</v>
      </c>
      <c r="Q575" s="73" t="str">
        <f t="shared" si="59"/>
        <v>ICB</v>
      </c>
      <c r="R575" s="75" t="str">
        <f t="shared" si="60"/>
        <v>CHINA</v>
      </c>
      <c r="S575" s="74" t="str">
        <f>IF(OR('RAW DATA'!$D575="",'RAW DATA'!$C575='RAW DATA'!$D575),"NO",IF('RAW DATA'!$C575&lt;'RAW DATA'!$D575,"YES","NO"))</f>
        <v>NO</v>
      </c>
      <c r="T575" s="75" t="str">
        <f>IF('RAW DATA'!$D575='RAW DATA'!$E575,"YES","NO")</f>
        <v>NO</v>
      </c>
      <c r="U575" s="73" t="str">
        <f>IF(('RAW DATA'!$D575-'RAW DATA'!$M575)&lt;=5,"YES","NO")</f>
        <v>YES</v>
      </c>
    </row>
    <row r="576" spans="1:21" x14ac:dyDescent="0.25">
      <c r="A576" s="89">
        <v>71</v>
      </c>
      <c r="B576" s="90">
        <v>5282763466</v>
      </c>
      <c r="C576" s="91">
        <v>45772</v>
      </c>
      <c r="D576" s="91">
        <v>45688</v>
      </c>
      <c r="E576" s="91">
        <v>45772</v>
      </c>
      <c r="F576" s="90">
        <v>248464358</v>
      </c>
      <c r="G576" s="92">
        <v>2753</v>
      </c>
      <c r="H576" s="101" t="s">
        <v>14</v>
      </c>
      <c r="I576" s="93">
        <v>7730421712</v>
      </c>
      <c r="J576" s="94">
        <v>45785</v>
      </c>
      <c r="K576" s="90" t="s">
        <v>15</v>
      </c>
      <c r="L576" s="90" t="s">
        <v>34</v>
      </c>
      <c r="M576" s="91">
        <v>45685</v>
      </c>
      <c r="N576" s="91">
        <v>45720.5</v>
      </c>
      <c r="O576" s="95">
        <f t="shared" si="58"/>
        <v>1</v>
      </c>
      <c r="P576" s="95">
        <f>MONTH('RAW DATA'!$J576)</f>
        <v>5</v>
      </c>
      <c r="Q576" s="95" t="str">
        <f t="shared" si="59"/>
        <v>ICB</v>
      </c>
      <c r="R576" s="96" t="str">
        <f t="shared" si="60"/>
        <v>CHINA</v>
      </c>
      <c r="S576" s="90" t="str">
        <f>IF(OR('RAW DATA'!$D576="",'RAW DATA'!$C576='RAW DATA'!$D576),"NO",IF('RAW DATA'!$C576&lt;'RAW DATA'!$D576,"YES","NO"))</f>
        <v>NO</v>
      </c>
      <c r="T576" s="96" t="str">
        <f>IF('RAW DATA'!$D576='RAW DATA'!$E576,"YES","NO")</f>
        <v>NO</v>
      </c>
      <c r="U576" s="95" t="str">
        <f>IF(('RAW DATA'!$D576-'RAW DATA'!$M576)&lt;=5,"YES","NO")</f>
        <v>YES</v>
      </c>
    </row>
    <row r="577" spans="1:21" x14ac:dyDescent="0.25">
      <c r="A577" s="77">
        <v>71</v>
      </c>
      <c r="B577" s="74">
        <v>5282772718</v>
      </c>
      <c r="C577" s="76">
        <v>45763</v>
      </c>
      <c r="D577" s="76">
        <v>45694</v>
      </c>
      <c r="E577" s="76">
        <v>45763</v>
      </c>
      <c r="F577" s="74">
        <v>247886326</v>
      </c>
      <c r="G577" s="82">
        <v>4053</v>
      </c>
      <c r="H577" s="102" t="s">
        <v>14</v>
      </c>
      <c r="I577" s="83">
        <v>7730419969</v>
      </c>
      <c r="J577" s="84">
        <v>45769</v>
      </c>
      <c r="K577" s="74" t="s">
        <v>15</v>
      </c>
      <c r="L577" s="74" t="s">
        <v>16</v>
      </c>
      <c r="M577" s="76">
        <v>45687</v>
      </c>
      <c r="N577" s="76">
        <v>45724</v>
      </c>
      <c r="O577" s="73">
        <f t="shared" si="58"/>
        <v>2</v>
      </c>
      <c r="P577" s="73">
        <f>MONTH('RAW DATA'!$J577)</f>
        <v>4</v>
      </c>
      <c r="Q577" s="73" t="str">
        <f t="shared" si="59"/>
        <v>ICB</v>
      </c>
      <c r="R577" s="75" t="str">
        <f t="shared" si="60"/>
        <v>CHINA</v>
      </c>
      <c r="S577" s="74" t="str">
        <f>IF(OR('RAW DATA'!$D577="",'RAW DATA'!$C577='RAW DATA'!$D577),"NO",IF('RAW DATA'!$C577&lt;'RAW DATA'!$D577,"YES","NO"))</f>
        <v>NO</v>
      </c>
      <c r="T577" s="75" t="str">
        <f>IF('RAW DATA'!$D577='RAW DATA'!$E577,"YES","NO")</f>
        <v>NO</v>
      </c>
      <c r="U577" s="73" t="str">
        <f>IF(('RAW DATA'!$D577-'RAW DATA'!$M577)&lt;=5,"YES","NO")</f>
        <v>NO</v>
      </c>
    </row>
    <row r="578" spans="1:21" x14ac:dyDescent="0.25">
      <c r="A578" s="89">
        <v>71</v>
      </c>
      <c r="B578" s="90">
        <v>5282772720</v>
      </c>
      <c r="C578" s="91">
        <v>45763</v>
      </c>
      <c r="D578" s="91">
        <v>45694</v>
      </c>
      <c r="E578" s="91">
        <v>45763</v>
      </c>
      <c r="F578" s="90">
        <v>247886326</v>
      </c>
      <c r="G578" s="92">
        <v>28749</v>
      </c>
      <c r="H578" s="101" t="s">
        <v>14</v>
      </c>
      <c r="I578" s="93">
        <v>7730419969</v>
      </c>
      <c r="J578" s="94">
        <v>45769</v>
      </c>
      <c r="K578" s="90" t="s">
        <v>15</v>
      </c>
      <c r="L578" s="90" t="s">
        <v>16</v>
      </c>
      <c r="M578" s="91">
        <v>45687</v>
      </c>
      <c r="N578" s="91">
        <v>45724</v>
      </c>
      <c r="O578" s="95">
        <f t="shared" si="58"/>
        <v>2</v>
      </c>
      <c r="P578" s="95">
        <f>MONTH('RAW DATA'!$J578)</f>
        <v>4</v>
      </c>
      <c r="Q578" s="95" t="str">
        <f t="shared" si="59"/>
        <v>ICB</v>
      </c>
      <c r="R578" s="96" t="str">
        <f t="shared" si="60"/>
        <v>CHINA</v>
      </c>
      <c r="S578" s="90" t="str">
        <f>IF(OR('RAW DATA'!$D578="",'RAW DATA'!$C578='RAW DATA'!$D578),"NO",IF('RAW DATA'!$C578&lt;'RAW DATA'!$D578,"YES","NO"))</f>
        <v>NO</v>
      </c>
      <c r="T578" s="96" t="str">
        <f>IF('RAW DATA'!$D578='RAW DATA'!$E578,"YES","NO")</f>
        <v>NO</v>
      </c>
      <c r="U578" s="95" t="str">
        <f>IF(('RAW DATA'!$D578-'RAW DATA'!$M578)&lt;=5,"YES","NO")</f>
        <v>NO</v>
      </c>
    </row>
    <row r="579" spans="1:21" x14ac:dyDescent="0.25">
      <c r="A579" s="77">
        <v>71</v>
      </c>
      <c r="B579" s="74">
        <v>5282772721</v>
      </c>
      <c r="C579" s="76">
        <v>45763</v>
      </c>
      <c r="D579" s="76">
        <v>45694</v>
      </c>
      <c r="E579" s="76">
        <v>45763</v>
      </c>
      <c r="F579" s="74">
        <v>247886326</v>
      </c>
      <c r="G579" s="82">
        <v>2896</v>
      </c>
      <c r="H579" s="102" t="s">
        <v>14</v>
      </c>
      <c r="I579" s="83">
        <v>7730419969</v>
      </c>
      <c r="J579" s="84">
        <v>45769</v>
      </c>
      <c r="K579" s="74" t="s">
        <v>15</v>
      </c>
      <c r="L579" s="74" t="s">
        <v>16</v>
      </c>
      <c r="M579" s="76">
        <v>45687</v>
      </c>
      <c r="N579" s="76">
        <v>45724</v>
      </c>
      <c r="O579" s="73">
        <f t="shared" si="58"/>
        <v>2</v>
      </c>
      <c r="P579" s="73">
        <f>MONTH('RAW DATA'!$J579)</f>
        <v>4</v>
      </c>
      <c r="Q579" s="73" t="str">
        <f t="shared" si="59"/>
        <v>ICB</v>
      </c>
      <c r="R579" s="75" t="str">
        <f t="shared" si="60"/>
        <v>CHINA</v>
      </c>
      <c r="S579" s="74" t="str">
        <f>IF(OR('RAW DATA'!$D579="",'RAW DATA'!$C579='RAW DATA'!$D579),"NO",IF('RAW DATA'!$C579&lt;'RAW DATA'!$D579,"YES","NO"))</f>
        <v>NO</v>
      </c>
      <c r="T579" s="75" t="str">
        <f>IF('RAW DATA'!$D579='RAW DATA'!$E579,"YES","NO")</f>
        <v>NO</v>
      </c>
      <c r="U579" s="73" t="str">
        <f>IF(('RAW DATA'!$D579-'RAW DATA'!$M579)&lt;=5,"YES","NO")</f>
        <v>NO</v>
      </c>
    </row>
    <row r="580" spans="1:21" x14ac:dyDescent="0.25">
      <c r="A580" s="89">
        <v>71</v>
      </c>
      <c r="B580" s="90">
        <v>5282772723</v>
      </c>
      <c r="C580" s="91">
        <v>45763</v>
      </c>
      <c r="D580" s="91">
        <v>45694</v>
      </c>
      <c r="E580" s="91">
        <v>45763</v>
      </c>
      <c r="F580" s="90">
        <v>247886326</v>
      </c>
      <c r="G580" s="92">
        <v>9063</v>
      </c>
      <c r="H580" s="101" t="s">
        <v>14</v>
      </c>
      <c r="I580" s="93">
        <v>7730419969</v>
      </c>
      <c r="J580" s="94">
        <v>45769</v>
      </c>
      <c r="K580" s="90" t="s">
        <v>15</v>
      </c>
      <c r="L580" s="90" t="s">
        <v>16</v>
      </c>
      <c r="M580" s="91">
        <v>45687</v>
      </c>
      <c r="N580" s="91">
        <v>45724</v>
      </c>
      <c r="O580" s="95">
        <f t="shared" si="58"/>
        <v>2</v>
      </c>
      <c r="P580" s="95">
        <f>MONTH('RAW DATA'!$J580)</f>
        <v>4</v>
      </c>
      <c r="Q580" s="95" t="str">
        <f t="shared" si="59"/>
        <v>ICB</v>
      </c>
      <c r="R580" s="96" t="str">
        <f t="shared" si="60"/>
        <v>CHINA</v>
      </c>
      <c r="S580" s="90" t="str">
        <f>IF(OR('RAW DATA'!$D580="",'RAW DATA'!$C580='RAW DATA'!$D580),"NO",IF('RAW DATA'!$C580&lt;'RAW DATA'!$D580,"YES","NO"))</f>
        <v>NO</v>
      </c>
      <c r="T580" s="96" t="str">
        <f>IF('RAW DATA'!$D580='RAW DATA'!$E580,"YES","NO")</f>
        <v>NO</v>
      </c>
      <c r="U580" s="95" t="str">
        <f>IF(('RAW DATA'!$D580-'RAW DATA'!$M580)&lt;=5,"YES","NO")</f>
        <v>NO</v>
      </c>
    </row>
    <row r="581" spans="1:21" x14ac:dyDescent="0.25">
      <c r="A581" s="77">
        <v>71</v>
      </c>
      <c r="B581" s="74">
        <v>5282772725</v>
      </c>
      <c r="C581" s="76">
        <v>45763</v>
      </c>
      <c r="D581" s="76">
        <v>45694</v>
      </c>
      <c r="E581" s="76">
        <v>45763</v>
      </c>
      <c r="F581" s="74">
        <v>247886326</v>
      </c>
      <c r="G581" s="82">
        <v>5631</v>
      </c>
      <c r="H581" s="102" t="s">
        <v>14</v>
      </c>
      <c r="I581" s="83">
        <v>7730419969</v>
      </c>
      <c r="J581" s="84">
        <v>45769</v>
      </c>
      <c r="K581" s="74" t="s">
        <v>15</v>
      </c>
      <c r="L581" s="74" t="s">
        <v>16</v>
      </c>
      <c r="M581" s="76">
        <v>45687</v>
      </c>
      <c r="N581" s="76">
        <v>45724</v>
      </c>
      <c r="O581" s="73">
        <f t="shared" si="58"/>
        <v>2</v>
      </c>
      <c r="P581" s="73">
        <f>MONTH('RAW DATA'!$J581)</f>
        <v>4</v>
      </c>
      <c r="Q581" s="73" t="str">
        <f t="shared" si="59"/>
        <v>ICB</v>
      </c>
      <c r="R581" s="75" t="str">
        <f t="shared" si="60"/>
        <v>CHINA</v>
      </c>
      <c r="S581" s="74" t="str">
        <f>IF(OR('RAW DATA'!$D581="",'RAW DATA'!$C581='RAW DATA'!$D581),"NO",IF('RAW DATA'!$C581&lt;'RAW DATA'!$D581,"YES","NO"))</f>
        <v>NO</v>
      </c>
      <c r="T581" s="75" t="str">
        <f>IF('RAW DATA'!$D581='RAW DATA'!$E581,"YES","NO")</f>
        <v>NO</v>
      </c>
      <c r="U581" s="73" t="str">
        <f>IF(('RAW DATA'!$D581-'RAW DATA'!$M581)&lt;=5,"YES","NO")</f>
        <v>NO</v>
      </c>
    </row>
    <row r="582" spans="1:21" x14ac:dyDescent="0.25">
      <c r="A582" s="89">
        <v>71</v>
      </c>
      <c r="B582" s="90">
        <v>5282772726</v>
      </c>
      <c r="C582" s="91">
        <v>45763</v>
      </c>
      <c r="D582" s="91">
        <v>45694</v>
      </c>
      <c r="E582" s="91">
        <v>45763</v>
      </c>
      <c r="F582" s="90">
        <v>247886326</v>
      </c>
      <c r="G582" s="92">
        <v>3636</v>
      </c>
      <c r="H582" s="101" t="s">
        <v>14</v>
      </c>
      <c r="I582" s="93">
        <v>7730419969</v>
      </c>
      <c r="J582" s="94">
        <v>45769</v>
      </c>
      <c r="K582" s="90" t="s">
        <v>15</v>
      </c>
      <c r="L582" s="90" t="s">
        <v>16</v>
      </c>
      <c r="M582" s="91">
        <v>45687</v>
      </c>
      <c r="N582" s="91">
        <v>45724</v>
      </c>
      <c r="O582" s="95">
        <f t="shared" si="58"/>
        <v>2</v>
      </c>
      <c r="P582" s="95">
        <f>MONTH('RAW DATA'!$J582)</f>
        <v>4</v>
      </c>
      <c r="Q582" s="95" t="str">
        <f t="shared" si="59"/>
        <v>ICB</v>
      </c>
      <c r="R582" s="96" t="str">
        <f t="shared" si="60"/>
        <v>CHINA</v>
      </c>
      <c r="S582" s="90" t="str">
        <f>IF(OR('RAW DATA'!$D582="",'RAW DATA'!$C582='RAW DATA'!$D582),"NO",IF('RAW DATA'!$C582&lt;'RAW DATA'!$D582,"YES","NO"))</f>
        <v>NO</v>
      </c>
      <c r="T582" s="96" t="str">
        <f>IF('RAW DATA'!$D582='RAW DATA'!$E582,"YES","NO")</f>
        <v>NO</v>
      </c>
      <c r="U582" s="95" t="str">
        <f>IF(('RAW DATA'!$D582-'RAW DATA'!$M582)&lt;=5,"YES","NO")</f>
        <v>NO</v>
      </c>
    </row>
    <row r="583" spans="1:21" x14ac:dyDescent="0.25">
      <c r="A583" s="77">
        <v>71</v>
      </c>
      <c r="B583" s="74">
        <v>5282772727</v>
      </c>
      <c r="C583" s="76">
        <v>45763</v>
      </c>
      <c r="D583" s="76">
        <v>45694</v>
      </c>
      <c r="E583" s="76">
        <v>45763</v>
      </c>
      <c r="F583" s="74">
        <v>247886326</v>
      </c>
      <c r="G583" s="82">
        <v>8724</v>
      </c>
      <c r="H583" s="102" t="s">
        <v>14</v>
      </c>
      <c r="I583" s="83">
        <v>7730419969</v>
      </c>
      <c r="J583" s="84">
        <v>45769</v>
      </c>
      <c r="K583" s="74" t="s">
        <v>15</v>
      </c>
      <c r="L583" s="74" t="s">
        <v>16</v>
      </c>
      <c r="M583" s="76">
        <v>45687</v>
      </c>
      <c r="N583" s="76">
        <v>45724</v>
      </c>
      <c r="O583" s="73">
        <f t="shared" si="58"/>
        <v>2</v>
      </c>
      <c r="P583" s="73">
        <f>MONTH('RAW DATA'!$J583)</f>
        <v>4</v>
      </c>
      <c r="Q583" s="73" t="str">
        <f t="shared" si="59"/>
        <v>ICB</v>
      </c>
      <c r="R583" s="75" t="str">
        <f t="shared" si="60"/>
        <v>CHINA</v>
      </c>
      <c r="S583" s="74" t="str">
        <f>IF(OR('RAW DATA'!$D583="",'RAW DATA'!$C583='RAW DATA'!$D583),"NO",IF('RAW DATA'!$C583&lt;'RAW DATA'!$D583,"YES","NO"))</f>
        <v>NO</v>
      </c>
      <c r="T583" s="75" t="str">
        <f>IF('RAW DATA'!$D583='RAW DATA'!$E583,"YES","NO")</f>
        <v>NO</v>
      </c>
      <c r="U583" s="73" t="str">
        <f>IF(('RAW DATA'!$D583-'RAW DATA'!$M583)&lt;=5,"YES","NO")</f>
        <v>NO</v>
      </c>
    </row>
    <row r="584" spans="1:21" x14ac:dyDescent="0.25">
      <c r="A584" s="89">
        <v>71</v>
      </c>
      <c r="B584" s="90">
        <v>5282772729</v>
      </c>
      <c r="C584" s="91">
        <v>45763</v>
      </c>
      <c r="D584" s="91">
        <v>45694</v>
      </c>
      <c r="E584" s="91">
        <v>45763</v>
      </c>
      <c r="F584" s="90">
        <v>247886326</v>
      </c>
      <c r="G584" s="92">
        <v>7058</v>
      </c>
      <c r="H584" s="101" t="s">
        <v>14</v>
      </c>
      <c r="I584" s="93">
        <v>7730419969</v>
      </c>
      <c r="J584" s="94">
        <v>45769</v>
      </c>
      <c r="K584" s="90" t="s">
        <v>15</v>
      </c>
      <c r="L584" s="90" t="s">
        <v>16</v>
      </c>
      <c r="M584" s="91">
        <v>45687</v>
      </c>
      <c r="N584" s="91">
        <v>45724</v>
      </c>
      <c r="O584" s="95">
        <f t="shared" si="58"/>
        <v>2</v>
      </c>
      <c r="P584" s="95">
        <f>MONTH('RAW DATA'!$J584)</f>
        <v>4</v>
      </c>
      <c r="Q584" s="95" t="str">
        <f t="shared" si="59"/>
        <v>ICB</v>
      </c>
      <c r="R584" s="96" t="str">
        <f t="shared" si="60"/>
        <v>CHINA</v>
      </c>
      <c r="S584" s="90" t="str">
        <f>IF(OR('RAW DATA'!$D584="",'RAW DATA'!$C584='RAW DATA'!$D584),"NO",IF('RAW DATA'!$C584&lt;'RAW DATA'!$D584,"YES","NO"))</f>
        <v>NO</v>
      </c>
      <c r="T584" s="96" t="str">
        <f>IF('RAW DATA'!$D584='RAW DATA'!$E584,"YES","NO")</f>
        <v>NO</v>
      </c>
      <c r="U584" s="95" t="str">
        <f>IF(('RAW DATA'!$D584-'RAW DATA'!$M584)&lt;=5,"YES","NO")</f>
        <v>NO</v>
      </c>
    </row>
    <row r="585" spans="1:21" x14ac:dyDescent="0.25">
      <c r="A585" s="77">
        <v>71</v>
      </c>
      <c r="B585" s="74">
        <v>5282763401</v>
      </c>
      <c r="C585" s="76">
        <v>45723</v>
      </c>
      <c r="D585" s="76">
        <v>45688</v>
      </c>
      <c r="E585" s="76">
        <v>45723</v>
      </c>
      <c r="F585" s="74">
        <v>248463841</v>
      </c>
      <c r="G585" s="82">
        <v>4046</v>
      </c>
      <c r="H585" s="102" t="s">
        <v>14</v>
      </c>
      <c r="I585" s="83">
        <v>7730416507</v>
      </c>
      <c r="J585" s="84">
        <v>45741</v>
      </c>
      <c r="K585" s="74" t="s">
        <v>15</v>
      </c>
      <c r="L585" s="74" t="s">
        <v>64</v>
      </c>
      <c r="M585" s="76">
        <v>45685</v>
      </c>
      <c r="N585" s="76">
        <v>45725</v>
      </c>
      <c r="O585" s="73">
        <f t="shared" si="58"/>
        <v>1</v>
      </c>
      <c r="P585" s="73">
        <f>MONTH('RAW DATA'!$J585)</f>
        <v>3</v>
      </c>
      <c r="Q585" s="73" t="str">
        <f t="shared" si="59"/>
        <v>ICB</v>
      </c>
      <c r="R585" s="75" t="str">
        <f t="shared" si="60"/>
        <v>CHINA</v>
      </c>
      <c r="S585" s="74" t="str">
        <f>IF(OR('RAW DATA'!$D585="",'RAW DATA'!$C585='RAW DATA'!$D585),"NO",IF('RAW DATA'!$C585&lt;'RAW DATA'!$D585,"YES","NO"))</f>
        <v>NO</v>
      </c>
      <c r="T585" s="75" t="str">
        <f>IF('RAW DATA'!$D585='RAW DATA'!$E585,"YES","NO")</f>
        <v>NO</v>
      </c>
      <c r="U585" s="73" t="str">
        <f>IF(('RAW DATA'!$D585-'RAW DATA'!$M585)&lt;=5,"YES","NO")</f>
        <v>YES</v>
      </c>
    </row>
    <row r="586" spans="1:21" x14ac:dyDescent="0.25">
      <c r="A586" s="89">
        <v>71</v>
      </c>
      <c r="B586" s="90">
        <v>5282763403</v>
      </c>
      <c r="C586" s="91">
        <v>45723</v>
      </c>
      <c r="D586" s="91">
        <v>45688</v>
      </c>
      <c r="E586" s="91">
        <v>45723</v>
      </c>
      <c r="F586" s="90">
        <v>248463841</v>
      </c>
      <c r="G586" s="92">
        <v>131</v>
      </c>
      <c r="H586" s="101" t="s">
        <v>14</v>
      </c>
      <c r="I586" s="93">
        <v>7730416507</v>
      </c>
      <c r="J586" s="94">
        <v>45741</v>
      </c>
      <c r="K586" s="90" t="s">
        <v>15</v>
      </c>
      <c r="L586" s="90" t="s">
        <v>64</v>
      </c>
      <c r="M586" s="91">
        <v>45685</v>
      </c>
      <c r="N586" s="91">
        <v>45725</v>
      </c>
      <c r="O586" s="95">
        <f t="shared" si="58"/>
        <v>1</v>
      </c>
      <c r="P586" s="95">
        <f>MONTH('RAW DATA'!$J586)</f>
        <v>3</v>
      </c>
      <c r="Q586" s="95" t="str">
        <f t="shared" si="59"/>
        <v>ICB</v>
      </c>
      <c r="R586" s="96" t="str">
        <f t="shared" si="60"/>
        <v>CHINA</v>
      </c>
      <c r="S586" s="90" t="str">
        <f>IF(OR('RAW DATA'!$D586="",'RAW DATA'!$C586='RAW DATA'!$D586),"NO",IF('RAW DATA'!$C586&lt;'RAW DATA'!$D586,"YES","NO"))</f>
        <v>NO</v>
      </c>
      <c r="T586" s="96" t="str">
        <f>IF('RAW DATA'!$D586='RAW DATA'!$E586,"YES","NO")</f>
        <v>NO</v>
      </c>
      <c r="U586" s="95" t="str">
        <f>IF(('RAW DATA'!$D586-'RAW DATA'!$M586)&lt;=5,"YES","NO")</f>
        <v>YES</v>
      </c>
    </row>
    <row r="587" spans="1:21" x14ac:dyDescent="0.25">
      <c r="A587" s="77">
        <v>71</v>
      </c>
      <c r="B587" s="74">
        <v>5282763408</v>
      </c>
      <c r="C587" s="76">
        <v>45723</v>
      </c>
      <c r="D587" s="76">
        <v>45688</v>
      </c>
      <c r="E587" s="76">
        <v>45723</v>
      </c>
      <c r="F587" s="74">
        <v>248463841</v>
      </c>
      <c r="G587" s="82">
        <v>3316</v>
      </c>
      <c r="H587" s="102" t="s">
        <v>14</v>
      </c>
      <c r="I587" s="83">
        <v>7730416507</v>
      </c>
      <c r="J587" s="84">
        <v>45741</v>
      </c>
      <c r="K587" s="74" t="s">
        <v>15</v>
      </c>
      <c r="L587" s="74" t="s">
        <v>64</v>
      </c>
      <c r="M587" s="76">
        <v>45685</v>
      </c>
      <c r="N587" s="76">
        <v>45725</v>
      </c>
      <c r="O587" s="73">
        <f t="shared" si="58"/>
        <v>1</v>
      </c>
      <c r="P587" s="73">
        <f>MONTH('RAW DATA'!$J587)</f>
        <v>3</v>
      </c>
      <c r="Q587" s="73" t="str">
        <f t="shared" si="59"/>
        <v>ICB</v>
      </c>
      <c r="R587" s="75" t="str">
        <f t="shared" si="60"/>
        <v>CHINA</v>
      </c>
      <c r="S587" s="74" t="str">
        <f>IF(OR('RAW DATA'!$D587="",'RAW DATA'!$C587='RAW DATA'!$D587),"NO",IF('RAW DATA'!$C587&lt;'RAW DATA'!$D587,"YES","NO"))</f>
        <v>NO</v>
      </c>
      <c r="T587" s="75" t="str">
        <f>IF('RAW DATA'!$D587='RAW DATA'!$E587,"YES","NO")</f>
        <v>NO</v>
      </c>
      <c r="U587" s="73" t="str">
        <f>IF(('RAW DATA'!$D587-'RAW DATA'!$M587)&lt;=5,"YES","NO")</f>
        <v>YES</v>
      </c>
    </row>
    <row r="588" spans="1:21" x14ac:dyDescent="0.25">
      <c r="A588" s="89">
        <v>71</v>
      </c>
      <c r="B588" s="90">
        <v>5282763539</v>
      </c>
      <c r="C588" s="91">
        <v>45723</v>
      </c>
      <c r="D588" s="91">
        <v>45688</v>
      </c>
      <c r="E588" s="91">
        <v>45723</v>
      </c>
      <c r="F588" s="90">
        <v>248250109</v>
      </c>
      <c r="G588" s="92">
        <v>4636</v>
      </c>
      <c r="H588" s="101" t="s">
        <v>14</v>
      </c>
      <c r="I588" s="93">
        <v>7730416507</v>
      </c>
      <c r="J588" s="94">
        <v>45741</v>
      </c>
      <c r="K588" s="90" t="s">
        <v>15</v>
      </c>
      <c r="L588" s="90" t="s">
        <v>64</v>
      </c>
      <c r="M588" s="91">
        <v>45685</v>
      </c>
      <c r="N588" s="91">
        <v>45725</v>
      </c>
      <c r="O588" s="95">
        <f t="shared" ref="O588:O620" si="61">IF(D588="", "", IF(YEAR(D588)=2024, "", MONTH(D588)))</f>
        <v>1</v>
      </c>
      <c r="P588" s="95">
        <f>MONTH('RAW DATA'!$J588)</f>
        <v>3</v>
      </c>
      <c r="Q588" s="95" t="str">
        <f t="shared" ref="Q588:Q620" si="62">IF(OR(A588=71,A588=1595,A588=1588,A588=1594,A588=3547,A588=1571,A588=1538,A588=1570,A588=1569,A588=1590,A588=1591,A588=1589,A588=515,A588=1572,A588=3546,A588=1592,A588=3548,A588=122,A588=10171,A588=40,A588=35,A588=95,A588=381,A588=136,A588=375),"ICB","Vendor")</f>
        <v>ICB</v>
      </c>
      <c r="R588" s="96" t="str">
        <f t="shared" ref="R588:R620" si="63">IF(OR(A588=71,A588=515,A588=1592,A588=1589,A588=1591,A588=1571,A588=1572),"CHINA",IF(A588=35,"POLAND",
IF(A588=10171,"VIETNAM",
IF(A588=381,"TURKEY",
IF(A588=375,"CAMBODIA",
IF(A588=40,"AUSTRALIA",""))))))</f>
        <v>CHINA</v>
      </c>
      <c r="S588" s="90" t="str">
        <f>IF(OR('RAW DATA'!$D588="",'RAW DATA'!$C588='RAW DATA'!$D588),"NO",IF('RAW DATA'!$C588&lt;'RAW DATA'!$D588,"YES","NO"))</f>
        <v>NO</v>
      </c>
      <c r="T588" s="96" t="str">
        <f>IF('RAW DATA'!$D588='RAW DATA'!$E588,"YES","NO")</f>
        <v>NO</v>
      </c>
      <c r="U588" s="95" t="str">
        <f>IF(('RAW DATA'!$D588-'RAW DATA'!$M588)&lt;=5,"YES","NO")</f>
        <v>YES</v>
      </c>
    </row>
    <row r="589" spans="1:21" x14ac:dyDescent="0.25">
      <c r="A589" s="77">
        <v>71</v>
      </c>
      <c r="B589" s="74">
        <v>5282763433</v>
      </c>
      <c r="C589" s="76">
        <v>45723</v>
      </c>
      <c r="D589" s="76">
        <v>45688</v>
      </c>
      <c r="E589" s="76">
        <v>45723</v>
      </c>
      <c r="F589" s="74">
        <v>248482988</v>
      </c>
      <c r="G589" s="82">
        <v>12709</v>
      </c>
      <c r="H589" s="102" t="s">
        <v>14</v>
      </c>
      <c r="I589" s="83">
        <v>7730416507</v>
      </c>
      <c r="J589" s="84">
        <v>45741</v>
      </c>
      <c r="K589" s="74" t="s">
        <v>15</v>
      </c>
      <c r="L589" s="74" t="s">
        <v>64</v>
      </c>
      <c r="M589" s="76">
        <v>45685</v>
      </c>
      <c r="N589" s="76">
        <v>45727</v>
      </c>
      <c r="O589" s="73">
        <f t="shared" si="61"/>
        <v>1</v>
      </c>
      <c r="P589" s="73">
        <f>MONTH('RAW DATA'!$J589)</f>
        <v>3</v>
      </c>
      <c r="Q589" s="73" t="str">
        <f t="shared" si="62"/>
        <v>ICB</v>
      </c>
      <c r="R589" s="75" t="str">
        <f t="shared" si="63"/>
        <v>CHINA</v>
      </c>
      <c r="S589" s="74" t="str">
        <f>IF(OR('RAW DATA'!$D589="",'RAW DATA'!$C589='RAW DATA'!$D589),"NO",IF('RAW DATA'!$C589&lt;'RAW DATA'!$D589,"YES","NO"))</f>
        <v>NO</v>
      </c>
      <c r="T589" s="75" t="str">
        <f>IF('RAW DATA'!$D589='RAW DATA'!$E589,"YES","NO")</f>
        <v>NO</v>
      </c>
      <c r="U589" s="73" t="str">
        <f>IF(('RAW DATA'!$D589-'RAW DATA'!$M589)&lt;=5,"YES","NO")</f>
        <v>YES</v>
      </c>
    </row>
    <row r="590" spans="1:21" x14ac:dyDescent="0.25">
      <c r="A590" s="89">
        <v>71</v>
      </c>
      <c r="B590" s="90">
        <v>5282763435</v>
      </c>
      <c r="C590" s="91">
        <v>45723</v>
      </c>
      <c r="D590" s="91">
        <v>45688</v>
      </c>
      <c r="E590" s="91">
        <v>45723</v>
      </c>
      <c r="F590" s="90">
        <v>248482988</v>
      </c>
      <c r="G590" s="92">
        <v>3904</v>
      </c>
      <c r="H590" s="101" t="s">
        <v>14</v>
      </c>
      <c r="I590" s="93">
        <v>7730416507</v>
      </c>
      <c r="J590" s="94">
        <v>45741</v>
      </c>
      <c r="K590" s="90" t="s">
        <v>15</v>
      </c>
      <c r="L590" s="90" t="s">
        <v>64</v>
      </c>
      <c r="M590" s="91">
        <v>45685</v>
      </c>
      <c r="N590" s="91">
        <v>45727</v>
      </c>
      <c r="O590" s="95">
        <f t="shared" si="61"/>
        <v>1</v>
      </c>
      <c r="P590" s="95">
        <f>MONTH('RAW DATA'!$J590)</f>
        <v>3</v>
      </c>
      <c r="Q590" s="95" t="str">
        <f t="shared" si="62"/>
        <v>ICB</v>
      </c>
      <c r="R590" s="96" t="str">
        <f t="shared" si="63"/>
        <v>CHINA</v>
      </c>
      <c r="S590" s="90" t="str">
        <f>IF(OR('RAW DATA'!$D590="",'RAW DATA'!$C590='RAW DATA'!$D590),"NO",IF('RAW DATA'!$C590&lt;'RAW DATA'!$D590,"YES","NO"))</f>
        <v>NO</v>
      </c>
      <c r="T590" s="96" t="str">
        <f>IF('RAW DATA'!$D590='RAW DATA'!$E590,"YES","NO")</f>
        <v>NO</v>
      </c>
      <c r="U590" s="95" t="str">
        <f>IF(('RAW DATA'!$D590-'RAW DATA'!$M590)&lt;=5,"YES","NO")</f>
        <v>YES</v>
      </c>
    </row>
    <row r="591" spans="1:21" x14ac:dyDescent="0.25">
      <c r="A591" s="77">
        <v>71</v>
      </c>
      <c r="B591" s="74">
        <v>5282763436</v>
      </c>
      <c r="C591" s="76">
        <v>45723</v>
      </c>
      <c r="D591" s="76">
        <v>45688</v>
      </c>
      <c r="E591" s="76">
        <v>45723</v>
      </c>
      <c r="F591" s="74">
        <v>248482988</v>
      </c>
      <c r="G591" s="82">
        <v>18</v>
      </c>
      <c r="H591" s="102" t="s">
        <v>14</v>
      </c>
      <c r="I591" s="83">
        <v>7730416507</v>
      </c>
      <c r="J591" s="84">
        <v>45741</v>
      </c>
      <c r="K591" s="74" t="s">
        <v>15</v>
      </c>
      <c r="L591" s="74" t="s">
        <v>64</v>
      </c>
      <c r="M591" s="76">
        <v>45685</v>
      </c>
      <c r="N591" s="76">
        <v>45727</v>
      </c>
      <c r="O591" s="73">
        <f t="shared" si="61"/>
        <v>1</v>
      </c>
      <c r="P591" s="73">
        <f>MONTH('RAW DATA'!$J591)</f>
        <v>3</v>
      </c>
      <c r="Q591" s="73" t="str">
        <f t="shared" si="62"/>
        <v>ICB</v>
      </c>
      <c r="R591" s="75" t="str">
        <f t="shared" si="63"/>
        <v>CHINA</v>
      </c>
      <c r="S591" s="74" t="str">
        <f>IF(OR('RAW DATA'!$D591="",'RAW DATA'!$C591='RAW DATA'!$D591),"NO",IF('RAW DATA'!$C591&lt;'RAW DATA'!$D591,"YES","NO"))</f>
        <v>NO</v>
      </c>
      <c r="T591" s="75" t="str">
        <f>IF('RAW DATA'!$D591='RAW DATA'!$E591,"YES","NO")</f>
        <v>NO</v>
      </c>
      <c r="U591" s="73" t="str">
        <f>IF(('RAW DATA'!$D591-'RAW DATA'!$M591)&lt;=5,"YES","NO")</f>
        <v>YES</v>
      </c>
    </row>
    <row r="592" spans="1:21" x14ac:dyDescent="0.25">
      <c r="A592" s="89">
        <v>71</v>
      </c>
      <c r="B592" s="90">
        <v>5282763437</v>
      </c>
      <c r="C592" s="91">
        <v>45723</v>
      </c>
      <c r="D592" s="91">
        <v>45688</v>
      </c>
      <c r="E592" s="91">
        <v>45723</v>
      </c>
      <c r="F592" s="90">
        <v>248482988</v>
      </c>
      <c r="G592" s="92">
        <v>10331</v>
      </c>
      <c r="H592" s="101" t="s">
        <v>14</v>
      </c>
      <c r="I592" s="93">
        <v>7730416507</v>
      </c>
      <c r="J592" s="94">
        <v>45741</v>
      </c>
      <c r="K592" s="90" t="s">
        <v>15</v>
      </c>
      <c r="L592" s="90" t="s">
        <v>64</v>
      </c>
      <c r="M592" s="91">
        <v>45685</v>
      </c>
      <c r="N592" s="91">
        <v>45727</v>
      </c>
      <c r="O592" s="95">
        <f t="shared" si="61"/>
        <v>1</v>
      </c>
      <c r="P592" s="95">
        <f>MONTH('RAW DATA'!$J592)</f>
        <v>3</v>
      </c>
      <c r="Q592" s="95" t="str">
        <f t="shared" si="62"/>
        <v>ICB</v>
      </c>
      <c r="R592" s="96" t="str">
        <f t="shared" si="63"/>
        <v>CHINA</v>
      </c>
      <c r="S592" s="90" t="str">
        <f>IF(OR('RAW DATA'!$D592="",'RAW DATA'!$C592='RAW DATA'!$D592),"NO",IF('RAW DATA'!$C592&lt;'RAW DATA'!$D592,"YES","NO"))</f>
        <v>NO</v>
      </c>
      <c r="T592" s="96" t="str">
        <f>IF('RAW DATA'!$D592='RAW DATA'!$E592,"YES","NO")</f>
        <v>NO</v>
      </c>
      <c r="U592" s="95" t="str">
        <f>IF(('RAW DATA'!$D592-'RAW DATA'!$M592)&lt;=5,"YES","NO")</f>
        <v>YES</v>
      </c>
    </row>
    <row r="593" spans="1:21" x14ac:dyDescent="0.25">
      <c r="A593" s="77">
        <v>71</v>
      </c>
      <c r="B593" s="74">
        <v>5282763444</v>
      </c>
      <c r="C593" s="76">
        <v>45723</v>
      </c>
      <c r="D593" s="76">
        <v>45688</v>
      </c>
      <c r="E593" s="76">
        <v>45723</v>
      </c>
      <c r="F593" s="74">
        <v>248482988</v>
      </c>
      <c r="G593" s="82">
        <v>1531</v>
      </c>
      <c r="H593" s="102" t="s">
        <v>14</v>
      </c>
      <c r="I593" s="83">
        <v>7730416507</v>
      </c>
      <c r="J593" s="84">
        <v>45741</v>
      </c>
      <c r="K593" s="74" t="s">
        <v>15</v>
      </c>
      <c r="L593" s="74" t="s">
        <v>64</v>
      </c>
      <c r="M593" s="76">
        <v>45685</v>
      </c>
      <c r="N593" s="76">
        <v>45727</v>
      </c>
      <c r="O593" s="73">
        <f t="shared" si="61"/>
        <v>1</v>
      </c>
      <c r="P593" s="73">
        <f>MONTH('RAW DATA'!$J593)</f>
        <v>3</v>
      </c>
      <c r="Q593" s="73" t="str">
        <f t="shared" si="62"/>
        <v>ICB</v>
      </c>
      <c r="R593" s="75" t="str">
        <f t="shared" si="63"/>
        <v>CHINA</v>
      </c>
      <c r="S593" s="74" t="str">
        <f>IF(OR('RAW DATA'!$D593="",'RAW DATA'!$C593='RAW DATA'!$D593),"NO",IF('RAW DATA'!$C593&lt;'RAW DATA'!$D593,"YES","NO"))</f>
        <v>NO</v>
      </c>
      <c r="T593" s="75" t="str">
        <f>IF('RAW DATA'!$D593='RAW DATA'!$E593,"YES","NO")</f>
        <v>NO</v>
      </c>
      <c r="U593" s="73" t="str">
        <f>IF(('RAW DATA'!$D593-'RAW DATA'!$M593)&lt;=5,"YES","NO")</f>
        <v>YES</v>
      </c>
    </row>
    <row r="594" spans="1:21" x14ac:dyDescent="0.25">
      <c r="A594" s="89">
        <v>71</v>
      </c>
      <c r="B594" s="90">
        <v>5282763445</v>
      </c>
      <c r="C594" s="91">
        <v>45723</v>
      </c>
      <c r="D594" s="91">
        <v>45688</v>
      </c>
      <c r="E594" s="91">
        <v>45723</v>
      </c>
      <c r="F594" s="90">
        <v>248482988</v>
      </c>
      <c r="G594" s="92">
        <v>19185</v>
      </c>
      <c r="H594" s="101" t="s">
        <v>14</v>
      </c>
      <c r="I594" s="93">
        <v>7730416507</v>
      </c>
      <c r="J594" s="94">
        <v>45741</v>
      </c>
      <c r="K594" s="90" t="s">
        <v>15</v>
      </c>
      <c r="L594" s="90" t="s">
        <v>64</v>
      </c>
      <c r="M594" s="91">
        <v>45685</v>
      </c>
      <c r="N594" s="91">
        <v>45727</v>
      </c>
      <c r="O594" s="95">
        <f t="shared" si="61"/>
        <v>1</v>
      </c>
      <c r="P594" s="95">
        <f>MONTH('RAW DATA'!$J594)</f>
        <v>3</v>
      </c>
      <c r="Q594" s="95" t="str">
        <f t="shared" si="62"/>
        <v>ICB</v>
      </c>
      <c r="R594" s="96" t="str">
        <f t="shared" si="63"/>
        <v>CHINA</v>
      </c>
      <c r="S594" s="90" t="str">
        <f>IF(OR('RAW DATA'!$D594="",'RAW DATA'!$C594='RAW DATA'!$D594),"NO",IF('RAW DATA'!$C594&lt;'RAW DATA'!$D594,"YES","NO"))</f>
        <v>NO</v>
      </c>
      <c r="T594" s="96" t="str">
        <f>IF('RAW DATA'!$D594='RAW DATA'!$E594,"YES","NO")</f>
        <v>NO</v>
      </c>
      <c r="U594" s="95" t="str">
        <f>IF(('RAW DATA'!$D594-'RAW DATA'!$M594)&lt;=5,"YES","NO")</f>
        <v>YES</v>
      </c>
    </row>
    <row r="595" spans="1:21" x14ac:dyDescent="0.25">
      <c r="A595" s="77">
        <v>71</v>
      </c>
      <c r="B595" s="74">
        <v>5282775627</v>
      </c>
      <c r="C595" s="76">
        <v>45723</v>
      </c>
      <c r="D595" s="76">
        <v>45695</v>
      </c>
      <c r="E595" s="76">
        <v>45723</v>
      </c>
      <c r="F595" s="74">
        <v>248483332</v>
      </c>
      <c r="G595" s="82">
        <v>7613</v>
      </c>
      <c r="H595" s="102" t="s">
        <v>14</v>
      </c>
      <c r="I595" s="83">
        <v>7730416507</v>
      </c>
      <c r="J595" s="84">
        <v>45741</v>
      </c>
      <c r="K595" s="74" t="s">
        <v>15</v>
      </c>
      <c r="L595" s="74" t="s">
        <v>64</v>
      </c>
      <c r="M595" s="76">
        <v>45691</v>
      </c>
      <c r="N595" s="76">
        <v>45727</v>
      </c>
      <c r="O595" s="73">
        <f t="shared" si="61"/>
        <v>2</v>
      </c>
      <c r="P595" s="73">
        <f>MONTH('RAW DATA'!$J595)</f>
        <v>3</v>
      </c>
      <c r="Q595" s="73" t="str">
        <f t="shared" si="62"/>
        <v>ICB</v>
      </c>
      <c r="R595" s="75" t="str">
        <f t="shared" si="63"/>
        <v>CHINA</v>
      </c>
      <c r="S595" s="74" t="str">
        <f>IF(OR('RAW DATA'!$D595="",'RAW DATA'!$C595='RAW DATA'!$D595),"NO",IF('RAW DATA'!$C595&lt;'RAW DATA'!$D595,"YES","NO"))</f>
        <v>NO</v>
      </c>
      <c r="T595" s="75" t="str">
        <f>IF('RAW DATA'!$D595='RAW DATA'!$E595,"YES","NO")</f>
        <v>NO</v>
      </c>
      <c r="U595" s="73" t="str">
        <f>IF(('RAW DATA'!$D595-'RAW DATA'!$M595)&lt;=5,"YES","NO")</f>
        <v>YES</v>
      </c>
    </row>
    <row r="596" spans="1:21" x14ac:dyDescent="0.25">
      <c r="A596" s="89">
        <v>71</v>
      </c>
      <c r="B596" s="90">
        <v>5282775636</v>
      </c>
      <c r="C596" s="91">
        <v>45763</v>
      </c>
      <c r="D596" s="91">
        <v>45695</v>
      </c>
      <c r="E596" s="91">
        <v>45763</v>
      </c>
      <c r="F596" s="90">
        <v>248927335</v>
      </c>
      <c r="G596" s="92">
        <v>1019</v>
      </c>
      <c r="H596" s="101" t="s">
        <v>14</v>
      </c>
      <c r="I596" s="93">
        <v>7730419969</v>
      </c>
      <c r="J596" s="94">
        <v>45769</v>
      </c>
      <c r="K596" s="90" t="s">
        <v>15</v>
      </c>
      <c r="L596" s="90" t="s">
        <v>16</v>
      </c>
      <c r="M596" s="91">
        <v>45691</v>
      </c>
      <c r="N596" s="91">
        <v>45727</v>
      </c>
      <c r="O596" s="95">
        <f t="shared" si="61"/>
        <v>2</v>
      </c>
      <c r="P596" s="95">
        <f>MONTH('RAW DATA'!$J596)</f>
        <v>4</v>
      </c>
      <c r="Q596" s="95" t="str">
        <f t="shared" si="62"/>
        <v>ICB</v>
      </c>
      <c r="R596" s="96" t="str">
        <f t="shared" si="63"/>
        <v>CHINA</v>
      </c>
      <c r="S596" s="90" t="str">
        <f>IF(OR('RAW DATA'!$D596="",'RAW DATA'!$C596='RAW DATA'!$D596),"NO",IF('RAW DATA'!$C596&lt;'RAW DATA'!$D596,"YES","NO"))</f>
        <v>NO</v>
      </c>
      <c r="T596" s="96" t="str">
        <f>IF('RAW DATA'!$D596='RAW DATA'!$E596,"YES","NO")</f>
        <v>NO</v>
      </c>
      <c r="U596" s="95" t="str">
        <f>IF(('RAW DATA'!$D596-'RAW DATA'!$M596)&lt;=5,"YES","NO")</f>
        <v>YES</v>
      </c>
    </row>
    <row r="597" spans="1:21" x14ac:dyDescent="0.25">
      <c r="A597" s="77">
        <v>71</v>
      </c>
      <c r="B597" s="74">
        <v>5282775637</v>
      </c>
      <c r="C597" s="76">
        <v>45723</v>
      </c>
      <c r="D597" s="76">
        <v>45695</v>
      </c>
      <c r="E597" s="76">
        <v>45723</v>
      </c>
      <c r="F597" s="74">
        <v>248927335</v>
      </c>
      <c r="G597" s="82">
        <v>1815</v>
      </c>
      <c r="H597" s="102" t="s">
        <v>14</v>
      </c>
      <c r="I597" s="83">
        <v>7730416507</v>
      </c>
      <c r="J597" s="84">
        <v>45741</v>
      </c>
      <c r="K597" s="74" t="s">
        <v>15</v>
      </c>
      <c r="L597" s="74" t="s">
        <v>64</v>
      </c>
      <c r="M597" s="76">
        <v>45691</v>
      </c>
      <c r="N597" s="76">
        <v>45727</v>
      </c>
      <c r="O597" s="73">
        <f t="shared" si="61"/>
        <v>2</v>
      </c>
      <c r="P597" s="73">
        <f>MONTH('RAW DATA'!$J597)</f>
        <v>3</v>
      </c>
      <c r="Q597" s="73" t="str">
        <f t="shared" si="62"/>
        <v>ICB</v>
      </c>
      <c r="R597" s="75" t="str">
        <f t="shared" si="63"/>
        <v>CHINA</v>
      </c>
      <c r="S597" s="74" t="str">
        <f>IF(OR('RAW DATA'!$D597="",'RAW DATA'!$C597='RAW DATA'!$D597),"NO",IF('RAW DATA'!$C597&lt;'RAW DATA'!$D597,"YES","NO"))</f>
        <v>NO</v>
      </c>
      <c r="T597" s="75" t="str">
        <f>IF('RAW DATA'!$D597='RAW DATA'!$E597,"YES","NO")</f>
        <v>NO</v>
      </c>
      <c r="U597" s="73" t="str">
        <f>IF(('RAW DATA'!$D597-'RAW DATA'!$M597)&lt;=5,"YES","NO")</f>
        <v>YES</v>
      </c>
    </row>
    <row r="598" spans="1:21" x14ac:dyDescent="0.25">
      <c r="A598" s="89">
        <v>71</v>
      </c>
      <c r="B598" s="90">
        <v>5282775639</v>
      </c>
      <c r="C598" s="91">
        <v>45723</v>
      </c>
      <c r="D598" s="91">
        <v>45695</v>
      </c>
      <c r="E598" s="91">
        <v>45723</v>
      </c>
      <c r="F598" s="90">
        <v>248927335</v>
      </c>
      <c r="G598" s="92">
        <v>358</v>
      </c>
      <c r="H598" s="101" t="s">
        <v>14</v>
      </c>
      <c r="I598" s="93">
        <v>7730416507</v>
      </c>
      <c r="J598" s="94">
        <v>45741</v>
      </c>
      <c r="K598" s="90" t="s">
        <v>15</v>
      </c>
      <c r="L598" s="90" t="s">
        <v>64</v>
      </c>
      <c r="M598" s="91">
        <v>45691</v>
      </c>
      <c r="N598" s="91">
        <v>45727</v>
      </c>
      <c r="O598" s="95">
        <f t="shared" si="61"/>
        <v>2</v>
      </c>
      <c r="P598" s="95">
        <f>MONTH('RAW DATA'!$J598)</f>
        <v>3</v>
      </c>
      <c r="Q598" s="95" t="str">
        <f t="shared" si="62"/>
        <v>ICB</v>
      </c>
      <c r="R598" s="96" t="str">
        <f t="shared" si="63"/>
        <v>CHINA</v>
      </c>
      <c r="S598" s="90" t="str">
        <f>IF(OR('RAW DATA'!$D598="",'RAW DATA'!$C598='RAW DATA'!$D598),"NO",IF('RAW DATA'!$C598&lt;'RAW DATA'!$D598,"YES","NO"))</f>
        <v>NO</v>
      </c>
      <c r="T598" s="96" t="str">
        <f>IF('RAW DATA'!$D598='RAW DATA'!$E598,"YES","NO")</f>
        <v>NO</v>
      </c>
      <c r="U598" s="95" t="str">
        <f>IF(('RAW DATA'!$D598-'RAW DATA'!$M598)&lt;=5,"YES","NO")</f>
        <v>YES</v>
      </c>
    </row>
    <row r="599" spans="1:21" x14ac:dyDescent="0.25">
      <c r="A599" s="77">
        <v>71</v>
      </c>
      <c r="B599" s="74">
        <v>5282775647</v>
      </c>
      <c r="C599" s="76">
        <v>45723</v>
      </c>
      <c r="D599" s="76">
        <v>45695</v>
      </c>
      <c r="E599" s="76">
        <v>45723</v>
      </c>
      <c r="F599" s="74">
        <v>248927335</v>
      </c>
      <c r="G599" s="82">
        <v>1847</v>
      </c>
      <c r="H599" s="102" t="s">
        <v>14</v>
      </c>
      <c r="I599" s="83">
        <v>7730416507</v>
      </c>
      <c r="J599" s="84">
        <v>45741</v>
      </c>
      <c r="K599" s="74" t="s">
        <v>15</v>
      </c>
      <c r="L599" s="74" t="s">
        <v>64</v>
      </c>
      <c r="M599" s="76">
        <v>45691</v>
      </c>
      <c r="N599" s="76">
        <v>45727</v>
      </c>
      <c r="O599" s="73">
        <f t="shared" si="61"/>
        <v>2</v>
      </c>
      <c r="P599" s="73">
        <f>MONTH('RAW DATA'!$J599)</f>
        <v>3</v>
      </c>
      <c r="Q599" s="73" t="str">
        <f t="shared" si="62"/>
        <v>ICB</v>
      </c>
      <c r="R599" s="75" t="str">
        <f t="shared" si="63"/>
        <v>CHINA</v>
      </c>
      <c r="S599" s="74" t="str">
        <f>IF(OR('RAW DATA'!$D599="",'RAW DATA'!$C599='RAW DATA'!$D599),"NO",IF('RAW DATA'!$C599&lt;'RAW DATA'!$D599,"YES","NO"))</f>
        <v>NO</v>
      </c>
      <c r="T599" s="75" t="str">
        <f>IF('RAW DATA'!$D599='RAW DATA'!$E599,"YES","NO")</f>
        <v>NO</v>
      </c>
      <c r="U599" s="73" t="str">
        <f>IF(('RAW DATA'!$D599-'RAW DATA'!$M599)&lt;=5,"YES","NO")</f>
        <v>YES</v>
      </c>
    </row>
    <row r="600" spans="1:21" x14ac:dyDescent="0.25">
      <c r="A600" s="89">
        <v>71</v>
      </c>
      <c r="B600" s="90">
        <v>5282775652</v>
      </c>
      <c r="C600" s="91">
        <v>45723</v>
      </c>
      <c r="D600" s="91">
        <v>45695</v>
      </c>
      <c r="E600" s="91">
        <v>45723</v>
      </c>
      <c r="F600" s="90">
        <v>247819997</v>
      </c>
      <c r="G600" s="92">
        <v>14345</v>
      </c>
      <c r="H600" s="101" t="s">
        <v>14</v>
      </c>
      <c r="I600" s="93">
        <v>7730416507</v>
      </c>
      <c r="J600" s="94">
        <v>45741</v>
      </c>
      <c r="K600" s="90" t="s">
        <v>15</v>
      </c>
      <c r="L600" s="90" t="s">
        <v>64</v>
      </c>
      <c r="M600" s="91">
        <v>45691</v>
      </c>
      <c r="N600" s="91">
        <v>45727</v>
      </c>
      <c r="O600" s="95">
        <f t="shared" si="61"/>
        <v>2</v>
      </c>
      <c r="P600" s="95">
        <f>MONTH('RAW DATA'!$J600)</f>
        <v>3</v>
      </c>
      <c r="Q600" s="95" t="str">
        <f t="shared" si="62"/>
        <v>ICB</v>
      </c>
      <c r="R600" s="96" t="str">
        <f t="shared" si="63"/>
        <v>CHINA</v>
      </c>
      <c r="S600" s="90" t="str">
        <f>IF(OR('RAW DATA'!$D600="",'RAW DATA'!$C600='RAW DATA'!$D600),"NO",IF('RAW DATA'!$C600&lt;'RAW DATA'!$D600,"YES","NO"))</f>
        <v>NO</v>
      </c>
      <c r="T600" s="96" t="str">
        <f>IF('RAW DATA'!$D600='RAW DATA'!$E600,"YES","NO")</f>
        <v>NO</v>
      </c>
      <c r="U600" s="95" t="str">
        <f>IF(('RAW DATA'!$D600-'RAW DATA'!$M600)&lt;=5,"YES","NO")</f>
        <v>YES</v>
      </c>
    </row>
    <row r="601" spans="1:21" x14ac:dyDescent="0.25">
      <c r="A601" s="77">
        <v>71</v>
      </c>
      <c r="B601" s="74">
        <v>5282775653</v>
      </c>
      <c r="C601" s="76">
        <v>45723</v>
      </c>
      <c r="D601" s="76">
        <v>45695</v>
      </c>
      <c r="E601" s="76">
        <v>45723</v>
      </c>
      <c r="F601" s="74">
        <v>247819997</v>
      </c>
      <c r="G601" s="82">
        <v>165</v>
      </c>
      <c r="H601" s="102" t="s">
        <v>14</v>
      </c>
      <c r="I601" s="83">
        <v>7730416507</v>
      </c>
      <c r="J601" s="84">
        <v>45741</v>
      </c>
      <c r="K601" s="74" t="s">
        <v>15</v>
      </c>
      <c r="L601" s="74" t="s">
        <v>64</v>
      </c>
      <c r="M601" s="76">
        <v>45691</v>
      </c>
      <c r="N601" s="76">
        <v>45727</v>
      </c>
      <c r="O601" s="73">
        <f t="shared" si="61"/>
        <v>2</v>
      </c>
      <c r="P601" s="73">
        <f>MONTH('RAW DATA'!$J601)</f>
        <v>3</v>
      </c>
      <c r="Q601" s="73" t="str">
        <f t="shared" si="62"/>
        <v>ICB</v>
      </c>
      <c r="R601" s="75" t="str">
        <f t="shared" si="63"/>
        <v>CHINA</v>
      </c>
      <c r="S601" s="74" t="str">
        <f>IF(OR('RAW DATA'!$D601="",'RAW DATA'!$C601='RAW DATA'!$D601),"NO",IF('RAW DATA'!$C601&lt;'RAW DATA'!$D601,"YES","NO"))</f>
        <v>NO</v>
      </c>
      <c r="T601" s="75" t="str">
        <f>IF('RAW DATA'!$D601='RAW DATA'!$E601,"YES","NO")</f>
        <v>NO</v>
      </c>
      <c r="U601" s="73" t="str">
        <f>IF(('RAW DATA'!$D601-'RAW DATA'!$M601)&lt;=5,"YES","NO")</f>
        <v>YES</v>
      </c>
    </row>
    <row r="602" spans="1:21" x14ac:dyDescent="0.25">
      <c r="A602" s="89">
        <v>71</v>
      </c>
      <c r="B602" s="90">
        <v>5282775654</v>
      </c>
      <c r="C602" s="91">
        <v>45723</v>
      </c>
      <c r="D602" s="91">
        <v>45695</v>
      </c>
      <c r="E602" s="91">
        <v>45723</v>
      </c>
      <c r="F602" s="90">
        <v>247819997</v>
      </c>
      <c r="G602" s="92">
        <v>124</v>
      </c>
      <c r="H602" s="101" t="s">
        <v>14</v>
      </c>
      <c r="I602" s="93">
        <v>7730416507</v>
      </c>
      <c r="J602" s="94">
        <v>45741</v>
      </c>
      <c r="K602" s="90" t="s">
        <v>15</v>
      </c>
      <c r="L602" s="90" t="s">
        <v>64</v>
      </c>
      <c r="M602" s="91">
        <v>45691</v>
      </c>
      <c r="N602" s="91">
        <v>45727</v>
      </c>
      <c r="O602" s="95">
        <f t="shared" si="61"/>
        <v>2</v>
      </c>
      <c r="P602" s="95">
        <f>MONTH('RAW DATA'!$J602)</f>
        <v>3</v>
      </c>
      <c r="Q602" s="95" t="str">
        <f t="shared" si="62"/>
        <v>ICB</v>
      </c>
      <c r="R602" s="96" t="str">
        <f t="shared" si="63"/>
        <v>CHINA</v>
      </c>
      <c r="S602" s="90" t="str">
        <f>IF(OR('RAW DATA'!$D602="",'RAW DATA'!$C602='RAW DATA'!$D602),"NO",IF('RAW DATA'!$C602&lt;'RAW DATA'!$D602,"YES","NO"))</f>
        <v>NO</v>
      </c>
      <c r="T602" s="96" t="str">
        <f>IF('RAW DATA'!$D602='RAW DATA'!$E602,"YES","NO")</f>
        <v>NO</v>
      </c>
      <c r="U602" s="95" t="str">
        <f>IF(('RAW DATA'!$D602-'RAW DATA'!$M602)&lt;=5,"YES","NO")</f>
        <v>YES</v>
      </c>
    </row>
    <row r="603" spans="1:21" x14ac:dyDescent="0.25">
      <c r="A603" s="77">
        <v>71</v>
      </c>
      <c r="B603" s="74">
        <v>5282775655</v>
      </c>
      <c r="C603" s="76">
        <v>45723</v>
      </c>
      <c r="D603" s="76">
        <v>45695</v>
      </c>
      <c r="E603" s="76">
        <v>45723</v>
      </c>
      <c r="F603" s="74">
        <v>247819997</v>
      </c>
      <c r="G603" s="82">
        <v>8714</v>
      </c>
      <c r="H603" s="102" t="s">
        <v>14</v>
      </c>
      <c r="I603" s="83">
        <v>7730416507</v>
      </c>
      <c r="J603" s="84">
        <v>45741</v>
      </c>
      <c r="K603" s="74" t="s">
        <v>15</v>
      </c>
      <c r="L603" s="74" t="s">
        <v>64</v>
      </c>
      <c r="M603" s="76">
        <v>45691</v>
      </c>
      <c r="N603" s="76">
        <v>45727</v>
      </c>
      <c r="O603" s="73">
        <f t="shared" si="61"/>
        <v>2</v>
      </c>
      <c r="P603" s="73">
        <f>MONTH('RAW DATA'!$J603)</f>
        <v>3</v>
      </c>
      <c r="Q603" s="73" t="str">
        <f t="shared" si="62"/>
        <v>ICB</v>
      </c>
      <c r="R603" s="75" t="str">
        <f t="shared" si="63"/>
        <v>CHINA</v>
      </c>
      <c r="S603" s="74" t="str">
        <f>IF(OR('RAW DATA'!$D603="",'RAW DATA'!$C603='RAW DATA'!$D603),"NO",IF('RAW DATA'!$C603&lt;'RAW DATA'!$D603,"YES","NO"))</f>
        <v>NO</v>
      </c>
      <c r="T603" s="75" t="str">
        <f>IF('RAW DATA'!$D603='RAW DATA'!$E603,"YES","NO")</f>
        <v>NO</v>
      </c>
      <c r="U603" s="73" t="str">
        <f>IF(('RAW DATA'!$D603-'RAW DATA'!$M603)&lt;=5,"YES","NO")</f>
        <v>YES</v>
      </c>
    </row>
    <row r="604" spans="1:21" x14ac:dyDescent="0.25">
      <c r="A604" s="89">
        <v>71</v>
      </c>
      <c r="B604" s="90">
        <v>5282775660</v>
      </c>
      <c r="C604" s="91">
        <v>45723</v>
      </c>
      <c r="D604" s="91">
        <v>45695</v>
      </c>
      <c r="E604" s="91">
        <v>45723</v>
      </c>
      <c r="F604" s="90">
        <v>248927335</v>
      </c>
      <c r="G604" s="92">
        <v>391</v>
      </c>
      <c r="H604" s="101" t="s">
        <v>14</v>
      </c>
      <c r="I604" s="93">
        <v>7730416507</v>
      </c>
      <c r="J604" s="94">
        <v>45741</v>
      </c>
      <c r="K604" s="90" t="s">
        <v>15</v>
      </c>
      <c r="L604" s="90" t="s">
        <v>64</v>
      </c>
      <c r="M604" s="91">
        <v>45691</v>
      </c>
      <c r="N604" s="91">
        <v>45727</v>
      </c>
      <c r="O604" s="95">
        <f t="shared" si="61"/>
        <v>2</v>
      </c>
      <c r="P604" s="95">
        <f>MONTH('RAW DATA'!$J604)</f>
        <v>3</v>
      </c>
      <c r="Q604" s="95" t="str">
        <f t="shared" si="62"/>
        <v>ICB</v>
      </c>
      <c r="R604" s="96" t="str">
        <f t="shared" si="63"/>
        <v>CHINA</v>
      </c>
      <c r="S604" s="90" t="str">
        <f>IF(OR('RAW DATA'!$D604="",'RAW DATA'!$C604='RAW DATA'!$D604),"NO",IF('RAW DATA'!$C604&lt;'RAW DATA'!$D604,"YES","NO"))</f>
        <v>NO</v>
      </c>
      <c r="T604" s="96" t="str">
        <f>IF('RAW DATA'!$D604='RAW DATA'!$E604,"YES","NO")</f>
        <v>NO</v>
      </c>
      <c r="U604" s="95" t="str">
        <f>IF(('RAW DATA'!$D604-'RAW DATA'!$M604)&lt;=5,"YES","NO")</f>
        <v>YES</v>
      </c>
    </row>
    <row r="605" spans="1:21" x14ac:dyDescent="0.25">
      <c r="A605" s="77">
        <v>71</v>
      </c>
      <c r="B605" s="74">
        <v>5282791468</v>
      </c>
      <c r="C605" s="76">
        <v>45723</v>
      </c>
      <c r="D605" s="76">
        <v>45707</v>
      </c>
      <c r="E605" s="76">
        <v>45723</v>
      </c>
      <c r="F605" s="74">
        <v>248927335</v>
      </c>
      <c r="G605" s="82">
        <v>709</v>
      </c>
      <c r="H605" s="102" t="s">
        <v>14</v>
      </c>
      <c r="I605" s="83">
        <v>7730416507</v>
      </c>
      <c r="J605" s="84">
        <v>45741</v>
      </c>
      <c r="K605" s="74" t="s">
        <v>15</v>
      </c>
      <c r="L605" s="74" t="s">
        <v>64</v>
      </c>
      <c r="M605" s="76">
        <v>45691</v>
      </c>
      <c r="N605" s="76">
        <v>45727</v>
      </c>
      <c r="O605" s="73">
        <f t="shared" si="61"/>
        <v>2</v>
      </c>
      <c r="P605" s="73">
        <f>MONTH('RAW DATA'!$J605)</f>
        <v>3</v>
      </c>
      <c r="Q605" s="73" t="str">
        <f t="shared" si="62"/>
        <v>ICB</v>
      </c>
      <c r="R605" s="75" t="str">
        <f t="shared" si="63"/>
        <v>CHINA</v>
      </c>
      <c r="S605" s="74" t="str">
        <f>IF(OR('RAW DATA'!$D605="",'RAW DATA'!$C605='RAW DATA'!$D605),"NO",IF('RAW DATA'!$C605&lt;'RAW DATA'!$D605,"YES","NO"))</f>
        <v>NO</v>
      </c>
      <c r="T605" s="75" t="str">
        <f>IF('RAW DATA'!$D605='RAW DATA'!$E605,"YES","NO")</f>
        <v>NO</v>
      </c>
      <c r="U605" s="73" t="str">
        <f>IF(('RAW DATA'!$D605-'RAW DATA'!$M605)&lt;=5,"YES","NO")</f>
        <v>NO</v>
      </c>
    </row>
    <row r="606" spans="1:21" x14ac:dyDescent="0.25">
      <c r="A606" s="89">
        <v>71</v>
      </c>
      <c r="B606" s="90">
        <v>5282791564</v>
      </c>
      <c r="C606" s="91">
        <v>45723</v>
      </c>
      <c r="D606" s="91">
        <v>45707</v>
      </c>
      <c r="E606" s="91">
        <v>45723</v>
      </c>
      <c r="F606" s="90">
        <v>248482988</v>
      </c>
      <c r="G606" s="92">
        <v>7549</v>
      </c>
      <c r="H606" s="101" t="s">
        <v>14</v>
      </c>
      <c r="I606" s="93">
        <v>7730416507</v>
      </c>
      <c r="J606" s="94">
        <v>45741</v>
      </c>
      <c r="K606" s="90" t="s">
        <v>15</v>
      </c>
      <c r="L606" s="90" t="s">
        <v>64</v>
      </c>
      <c r="M606" s="91">
        <v>45685</v>
      </c>
      <c r="N606" s="91">
        <v>45727</v>
      </c>
      <c r="O606" s="95">
        <f t="shared" si="61"/>
        <v>2</v>
      </c>
      <c r="P606" s="95">
        <f>MONTH('RAW DATA'!$J606)</f>
        <v>3</v>
      </c>
      <c r="Q606" s="95" t="str">
        <f t="shared" si="62"/>
        <v>ICB</v>
      </c>
      <c r="R606" s="96" t="str">
        <f t="shared" si="63"/>
        <v>CHINA</v>
      </c>
      <c r="S606" s="90" t="str">
        <f>IF(OR('RAW DATA'!$D606="",'RAW DATA'!$C606='RAW DATA'!$D606),"NO",IF('RAW DATA'!$C606&lt;'RAW DATA'!$D606,"YES","NO"))</f>
        <v>NO</v>
      </c>
      <c r="T606" s="96" t="str">
        <f>IF('RAW DATA'!$D606='RAW DATA'!$E606,"YES","NO")</f>
        <v>NO</v>
      </c>
      <c r="U606" s="95" t="str">
        <f>IF(('RAW DATA'!$D606-'RAW DATA'!$M606)&lt;=5,"YES","NO")</f>
        <v>NO</v>
      </c>
    </row>
    <row r="607" spans="1:21" x14ac:dyDescent="0.25">
      <c r="A607" s="77">
        <v>1592</v>
      </c>
      <c r="B607" s="74">
        <v>5775747471</v>
      </c>
      <c r="C607" s="76">
        <v>45700</v>
      </c>
      <c r="D607" s="76">
        <v>45690</v>
      </c>
      <c r="E607" s="76">
        <v>45700</v>
      </c>
      <c r="F607" s="74">
        <v>249204460</v>
      </c>
      <c r="G607" s="82">
        <v>20475</v>
      </c>
      <c r="H607" s="102" t="s">
        <v>14</v>
      </c>
      <c r="I607" s="83">
        <v>7730416507</v>
      </c>
      <c r="J607" s="84">
        <v>45741</v>
      </c>
      <c r="K607" s="74" t="s">
        <v>15</v>
      </c>
      <c r="L607" s="74" t="s">
        <v>64</v>
      </c>
      <c r="M607" s="76">
        <v>45687</v>
      </c>
      <c r="N607" s="76">
        <v>45727</v>
      </c>
      <c r="O607" s="73">
        <f t="shared" si="61"/>
        <v>2</v>
      </c>
      <c r="P607" s="73">
        <f>MONTH('RAW DATA'!$J607)</f>
        <v>3</v>
      </c>
      <c r="Q607" s="73" t="str">
        <f t="shared" si="62"/>
        <v>ICB</v>
      </c>
      <c r="R607" s="75" t="str">
        <f t="shared" si="63"/>
        <v>CHINA</v>
      </c>
      <c r="S607" s="74" t="str">
        <f>IF(OR('RAW DATA'!$D607="",'RAW DATA'!$C607='RAW DATA'!$D607),"NO",IF('RAW DATA'!$C607&lt;'RAW DATA'!$D607,"YES","NO"))</f>
        <v>NO</v>
      </c>
      <c r="T607" s="75" t="str">
        <f>IF('RAW DATA'!$D607='RAW DATA'!$E607,"YES","NO")</f>
        <v>NO</v>
      </c>
      <c r="U607" s="73" t="str">
        <f>IF(('RAW DATA'!$D607-'RAW DATA'!$M607)&lt;=5,"YES","NO")</f>
        <v>YES</v>
      </c>
    </row>
    <row r="608" spans="1:21" x14ac:dyDescent="0.25">
      <c r="A608" s="89">
        <v>1592</v>
      </c>
      <c r="B608" s="90">
        <v>5775747501</v>
      </c>
      <c r="C608" s="91">
        <v>45700</v>
      </c>
      <c r="D608" s="91">
        <v>45690</v>
      </c>
      <c r="E608" s="91">
        <v>45700</v>
      </c>
      <c r="F608" s="90">
        <v>248021853</v>
      </c>
      <c r="G608" s="92">
        <v>8532</v>
      </c>
      <c r="H608" s="101" t="s">
        <v>14</v>
      </c>
      <c r="I608" s="93">
        <v>7730416507</v>
      </c>
      <c r="J608" s="94">
        <v>45741</v>
      </c>
      <c r="K608" s="90" t="s">
        <v>15</v>
      </c>
      <c r="L608" s="90" t="s">
        <v>64</v>
      </c>
      <c r="M608" s="91">
        <v>45686</v>
      </c>
      <c r="N608" s="91">
        <v>45727</v>
      </c>
      <c r="O608" s="95">
        <f t="shared" si="61"/>
        <v>2</v>
      </c>
      <c r="P608" s="95">
        <f>MONTH('RAW DATA'!$J608)</f>
        <v>3</v>
      </c>
      <c r="Q608" s="95" t="str">
        <f t="shared" si="62"/>
        <v>ICB</v>
      </c>
      <c r="R608" s="96" t="str">
        <f t="shared" si="63"/>
        <v>CHINA</v>
      </c>
      <c r="S608" s="90" t="str">
        <f>IF(OR('RAW DATA'!$D608="",'RAW DATA'!$C608='RAW DATA'!$D608),"NO",IF('RAW DATA'!$C608&lt;'RAW DATA'!$D608,"YES","NO"))</f>
        <v>NO</v>
      </c>
      <c r="T608" s="96" t="str">
        <f>IF('RAW DATA'!$D608='RAW DATA'!$E608,"YES","NO")</f>
        <v>NO</v>
      </c>
      <c r="U608" s="95" t="str">
        <f>IF(('RAW DATA'!$D608-'RAW DATA'!$M608)&lt;=5,"YES","NO")</f>
        <v>YES</v>
      </c>
    </row>
    <row r="609" spans="1:21" x14ac:dyDescent="0.25">
      <c r="A609" s="77">
        <v>71</v>
      </c>
      <c r="B609" s="74">
        <v>5282750648</v>
      </c>
      <c r="C609" s="76">
        <v>45772</v>
      </c>
      <c r="D609" s="76">
        <v>45681</v>
      </c>
      <c r="E609" s="76">
        <v>45772</v>
      </c>
      <c r="F609" s="74">
        <v>248044794</v>
      </c>
      <c r="G609" s="82">
        <v>123152</v>
      </c>
      <c r="H609" s="102" t="s">
        <v>14</v>
      </c>
      <c r="I609" s="83">
        <v>7730421712</v>
      </c>
      <c r="J609" s="84">
        <v>45785</v>
      </c>
      <c r="K609" s="74" t="s">
        <v>15</v>
      </c>
      <c r="L609" s="74" t="s">
        <v>34</v>
      </c>
      <c r="M609" s="76">
        <v>45678</v>
      </c>
      <c r="N609" s="76">
        <v>45727.291666666664</v>
      </c>
      <c r="O609" s="73">
        <f t="shared" si="61"/>
        <v>1</v>
      </c>
      <c r="P609" s="73">
        <f>MONTH('RAW DATA'!$J609)</f>
        <v>5</v>
      </c>
      <c r="Q609" s="73" t="str">
        <f t="shared" si="62"/>
        <v>ICB</v>
      </c>
      <c r="R609" s="75" t="str">
        <f t="shared" si="63"/>
        <v>CHINA</v>
      </c>
      <c r="S609" s="74" t="str">
        <f>IF(OR('RAW DATA'!$D609="",'RAW DATA'!$C609='RAW DATA'!$D609),"NO",IF('RAW DATA'!$C609&lt;'RAW DATA'!$D609,"YES","NO"))</f>
        <v>NO</v>
      </c>
      <c r="T609" s="75" t="str">
        <f>IF('RAW DATA'!$D609='RAW DATA'!$E609,"YES","NO")</f>
        <v>NO</v>
      </c>
      <c r="U609" s="73" t="str">
        <f>IF(('RAW DATA'!$D609-'RAW DATA'!$M609)&lt;=5,"YES","NO")</f>
        <v>YES</v>
      </c>
    </row>
    <row r="610" spans="1:21" x14ac:dyDescent="0.25">
      <c r="A610" s="89">
        <v>71</v>
      </c>
      <c r="B610" s="90">
        <v>5282750655</v>
      </c>
      <c r="C610" s="91">
        <v>45772</v>
      </c>
      <c r="D610" s="91">
        <v>45681</v>
      </c>
      <c r="E610" s="91">
        <v>45772</v>
      </c>
      <c r="F610" s="90">
        <v>248044794</v>
      </c>
      <c r="G610" s="92">
        <v>3735</v>
      </c>
      <c r="H610" s="101" t="s">
        <v>14</v>
      </c>
      <c r="I610" s="93">
        <v>7730421712</v>
      </c>
      <c r="J610" s="94">
        <v>45785</v>
      </c>
      <c r="K610" s="90" t="s">
        <v>15</v>
      </c>
      <c r="L610" s="90" t="s">
        <v>34</v>
      </c>
      <c r="M610" s="91">
        <v>45678</v>
      </c>
      <c r="N610" s="91">
        <v>45727.291666666664</v>
      </c>
      <c r="O610" s="95">
        <f t="shared" si="61"/>
        <v>1</v>
      </c>
      <c r="P610" s="95">
        <f>MONTH('RAW DATA'!$J610)</f>
        <v>5</v>
      </c>
      <c r="Q610" s="95" t="str">
        <f t="shared" si="62"/>
        <v>ICB</v>
      </c>
      <c r="R610" s="96" t="str">
        <f t="shared" si="63"/>
        <v>CHINA</v>
      </c>
      <c r="S610" s="90" t="str">
        <f>IF(OR('RAW DATA'!$D610="",'RAW DATA'!$C610='RAW DATA'!$D610),"NO",IF('RAW DATA'!$C610&lt;'RAW DATA'!$D610,"YES","NO"))</f>
        <v>NO</v>
      </c>
      <c r="T610" s="96" t="str">
        <f>IF('RAW DATA'!$D610='RAW DATA'!$E610,"YES","NO")</f>
        <v>NO</v>
      </c>
      <c r="U610" s="95" t="str">
        <f>IF(('RAW DATA'!$D610-'RAW DATA'!$M610)&lt;=5,"YES","NO")</f>
        <v>YES</v>
      </c>
    </row>
    <row r="611" spans="1:21" x14ac:dyDescent="0.25">
      <c r="A611" s="77">
        <v>71</v>
      </c>
      <c r="B611" s="74">
        <v>5282750657</v>
      </c>
      <c r="C611" s="76">
        <v>45772</v>
      </c>
      <c r="D611" s="76">
        <v>45681</v>
      </c>
      <c r="E611" s="76">
        <v>45772</v>
      </c>
      <c r="F611" s="74">
        <v>248044794</v>
      </c>
      <c r="G611" s="82">
        <v>4645</v>
      </c>
      <c r="H611" s="102" t="s">
        <v>14</v>
      </c>
      <c r="I611" s="83">
        <v>7730421712</v>
      </c>
      <c r="J611" s="84">
        <v>45785</v>
      </c>
      <c r="K611" s="74" t="s">
        <v>15</v>
      </c>
      <c r="L611" s="74" t="s">
        <v>34</v>
      </c>
      <c r="M611" s="76">
        <v>45678</v>
      </c>
      <c r="N611" s="76">
        <v>45727.291666666664</v>
      </c>
      <c r="O611" s="73">
        <f t="shared" si="61"/>
        <v>1</v>
      </c>
      <c r="P611" s="73">
        <f>MONTH('RAW DATA'!$J611)</f>
        <v>5</v>
      </c>
      <c r="Q611" s="73" t="str">
        <f t="shared" si="62"/>
        <v>ICB</v>
      </c>
      <c r="R611" s="75" t="str">
        <f t="shared" si="63"/>
        <v>CHINA</v>
      </c>
      <c r="S611" s="74" t="str">
        <f>IF(OR('RAW DATA'!$D611="",'RAW DATA'!$C611='RAW DATA'!$D611),"NO",IF('RAW DATA'!$C611&lt;'RAW DATA'!$D611,"YES","NO"))</f>
        <v>NO</v>
      </c>
      <c r="T611" s="75" t="str">
        <f>IF('RAW DATA'!$D611='RAW DATA'!$E611,"YES","NO")</f>
        <v>NO</v>
      </c>
      <c r="U611" s="73" t="str">
        <f>IF(('RAW DATA'!$D611-'RAW DATA'!$M611)&lt;=5,"YES","NO")</f>
        <v>YES</v>
      </c>
    </row>
    <row r="612" spans="1:21" x14ac:dyDescent="0.25">
      <c r="A612" s="89">
        <v>71</v>
      </c>
      <c r="B612" s="90">
        <v>5282750659</v>
      </c>
      <c r="C612" s="91">
        <v>45772</v>
      </c>
      <c r="D612" s="91">
        <v>45681</v>
      </c>
      <c r="E612" s="91">
        <v>45772</v>
      </c>
      <c r="F612" s="90">
        <v>248044794</v>
      </c>
      <c r="G612" s="92">
        <v>19752</v>
      </c>
      <c r="H612" s="101" t="s">
        <v>14</v>
      </c>
      <c r="I612" s="93">
        <v>7730421712</v>
      </c>
      <c r="J612" s="94">
        <v>45785</v>
      </c>
      <c r="K612" s="90" t="s">
        <v>15</v>
      </c>
      <c r="L612" s="90" t="s">
        <v>34</v>
      </c>
      <c r="M612" s="91">
        <v>45678</v>
      </c>
      <c r="N612" s="91">
        <v>45727.291666666664</v>
      </c>
      <c r="O612" s="95">
        <f t="shared" si="61"/>
        <v>1</v>
      </c>
      <c r="P612" s="95">
        <f>MONTH('RAW DATA'!$J612)</f>
        <v>5</v>
      </c>
      <c r="Q612" s="95" t="str">
        <f t="shared" si="62"/>
        <v>ICB</v>
      </c>
      <c r="R612" s="96" t="str">
        <f t="shared" si="63"/>
        <v>CHINA</v>
      </c>
      <c r="S612" s="90" t="str">
        <f>IF(OR('RAW DATA'!$D612="",'RAW DATA'!$C612='RAW DATA'!$D612),"NO",IF('RAW DATA'!$C612&lt;'RAW DATA'!$D612,"YES","NO"))</f>
        <v>NO</v>
      </c>
      <c r="T612" s="96" t="str">
        <f>IF('RAW DATA'!$D612='RAW DATA'!$E612,"YES","NO")</f>
        <v>NO</v>
      </c>
      <c r="U612" s="95" t="str">
        <f>IF(('RAW DATA'!$D612-'RAW DATA'!$M612)&lt;=5,"YES","NO")</f>
        <v>YES</v>
      </c>
    </row>
    <row r="613" spans="1:21" x14ac:dyDescent="0.25">
      <c r="A613" s="77">
        <v>71</v>
      </c>
      <c r="B613" s="74">
        <v>5282751169</v>
      </c>
      <c r="C613" s="76">
        <v>45772</v>
      </c>
      <c r="D613" s="76">
        <v>45681</v>
      </c>
      <c r="E613" s="76">
        <v>45772</v>
      </c>
      <c r="F613" s="74">
        <v>248044794</v>
      </c>
      <c r="G613" s="82">
        <v>4877</v>
      </c>
      <c r="H613" s="102" t="s">
        <v>14</v>
      </c>
      <c r="I613" s="83">
        <v>7730421712</v>
      </c>
      <c r="J613" s="84">
        <v>45785</v>
      </c>
      <c r="K613" s="74" t="s">
        <v>15</v>
      </c>
      <c r="L613" s="74" t="s">
        <v>34</v>
      </c>
      <c r="M613" s="76">
        <v>45678</v>
      </c>
      <c r="N613" s="76">
        <v>45727.291666666664</v>
      </c>
      <c r="O613" s="73">
        <f t="shared" si="61"/>
        <v>1</v>
      </c>
      <c r="P613" s="73">
        <f>MONTH('RAW DATA'!$J613)</f>
        <v>5</v>
      </c>
      <c r="Q613" s="73" t="str">
        <f t="shared" si="62"/>
        <v>ICB</v>
      </c>
      <c r="R613" s="75" t="str">
        <f t="shared" si="63"/>
        <v>CHINA</v>
      </c>
      <c r="S613" s="74" t="str">
        <f>IF(OR('RAW DATA'!$D613="",'RAW DATA'!$C613='RAW DATA'!$D613),"NO",IF('RAW DATA'!$C613&lt;'RAW DATA'!$D613,"YES","NO"))</f>
        <v>NO</v>
      </c>
      <c r="T613" s="75" t="str">
        <f>IF('RAW DATA'!$D613='RAW DATA'!$E613,"YES","NO")</f>
        <v>NO</v>
      </c>
      <c r="U613" s="73" t="str">
        <f>IF(('RAW DATA'!$D613-'RAW DATA'!$M613)&lt;=5,"YES","NO")</f>
        <v>YES</v>
      </c>
    </row>
    <row r="614" spans="1:21" x14ac:dyDescent="0.25">
      <c r="A614" s="89">
        <v>1048704</v>
      </c>
      <c r="B614" s="90" t="s">
        <v>66</v>
      </c>
      <c r="C614" s="91">
        <v>45728</v>
      </c>
      <c r="D614" s="91"/>
      <c r="E614" s="91" t="s">
        <v>375</v>
      </c>
      <c r="F614" s="90" t="s">
        <v>67</v>
      </c>
      <c r="G614" s="92">
        <v>62704</v>
      </c>
      <c r="H614" s="101" t="s">
        <v>29</v>
      </c>
      <c r="I614" s="93">
        <v>7730416507</v>
      </c>
      <c r="J614" s="94">
        <v>45741</v>
      </c>
      <c r="K614" s="90" t="s">
        <v>15</v>
      </c>
      <c r="L614" s="90" t="s">
        <v>64</v>
      </c>
      <c r="M614" s="91">
        <v>45721</v>
      </c>
      <c r="N614" s="91">
        <v>45729</v>
      </c>
      <c r="O614" s="95" t="str">
        <f t="shared" si="61"/>
        <v/>
      </c>
      <c r="P614" s="95">
        <f>MONTH('RAW DATA'!$J614)</f>
        <v>3</v>
      </c>
      <c r="Q614" s="95" t="str">
        <f t="shared" si="62"/>
        <v>Vendor</v>
      </c>
      <c r="R614" s="96" t="str">
        <f t="shared" si="63"/>
        <v/>
      </c>
      <c r="S614" s="90" t="str">
        <f>IF(OR('RAW DATA'!$D614="",'RAW DATA'!$C614='RAW DATA'!$D614),"NO",IF('RAW DATA'!$C614&lt;'RAW DATA'!$D614,"YES","NO"))</f>
        <v>NO</v>
      </c>
      <c r="T614" s="96" t="str">
        <f>IF('RAW DATA'!$D614='RAW DATA'!$E614,"YES","NO")</f>
        <v>NO</v>
      </c>
      <c r="U614" s="95" t="str">
        <f>IF(('RAW DATA'!$D614-'RAW DATA'!$M614)&lt;=5,"YES","NO")</f>
        <v>YES</v>
      </c>
    </row>
    <row r="615" spans="1:21" x14ac:dyDescent="0.25">
      <c r="A615" s="77">
        <v>1048704</v>
      </c>
      <c r="B615" s="74" t="s">
        <v>68</v>
      </c>
      <c r="C615" s="76">
        <v>45728</v>
      </c>
      <c r="D615" s="76"/>
      <c r="E615" s="76" t="s">
        <v>375</v>
      </c>
      <c r="F615" s="74" t="s">
        <v>69</v>
      </c>
      <c r="G615" s="82">
        <v>125373</v>
      </c>
      <c r="H615" s="102" t="s">
        <v>29</v>
      </c>
      <c r="I615" s="83">
        <v>7730416507</v>
      </c>
      <c r="J615" s="84">
        <v>45741</v>
      </c>
      <c r="K615" s="74" t="s">
        <v>15</v>
      </c>
      <c r="L615" s="74" t="s">
        <v>64</v>
      </c>
      <c r="M615" s="76">
        <v>45722</v>
      </c>
      <c r="N615" s="76">
        <v>45729</v>
      </c>
      <c r="O615" s="73" t="str">
        <f t="shared" si="61"/>
        <v/>
      </c>
      <c r="P615" s="73">
        <f>MONTH('RAW DATA'!$J615)</f>
        <v>3</v>
      </c>
      <c r="Q615" s="73" t="str">
        <f t="shared" si="62"/>
        <v>Vendor</v>
      </c>
      <c r="R615" s="75" t="str">
        <f t="shared" si="63"/>
        <v/>
      </c>
      <c r="S615" s="74" t="str">
        <f>IF(OR('RAW DATA'!$D615="",'RAW DATA'!$C615='RAW DATA'!$D615),"NO",IF('RAW DATA'!$C615&lt;'RAW DATA'!$D615,"YES","NO"))</f>
        <v>NO</v>
      </c>
      <c r="T615" s="75" t="str">
        <f>IF('RAW DATA'!$D615='RAW DATA'!$E615,"YES","NO")</f>
        <v>NO</v>
      </c>
      <c r="U615" s="73" t="str">
        <f>IF(('RAW DATA'!$D615-'RAW DATA'!$M615)&lt;=5,"YES","NO")</f>
        <v>YES</v>
      </c>
    </row>
    <row r="616" spans="1:21" x14ac:dyDescent="0.25">
      <c r="A616" s="89">
        <v>71</v>
      </c>
      <c r="B616" s="90">
        <v>5282778329</v>
      </c>
      <c r="C616" s="91">
        <v>45763</v>
      </c>
      <c r="D616" s="91">
        <v>45698</v>
      </c>
      <c r="E616" s="91">
        <v>45763</v>
      </c>
      <c r="F616" s="90">
        <v>248090743</v>
      </c>
      <c r="G616" s="92">
        <v>5415</v>
      </c>
      <c r="H616" s="101" t="s">
        <v>14</v>
      </c>
      <c r="I616" s="93">
        <v>7730419969</v>
      </c>
      <c r="J616" s="94">
        <v>45769</v>
      </c>
      <c r="K616" s="90" t="s">
        <v>15</v>
      </c>
      <c r="L616" s="90" t="s">
        <v>16</v>
      </c>
      <c r="M616" s="91">
        <v>45695</v>
      </c>
      <c r="N616" s="91">
        <v>45731</v>
      </c>
      <c r="O616" s="95">
        <f t="shared" si="61"/>
        <v>2</v>
      </c>
      <c r="P616" s="95">
        <f>MONTH('RAW DATA'!$J616)</f>
        <v>4</v>
      </c>
      <c r="Q616" s="95" t="str">
        <f t="shared" si="62"/>
        <v>ICB</v>
      </c>
      <c r="R616" s="96" t="str">
        <f t="shared" si="63"/>
        <v>CHINA</v>
      </c>
      <c r="S616" s="90" t="str">
        <f>IF(OR('RAW DATA'!$D616="",'RAW DATA'!$C616='RAW DATA'!$D616),"NO",IF('RAW DATA'!$C616&lt;'RAW DATA'!$D616,"YES","NO"))</f>
        <v>NO</v>
      </c>
      <c r="T616" s="96" t="str">
        <f>IF('RAW DATA'!$D616='RAW DATA'!$E616,"YES","NO")</f>
        <v>NO</v>
      </c>
      <c r="U616" s="95" t="str">
        <f>IF(('RAW DATA'!$D616-'RAW DATA'!$M616)&lt;=5,"YES","NO")</f>
        <v>YES</v>
      </c>
    </row>
    <row r="617" spans="1:21" x14ac:dyDescent="0.25">
      <c r="A617" s="77">
        <v>71</v>
      </c>
      <c r="B617" s="74">
        <v>5282778330</v>
      </c>
      <c r="C617" s="76">
        <v>45763</v>
      </c>
      <c r="D617" s="76">
        <v>45698</v>
      </c>
      <c r="E617" s="76">
        <v>45763</v>
      </c>
      <c r="F617" s="74">
        <v>248090743</v>
      </c>
      <c r="G617" s="82">
        <v>2503</v>
      </c>
      <c r="H617" s="102" t="s">
        <v>14</v>
      </c>
      <c r="I617" s="83">
        <v>7730419969</v>
      </c>
      <c r="J617" s="84">
        <v>45769</v>
      </c>
      <c r="K617" s="74" t="s">
        <v>15</v>
      </c>
      <c r="L617" s="74" t="s">
        <v>16</v>
      </c>
      <c r="M617" s="76">
        <v>45695</v>
      </c>
      <c r="N617" s="76">
        <v>45731</v>
      </c>
      <c r="O617" s="73">
        <f t="shared" si="61"/>
        <v>2</v>
      </c>
      <c r="P617" s="73">
        <f>MONTH('RAW DATA'!$J617)</f>
        <v>4</v>
      </c>
      <c r="Q617" s="73" t="str">
        <f t="shared" si="62"/>
        <v>ICB</v>
      </c>
      <c r="R617" s="75" t="str">
        <f t="shared" si="63"/>
        <v>CHINA</v>
      </c>
      <c r="S617" s="74" t="str">
        <f>IF(OR('RAW DATA'!$D617="",'RAW DATA'!$C617='RAW DATA'!$D617),"NO",IF('RAW DATA'!$C617&lt;'RAW DATA'!$D617,"YES","NO"))</f>
        <v>NO</v>
      </c>
      <c r="T617" s="75" t="str">
        <f>IF('RAW DATA'!$D617='RAW DATA'!$E617,"YES","NO")</f>
        <v>NO</v>
      </c>
      <c r="U617" s="73" t="str">
        <f>IF(('RAW DATA'!$D617-'RAW DATA'!$M617)&lt;=5,"YES","NO")</f>
        <v>YES</v>
      </c>
    </row>
    <row r="618" spans="1:21" x14ac:dyDescent="0.25">
      <c r="A618" s="89">
        <v>71</v>
      </c>
      <c r="B618" s="90">
        <v>5282778331</v>
      </c>
      <c r="C618" s="91">
        <v>45763</v>
      </c>
      <c r="D618" s="91">
        <v>45698</v>
      </c>
      <c r="E618" s="91">
        <v>45763</v>
      </c>
      <c r="F618" s="90">
        <v>248090743</v>
      </c>
      <c r="G618" s="92">
        <v>2539</v>
      </c>
      <c r="H618" s="101" t="s">
        <v>14</v>
      </c>
      <c r="I618" s="93">
        <v>7730419969</v>
      </c>
      <c r="J618" s="94">
        <v>45769</v>
      </c>
      <c r="K618" s="90" t="s">
        <v>15</v>
      </c>
      <c r="L618" s="90" t="s">
        <v>16</v>
      </c>
      <c r="M618" s="91">
        <v>45695</v>
      </c>
      <c r="N618" s="91">
        <v>45731</v>
      </c>
      <c r="O618" s="95">
        <f t="shared" si="61"/>
        <v>2</v>
      </c>
      <c r="P618" s="95">
        <f>MONTH('RAW DATA'!$J618)</f>
        <v>4</v>
      </c>
      <c r="Q618" s="95" t="str">
        <f t="shared" si="62"/>
        <v>ICB</v>
      </c>
      <c r="R618" s="96" t="str">
        <f t="shared" si="63"/>
        <v>CHINA</v>
      </c>
      <c r="S618" s="90" t="str">
        <f>IF(OR('RAW DATA'!$D618="",'RAW DATA'!$C618='RAW DATA'!$D618),"NO",IF('RAW DATA'!$C618&lt;'RAW DATA'!$D618,"YES","NO"))</f>
        <v>NO</v>
      </c>
      <c r="T618" s="96" t="str">
        <f>IF('RAW DATA'!$D618='RAW DATA'!$E618,"YES","NO")</f>
        <v>NO</v>
      </c>
      <c r="U618" s="95" t="str">
        <f>IF(('RAW DATA'!$D618-'RAW DATA'!$M618)&lt;=5,"YES","NO")</f>
        <v>YES</v>
      </c>
    </row>
    <row r="619" spans="1:21" x14ac:dyDescent="0.25">
      <c r="A619" s="77">
        <v>71</v>
      </c>
      <c r="B619" s="74">
        <v>5282778332</v>
      </c>
      <c r="C619" s="76">
        <v>45763</v>
      </c>
      <c r="D619" s="76">
        <v>45698</v>
      </c>
      <c r="E619" s="76">
        <v>45763</v>
      </c>
      <c r="F619" s="74">
        <v>248090743</v>
      </c>
      <c r="G619" s="82">
        <v>22267</v>
      </c>
      <c r="H619" s="102" t="s">
        <v>14</v>
      </c>
      <c r="I619" s="83">
        <v>7730419969</v>
      </c>
      <c r="J619" s="84">
        <v>45769</v>
      </c>
      <c r="K619" s="74" t="s">
        <v>15</v>
      </c>
      <c r="L619" s="74" t="s">
        <v>16</v>
      </c>
      <c r="M619" s="76">
        <v>45695</v>
      </c>
      <c r="N619" s="76">
        <v>45731</v>
      </c>
      <c r="O619" s="73">
        <f t="shared" si="61"/>
        <v>2</v>
      </c>
      <c r="P619" s="73">
        <f>MONTH('RAW DATA'!$J619)</f>
        <v>4</v>
      </c>
      <c r="Q619" s="73" t="str">
        <f t="shared" si="62"/>
        <v>ICB</v>
      </c>
      <c r="R619" s="75" t="str">
        <f t="shared" si="63"/>
        <v>CHINA</v>
      </c>
      <c r="S619" s="74" t="str">
        <f>IF(OR('RAW DATA'!$D619="",'RAW DATA'!$C619='RAW DATA'!$D619),"NO",IF('RAW DATA'!$C619&lt;'RAW DATA'!$D619,"YES","NO"))</f>
        <v>NO</v>
      </c>
      <c r="T619" s="75" t="str">
        <f>IF('RAW DATA'!$D619='RAW DATA'!$E619,"YES","NO")</f>
        <v>NO</v>
      </c>
      <c r="U619" s="73" t="str">
        <f>IF(('RAW DATA'!$D619-'RAW DATA'!$M619)&lt;=5,"YES","NO")</f>
        <v>YES</v>
      </c>
    </row>
    <row r="620" spans="1:21" x14ac:dyDescent="0.25">
      <c r="A620" s="89">
        <v>71</v>
      </c>
      <c r="B620" s="90">
        <v>5282778333</v>
      </c>
      <c r="C620" s="91">
        <v>45763</v>
      </c>
      <c r="D620" s="91">
        <v>45698</v>
      </c>
      <c r="E620" s="91">
        <v>45763</v>
      </c>
      <c r="F620" s="90">
        <v>248090743</v>
      </c>
      <c r="G620" s="92">
        <v>9172</v>
      </c>
      <c r="H620" s="101" t="s">
        <v>14</v>
      </c>
      <c r="I620" s="93">
        <v>7730419969</v>
      </c>
      <c r="J620" s="94">
        <v>45769</v>
      </c>
      <c r="K620" s="90" t="s">
        <v>15</v>
      </c>
      <c r="L620" s="90" t="s">
        <v>16</v>
      </c>
      <c r="M620" s="91">
        <v>45695</v>
      </c>
      <c r="N620" s="91">
        <v>45731</v>
      </c>
      <c r="O620" s="95">
        <f t="shared" si="61"/>
        <v>2</v>
      </c>
      <c r="P620" s="95">
        <f>MONTH('RAW DATA'!$J620)</f>
        <v>4</v>
      </c>
      <c r="Q620" s="95" t="str">
        <f t="shared" si="62"/>
        <v>ICB</v>
      </c>
      <c r="R620" s="96" t="str">
        <f t="shared" si="63"/>
        <v>CHINA</v>
      </c>
      <c r="S620" s="90" t="str">
        <f>IF(OR('RAW DATA'!$D620="",'RAW DATA'!$C620='RAW DATA'!$D620),"NO",IF('RAW DATA'!$C620&lt;'RAW DATA'!$D620,"YES","NO"))</f>
        <v>NO</v>
      </c>
      <c r="T620" s="96" t="str">
        <f>IF('RAW DATA'!$D620='RAW DATA'!$E620,"YES","NO")</f>
        <v>NO</v>
      </c>
      <c r="U620" s="95" t="str">
        <f>IF(('RAW DATA'!$D620-'RAW DATA'!$M620)&lt;=5,"YES","NO")</f>
        <v>YES</v>
      </c>
    </row>
    <row r="621" spans="1:21" x14ac:dyDescent="0.25">
      <c r="A621" s="77">
        <v>71</v>
      </c>
      <c r="B621" s="74">
        <v>5282778334</v>
      </c>
      <c r="C621" s="76">
        <v>45763</v>
      </c>
      <c r="D621" s="76">
        <v>45698</v>
      </c>
      <c r="E621" s="76">
        <v>45763</v>
      </c>
      <c r="F621" s="74">
        <v>248090743</v>
      </c>
      <c r="G621" s="82">
        <v>2975</v>
      </c>
      <c r="H621" s="102" t="s">
        <v>14</v>
      </c>
      <c r="I621" s="83">
        <v>7730419969</v>
      </c>
      <c r="J621" s="84">
        <v>45769</v>
      </c>
      <c r="K621" s="74" t="s">
        <v>15</v>
      </c>
      <c r="L621" s="74" t="s">
        <v>16</v>
      </c>
      <c r="M621" s="76">
        <v>45695</v>
      </c>
      <c r="N621" s="76">
        <v>45731</v>
      </c>
      <c r="O621" s="73">
        <f t="shared" ref="O621:O644" si="64">IF(D621="", "", IF(YEAR(D621)=2024, "", MONTH(D621)))</f>
        <v>2</v>
      </c>
      <c r="P621" s="73">
        <f>MONTH('RAW DATA'!$J621)</f>
        <v>4</v>
      </c>
      <c r="Q621" s="73" t="str">
        <f t="shared" ref="Q621:Q644" si="65">IF(OR(A621=71,A621=1595,A621=1588,A621=1594,A621=3547,A621=1571,A621=1538,A621=1570,A621=1569,A621=1590,A621=1591,A621=1589,A621=515,A621=1572,A621=3546,A621=1592,A621=3548,A621=122,A621=10171,A621=40,A621=35,A621=95,A621=381,A621=136,A621=375),"ICB","Vendor")</f>
        <v>ICB</v>
      </c>
      <c r="R621" s="75" t="str">
        <f t="shared" ref="R621:R644" si="66">IF(OR(A621=71,A621=515,A621=1592,A621=1589,A621=1591,A621=1571,A621=1572),"CHINA",IF(A621=35,"POLAND",
IF(A621=10171,"VIETNAM",
IF(A621=381,"TURKEY",
IF(A621=375,"CAMBODIA",
IF(A621=40,"AUSTRALIA",""))))))</f>
        <v>CHINA</v>
      </c>
      <c r="S621" s="74" t="str">
        <f>IF(OR('RAW DATA'!$D621="",'RAW DATA'!$C621='RAW DATA'!$D621),"NO",IF('RAW DATA'!$C621&lt;'RAW DATA'!$D621,"YES","NO"))</f>
        <v>NO</v>
      </c>
      <c r="T621" s="75" t="str">
        <f>IF('RAW DATA'!$D621='RAW DATA'!$E621,"YES","NO")</f>
        <v>NO</v>
      </c>
      <c r="U621" s="73" t="str">
        <f>IF(('RAW DATA'!$D621-'RAW DATA'!$M621)&lt;=5,"YES","NO")</f>
        <v>YES</v>
      </c>
    </row>
    <row r="622" spans="1:21" x14ac:dyDescent="0.25">
      <c r="A622" s="89">
        <v>71</v>
      </c>
      <c r="B622" s="90">
        <v>5282775629</v>
      </c>
      <c r="C622" s="91">
        <v>45723</v>
      </c>
      <c r="D622" s="91">
        <v>45695</v>
      </c>
      <c r="E622" s="91">
        <v>45723</v>
      </c>
      <c r="F622" s="90">
        <v>248463840</v>
      </c>
      <c r="G622" s="92">
        <v>718</v>
      </c>
      <c r="H622" s="101" t="s">
        <v>14</v>
      </c>
      <c r="I622" s="93">
        <v>7730418400</v>
      </c>
      <c r="J622" s="94">
        <v>45756</v>
      </c>
      <c r="K622" s="90" t="s">
        <v>15</v>
      </c>
      <c r="L622" s="90" t="s">
        <v>21</v>
      </c>
      <c r="M622" s="91">
        <v>45691</v>
      </c>
      <c r="N622" s="91">
        <v>45732</v>
      </c>
      <c r="O622" s="95">
        <f t="shared" si="64"/>
        <v>2</v>
      </c>
      <c r="P622" s="95">
        <f>MONTH('RAW DATA'!$J622)</f>
        <v>4</v>
      </c>
      <c r="Q622" s="95" t="str">
        <f t="shared" si="65"/>
        <v>ICB</v>
      </c>
      <c r="R622" s="96" t="str">
        <f t="shared" si="66"/>
        <v>CHINA</v>
      </c>
      <c r="S622" s="90" t="str">
        <f>IF(OR('RAW DATA'!$D622="",'RAW DATA'!$C622='RAW DATA'!$D622),"NO",IF('RAW DATA'!$C622&lt;'RAW DATA'!$D622,"YES","NO"))</f>
        <v>NO</v>
      </c>
      <c r="T622" s="96" t="str">
        <f>IF('RAW DATA'!$D622='RAW DATA'!$E622,"YES","NO")</f>
        <v>NO</v>
      </c>
      <c r="U622" s="95" t="str">
        <f>IF(('RAW DATA'!$D622-'RAW DATA'!$M622)&lt;=5,"YES","NO")</f>
        <v>YES</v>
      </c>
    </row>
    <row r="623" spans="1:21" x14ac:dyDescent="0.25">
      <c r="A623" s="77">
        <v>71</v>
      </c>
      <c r="B623" s="74">
        <v>5282775630</v>
      </c>
      <c r="C623" s="76">
        <v>45723</v>
      </c>
      <c r="D623" s="76">
        <v>45695</v>
      </c>
      <c r="E623" s="76">
        <v>45723</v>
      </c>
      <c r="F623" s="74">
        <v>248463840</v>
      </c>
      <c r="G623" s="82">
        <v>1278</v>
      </c>
      <c r="H623" s="102" t="s">
        <v>14</v>
      </c>
      <c r="I623" s="83">
        <v>7730418400</v>
      </c>
      <c r="J623" s="84">
        <v>45756</v>
      </c>
      <c r="K623" s="74" t="s">
        <v>15</v>
      </c>
      <c r="L623" s="74" t="s">
        <v>21</v>
      </c>
      <c r="M623" s="76">
        <v>45691</v>
      </c>
      <c r="N623" s="76">
        <v>45732</v>
      </c>
      <c r="O623" s="73">
        <f t="shared" si="64"/>
        <v>2</v>
      </c>
      <c r="P623" s="73">
        <f>MONTH('RAW DATA'!$J623)</f>
        <v>4</v>
      </c>
      <c r="Q623" s="73" t="str">
        <f t="shared" si="65"/>
        <v>ICB</v>
      </c>
      <c r="R623" s="75" t="str">
        <f t="shared" si="66"/>
        <v>CHINA</v>
      </c>
      <c r="S623" s="74" t="str">
        <f>IF(OR('RAW DATA'!$D623="",'RAW DATA'!$C623='RAW DATA'!$D623),"NO",IF('RAW DATA'!$C623&lt;'RAW DATA'!$D623,"YES","NO"))</f>
        <v>NO</v>
      </c>
      <c r="T623" s="75" t="str">
        <f>IF('RAW DATA'!$D623='RAW DATA'!$E623,"YES","NO")</f>
        <v>NO</v>
      </c>
      <c r="U623" s="73" t="str">
        <f>IF(('RAW DATA'!$D623-'RAW DATA'!$M623)&lt;=5,"YES","NO")</f>
        <v>YES</v>
      </c>
    </row>
    <row r="624" spans="1:21" x14ac:dyDescent="0.25">
      <c r="A624" s="89">
        <v>71</v>
      </c>
      <c r="B624" s="90">
        <v>5282775631</v>
      </c>
      <c r="C624" s="91">
        <v>45723</v>
      </c>
      <c r="D624" s="91">
        <v>45695</v>
      </c>
      <c r="E624" s="91">
        <v>45723</v>
      </c>
      <c r="F624" s="90">
        <v>248463840</v>
      </c>
      <c r="G624" s="92">
        <v>10482</v>
      </c>
      <c r="H624" s="101" t="s">
        <v>14</v>
      </c>
      <c r="I624" s="93">
        <v>7730418400</v>
      </c>
      <c r="J624" s="94">
        <v>45756</v>
      </c>
      <c r="K624" s="90" t="s">
        <v>15</v>
      </c>
      <c r="L624" s="90" t="s">
        <v>21</v>
      </c>
      <c r="M624" s="91">
        <v>45691</v>
      </c>
      <c r="N624" s="91">
        <v>45732</v>
      </c>
      <c r="O624" s="95">
        <f t="shared" si="64"/>
        <v>2</v>
      </c>
      <c r="P624" s="95">
        <f>MONTH('RAW DATA'!$J624)</f>
        <v>4</v>
      </c>
      <c r="Q624" s="95" t="str">
        <f t="shared" si="65"/>
        <v>ICB</v>
      </c>
      <c r="R624" s="96" t="str">
        <f t="shared" si="66"/>
        <v>CHINA</v>
      </c>
      <c r="S624" s="90" t="str">
        <f>IF(OR('RAW DATA'!$D624="",'RAW DATA'!$C624='RAW DATA'!$D624),"NO",IF('RAW DATA'!$C624&lt;'RAW DATA'!$D624,"YES","NO"))</f>
        <v>NO</v>
      </c>
      <c r="T624" s="96" t="str">
        <f>IF('RAW DATA'!$D624='RAW DATA'!$E624,"YES","NO")</f>
        <v>NO</v>
      </c>
      <c r="U624" s="95" t="str">
        <f>IF(('RAW DATA'!$D624-'RAW DATA'!$M624)&lt;=5,"YES","NO")</f>
        <v>YES</v>
      </c>
    </row>
    <row r="625" spans="1:21" x14ac:dyDescent="0.25">
      <c r="A625" s="77">
        <v>71</v>
      </c>
      <c r="B625" s="74">
        <v>5282775632</v>
      </c>
      <c r="C625" s="76">
        <v>45723</v>
      </c>
      <c r="D625" s="76">
        <v>45695</v>
      </c>
      <c r="E625" s="76">
        <v>45723</v>
      </c>
      <c r="F625" s="74">
        <v>248463840</v>
      </c>
      <c r="G625" s="82">
        <v>831</v>
      </c>
      <c r="H625" s="102" t="s">
        <v>14</v>
      </c>
      <c r="I625" s="83">
        <v>7730418400</v>
      </c>
      <c r="J625" s="84">
        <v>45756</v>
      </c>
      <c r="K625" s="74" t="s">
        <v>15</v>
      </c>
      <c r="L625" s="74" t="s">
        <v>21</v>
      </c>
      <c r="M625" s="76">
        <v>45691</v>
      </c>
      <c r="N625" s="76">
        <v>45732</v>
      </c>
      <c r="O625" s="73">
        <f t="shared" si="64"/>
        <v>2</v>
      </c>
      <c r="P625" s="73">
        <f>MONTH('RAW DATA'!$J625)</f>
        <v>4</v>
      </c>
      <c r="Q625" s="73" t="str">
        <f t="shared" si="65"/>
        <v>ICB</v>
      </c>
      <c r="R625" s="75" t="str">
        <f t="shared" si="66"/>
        <v>CHINA</v>
      </c>
      <c r="S625" s="74" t="str">
        <f>IF(OR('RAW DATA'!$D625="",'RAW DATA'!$C625='RAW DATA'!$D625),"NO",IF('RAW DATA'!$C625&lt;'RAW DATA'!$D625,"YES","NO"))</f>
        <v>NO</v>
      </c>
      <c r="T625" s="75" t="str">
        <f>IF('RAW DATA'!$D625='RAW DATA'!$E625,"YES","NO")</f>
        <v>NO</v>
      </c>
      <c r="U625" s="73" t="str">
        <f>IF(('RAW DATA'!$D625-'RAW DATA'!$M625)&lt;=5,"YES","NO")</f>
        <v>YES</v>
      </c>
    </row>
    <row r="626" spans="1:21" x14ac:dyDescent="0.25">
      <c r="A626" s="89">
        <v>71</v>
      </c>
      <c r="B626" s="90">
        <v>5282775633</v>
      </c>
      <c r="C626" s="91">
        <v>45723</v>
      </c>
      <c r="D626" s="91">
        <v>45695</v>
      </c>
      <c r="E626" s="91">
        <v>45723</v>
      </c>
      <c r="F626" s="90">
        <v>248463840</v>
      </c>
      <c r="G626" s="92">
        <v>2386</v>
      </c>
      <c r="H626" s="101" t="s">
        <v>14</v>
      </c>
      <c r="I626" s="93">
        <v>7730418400</v>
      </c>
      <c r="J626" s="94">
        <v>45756</v>
      </c>
      <c r="K626" s="90" t="s">
        <v>15</v>
      </c>
      <c r="L626" s="90" t="s">
        <v>21</v>
      </c>
      <c r="M626" s="91">
        <v>45691</v>
      </c>
      <c r="N626" s="91">
        <v>45732</v>
      </c>
      <c r="O626" s="95">
        <f t="shared" si="64"/>
        <v>2</v>
      </c>
      <c r="P626" s="95">
        <f>MONTH('RAW DATA'!$J626)</f>
        <v>4</v>
      </c>
      <c r="Q626" s="95" t="str">
        <f t="shared" si="65"/>
        <v>ICB</v>
      </c>
      <c r="R626" s="96" t="str">
        <f t="shared" si="66"/>
        <v>CHINA</v>
      </c>
      <c r="S626" s="90" t="str">
        <f>IF(OR('RAW DATA'!$D626="",'RAW DATA'!$C626='RAW DATA'!$D626),"NO",IF('RAW DATA'!$C626&lt;'RAW DATA'!$D626,"YES","NO"))</f>
        <v>NO</v>
      </c>
      <c r="T626" s="96" t="str">
        <f>IF('RAW DATA'!$D626='RAW DATA'!$E626,"YES","NO")</f>
        <v>NO</v>
      </c>
      <c r="U626" s="95" t="str">
        <f>IF(('RAW DATA'!$D626-'RAW DATA'!$M626)&lt;=5,"YES","NO")</f>
        <v>YES</v>
      </c>
    </row>
    <row r="627" spans="1:21" x14ac:dyDescent="0.25">
      <c r="A627" s="77">
        <v>71</v>
      </c>
      <c r="B627" s="74">
        <v>5282775634</v>
      </c>
      <c r="C627" s="76">
        <v>45723</v>
      </c>
      <c r="D627" s="76">
        <v>45695</v>
      </c>
      <c r="E627" s="76">
        <v>45723</v>
      </c>
      <c r="F627" s="74">
        <v>248463840</v>
      </c>
      <c r="G627" s="82">
        <v>8922</v>
      </c>
      <c r="H627" s="102" t="s">
        <v>14</v>
      </c>
      <c r="I627" s="83">
        <v>7730418400</v>
      </c>
      <c r="J627" s="84">
        <v>45756</v>
      </c>
      <c r="K627" s="74" t="s">
        <v>15</v>
      </c>
      <c r="L627" s="74" t="s">
        <v>21</v>
      </c>
      <c r="M627" s="76">
        <v>45691</v>
      </c>
      <c r="N627" s="76">
        <v>45732</v>
      </c>
      <c r="O627" s="73">
        <f t="shared" si="64"/>
        <v>2</v>
      </c>
      <c r="P627" s="73">
        <f>MONTH('RAW DATA'!$J627)</f>
        <v>4</v>
      </c>
      <c r="Q627" s="73" t="str">
        <f t="shared" si="65"/>
        <v>ICB</v>
      </c>
      <c r="R627" s="75" t="str">
        <f t="shared" si="66"/>
        <v>CHINA</v>
      </c>
      <c r="S627" s="74" t="str">
        <f>IF(OR('RAW DATA'!$D627="",'RAW DATA'!$C627='RAW DATA'!$D627),"NO",IF('RAW DATA'!$C627&lt;'RAW DATA'!$D627,"YES","NO"))</f>
        <v>NO</v>
      </c>
      <c r="T627" s="75" t="str">
        <f>IF('RAW DATA'!$D627='RAW DATA'!$E627,"YES","NO")</f>
        <v>NO</v>
      </c>
      <c r="U627" s="73" t="str">
        <f>IF(('RAW DATA'!$D627-'RAW DATA'!$M627)&lt;=5,"YES","NO")</f>
        <v>YES</v>
      </c>
    </row>
    <row r="628" spans="1:21" x14ac:dyDescent="0.25">
      <c r="A628" s="89">
        <v>71</v>
      </c>
      <c r="B628" s="90">
        <v>5282775635</v>
      </c>
      <c r="C628" s="91">
        <v>45723</v>
      </c>
      <c r="D628" s="91">
        <v>45695</v>
      </c>
      <c r="E628" s="91">
        <v>45723</v>
      </c>
      <c r="F628" s="90">
        <v>248463840</v>
      </c>
      <c r="G628" s="92">
        <v>3118</v>
      </c>
      <c r="H628" s="101" t="s">
        <v>14</v>
      </c>
      <c r="I628" s="93">
        <v>7730418400</v>
      </c>
      <c r="J628" s="94">
        <v>45756</v>
      </c>
      <c r="K628" s="90" t="s">
        <v>15</v>
      </c>
      <c r="L628" s="90" t="s">
        <v>21</v>
      </c>
      <c r="M628" s="91">
        <v>45691</v>
      </c>
      <c r="N628" s="91">
        <v>45732</v>
      </c>
      <c r="O628" s="95">
        <f t="shared" si="64"/>
        <v>2</v>
      </c>
      <c r="P628" s="95">
        <f>MONTH('RAW DATA'!$J628)</f>
        <v>4</v>
      </c>
      <c r="Q628" s="95" t="str">
        <f t="shared" si="65"/>
        <v>ICB</v>
      </c>
      <c r="R628" s="96" t="str">
        <f t="shared" si="66"/>
        <v>CHINA</v>
      </c>
      <c r="S628" s="90" t="str">
        <f>IF(OR('RAW DATA'!$D628="",'RAW DATA'!$C628='RAW DATA'!$D628),"NO",IF('RAW DATA'!$C628&lt;'RAW DATA'!$D628,"YES","NO"))</f>
        <v>NO</v>
      </c>
      <c r="T628" s="96" t="str">
        <f>IF('RAW DATA'!$D628='RAW DATA'!$E628,"YES","NO")</f>
        <v>NO</v>
      </c>
      <c r="U628" s="95" t="str">
        <f>IF(('RAW DATA'!$D628-'RAW DATA'!$M628)&lt;=5,"YES","NO")</f>
        <v>YES</v>
      </c>
    </row>
    <row r="629" spans="1:21" x14ac:dyDescent="0.25">
      <c r="A629" s="77">
        <v>1592</v>
      </c>
      <c r="B629" s="74">
        <v>5775750036</v>
      </c>
      <c r="C629" s="76">
        <v>45712</v>
      </c>
      <c r="D629" s="76">
        <v>45702</v>
      </c>
      <c r="E629" s="76">
        <v>45712</v>
      </c>
      <c r="F629" s="74">
        <v>249421008</v>
      </c>
      <c r="G629" s="82">
        <v>3098</v>
      </c>
      <c r="H629" s="102" t="s">
        <v>14</v>
      </c>
      <c r="I629" s="83">
        <v>7730418400</v>
      </c>
      <c r="J629" s="84">
        <v>45756</v>
      </c>
      <c r="K629" s="74" t="s">
        <v>15</v>
      </c>
      <c r="L629" s="74" t="s">
        <v>21</v>
      </c>
      <c r="M629" s="76">
        <v>45686</v>
      </c>
      <c r="N629" s="76">
        <v>45733</v>
      </c>
      <c r="O629" s="73">
        <f t="shared" si="64"/>
        <v>2</v>
      </c>
      <c r="P629" s="73">
        <f>MONTH('RAW DATA'!$J629)</f>
        <v>4</v>
      </c>
      <c r="Q629" s="73" t="str">
        <f t="shared" si="65"/>
        <v>ICB</v>
      </c>
      <c r="R629" s="75" t="str">
        <f t="shared" si="66"/>
        <v>CHINA</v>
      </c>
      <c r="S629" s="74" t="str">
        <f>IF(OR('RAW DATA'!$D629="",'RAW DATA'!$C629='RAW DATA'!$D629),"NO",IF('RAW DATA'!$C629&lt;'RAW DATA'!$D629,"YES","NO"))</f>
        <v>NO</v>
      </c>
      <c r="T629" s="75" t="str">
        <f>IF('RAW DATA'!$D629='RAW DATA'!$E629,"YES","NO")</f>
        <v>NO</v>
      </c>
      <c r="U629" s="73" t="str">
        <f>IF(('RAW DATA'!$D629-'RAW DATA'!$M629)&lt;=5,"YES","NO")</f>
        <v>NO</v>
      </c>
    </row>
    <row r="630" spans="1:21" x14ac:dyDescent="0.25">
      <c r="A630" s="89">
        <v>71</v>
      </c>
      <c r="B630" s="90">
        <v>5282786317</v>
      </c>
      <c r="C630" s="91">
        <v>45763</v>
      </c>
      <c r="D630" s="91">
        <v>45705</v>
      </c>
      <c r="E630" s="91">
        <v>45763</v>
      </c>
      <c r="F630" s="90">
        <v>248927303</v>
      </c>
      <c r="G630" s="92">
        <v>11492</v>
      </c>
      <c r="H630" s="101" t="s">
        <v>14</v>
      </c>
      <c r="I630" s="93">
        <v>7730419969</v>
      </c>
      <c r="J630" s="94">
        <v>45769</v>
      </c>
      <c r="K630" s="90" t="s">
        <v>15</v>
      </c>
      <c r="L630" s="90" t="s">
        <v>16</v>
      </c>
      <c r="M630" s="91">
        <v>45701</v>
      </c>
      <c r="N630" s="91">
        <v>45735</v>
      </c>
      <c r="O630" s="95">
        <f t="shared" si="64"/>
        <v>2</v>
      </c>
      <c r="P630" s="95">
        <f>MONTH('RAW DATA'!$J630)</f>
        <v>4</v>
      </c>
      <c r="Q630" s="95" t="str">
        <f t="shared" si="65"/>
        <v>ICB</v>
      </c>
      <c r="R630" s="96" t="str">
        <f t="shared" si="66"/>
        <v>CHINA</v>
      </c>
      <c r="S630" s="90" t="str">
        <f>IF(OR('RAW DATA'!$D630="",'RAW DATA'!$C630='RAW DATA'!$D630),"NO",IF('RAW DATA'!$C630&lt;'RAW DATA'!$D630,"YES","NO"))</f>
        <v>NO</v>
      </c>
      <c r="T630" s="96" t="str">
        <f>IF('RAW DATA'!$D630='RAW DATA'!$E630,"YES","NO")</f>
        <v>NO</v>
      </c>
      <c r="U630" s="95" t="str">
        <f>IF(('RAW DATA'!$D630-'RAW DATA'!$M630)&lt;=5,"YES","NO")</f>
        <v>YES</v>
      </c>
    </row>
    <row r="631" spans="1:21" x14ac:dyDescent="0.25">
      <c r="A631" s="77">
        <v>71</v>
      </c>
      <c r="B631" s="74">
        <v>5282786318</v>
      </c>
      <c r="C631" s="76">
        <v>45723</v>
      </c>
      <c r="D631" s="76">
        <v>45705</v>
      </c>
      <c r="E631" s="76">
        <v>45723</v>
      </c>
      <c r="F631" s="74">
        <v>248927303</v>
      </c>
      <c r="G631" s="82">
        <v>15893</v>
      </c>
      <c r="H631" s="102" t="s">
        <v>14</v>
      </c>
      <c r="I631" s="83">
        <v>7730418400</v>
      </c>
      <c r="J631" s="84">
        <v>45756</v>
      </c>
      <c r="K631" s="74" t="s">
        <v>15</v>
      </c>
      <c r="L631" s="74" t="s">
        <v>21</v>
      </c>
      <c r="M631" s="76">
        <v>45701</v>
      </c>
      <c r="N631" s="76">
        <v>45735</v>
      </c>
      <c r="O631" s="73">
        <f t="shared" si="64"/>
        <v>2</v>
      </c>
      <c r="P631" s="73">
        <f>MONTH('RAW DATA'!$J631)</f>
        <v>4</v>
      </c>
      <c r="Q631" s="73" t="str">
        <f t="shared" si="65"/>
        <v>ICB</v>
      </c>
      <c r="R631" s="75" t="str">
        <f t="shared" si="66"/>
        <v>CHINA</v>
      </c>
      <c r="S631" s="74" t="str">
        <f>IF(OR('RAW DATA'!$D631="",'RAW DATA'!$C631='RAW DATA'!$D631),"NO",IF('RAW DATA'!$C631&lt;'RAW DATA'!$D631,"YES","NO"))</f>
        <v>NO</v>
      </c>
      <c r="T631" s="75" t="str">
        <f>IF('RAW DATA'!$D631='RAW DATA'!$E631,"YES","NO")</f>
        <v>NO</v>
      </c>
      <c r="U631" s="73" t="str">
        <f>IF(('RAW DATA'!$D631-'RAW DATA'!$M631)&lt;=5,"YES","NO")</f>
        <v>YES</v>
      </c>
    </row>
    <row r="632" spans="1:21" x14ac:dyDescent="0.25">
      <c r="A632" s="89">
        <v>71</v>
      </c>
      <c r="B632" s="90">
        <v>5282786319</v>
      </c>
      <c r="C632" s="91">
        <v>45763</v>
      </c>
      <c r="D632" s="91">
        <v>45705</v>
      </c>
      <c r="E632" s="91">
        <v>45763</v>
      </c>
      <c r="F632" s="90">
        <v>248927303</v>
      </c>
      <c r="G632" s="92">
        <v>11492</v>
      </c>
      <c r="H632" s="101" t="s">
        <v>14</v>
      </c>
      <c r="I632" s="93">
        <v>7730419969</v>
      </c>
      <c r="J632" s="94">
        <v>45769</v>
      </c>
      <c r="K632" s="90" t="s">
        <v>15</v>
      </c>
      <c r="L632" s="90" t="s">
        <v>16</v>
      </c>
      <c r="M632" s="91">
        <v>45701</v>
      </c>
      <c r="N632" s="91">
        <v>45735</v>
      </c>
      <c r="O632" s="95">
        <f t="shared" si="64"/>
        <v>2</v>
      </c>
      <c r="P632" s="95">
        <f>MONTH('RAW DATA'!$J632)</f>
        <v>4</v>
      </c>
      <c r="Q632" s="95" t="str">
        <f t="shared" si="65"/>
        <v>ICB</v>
      </c>
      <c r="R632" s="96" t="str">
        <f t="shared" si="66"/>
        <v>CHINA</v>
      </c>
      <c r="S632" s="90" t="str">
        <f>IF(OR('RAW DATA'!$D632="",'RAW DATA'!$C632='RAW DATA'!$D632),"NO",IF('RAW DATA'!$C632&lt;'RAW DATA'!$D632,"YES","NO"))</f>
        <v>NO</v>
      </c>
      <c r="T632" s="96" t="str">
        <f>IF('RAW DATA'!$D632='RAW DATA'!$E632,"YES","NO")</f>
        <v>NO</v>
      </c>
      <c r="U632" s="95" t="str">
        <f>IF(('RAW DATA'!$D632-'RAW DATA'!$M632)&lt;=5,"YES","NO")</f>
        <v>YES</v>
      </c>
    </row>
    <row r="633" spans="1:21" x14ac:dyDescent="0.25">
      <c r="A633" s="77">
        <v>71</v>
      </c>
      <c r="B633" s="74">
        <v>5282786320</v>
      </c>
      <c r="C633" s="76">
        <v>45723</v>
      </c>
      <c r="D633" s="76">
        <v>45705</v>
      </c>
      <c r="E633" s="76">
        <v>45723</v>
      </c>
      <c r="F633" s="74">
        <v>248921960</v>
      </c>
      <c r="G633" s="82">
        <v>33</v>
      </c>
      <c r="H633" s="102" t="s">
        <v>14</v>
      </c>
      <c r="I633" s="83">
        <v>7730418400</v>
      </c>
      <c r="J633" s="84">
        <v>45756</v>
      </c>
      <c r="K633" s="74" t="s">
        <v>15</v>
      </c>
      <c r="L633" s="74" t="s">
        <v>21</v>
      </c>
      <c r="M633" s="76">
        <v>45701</v>
      </c>
      <c r="N633" s="76">
        <v>45735</v>
      </c>
      <c r="O633" s="73">
        <f t="shared" si="64"/>
        <v>2</v>
      </c>
      <c r="P633" s="73">
        <f>MONTH('RAW DATA'!$J633)</f>
        <v>4</v>
      </c>
      <c r="Q633" s="73" t="str">
        <f t="shared" si="65"/>
        <v>ICB</v>
      </c>
      <c r="R633" s="75" t="str">
        <f t="shared" si="66"/>
        <v>CHINA</v>
      </c>
      <c r="S633" s="74" t="str">
        <f>IF(OR('RAW DATA'!$D633="",'RAW DATA'!$C633='RAW DATA'!$D633),"NO",IF('RAW DATA'!$C633&lt;'RAW DATA'!$D633,"YES","NO"))</f>
        <v>NO</v>
      </c>
      <c r="T633" s="75" t="str">
        <f>IF('RAW DATA'!$D633='RAW DATA'!$E633,"YES","NO")</f>
        <v>NO</v>
      </c>
      <c r="U633" s="73" t="str">
        <f>IF(('RAW DATA'!$D633-'RAW DATA'!$M633)&lt;=5,"YES","NO")</f>
        <v>YES</v>
      </c>
    </row>
    <row r="634" spans="1:21" x14ac:dyDescent="0.25">
      <c r="A634" s="89">
        <v>71</v>
      </c>
      <c r="B634" s="90">
        <v>5282786321</v>
      </c>
      <c r="C634" s="91">
        <v>45723</v>
      </c>
      <c r="D634" s="91">
        <v>45705</v>
      </c>
      <c r="E634" s="91">
        <v>45723</v>
      </c>
      <c r="F634" s="90">
        <v>248675584</v>
      </c>
      <c r="G634" s="92">
        <v>2635</v>
      </c>
      <c r="H634" s="101" t="s">
        <v>14</v>
      </c>
      <c r="I634" s="93">
        <v>7730418400</v>
      </c>
      <c r="J634" s="94">
        <v>45756</v>
      </c>
      <c r="K634" s="90" t="s">
        <v>15</v>
      </c>
      <c r="L634" s="90" t="s">
        <v>21</v>
      </c>
      <c r="M634" s="91">
        <v>45701</v>
      </c>
      <c r="N634" s="91">
        <v>45735</v>
      </c>
      <c r="O634" s="95">
        <f t="shared" si="64"/>
        <v>2</v>
      </c>
      <c r="P634" s="95">
        <f>MONTH('RAW DATA'!$J634)</f>
        <v>4</v>
      </c>
      <c r="Q634" s="95" t="str">
        <f t="shared" si="65"/>
        <v>ICB</v>
      </c>
      <c r="R634" s="96" t="str">
        <f t="shared" si="66"/>
        <v>CHINA</v>
      </c>
      <c r="S634" s="90" t="str">
        <f>IF(OR('RAW DATA'!$D634="",'RAW DATA'!$C634='RAW DATA'!$D634),"NO",IF('RAW DATA'!$C634&lt;'RAW DATA'!$D634,"YES","NO"))</f>
        <v>NO</v>
      </c>
      <c r="T634" s="96" t="str">
        <f>IF('RAW DATA'!$D634='RAW DATA'!$E634,"YES","NO")</f>
        <v>NO</v>
      </c>
      <c r="U634" s="95" t="str">
        <f>IF(('RAW DATA'!$D634-'RAW DATA'!$M634)&lt;=5,"YES","NO")</f>
        <v>YES</v>
      </c>
    </row>
    <row r="635" spans="1:21" x14ac:dyDescent="0.25">
      <c r="A635" s="77">
        <v>71</v>
      </c>
      <c r="B635" s="74">
        <v>5282786395</v>
      </c>
      <c r="C635" s="76">
        <v>45723</v>
      </c>
      <c r="D635" s="76">
        <v>45705</v>
      </c>
      <c r="E635" s="76">
        <v>45723</v>
      </c>
      <c r="F635" s="74">
        <v>248675584</v>
      </c>
      <c r="G635" s="82">
        <v>2392</v>
      </c>
      <c r="H635" s="102" t="s">
        <v>14</v>
      </c>
      <c r="I635" s="83">
        <v>7730418400</v>
      </c>
      <c r="J635" s="84">
        <v>45756</v>
      </c>
      <c r="K635" s="74" t="s">
        <v>15</v>
      </c>
      <c r="L635" s="74" t="s">
        <v>21</v>
      </c>
      <c r="M635" s="76">
        <v>45701</v>
      </c>
      <c r="N635" s="76">
        <v>45735</v>
      </c>
      <c r="O635" s="73">
        <f t="shared" si="64"/>
        <v>2</v>
      </c>
      <c r="P635" s="73">
        <f>MONTH('RAW DATA'!$J635)</f>
        <v>4</v>
      </c>
      <c r="Q635" s="73" t="str">
        <f t="shared" si="65"/>
        <v>ICB</v>
      </c>
      <c r="R635" s="75" t="str">
        <f t="shared" si="66"/>
        <v>CHINA</v>
      </c>
      <c r="S635" s="74" t="str">
        <f>IF(OR('RAW DATA'!$D635="",'RAW DATA'!$C635='RAW DATA'!$D635),"NO",IF('RAW DATA'!$C635&lt;'RAW DATA'!$D635,"YES","NO"))</f>
        <v>NO</v>
      </c>
      <c r="T635" s="75" t="str">
        <f>IF('RAW DATA'!$D635='RAW DATA'!$E635,"YES","NO")</f>
        <v>NO</v>
      </c>
      <c r="U635" s="73" t="str">
        <f>IF(('RAW DATA'!$D635-'RAW DATA'!$M635)&lt;=5,"YES","NO")</f>
        <v>YES</v>
      </c>
    </row>
    <row r="636" spans="1:21" x14ac:dyDescent="0.25">
      <c r="A636" s="89">
        <v>10171</v>
      </c>
      <c r="B636" s="90">
        <v>5481495822</v>
      </c>
      <c r="C636" s="91">
        <v>45707</v>
      </c>
      <c r="D636" s="91">
        <v>45707</v>
      </c>
      <c r="E636" s="91">
        <v>45707</v>
      </c>
      <c r="F636" s="90">
        <v>247920871</v>
      </c>
      <c r="G636" s="92">
        <v>2808</v>
      </c>
      <c r="H636" s="101" t="s">
        <v>14</v>
      </c>
      <c r="I636" s="93">
        <v>7730418400</v>
      </c>
      <c r="J636" s="94">
        <v>45756</v>
      </c>
      <c r="K636" s="90" t="s">
        <v>15</v>
      </c>
      <c r="L636" s="90" t="s">
        <v>21</v>
      </c>
      <c r="M636" s="91">
        <v>45705</v>
      </c>
      <c r="N636" s="91">
        <v>45735</v>
      </c>
      <c r="O636" s="95">
        <f t="shared" si="64"/>
        <v>2</v>
      </c>
      <c r="P636" s="95">
        <f>MONTH('RAW DATA'!$J636)</f>
        <v>4</v>
      </c>
      <c r="Q636" s="95" t="str">
        <f t="shared" si="65"/>
        <v>ICB</v>
      </c>
      <c r="R636" s="96" t="str">
        <f t="shared" si="66"/>
        <v>VIETNAM</v>
      </c>
      <c r="S636" s="90" t="str">
        <f>IF(OR('RAW DATA'!$D636="",'RAW DATA'!$C636='RAW DATA'!$D636),"NO",IF('RAW DATA'!$C636&lt;'RAW DATA'!$D636,"YES","NO"))</f>
        <v>NO</v>
      </c>
      <c r="T636" s="96" t="str">
        <f>IF('RAW DATA'!$D636='RAW DATA'!$E636,"YES","NO")</f>
        <v>YES</v>
      </c>
      <c r="U636" s="95" t="str">
        <f>IF(('RAW DATA'!$D636-'RAW DATA'!$M636)&lt;=5,"YES","NO")</f>
        <v>YES</v>
      </c>
    </row>
    <row r="637" spans="1:21" x14ac:dyDescent="0.25">
      <c r="A637" s="77">
        <v>10171</v>
      </c>
      <c r="B637" s="74">
        <v>5481495827</v>
      </c>
      <c r="C637" s="76">
        <v>45707</v>
      </c>
      <c r="D637" s="76">
        <v>45707</v>
      </c>
      <c r="E637" s="76">
        <v>45707</v>
      </c>
      <c r="F637" s="74">
        <v>247920871</v>
      </c>
      <c r="G637" s="82">
        <v>2700</v>
      </c>
      <c r="H637" s="102" t="s">
        <v>14</v>
      </c>
      <c r="I637" s="83">
        <v>7730418400</v>
      </c>
      <c r="J637" s="84">
        <v>45756</v>
      </c>
      <c r="K637" s="74" t="s">
        <v>15</v>
      </c>
      <c r="L637" s="74" t="s">
        <v>21</v>
      </c>
      <c r="M637" s="76">
        <v>45705</v>
      </c>
      <c r="N637" s="76">
        <v>45735</v>
      </c>
      <c r="O637" s="73">
        <f t="shared" si="64"/>
        <v>2</v>
      </c>
      <c r="P637" s="73">
        <f>MONTH('RAW DATA'!$J637)</f>
        <v>4</v>
      </c>
      <c r="Q637" s="73" t="str">
        <f t="shared" si="65"/>
        <v>ICB</v>
      </c>
      <c r="R637" s="75" t="str">
        <f t="shared" si="66"/>
        <v>VIETNAM</v>
      </c>
      <c r="S637" s="74" t="str">
        <f>IF(OR('RAW DATA'!$D637="",'RAW DATA'!$C637='RAW DATA'!$D637),"NO",IF('RAW DATA'!$C637&lt;'RAW DATA'!$D637,"YES","NO"))</f>
        <v>NO</v>
      </c>
      <c r="T637" s="75" t="str">
        <f>IF('RAW DATA'!$D637='RAW DATA'!$E637,"YES","NO")</f>
        <v>YES</v>
      </c>
      <c r="U637" s="73" t="str">
        <f>IF(('RAW DATA'!$D637-'RAW DATA'!$M637)&lt;=5,"YES","NO")</f>
        <v>YES</v>
      </c>
    </row>
    <row r="638" spans="1:21" x14ac:dyDescent="0.25">
      <c r="A638" s="89">
        <v>515</v>
      </c>
      <c r="B638" s="90">
        <v>5547527383</v>
      </c>
      <c r="C638" s="91">
        <v>45712</v>
      </c>
      <c r="D638" s="91">
        <v>45706</v>
      </c>
      <c r="E638" s="91">
        <v>45712</v>
      </c>
      <c r="F638" s="90">
        <v>249491552</v>
      </c>
      <c r="G638" s="92">
        <v>396</v>
      </c>
      <c r="H638" s="101" t="s">
        <v>14</v>
      </c>
      <c r="I638" s="93">
        <v>7730418400</v>
      </c>
      <c r="J638" s="94">
        <v>45756</v>
      </c>
      <c r="K638" s="90" t="s">
        <v>15</v>
      </c>
      <c r="L638" s="90" t="s">
        <v>21</v>
      </c>
      <c r="M638" s="91">
        <v>45702</v>
      </c>
      <c r="N638" s="91">
        <v>45735</v>
      </c>
      <c r="O638" s="95">
        <f t="shared" si="64"/>
        <v>2</v>
      </c>
      <c r="P638" s="95">
        <f>MONTH('RAW DATA'!$J638)</f>
        <v>4</v>
      </c>
      <c r="Q638" s="95" t="str">
        <f t="shared" si="65"/>
        <v>ICB</v>
      </c>
      <c r="R638" s="96" t="str">
        <f t="shared" si="66"/>
        <v>CHINA</v>
      </c>
      <c r="S638" s="90" t="str">
        <f>IF(OR('RAW DATA'!$D638="",'RAW DATA'!$C638='RAW DATA'!$D638),"NO",IF('RAW DATA'!$C638&lt;'RAW DATA'!$D638,"YES","NO"))</f>
        <v>NO</v>
      </c>
      <c r="T638" s="96" t="str">
        <f>IF('RAW DATA'!$D638='RAW DATA'!$E638,"YES","NO")</f>
        <v>NO</v>
      </c>
      <c r="U638" s="95" t="str">
        <f>IF(('RAW DATA'!$D638-'RAW DATA'!$M638)&lt;=5,"YES","NO")</f>
        <v>YES</v>
      </c>
    </row>
    <row r="639" spans="1:21" x14ac:dyDescent="0.25">
      <c r="A639" s="77">
        <v>515</v>
      </c>
      <c r="B639" s="74">
        <v>5547527384</v>
      </c>
      <c r="C639" s="76">
        <v>45712</v>
      </c>
      <c r="D639" s="76">
        <v>45706</v>
      </c>
      <c r="E639" s="76">
        <v>45712</v>
      </c>
      <c r="F639" s="74">
        <v>249491552</v>
      </c>
      <c r="G639" s="82">
        <v>22</v>
      </c>
      <c r="H639" s="102" t="s">
        <v>14</v>
      </c>
      <c r="I639" s="83">
        <v>7730418400</v>
      </c>
      <c r="J639" s="84">
        <v>45756</v>
      </c>
      <c r="K639" s="74" t="s">
        <v>15</v>
      </c>
      <c r="L639" s="74" t="s">
        <v>21</v>
      </c>
      <c r="M639" s="76">
        <v>45702</v>
      </c>
      <c r="N639" s="76">
        <v>45735</v>
      </c>
      <c r="O639" s="73">
        <f t="shared" si="64"/>
        <v>2</v>
      </c>
      <c r="P639" s="73">
        <f>MONTH('RAW DATA'!$J639)</f>
        <v>4</v>
      </c>
      <c r="Q639" s="73" t="str">
        <f t="shared" si="65"/>
        <v>ICB</v>
      </c>
      <c r="R639" s="75" t="str">
        <f t="shared" si="66"/>
        <v>CHINA</v>
      </c>
      <c r="S639" s="74" t="str">
        <f>IF(OR('RAW DATA'!$D639="",'RAW DATA'!$C639='RAW DATA'!$D639),"NO",IF('RAW DATA'!$C639&lt;'RAW DATA'!$D639,"YES","NO"))</f>
        <v>NO</v>
      </c>
      <c r="T639" s="75" t="str">
        <f>IF('RAW DATA'!$D639='RAW DATA'!$E639,"YES","NO")</f>
        <v>NO</v>
      </c>
      <c r="U639" s="73" t="str">
        <f>IF(('RAW DATA'!$D639-'RAW DATA'!$M639)&lt;=5,"YES","NO")</f>
        <v>YES</v>
      </c>
    </row>
    <row r="640" spans="1:21" x14ac:dyDescent="0.25">
      <c r="A640" s="89">
        <v>515</v>
      </c>
      <c r="B640" s="90">
        <v>5547527385</v>
      </c>
      <c r="C640" s="91">
        <v>45712</v>
      </c>
      <c r="D640" s="91">
        <v>45706</v>
      </c>
      <c r="E640" s="91">
        <v>45712</v>
      </c>
      <c r="F640" s="90">
        <v>249491552</v>
      </c>
      <c r="G640" s="92">
        <v>2561</v>
      </c>
      <c r="H640" s="101" t="s">
        <v>14</v>
      </c>
      <c r="I640" s="93">
        <v>7730418400</v>
      </c>
      <c r="J640" s="94">
        <v>45756</v>
      </c>
      <c r="K640" s="90" t="s">
        <v>15</v>
      </c>
      <c r="L640" s="90" t="s">
        <v>21</v>
      </c>
      <c r="M640" s="91">
        <v>45702</v>
      </c>
      <c r="N640" s="91">
        <v>45735</v>
      </c>
      <c r="O640" s="95">
        <f t="shared" si="64"/>
        <v>2</v>
      </c>
      <c r="P640" s="95">
        <f>MONTH('RAW DATA'!$J640)</f>
        <v>4</v>
      </c>
      <c r="Q640" s="95" t="str">
        <f t="shared" si="65"/>
        <v>ICB</v>
      </c>
      <c r="R640" s="96" t="str">
        <f t="shared" si="66"/>
        <v>CHINA</v>
      </c>
      <c r="S640" s="90" t="str">
        <f>IF(OR('RAW DATA'!$D640="",'RAW DATA'!$C640='RAW DATA'!$D640),"NO",IF('RAW DATA'!$C640&lt;'RAW DATA'!$D640,"YES","NO"))</f>
        <v>NO</v>
      </c>
      <c r="T640" s="96" t="str">
        <f>IF('RAW DATA'!$D640='RAW DATA'!$E640,"YES","NO")</f>
        <v>NO</v>
      </c>
      <c r="U640" s="95" t="str">
        <f>IF(('RAW DATA'!$D640-'RAW DATA'!$M640)&lt;=5,"YES","NO")</f>
        <v>YES</v>
      </c>
    </row>
    <row r="641" spans="1:21" x14ac:dyDescent="0.25">
      <c r="A641" s="77">
        <v>1048704</v>
      </c>
      <c r="B641" s="74" t="s">
        <v>70</v>
      </c>
      <c r="C641" s="76">
        <v>45735</v>
      </c>
      <c r="D641" s="76"/>
      <c r="E641" s="76" t="s">
        <v>375</v>
      </c>
      <c r="F641" s="74" t="s">
        <v>71</v>
      </c>
      <c r="G641" s="82">
        <v>62568</v>
      </c>
      <c r="H641" s="102" t="s">
        <v>29</v>
      </c>
      <c r="I641" s="83">
        <v>7730418400</v>
      </c>
      <c r="J641" s="84">
        <v>45756</v>
      </c>
      <c r="K641" s="74" t="s">
        <v>15</v>
      </c>
      <c r="L641" s="74" t="s">
        <v>21</v>
      </c>
      <c r="M641" s="76">
        <v>45729</v>
      </c>
      <c r="N641" s="76">
        <v>45736</v>
      </c>
      <c r="O641" s="73" t="str">
        <f t="shared" si="64"/>
        <v/>
      </c>
      <c r="P641" s="73">
        <f>MONTH('RAW DATA'!$J641)</f>
        <v>4</v>
      </c>
      <c r="Q641" s="73" t="str">
        <f t="shared" si="65"/>
        <v>Vendor</v>
      </c>
      <c r="R641" s="75" t="str">
        <f t="shared" si="66"/>
        <v/>
      </c>
      <c r="S641" s="74" t="str">
        <f>IF(OR('RAW DATA'!$D641="",'RAW DATA'!$C641='RAW DATA'!$D641),"NO",IF('RAW DATA'!$C641&lt;'RAW DATA'!$D641,"YES","NO"))</f>
        <v>NO</v>
      </c>
      <c r="T641" s="75" t="str">
        <f>IF('RAW DATA'!$D641='RAW DATA'!$E641,"YES","NO")</f>
        <v>NO</v>
      </c>
      <c r="U641" s="73" t="str">
        <f>IF(('RAW DATA'!$D641-'RAW DATA'!$M641)&lt;=5,"YES","NO")</f>
        <v>YES</v>
      </c>
    </row>
    <row r="642" spans="1:21" x14ac:dyDescent="0.25">
      <c r="A642" s="89">
        <v>1048704</v>
      </c>
      <c r="B642" s="90" t="s">
        <v>72</v>
      </c>
      <c r="C642" s="91">
        <v>45735</v>
      </c>
      <c r="D642" s="91"/>
      <c r="E642" s="91" t="s">
        <v>375</v>
      </c>
      <c r="F642" s="90" t="s">
        <v>73</v>
      </c>
      <c r="G642" s="92">
        <v>65268</v>
      </c>
      <c r="H642" s="101" t="s">
        <v>29</v>
      </c>
      <c r="I642" s="93">
        <v>7730418400</v>
      </c>
      <c r="J642" s="94">
        <v>45756</v>
      </c>
      <c r="K642" s="90" t="s">
        <v>15</v>
      </c>
      <c r="L642" s="90" t="s">
        <v>21</v>
      </c>
      <c r="M642" s="91">
        <v>45728</v>
      </c>
      <c r="N642" s="91">
        <v>45736</v>
      </c>
      <c r="O642" s="95" t="str">
        <f t="shared" si="64"/>
        <v/>
      </c>
      <c r="P642" s="95">
        <f>MONTH('RAW DATA'!$J642)</f>
        <v>4</v>
      </c>
      <c r="Q642" s="95" t="str">
        <f t="shared" si="65"/>
        <v>Vendor</v>
      </c>
      <c r="R642" s="96" t="str">
        <f t="shared" si="66"/>
        <v/>
      </c>
      <c r="S642" s="90" t="str">
        <f>IF(OR('RAW DATA'!$D642="",'RAW DATA'!$C642='RAW DATA'!$D642),"NO",IF('RAW DATA'!$C642&lt;'RAW DATA'!$D642,"YES","NO"))</f>
        <v>NO</v>
      </c>
      <c r="T642" s="96" t="str">
        <f>IF('RAW DATA'!$D642='RAW DATA'!$E642,"YES","NO")</f>
        <v>NO</v>
      </c>
      <c r="U642" s="95" t="str">
        <f>IF(('RAW DATA'!$D642-'RAW DATA'!$M642)&lt;=5,"YES","NO")</f>
        <v>YES</v>
      </c>
    </row>
    <row r="643" spans="1:21" x14ac:dyDescent="0.25">
      <c r="A643" s="77">
        <v>1048704</v>
      </c>
      <c r="B643" s="74" t="s">
        <v>74</v>
      </c>
      <c r="C643" s="76">
        <v>45735</v>
      </c>
      <c r="D643" s="76"/>
      <c r="E643" s="76" t="s">
        <v>375</v>
      </c>
      <c r="F643" s="74" t="s">
        <v>75</v>
      </c>
      <c r="G643" s="82">
        <v>38638</v>
      </c>
      <c r="H643" s="102" t="s">
        <v>29</v>
      </c>
      <c r="I643" s="83">
        <v>7730418400</v>
      </c>
      <c r="J643" s="84">
        <v>45756</v>
      </c>
      <c r="K643" s="74" t="s">
        <v>15</v>
      </c>
      <c r="L643" s="74" t="s">
        <v>21</v>
      </c>
      <c r="M643" s="76">
        <v>45728</v>
      </c>
      <c r="N643" s="76">
        <v>45736</v>
      </c>
      <c r="O643" s="73" t="str">
        <f t="shared" si="64"/>
        <v/>
      </c>
      <c r="P643" s="73">
        <f>MONTH('RAW DATA'!$J643)</f>
        <v>4</v>
      </c>
      <c r="Q643" s="73" t="str">
        <f t="shared" si="65"/>
        <v>Vendor</v>
      </c>
      <c r="R643" s="75" t="str">
        <f t="shared" si="66"/>
        <v/>
      </c>
      <c r="S643" s="74" t="str">
        <f>IF(OR('RAW DATA'!$D643="",'RAW DATA'!$C643='RAW DATA'!$D643),"NO",IF('RAW DATA'!$C643&lt;'RAW DATA'!$D643,"YES","NO"))</f>
        <v>NO</v>
      </c>
      <c r="T643" s="75" t="str">
        <f>IF('RAW DATA'!$D643='RAW DATA'!$E643,"YES","NO")</f>
        <v>NO</v>
      </c>
      <c r="U643" s="73" t="str">
        <f>IF(('RAW DATA'!$D643-'RAW DATA'!$M643)&lt;=5,"YES","NO")</f>
        <v>YES</v>
      </c>
    </row>
    <row r="644" spans="1:21" x14ac:dyDescent="0.25">
      <c r="A644" s="89">
        <v>1048704</v>
      </c>
      <c r="B644" s="90" t="s">
        <v>76</v>
      </c>
      <c r="C644" s="91">
        <v>45735</v>
      </c>
      <c r="D644" s="91"/>
      <c r="E644" s="91" t="s">
        <v>375</v>
      </c>
      <c r="F644" s="90" t="s">
        <v>77</v>
      </c>
      <c r="G644" s="92">
        <v>10573</v>
      </c>
      <c r="H644" s="101" t="s">
        <v>29</v>
      </c>
      <c r="I644" s="93">
        <v>7730418400</v>
      </c>
      <c r="J644" s="94">
        <v>45756</v>
      </c>
      <c r="K644" s="90" t="s">
        <v>15</v>
      </c>
      <c r="L644" s="90" t="s">
        <v>21</v>
      </c>
      <c r="M644" s="91">
        <v>45728</v>
      </c>
      <c r="N644" s="91">
        <v>45736</v>
      </c>
      <c r="O644" s="95" t="str">
        <f t="shared" si="64"/>
        <v/>
      </c>
      <c r="P644" s="95">
        <f>MONTH('RAW DATA'!$J644)</f>
        <v>4</v>
      </c>
      <c r="Q644" s="95" t="str">
        <f t="shared" si="65"/>
        <v>Vendor</v>
      </c>
      <c r="R644" s="96" t="str">
        <f t="shared" si="66"/>
        <v/>
      </c>
      <c r="S644" s="90" t="str">
        <f>IF(OR('RAW DATA'!$D644="",'RAW DATA'!$C644='RAW DATA'!$D644),"NO",IF('RAW DATA'!$C644&lt;'RAW DATA'!$D644,"YES","NO"))</f>
        <v>NO</v>
      </c>
      <c r="T644" s="96" t="str">
        <f>IF('RAW DATA'!$D644='RAW DATA'!$E644,"YES","NO")</f>
        <v>NO</v>
      </c>
      <c r="U644" s="95" t="str">
        <f>IF(('RAW DATA'!$D644-'RAW DATA'!$M644)&lt;=5,"YES","NO")</f>
        <v>YES</v>
      </c>
    </row>
    <row r="645" spans="1:21" x14ac:dyDescent="0.25">
      <c r="A645" s="77">
        <v>1048704</v>
      </c>
      <c r="B645" s="74" t="s">
        <v>78</v>
      </c>
      <c r="C645" s="76">
        <v>45735</v>
      </c>
      <c r="D645" s="76"/>
      <c r="E645" s="76" t="s">
        <v>375</v>
      </c>
      <c r="F645" s="74" t="s">
        <v>79</v>
      </c>
      <c r="G645" s="82">
        <v>62568</v>
      </c>
      <c r="H645" s="102" t="s">
        <v>29</v>
      </c>
      <c r="I645" s="83">
        <v>7730418400</v>
      </c>
      <c r="J645" s="84">
        <v>45756</v>
      </c>
      <c r="K645" s="74" t="s">
        <v>15</v>
      </c>
      <c r="L645" s="74" t="s">
        <v>21</v>
      </c>
      <c r="M645" s="76">
        <v>45728</v>
      </c>
      <c r="N645" s="76">
        <v>45736</v>
      </c>
      <c r="O645" s="73" t="str">
        <f t="shared" ref="O645:O672" si="67">IF(D645="", "", IF(YEAR(D645)=2024, "", MONTH(D645)))</f>
        <v/>
      </c>
      <c r="P645" s="73">
        <f>MONTH('RAW DATA'!$J645)</f>
        <v>4</v>
      </c>
      <c r="Q645" s="73" t="str">
        <f t="shared" ref="Q645:Q672" si="68">IF(OR(A645=71,A645=1595,A645=1588,A645=1594,A645=3547,A645=1571,A645=1538,A645=1570,A645=1569,A645=1590,A645=1591,A645=1589,A645=515,A645=1572,A645=3546,A645=1592,A645=3548,A645=122,A645=10171,A645=40,A645=35,A645=95,A645=381,A645=136,A645=375),"ICB","Vendor")</f>
        <v>Vendor</v>
      </c>
      <c r="R645" s="75" t="str">
        <f t="shared" ref="R645:R672" si="69">IF(OR(A645=71,A645=515,A645=1592,A645=1589,A645=1591,A645=1571,A645=1572),"CHINA",IF(A645=35,"POLAND",
IF(A645=10171,"VIETNAM",
IF(A645=381,"TURKEY",
IF(A645=375,"CAMBODIA",
IF(A645=40,"AUSTRALIA",""))))))</f>
        <v/>
      </c>
      <c r="S645" s="74" t="str">
        <f>IF(OR('RAW DATA'!$D645="",'RAW DATA'!$C645='RAW DATA'!$D645),"NO",IF('RAW DATA'!$C645&lt;'RAW DATA'!$D645,"YES","NO"))</f>
        <v>NO</v>
      </c>
      <c r="T645" s="75" t="str">
        <f>IF('RAW DATA'!$D645='RAW DATA'!$E645,"YES","NO")</f>
        <v>NO</v>
      </c>
      <c r="U645" s="73" t="str">
        <f>IF(('RAW DATA'!$D645-'RAW DATA'!$M645)&lt;=5,"YES","NO")</f>
        <v>YES</v>
      </c>
    </row>
    <row r="646" spans="1:21" x14ac:dyDescent="0.25">
      <c r="A646" s="89">
        <v>71</v>
      </c>
      <c r="B646" s="90">
        <v>5282785042</v>
      </c>
      <c r="C646" s="91">
        <v>45723</v>
      </c>
      <c r="D646" s="91">
        <v>45704</v>
      </c>
      <c r="E646" s="91">
        <v>45723</v>
      </c>
      <c r="F646" s="90">
        <v>249840864</v>
      </c>
      <c r="G646" s="92">
        <v>6432</v>
      </c>
      <c r="H646" s="101" t="s">
        <v>14</v>
      </c>
      <c r="I646" s="93">
        <v>7730418400</v>
      </c>
      <c r="J646" s="94">
        <v>45756</v>
      </c>
      <c r="K646" s="90" t="s">
        <v>15</v>
      </c>
      <c r="L646" s="90" t="s">
        <v>21</v>
      </c>
      <c r="M646" s="91">
        <v>45701</v>
      </c>
      <c r="N646" s="91">
        <v>45738</v>
      </c>
      <c r="O646" s="95">
        <f t="shared" si="67"/>
        <v>2</v>
      </c>
      <c r="P646" s="95">
        <f>MONTH('RAW DATA'!$J646)</f>
        <v>4</v>
      </c>
      <c r="Q646" s="95" t="str">
        <f t="shared" si="68"/>
        <v>ICB</v>
      </c>
      <c r="R646" s="96" t="str">
        <f t="shared" si="69"/>
        <v>CHINA</v>
      </c>
      <c r="S646" s="90" t="str">
        <f>IF(OR('RAW DATA'!$D646="",'RAW DATA'!$C646='RAW DATA'!$D646),"NO",IF('RAW DATA'!$C646&lt;'RAW DATA'!$D646,"YES","NO"))</f>
        <v>NO</v>
      </c>
      <c r="T646" s="96" t="str">
        <f>IF('RAW DATA'!$D646='RAW DATA'!$E646,"YES","NO")</f>
        <v>NO</v>
      </c>
      <c r="U646" s="95" t="str">
        <f>IF(('RAW DATA'!$D646-'RAW DATA'!$M646)&lt;=5,"YES","NO")</f>
        <v>YES</v>
      </c>
    </row>
    <row r="647" spans="1:21" x14ac:dyDescent="0.25">
      <c r="A647" s="77">
        <v>71</v>
      </c>
      <c r="B647" s="74">
        <v>5282785033</v>
      </c>
      <c r="C647" s="76">
        <v>45763</v>
      </c>
      <c r="D647" s="76">
        <v>45704</v>
      </c>
      <c r="E647" s="76">
        <v>45763</v>
      </c>
      <c r="F647" s="74">
        <v>249206605</v>
      </c>
      <c r="G647" s="82">
        <v>8623</v>
      </c>
      <c r="H647" s="102" t="s">
        <v>14</v>
      </c>
      <c r="I647" s="83">
        <v>7730419969</v>
      </c>
      <c r="J647" s="84">
        <v>45769</v>
      </c>
      <c r="K647" s="74" t="s">
        <v>15</v>
      </c>
      <c r="L647" s="74" t="s">
        <v>16</v>
      </c>
      <c r="M647" s="76">
        <v>45700</v>
      </c>
      <c r="N647" s="76">
        <v>45740</v>
      </c>
      <c r="O647" s="73">
        <f t="shared" si="67"/>
        <v>2</v>
      </c>
      <c r="P647" s="73">
        <f>MONTH('RAW DATA'!$J647)</f>
        <v>4</v>
      </c>
      <c r="Q647" s="73" t="str">
        <f t="shared" si="68"/>
        <v>ICB</v>
      </c>
      <c r="R647" s="75" t="str">
        <f t="shared" si="69"/>
        <v>CHINA</v>
      </c>
      <c r="S647" s="74" t="str">
        <f>IF(OR('RAW DATA'!$D647="",'RAW DATA'!$C647='RAW DATA'!$D647),"NO",IF('RAW DATA'!$C647&lt;'RAW DATA'!$D647,"YES","NO"))</f>
        <v>NO</v>
      </c>
      <c r="T647" s="75" t="str">
        <f>IF('RAW DATA'!$D647='RAW DATA'!$E647,"YES","NO")</f>
        <v>NO</v>
      </c>
      <c r="U647" s="73" t="str">
        <f>IF(('RAW DATA'!$D647-'RAW DATA'!$M647)&lt;=5,"YES","NO")</f>
        <v>YES</v>
      </c>
    </row>
    <row r="648" spans="1:21" x14ac:dyDescent="0.25">
      <c r="A648" s="89">
        <v>71</v>
      </c>
      <c r="B648" s="90">
        <v>5282785034</v>
      </c>
      <c r="C648" s="91">
        <v>45763</v>
      </c>
      <c r="D648" s="91">
        <v>45704</v>
      </c>
      <c r="E648" s="91">
        <v>45763</v>
      </c>
      <c r="F648" s="90">
        <v>249206605</v>
      </c>
      <c r="G648" s="92">
        <v>10016</v>
      </c>
      <c r="H648" s="101" t="s">
        <v>14</v>
      </c>
      <c r="I648" s="93">
        <v>7730419969</v>
      </c>
      <c r="J648" s="94">
        <v>45769</v>
      </c>
      <c r="K648" s="90" t="s">
        <v>15</v>
      </c>
      <c r="L648" s="90" t="s">
        <v>16</v>
      </c>
      <c r="M648" s="91">
        <v>45700</v>
      </c>
      <c r="N648" s="91">
        <v>45740</v>
      </c>
      <c r="O648" s="95">
        <f t="shared" si="67"/>
        <v>2</v>
      </c>
      <c r="P648" s="95">
        <f>MONTH('RAW DATA'!$J648)</f>
        <v>4</v>
      </c>
      <c r="Q648" s="95" t="str">
        <f t="shared" si="68"/>
        <v>ICB</v>
      </c>
      <c r="R648" s="96" t="str">
        <f t="shared" si="69"/>
        <v>CHINA</v>
      </c>
      <c r="S648" s="90" t="str">
        <f>IF(OR('RAW DATA'!$D648="",'RAW DATA'!$C648='RAW DATA'!$D648),"NO",IF('RAW DATA'!$C648&lt;'RAW DATA'!$D648,"YES","NO"))</f>
        <v>NO</v>
      </c>
      <c r="T648" s="96" t="str">
        <f>IF('RAW DATA'!$D648='RAW DATA'!$E648,"YES","NO")</f>
        <v>NO</v>
      </c>
      <c r="U648" s="95" t="str">
        <f>IF(('RAW DATA'!$D648-'RAW DATA'!$M648)&lt;=5,"YES","NO")</f>
        <v>YES</v>
      </c>
    </row>
    <row r="649" spans="1:21" x14ac:dyDescent="0.25">
      <c r="A649" s="77">
        <v>71</v>
      </c>
      <c r="B649" s="74">
        <v>5282785035</v>
      </c>
      <c r="C649" s="76">
        <v>45763</v>
      </c>
      <c r="D649" s="76">
        <v>45704</v>
      </c>
      <c r="E649" s="76">
        <v>45763</v>
      </c>
      <c r="F649" s="74">
        <v>249206605</v>
      </c>
      <c r="G649" s="82">
        <v>2994</v>
      </c>
      <c r="H649" s="102" t="s">
        <v>14</v>
      </c>
      <c r="I649" s="83">
        <v>7730419969</v>
      </c>
      <c r="J649" s="84">
        <v>45769</v>
      </c>
      <c r="K649" s="74" t="s">
        <v>15</v>
      </c>
      <c r="L649" s="74" t="s">
        <v>16</v>
      </c>
      <c r="M649" s="76">
        <v>45700</v>
      </c>
      <c r="N649" s="76">
        <v>45740</v>
      </c>
      <c r="O649" s="73">
        <f t="shared" si="67"/>
        <v>2</v>
      </c>
      <c r="P649" s="73">
        <f>MONTH('RAW DATA'!$J649)</f>
        <v>4</v>
      </c>
      <c r="Q649" s="73" t="str">
        <f t="shared" si="68"/>
        <v>ICB</v>
      </c>
      <c r="R649" s="75" t="str">
        <f t="shared" si="69"/>
        <v>CHINA</v>
      </c>
      <c r="S649" s="74" t="str">
        <f>IF(OR('RAW DATA'!$D649="",'RAW DATA'!$C649='RAW DATA'!$D649),"NO",IF('RAW DATA'!$C649&lt;'RAW DATA'!$D649,"YES","NO"))</f>
        <v>NO</v>
      </c>
      <c r="T649" s="75" t="str">
        <f>IF('RAW DATA'!$D649='RAW DATA'!$E649,"YES","NO")</f>
        <v>NO</v>
      </c>
      <c r="U649" s="73" t="str">
        <f>IF(('RAW DATA'!$D649-'RAW DATA'!$M649)&lt;=5,"YES","NO")</f>
        <v>YES</v>
      </c>
    </row>
    <row r="650" spans="1:21" x14ac:dyDescent="0.25">
      <c r="A650" s="89">
        <v>71</v>
      </c>
      <c r="B650" s="90">
        <v>5282785036</v>
      </c>
      <c r="C650" s="91">
        <v>45763</v>
      </c>
      <c r="D650" s="91">
        <v>45704</v>
      </c>
      <c r="E650" s="91">
        <v>45763</v>
      </c>
      <c r="F650" s="90">
        <v>249206605</v>
      </c>
      <c r="G650" s="92">
        <v>4466</v>
      </c>
      <c r="H650" s="101" t="s">
        <v>14</v>
      </c>
      <c r="I650" s="93">
        <v>7730419969</v>
      </c>
      <c r="J650" s="94">
        <v>45769</v>
      </c>
      <c r="K650" s="90" t="s">
        <v>15</v>
      </c>
      <c r="L650" s="90" t="s">
        <v>16</v>
      </c>
      <c r="M650" s="91">
        <v>45700</v>
      </c>
      <c r="N650" s="91">
        <v>45740</v>
      </c>
      <c r="O650" s="95">
        <f t="shared" si="67"/>
        <v>2</v>
      </c>
      <c r="P650" s="95">
        <f>MONTH('RAW DATA'!$J650)</f>
        <v>4</v>
      </c>
      <c r="Q650" s="95" t="str">
        <f t="shared" si="68"/>
        <v>ICB</v>
      </c>
      <c r="R650" s="96" t="str">
        <f t="shared" si="69"/>
        <v>CHINA</v>
      </c>
      <c r="S650" s="90" t="str">
        <f>IF(OR('RAW DATA'!$D650="",'RAW DATA'!$C650='RAW DATA'!$D650),"NO",IF('RAW DATA'!$C650&lt;'RAW DATA'!$D650,"YES","NO"))</f>
        <v>NO</v>
      </c>
      <c r="T650" s="96" t="str">
        <f>IF('RAW DATA'!$D650='RAW DATA'!$E650,"YES","NO")</f>
        <v>NO</v>
      </c>
      <c r="U650" s="95" t="str">
        <f>IF(('RAW DATA'!$D650-'RAW DATA'!$M650)&lt;=5,"YES","NO")</f>
        <v>YES</v>
      </c>
    </row>
    <row r="651" spans="1:21" x14ac:dyDescent="0.25">
      <c r="A651" s="77">
        <v>71</v>
      </c>
      <c r="B651" s="74">
        <v>5282785037</v>
      </c>
      <c r="C651" s="76">
        <v>45763</v>
      </c>
      <c r="D651" s="76">
        <v>45704</v>
      </c>
      <c r="E651" s="76">
        <v>45763</v>
      </c>
      <c r="F651" s="74">
        <v>249206605</v>
      </c>
      <c r="G651" s="82">
        <v>3666</v>
      </c>
      <c r="H651" s="102" t="s">
        <v>14</v>
      </c>
      <c r="I651" s="83">
        <v>7730419969</v>
      </c>
      <c r="J651" s="84">
        <v>45769</v>
      </c>
      <c r="K651" s="74" t="s">
        <v>15</v>
      </c>
      <c r="L651" s="74" t="s">
        <v>16</v>
      </c>
      <c r="M651" s="76">
        <v>45700</v>
      </c>
      <c r="N651" s="76">
        <v>45740</v>
      </c>
      <c r="O651" s="73">
        <f t="shared" si="67"/>
        <v>2</v>
      </c>
      <c r="P651" s="73">
        <f>MONTH('RAW DATA'!$J651)</f>
        <v>4</v>
      </c>
      <c r="Q651" s="73" t="str">
        <f t="shared" si="68"/>
        <v>ICB</v>
      </c>
      <c r="R651" s="75" t="str">
        <f t="shared" si="69"/>
        <v>CHINA</v>
      </c>
      <c r="S651" s="74" t="str">
        <f>IF(OR('RAW DATA'!$D651="",'RAW DATA'!$C651='RAW DATA'!$D651),"NO",IF('RAW DATA'!$C651&lt;'RAW DATA'!$D651,"YES","NO"))</f>
        <v>NO</v>
      </c>
      <c r="T651" s="75" t="str">
        <f>IF('RAW DATA'!$D651='RAW DATA'!$E651,"YES","NO")</f>
        <v>NO</v>
      </c>
      <c r="U651" s="73" t="str">
        <f>IF(('RAW DATA'!$D651-'RAW DATA'!$M651)&lt;=5,"YES","NO")</f>
        <v>YES</v>
      </c>
    </row>
    <row r="652" spans="1:21" x14ac:dyDescent="0.25">
      <c r="A652" s="89">
        <v>10171</v>
      </c>
      <c r="B652" s="90">
        <v>5481514964</v>
      </c>
      <c r="C652" s="91">
        <v>45722</v>
      </c>
      <c r="D652" s="91">
        <v>45722</v>
      </c>
      <c r="E652" s="91">
        <v>45722</v>
      </c>
      <c r="F652" s="90">
        <v>246250936</v>
      </c>
      <c r="G652" s="92">
        <v>26514</v>
      </c>
      <c r="H652" s="101" t="s">
        <v>14</v>
      </c>
      <c r="I652" s="93">
        <v>7730418400</v>
      </c>
      <c r="J652" s="94">
        <v>45756</v>
      </c>
      <c r="K652" s="90" t="s">
        <v>15</v>
      </c>
      <c r="L652" s="90" t="s">
        <v>21</v>
      </c>
      <c r="M652" s="91">
        <v>45712</v>
      </c>
      <c r="N652" s="91">
        <v>45742</v>
      </c>
      <c r="O652" s="95">
        <f t="shared" si="67"/>
        <v>3</v>
      </c>
      <c r="P652" s="95">
        <f>MONTH('RAW DATA'!$J652)</f>
        <v>4</v>
      </c>
      <c r="Q652" s="95" t="str">
        <f t="shared" si="68"/>
        <v>ICB</v>
      </c>
      <c r="R652" s="96" t="str">
        <f t="shared" si="69"/>
        <v>VIETNAM</v>
      </c>
      <c r="S652" s="90" t="str">
        <f>IF(OR('RAW DATA'!$D652="",'RAW DATA'!$C652='RAW DATA'!$D652),"NO",IF('RAW DATA'!$C652&lt;'RAW DATA'!$D652,"YES","NO"))</f>
        <v>NO</v>
      </c>
      <c r="T652" s="96" t="str">
        <f>IF('RAW DATA'!$D652='RAW DATA'!$E652,"YES","NO")</f>
        <v>YES</v>
      </c>
      <c r="U652" s="95" t="str">
        <f>IF(('RAW DATA'!$D652-'RAW DATA'!$M652)&lt;=5,"YES","NO")</f>
        <v>NO</v>
      </c>
    </row>
    <row r="653" spans="1:21" x14ac:dyDescent="0.25">
      <c r="A653" s="77">
        <v>515</v>
      </c>
      <c r="B653" s="74">
        <v>5547541165</v>
      </c>
      <c r="C653" s="76">
        <v>45722</v>
      </c>
      <c r="D653" s="76">
        <v>45714</v>
      </c>
      <c r="E653" s="76">
        <v>45722</v>
      </c>
      <c r="F653" s="74">
        <v>249896461</v>
      </c>
      <c r="G653" s="82">
        <v>772</v>
      </c>
      <c r="H653" s="102" t="s">
        <v>14</v>
      </c>
      <c r="I653" s="83">
        <v>7730418400</v>
      </c>
      <c r="J653" s="84">
        <v>45756</v>
      </c>
      <c r="K653" s="74" t="s">
        <v>15</v>
      </c>
      <c r="L653" s="74" t="s">
        <v>21</v>
      </c>
      <c r="M653" s="76">
        <v>45711</v>
      </c>
      <c r="N653" s="76">
        <v>45742</v>
      </c>
      <c r="O653" s="73">
        <f t="shared" si="67"/>
        <v>2</v>
      </c>
      <c r="P653" s="73">
        <f>MONTH('RAW DATA'!$J653)</f>
        <v>4</v>
      </c>
      <c r="Q653" s="73" t="str">
        <f t="shared" si="68"/>
        <v>ICB</v>
      </c>
      <c r="R653" s="75" t="str">
        <f t="shared" si="69"/>
        <v>CHINA</v>
      </c>
      <c r="S653" s="74" t="str">
        <f>IF(OR('RAW DATA'!$D653="",'RAW DATA'!$C653='RAW DATA'!$D653),"NO",IF('RAW DATA'!$C653&lt;'RAW DATA'!$D653,"YES","NO"))</f>
        <v>NO</v>
      </c>
      <c r="T653" s="75" t="str">
        <f>IF('RAW DATA'!$D653='RAW DATA'!$E653,"YES","NO")</f>
        <v>NO</v>
      </c>
      <c r="U653" s="73" t="str">
        <f>IF(('RAW DATA'!$D653-'RAW DATA'!$M653)&lt;=5,"YES","NO")</f>
        <v>YES</v>
      </c>
    </row>
    <row r="654" spans="1:21" x14ac:dyDescent="0.25">
      <c r="A654" s="89">
        <v>1592</v>
      </c>
      <c r="B654" s="90">
        <v>5775752055</v>
      </c>
      <c r="C654" s="91">
        <v>45714</v>
      </c>
      <c r="D654" s="91">
        <v>45710</v>
      </c>
      <c r="E654" s="91">
        <v>45714</v>
      </c>
      <c r="F654" s="90">
        <v>248930550</v>
      </c>
      <c r="G654" s="92">
        <v>106</v>
      </c>
      <c r="H654" s="101" t="s">
        <v>14</v>
      </c>
      <c r="I654" s="93">
        <v>7730418400</v>
      </c>
      <c r="J654" s="94">
        <v>45756</v>
      </c>
      <c r="K654" s="90" t="s">
        <v>15</v>
      </c>
      <c r="L654" s="90" t="s">
        <v>21</v>
      </c>
      <c r="M654" s="91">
        <v>45706</v>
      </c>
      <c r="N654" s="91">
        <v>45742</v>
      </c>
      <c r="O654" s="95">
        <f t="shared" si="67"/>
        <v>2</v>
      </c>
      <c r="P654" s="95">
        <f>MONTH('RAW DATA'!$J654)</f>
        <v>4</v>
      </c>
      <c r="Q654" s="95" t="str">
        <f t="shared" si="68"/>
        <v>ICB</v>
      </c>
      <c r="R654" s="96" t="str">
        <f t="shared" si="69"/>
        <v>CHINA</v>
      </c>
      <c r="S654" s="90" t="str">
        <f>IF(OR('RAW DATA'!$D654="",'RAW DATA'!$C654='RAW DATA'!$D654),"NO",IF('RAW DATA'!$C654&lt;'RAW DATA'!$D654,"YES","NO"))</f>
        <v>NO</v>
      </c>
      <c r="T654" s="96" t="str">
        <f>IF('RAW DATA'!$D654='RAW DATA'!$E654,"YES","NO")</f>
        <v>NO</v>
      </c>
      <c r="U654" s="95" t="str">
        <f>IF(('RAW DATA'!$D654-'RAW DATA'!$M654)&lt;=5,"YES","NO")</f>
        <v>YES</v>
      </c>
    </row>
    <row r="655" spans="1:21" x14ac:dyDescent="0.25">
      <c r="A655" s="77">
        <v>1592</v>
      </c>
      <c r="B655" s="74">
        <v>5775752057</v>
      </c>
      <c r="C655" s="76">
        <v>45714</v>
      </c>
      <c r="D655" s="76">
        <v>45710</v>
      </c>
      <c r="E655" s="76">
        <v>45714</v>
      </c>
      <c r="F655" s="74">
        <v>248930550</v>
      </c>
      <c r="G655" s="82">
        <v>4784</v>
      </c>
      <c r="H655" s="102" t="s">
        <v>14</v>
      </c>
      <c r="I655" s="83">
        <v>7730418400</v>
      </c>
      <c r="J655" s="84">
        <v>45756</v>
      </c>
      <c r="K655" s="74" t="s">
        <v>15</v>
      </c>
      <c r="L655" s="74" t="s">
        <v>21</v>
      </c>
      <c r="M655" s="76">
        <v>45706</v>
      </c>
      <c r="N655" s="76">
        <v>45742</v>
      </c>
      <c r="O655" s="73">
        <f t="shared" si="67"/>
        <v>2</v>
      </c>
      <c r="P655" s="73">
        <f>MONTH('RAW DATA'!$J655)</f>
        <v>4</v>
      </c>
      <c r="Q655" s="73" t="str">
        <f t="shared" si="68"/>
        <v>ICB</v>
      </c>
      <c r="R655" s="75" t="str">
        <f t="shared" si="69"/>
        <v>CHINA</v>
      </c>
      <c r="S655" s="74" t="str">
        <f>IF(OR('RAW DATA'!$D655="",'RAW DATA'!$C655='RAW DATA'!$D655),"NO",IF('RAW DATA'!$C655&lt;'RAW DATA'!$D655,"YES","NO"))</f>
        <v>NO</v>
      </c>
      <c r="T655" s="75" t="str">
        <f>IF('RAW DATA'!$D655='RAW DATA'!$E655,"YES","NO")</f>
        <v>NO</v>
      </c>
      <c r="U655" s="73" t="str">
        <f>IF(('RAW DATA'!$D655-'RAW DATA'!$M655)&lt;=5,"YES","NO")</f>
        <v>YES</v>
      </c>
    </row>
    <row r="656" spans="1:21" x14ac:dyDescent="0.25">
      <c r="A656" s="89">
        <v>71</v>
      </c>
      <c r="B656" s="90">
        <v>5282796484</v>
      </c>
      <c r="C656" s="91">
        <v>45785</v>
      </c>
      <c r="D656" s="91">
        <v>45712</v>
      </c>
      <c r="E656" s="91">
        <v>45785</v>
      </c>
      <c r="F656" s="90">
        <v>248967628</v>
      </c>
      <c r="G656" s="92">
        <v>2754</v>
      </c>
      <c r="H656" s="101" t="s">
        <v>14</v>
      </c>
      <c r="I656" s="93">
        <v>7730426924</v>
      </c>
      <c r="J656" s="94">
        <v>45818</v>
      </c>
      <c r="K656" s="90" t="s">
        <v>15</v>
      </c>
      <c r="L656" s="90" t="s">
        <v>134</v>
      </c>
      <c r="M656" s="91">
        <v>45709.625</v>
      </c>
      <c r="N656" s="91">
        <v>45742.791666666664</v>
      </c>
      <c r="O656" s="95">
        <f t="shared" si="67"/>
        <v>2</v>
      </c>
      <c r="P656" s="95">
        <f>MONTH('RAW DATA'!$J656)</f>
        <v>6</v>
      </c>
      <c r="Q656" s="95" t="str">
        <f t="shared" si="68"/>
        <v>ICB</v>
      </c>
      <c r="R656" s="96" t="str">
        <f t="shared" si="69"/>
        <v>CHINA</v>
      </c>
      <c r="S656" s="90" t="str">
        <f>IF(OR('RAW DATA'!$D656="",'RAW DATA'!$C656='RAW DATA'!$D656),"NO",IF('RAW DATA'!$C656&lt;'RAW DATA'!$D656,"YES","NO"))</f>
        <v>NO</v>
      </c>
      <c r="T656" s="96" t="str">
        <f>IF('RAW DATA'!$D656='RAW DATA'!$E656,"YES","NO")</f>
        <v>NO</v>
      </c>
      <c r="U656" s="95" t="str">
        <f>IF(('RAW DATA'!$D656-'RAW DATA'!$M656)&lt;=5,"YES","NO")</f>
        <v>YES</v>
      </c>
    </row>
    <row r="657" spans="1:21" x14ac:dyDescent="0.25">
      <c r="A657" s="77">
        <v>71</v>
      </c>
      <c r="B657" s="74">
        <v>5282796485</v>
      </c>
      <c r="C657" s="76">
        <v>45785</v>
      </c>
      <c r="D657" s="76">
        <v>45712</v>
      </c>
      <c r="E657" s="76">
        <v>45785</v>
      </c>
      <c r="F657" s="74">
        <v>248967628</v>
      </c>
      <c r="G657" s="82">
        <v>2198</v>
      </c>
      <c r="H657" s="102" t="s">
        <v>14</v>
      </c>
      <c r="I657" s="83">
        <v>7730426924</v>
      </c>
      <c r="J657" s="84">
        <v>45818</v>
      </c>
      <c r="K657" s="74" t="s">
        <v>15</v>
      </c>
      <c r="L657" s="74" t="s">
        <v>134</v>
      </c>
      <c r="M657" s="76">
        <v>45709.625</v>
      </c>
      <c r="N657" s="76">
        <v>45742.791666666664</v>
      </c>
      <c r="O657" s="73">
        <f t="shared" si="67"/>
        <v>2</v>
      </c>
      <c r="P657" s="73">
        <f>MONTH('RAW DATA'!$J657)</f>
        <v>6</v>
      </c>
      <c r="Q657" s="73" t="str">
        <f t="shared" si="68"/>
        <v>ICB</v>
      </c>
      <c r="R657" s="75" t="str">
        <f t="shared" si="69"/>
        <v>CHINA</v>
      </c>
      <c r="S657" s="74" t="str">
        <f>IF(OR('RAW DATA'!$D657="",'RAW DATA'!$C657='RAW DATA'!$D657),"NO",IF('RAW DATA'!$C657&lt;'RAW DATA'!$D657,"YES","NO"))</f>
        <v>NO</v>
      </c>
      <c r="T657" s="75" t="str">
        <f>IF('RAW DATA'!$D657='RAW DATA'!$E657,"YES","NO")</f>
        <v>NO</v>
      </c>
      <c r="U657" s="73" t="str">
        <f>IF(('RAW DATA'!$D657-'RAW DATA'!$M657)&lt;=5,"YES","NO")</f>
        <v>YES</v>
      </c>
    </row>
    <row r="658" spans="1:21" x14ac:dyDescent="0.25">
      <c r="A658" s="89">
        <v>71</v>
      </c>
      <c r="B658" s="90">
        <v>5282797578</v>
      </c>
      <c r="C658" s="91">
        <v>45785</v>
      </c>
      <c r="D658" s="91">
        <v>45712</v>
      </c>
      <c r="E658" s="91">
        <v>45785</v>
      </c>
      <c r="F658" s="90">
        <v>249943224</v>
      </c>
      <c r="G658" s="92">
        <v>2925</v>
      </c>
      <c r="H658" s="101" t="s">
        <v>14</v>
      </c>
      <c r="I658" s="93">
        <v>7730426924</v>
      </c>
      <c r="J658" s="94">
        <v>45818</v>
      </c>
      <c r="K658" s="90" t="s">
        <v>15</v>
      </c>
      <c r="L658" s="90" t="s">
        <v>134</v>
      </c>
      <c r="M658" s="91">
        <v>45709.625</v>
      </c>
      <c r="N658" s="91">
        <v>45742.791666666664</v>
      </c>
      <c r="O658" s="95">
        <f t="shared" si="67"/>
        <v>2</v>
      </c>
      <c r="P658" s="95">
        <f>MONTH('RAW DATA'!$J658)</f>
        <v>6</v>
      </c>
      <c r="Q658" s="95" t="str">
        <f t="shared" si="68"/>
        <v>ICB</v>
      </c>
      <c r="R658" s="96" t="str">
        <f t="shared" si="69"/>
        <v>CHINA</v>
      </c>
      <c r="S658" s="90" t="str">
        <f>IF(OR('RAW DATA'!$D658="",'RAW DATA'!$C658='RAW DATA'!$D658),"NO",IF('RAW DATA'!$C658&lt;'RAW DATA'!$D658,"YES","NO"))</f>
        <v>NO</v>
      </c>
      <c r="T658" s="96" t="str">
        <f>IF('RAW DATA'!$D658='RAW DATA'!$E658,"YES","NO")</f>
        <v>NO</v>
      </c>
      <c r="U658" s="95" t="str">
        <f>IF(('RAW DATA'!$D658-'RAW DATA'!$M658)&lt;=5,"YES","NO")</f>
        <v>YES</v>
      </c>
    </row>
    <row r="659" spans="1:21" x14ac:dyDescent="0.25">
      <c r="A659" s="77">
        <v>71</v>
      </c>
      <c r="B659" s="74">
        <v>5282797579</v>
      </c>
      <c r="C659" s="76">
        <v>45785</v>
      </c>
      <c r="D659" s="76">
        <v>45712</v>
      </c>
      <c r="E659" s="76">
        <v>45785</v>
      </c>
      <c r="F659" s="74">
        <v>249943224</v>
      </c>
      <c r="G659" s="82">
        <v>842</v>
      </c>
      <c r="H659" s="102" t="s">
        <v>14</v>
      </c>
      <c r="I659" s="83">
        <v>7730426924</v>
      </c>
      <c r="J659" s="84">
        <v>45818</v>
      </c>
      <c r="K659" s="74" t="s">
        <v>15</v>
      </c>
      <c r="L659" s="74" t="s">
        <v>134</v>
      </c>
      <c r="M659" s="76">
        <v>45709.625</v>
      </c>
      <c r="N659" s="76">
        <v>45742.791666666664</v>
      </c>
      <c r="O659" s="73">
        <f t="shared" si="67"/>
        <v>2</v>
      </c>
      <c r="P659" s="73">
        <f>MONTH('RAW DATA'!$J659)</f>
        <v>6</v>
      </c>
      <c r="Q659" s="73" t="str">
        <f t="shared" si="68"/>
        <v>ICB</v>
      </c>
      <c r="R659" s="75" t="str">
        <f t="shared" si="69"/>
        <v>CHINA</v>
      </c>
      <c r="S659" s="74" t="str">
        <f>IF(OR('RAW DATA'!$D659="",'RAW DATA'!$C659='RAW DATA'!$D659),"NO",IF('RAW DATA'!$C659&lt;'RAW DATA'!$D659,"YES","NO"))</f>
        <v>NO</v>
      </c>
      <c r="T659" s="75" t="str">
        <f>IF('RAW DATA'!$D659='RAW DATA'!$E659,"YES","NO")</f>
        <v>NO</v>
      </c>
      <c r="U659" s="73" t="str">
        <f>IF(('RAW DATA'!$D659-'RAW DATA'!$M659)&lt;=5,"YES","NO")</f>
        <v>YES</v>
      </c>
    </row>
    <row r="660" spans="1:21" x14ac:dyDescent="0.25">
      <c r="A660" s="89">
        <v>71</v>
      </c>
      <c r="B660" s="90">
        <v>5282797580</v>
      </c>
      <c r="C660" s="91">
        <v>45785</v>
      </c>
      <c r="D660" s="91">
        <v>45712</v>
      </c>
      <c r="E660" s="91">
        <v>45785</v>
      </c>
      <c r="F660" s="90">
        <v>249943224</v>
      </c>
      <c r="G660" s="92">
        <v>358</v>
      </c>
      <c r="H660" s="101" t="s">
        <v>14</v>
      </c>
      <c r="I660" s="93">
        <v>7730426924</v>
      </c>
      <c r="J660" s="94">
        <v>45818</v>
      </c>
      <c r="K660" s="90" t="s">
        <v>15</v>
      </c>
      <c r="L660" s="90" t="s">
        <v>134</v>
      </c>
      <c r="M660" s="91">
        <v>45709.625</v>
      </c>
      <c r="N660" s="91">
        <v>45742.791666666664</v>
      </c>
      <c r="O660" s="95">
        <f t="shared" si="67"/>
        <v>2</v>
      </c>
      <c r="P660" s="95">
        <f>MONTH('RAW DATA'!$J660)</f>
        <v>6</v>
      </c>
      <c r="Q660" s="95" t="str">
        <f t="shared" si="68"/>
        <v>ICB</v>
      </c>
      <c r="R660" s="96" t="str">
        <f t="shared" si="69"/>
        <v>CHINA</v>
      </c>
      <c r="S660" s="90" t="str">
        <f>IF(OR('RAW DATA'!$D660="",'RAW DATA'!$C660='RAW DATA'!$D660),"NO",IF('RAW DATA'!$C660&lt;'RAW DATA'!$D660,"YES","NO"))</f>
        <v>NO</v>
      </c>
      <c r="T660" s="96" t="str">
        <f>IF('RAW DATA'!$D660='RAW DATA'!$E660,"YES","NO")</f>
        <v>NO</v>
      </c>
      <c r="U660" s="95" t="str">
        <f>IF(('RAW DATA'!$D660-'RAW DATA'!$M660)&lt;=5,"YES","NO")</f>
        <v>YES</v>
      </c>
    </row>
    <row r="661" spans="1:21" x14ac:dyDescent="0.25">
      <c r="A661" s="77">
        <v>71</v>
      </c>
      <c r="B661" s="74">
        <v>5282797723</v>
      </c>
      <c r="C661" s="76">
        <v>45785</v>
      </c>
      <c r="D661" s="76">
        <v>45712</v>
      </c>
      <c r="E661" s="76">
        <v>45785</v>
      </c>
      <c r="F661" s="74">
        <v>249943224</v>
      </c>
      <c r="G661" s="82">
        <v>922</v>
      </c>
      <c r="H661" s="102" t="s">
        <v>14</v>
      </c>
      <c r="I661" s="83">
        <v>7730426924</v>
      </c>
      <c r="J661" s="84">
        <v>45818</v>
      </c>
      <c r="K661" s="74" t="s">
        <v>15</v>
      </c>
      <c r="L661" s="74" t="s">
        <v>134</v>
      </c>
      <c r="M661" s="76">
        <v>45709.625</v>
      </c>
      <c r="N661" s="76">
        <v>45742.791666666664</v>
      </c>
      <c r="O661" s="73">
        <f t="shared" si="67"/>
        <v>2</v>
      </c>
      <c r="P661" s="73">
        <f>MONTH('RAW DATA'!$J661)</f>
        <v>6</v>
      </c>
      <c r="Q661" s="73" t="str">
        <f t="shared" si="68"/>
        <v>ICB</v>
      </c>
      <c r="R661" s="75" t="str">
        <f t="shared" si="69"/>
        <v>CHINA</v>
      </c>
      <c r="S661" s="74" t="str">
        <f>IF(OR('RAW DATA'!$D661="",'RAW DATA'!$C661='RAW DATA'!$D661),"NO",IF('RAW DATA'!$C661&lt;'RAW DATA'!$D661,"YES","NO"))</f>
        <v>NO</v>
      </c>
      <c r="T661" s="75" t="str">
        <f>IF('RAW DATA'!$D661='RAW DATA'!$E661,"YES","NO")</f>
        <v>NO</v>
      </c>
      <c r="U661" s="73" t="str">
        <f>IF(('RAW DATA'!$D661-'RAW DATA'!$M661)&lt;=5,"YES","NO")</f>
        <v>YES</v>
      </c>
    </row>
    <row r="662" spans="1:21" x14ac:dyDescent="0.25">
      <c r="A662" s="89">
        <v>71</v>
      </c>
      <c r="B662" s="90">
        <v>5282797732</v>
      </c>
      <c r="C662" s="91">
        <v>45785</v>
      </c>
      <c r="D662" s="91">
        <v>45712</v>
      </c>
      <c r="E662" s="91">
        <v>45785</v>
      </c>
      <c r="F662" s="90">
        <v>249943224</v>
      </c>
      <c r="G662" s="92">
        <v>391</v>
      </c>
      <c r="H662" s="101" t="s">
        <v>14</v>
      </c>
      <c r="I662" s="93">
        <v>7730426924</v>
      </c>
      <c r="J662" s="94">
        <v>45818</v>
      </c>
      <c r="K662" s="90" t="s">
        <v>15</v>
      </c>
      <c r="L662" s="90" t="s">
        <v>134</v>
      </c>
      <c r="M662" s="91">
        <v>45709.625</v>
      </c>
      <c r="N662" s="91">
        <v>45742.791666666664</v>
      </c>
      <c r="O662" s="95">
        <f t="shared" si="67"/>
        <v>2</v>
      </c>
      <c r="P662" s="95">
        <f>MONTH('RAW DATA'!$J662)</f>
        <v>6</v>
      </c>
      <c r="Q662" s="95" t="str">
        <f t="shared" si="68"/>
        <v>ICB</v>
      </c>
      <c r="R662" s="96" t="str">
        <f t="shared" si="69"/>
        <v>CHINA</v>
      </c>
      <c r="S662" s="90" t="str">
        <f>IF(OR('RAW DATA'!$D662="",'RAW DATA'!$C662='RAW DATA'!$D662),"NO",IF('RAW DATA'!$C662&lt;'RAW DATA'!$D662,"YES","NO"))</f>
        <v>NO</v>
      </c>
      <c r="T662" s="96" t="str">
        <f>IF('RAW DATA'!$D662='RAW DATA'!$E662,"YES","NO")</f>
        <v>NO</v>
      </c>
      <c r="U662" s="95" t="str">
        <f>IF(('RAW DATA'!$D662-'RAW DATA'!$M662)&lt;=5,"YES","NO")</f>
        <v>YES</v>
      </c>
    </row>
    <row r="663" spans="1:21" x14ac:dyDescent="0.25">
      <c r="A663" s="77">
        <v>71</v>
      </c>
      <c r="B663" s="74">
        <v>5282786322</v>
      </c>
      <c r="C663" s="76">
        <v>45723</v>
      </c>
      <c r="D663" s="76">
        <v>45705</v>
      </c>
      <c r="E663" s="76">
        <v>45723</v>
      </c>
      <c r="F663" s="74">
        <v>249914663</v>
      </c>
      <c r="G663" s="82">
        <v>14451</v>
      </c>
      <c r="H663" s="102" t="s">
        <v>14</v>
      </c>
      <c r="I663" s="83">
        <v>7730418400</v>
      </c>
      <c r="J663" s="84">
        <v>45756</v>
      </c>
      <c r="K663" s="74" t="s">
        <v>15</v>
      </c>
      <c r="L663" s="74" t="s">
        <v>21</v>
      </c>
      <c r="M663" s="76">
        <v>45701</v>
      </c>
      <c r="N663" s="76">
        <v>45744</v>
      </c>
      <c r="O663" s="73">
        <f t="shared" si="67"/>
        <v>2</v>
      </c>
      <c r="P663" s="73">
        <f>MONTH('RAW DATA'!$J663)</f>
        <v>4</v>
      </c>
      <c r="Q663" s="73" t="str">
        <f t="shared" si="68"/>
        <v>ICB</v>
      </c>
      <c r="R663" s="75" t="str">
        <f t="shared" si="69"/>
        <v>CHINA</v>
      </c>
      <c r="S663" s="74" t="str">
        <f>IF(OR('RAW DATA'!$D663="",'RAW DATA'!$C663='RAW DATA'!$D663),"NO",IF('RAW DATA'!$C663&lt;'RAW DATA'!$D663,"YES","NO"))</f>
        <v>NO</v>
      </c>
      <c r="T663" s="75" t="str">
        <f>IF('RAW DATA'!$D663='RAW DATA'!$E663,"YES","NO")</f>
        <v>NO</v>
      </c>
      <c r="U663" s="73" t="str">
        <f>IF(('RAW DATA'!$D663-'RAW DATA'!$M663)&lt;=5,"YES","NO")</f>
        <v>YES</v>
      </c>
    </row>
    <row r="664" spans="1:21" x14ac:dyDescent="0.25">
      <c r="A664" s="89">
        <v>515</v>
      </c>
      <c r="B664" s="90">
        <v>5547550728</v>
      </c>
      <c r="C664" s="91">
        <v>45722</v>
      </c>
      <c r="D664" s="91">
        <v>45720</v>
      </c>
      <c r="E664" s="91">
        <v>45722</v>
      </c>
      <c r="F664" s="90">
        <v>249895996</v>
      </c>
      <c r="G664" s="92">
        <v>38</v>
      </c>
      <c r="H664" s="101" t="s">
        <v>14</v>
      </c>
      <c r="I664" s="93">
        <v>7730419969</v>
      </c>
      <c r="J664" s="94">
        <v>45769</v>
      </c>
      <c r="K664" s="90" t="s">
        <v>15</v>
      </c>
      <c r="L664" s="90" t="s">
        <v>16</v>
      </c>
      <c r="M664" s="91">
        <v>45718</v>
      </c>
      <c r="N664" s="91">
        <v>45749</v>
      </c>
      <c r="O664" s="95">
        <f t="shared" si="67"/>
        <v>3</v>
      </c>
      <c r="P664" s="95">
        <f>MONTH('RAW DATA'!$J664)</f>
        <v>4</v>
      </c>
      <c r="Q664" s="95" t="str">
        <f t="shared" si="68"/>
        <v>ICB</v>
      </c>
      <c r="R664" s="96" t="str">
        <f t="shared" si="69"/>
        <v>CHINA</v>
      </c>
      <c r="S664" s="90" t="str">
        <f>IF(OR('RAW DATA'!$D664="",'RAW DATA'!$C664='RAW DATA'!$D664),"NO",IF('RAW DATA'!$C664&lt;'RAW DATA'!$D664,"YES","NO"))</f>
        <v>NO</v>
      </c>
      <c r="T664" s="96" t="str">
        <f>IF('RAW DATA'!$D664='RAW DATA'!$E664,"YES","NO")</f>
        <v>NO</v>
      </c>
      <c r="U664" s="95" t="str">
        <f>IF(('RAW DATA'!$D664-'RAW DATA'!$M664)&lt;=5,"YES","NO")</f>
        <v>YES</v>
      </c>
    </row>
    <row r="665" spans="1:21" x14ac:dyDescent="0.25">
      <c r="A665" s="77">
        <v>515</v>
      </c>
      <c r="B665" s="74">
        <v>5547550731</v>
      </c>
      <c r="C665" s="76">
        <v>45722</v>
      </c>
      <c r="D665" s="76">
        <v>45720</v>
      </c>
      <c r="E665" s="76">
        <v>45722</v>
      </c>
      <c r="F665" s="74">
        <v>249895996</v>
      </c>
      <c r="G665" s="82">
        <v>13688</v>
      </c>
      <c r="H665" s="102" t="s">
        <v>14</v>
      </c>
      <c r="I665" s="83">
        <v>7730419969</v>
      </c>
      <c r="J665" s="84">
        <v>45769</v>
      </c>
      <c r="K665" s="74" t="s">
        <v>15</v>
      </c>
      <c r="L665" s="74" t="s">
        <v>16</v>
      </c>
      <c r="M665" s="76">
        <v>45718</v>
      </c>
      <c r="N665" s="76">
        <v>45749</v>
      </c>
      <c r="O665" s="73">
        <f t="shared" si="67"/>
        <v>3</v>
      </c>
      <c r="P665" s="73">
        <f>MONTH('RAW DATA'!$J665)</f>
        <v>4</v>
      </c>
      <c r="Q665" s="73" t="str">
        <f t="shared" si="68"/>
        <v>ICB</v>
      </c>
      <c r="R665" s="75" t="str">
        <f t="shared" si="69"/>
        <v>CHINA</v>
      </c>
      <c r="S665" s="74" t="str">
        <f>IF(OR('RAW DATA'!$D665="",'RAW DATA'!$C665='RAW DATA'!$D665),"NO",IF('RAW DATA'!$C665&lt;'RAW DATA'!$D665,"YES","NO"))</f>
        <v>NO</v>
      </c>
      <c r="T665" s="75" t="str">
        <f>IF('RAW DATA'!$D665='RAW DATA'!$E665,"YES","NO")</f>
        <v>NO</v>
      </c>
      <c r="U665" s="73" t="str">
        <f>IF(('RAW DATA'!$D665-'RAW DATA'!$M665)&lt;=5,"YES","NO")</f>
        <v>YES</v>
      </c>
    </row>
    <row r="666" spans="1:21" x14ac:dyDescent="0.25">
      <c r="A666" s="89">
        <v>515</v>
      </c>
      <c r="B666" s="90">
        <v>5547550741</v>
      </c>
      <c r="C666" s="91">
        <v>45722</v>
      </c>
      <c r="D666" s="91">
        <v>45720</v>
      </c>
      <c r="E666" s="91">
        <v>45722</v>
      </c>
      <c r="F666" s="90">
        <v>249895996</v>
      </c>
      <c r="G666" s="92">
        <v>2815</v>
      </c>
      <c r="H666" s="101" t="s">
        <v>14</v>
      </c>
      <c r="I666" s="93">
        <v>7730419969</v>
      </c>
      <c r="J666" s="94">
        <v>45769</v>
      </c>
      <c r="K666" s="90" t="s">
        <v>15</v>
      </c>
      <c r="L666" s="90" t="s">
        <v>16</v>
      </c>
      <c r="M666" s="91">
        <v>45718</v>
      </c>
      <c r="N666" s="91">
        <v>45749</v>
      </c>
      <c r="O666" s="95">
        <f t="shared" si="67"/>
        <v>3</v>
      </c>
      <c r="P666" s="95">
        <f>MONTH('RAW DATA'!$J666)</f>
        <v>4</v>
      </c>
      <c r="Q666" s="95" t="str">
        <f t="shared" si="68"/>
        <v>ICB</v>
      </c>
      <c r="R666" s="96" t="str">
        <f t="shared" si="69"/>
        <v>CHINA</v>
      </c>
      <c r="S666" s="90" t="str">
        <f>IF(OR('RAW DATA'!$D666="",'RAW DATA'!$C666='RAW DATA'!$D666),"NO",IF('RAW DATA'!$C666&lt;'RAW DATA'!$D666,"YES","NO"))</f>
        <v>NO</v>
      </c>
      <c r="T666" s="96" t="str">
        <f>IF('RAW DATA'!$D666='RAW DATA'!$E666,"YES","NO")</f>
        <v>NO</v>
      </c>
      <c r="U666" s="95" t="str">
        <f>IF(('RAW DATA'!$D666-'RAW DATA'!$M666)&lt;=5,"YES","NO")</f>
        <v>YES</v>
      </c>
    </row>
    <row r="667" spans="1:21" x14ac:dyDescent="0.25">
      <c r="A667" s="77">
        <v>71</v>
      </c>
      <c r="B667" s="74">
        <v>5282798327</v>
      </c>
      <c r="C667" s="76">
        <v>45785</v>
      </c>
      <c r="D667" s="76">
        <v>45712</v>
      </c>
      <c r="E667" s="76">
        <v>45785</v>
      </c>
      <c r="F667" s="74">
        <v>249967590</v>
      </c>
      <c r="G667" s="82">
        <v>2754</v>
      </c>
      <c r="H667" s="102" t="s">
        <v>14</v>
      </c>
      <c r="I667" s="83">
        <v>7730426924</v>
      </c>
      <c r="J667" s="84">
        <v>45818</v>
      </c>
      <c r="K667" s="74" t="s">
        <v>15</v>
      </c>
      <c r="L667" s="74" t="s">
        <v>134</v>
      </c>
      <c r="M667" s="76">
        <v>45709.5</v>
      </c>
      <c r="N667" s="76">
        <v>45749.291666666664</v>
      </c>
      <c r="O667" s="73">
        <f t="shared" si="67"/>
        <v>2</v>
      </c>
      <c r="P667" s="73">
        <f>MONTH('RAW DATA'!$J667)</f>
        <v>6</v>
      </c>
      <c r="Q667" s="73" t="str">
        <f t="shared" si="68"/>
        <v>ICB</v>
      </c>
      <c r="R667" s="75" t="str">
        <f t="shared" si="69"/>
        <v>CHINA</v>
      </c>
      <c r="S667" s="74" t="str">
        <f>IF(OR('RAW DATA'!$D667="",'RAW DATA'!$C667='RAW DATA'!$D667),"NO",IF('RAW DATA'!$C667&lt;'RAW DATA'!$D667,"YES","NO"))</f>
        <v>NO</v>
      </c>
      <c r="T667" s="75" t="str">
        <f>IF('RAW DATA'!$D667='RAW DATA'!$E667,"YES","NO")</f>
        <v>NO</v>
      </c>
      <c r="U667" s="73" t="str">
        <f>IF(('RAW DATA'!$D667-'RAW DATA'!$M667)&lt;=5,"YES","NO")</f>
        <v>YES</v>
      </c>
    </row>
    <row r="668" spans="1:21" x14ac:dyDescent="0.25">
      <c r="A668" s="89">
        <v>71</v>
      </c>
      <c r="B668" s="90">
        <v>5282798329</v>
      </c>
      <c r="C668" s="91">
        <v>45785</v>
      </c>
      <c r="D668" s="91">
        <v>45712</v>
      </c>
      <c r="E668" s="91">
        <v>45785</v>
      </c>
      <c r="F668" s="90">
        <v>249967590</v>
      </c>
      <c r="G668" s="92">
        <v>2754</v>
      </c>
      <c r="H668" s="101" t="s">
        <v>14</v>
      </c>
      <c r="I668" s="93">
        <v>7730426924</v>
      </c>
      <c r="J668" s="94">
        <v>45818</v>
      </c>
      <c r="K668" s="90" t="s">
        <v>15</v>
      </c>
      <c r="L668" s="90" t="s">
        <v>134</v>
      </c>
      <c r="M668" s="91">
        <v>45709.5</v>
      </c>
      <c r="N668" s="91">
        <v>45749.291666666664</v>
      </c>
      <c r="O668" s="95">
        <f t="shared" si="67"/>
        <v>2</v>
      </c>
      <c r="P668" s="95">
        <f>MONTH('RAW DATA'!$J668)</f>
        <v>6</v>
      </c>
      <c r="Q668" s="95" t="str">
        <f t="shared" si="68"/>
        <v>ICB</v>
      </c>
      <c r="R668" s="96" t="str">
        <f t="shared" si="69"/>
        <v>CHINA</v>
      </c>
      <c r="S668" s="90" t="str">
        <f>IF(OR('RAW DATA'!$D668="",'RAW DATA'!$C668='RAW DATA'!$D668),"NO",IF('RAW DATA'!$C668&lt;'RAW DATA'!$D668,"YES","NO"))</f>
        <v>NO</v>
      </c>
      <c r="T668" s="96" t="str">
        <f>IF('RAW DATA'!$D668='RAW DATA'!$E668,"YES","NO")</f>
        <v>NO</v>
      </c>
      <c r="U668" s="95" t="str">
        <f>IF(('RAW DATA'!$D668-'RAW DATA'!$M668)&lt;=5,"YES","NO")</f>
        <v>YES</v>
      </c>
    </row>
    <row r="669" spans="1:21" x14ac:dyDescent="0.25">
      <c r="A669" s="77">
        <v>71</v>
      </c>
      <c r="B669" s="74">
        <v>5282798331</v>
      </c>
      <c r="C669" s="76">
        <v>45785</v>
      </c>
      <c r="D669" s="76">
        <v>45712</v>
      </c>
      <c r="E669" s="76">
        <v>45785</v>
      </c>
      <c r="F669" s="74">
        <v>249967590</v>
      </c>
      <c r="G669" s="82">
        <v>2754</v>
      </c>
      <c r="H669" s="102" t="s">
        <v>14</v>
      </c>
      <c r="I669" s="83">
        <v>7730426924</v>
      </c>
      <c r="J669" s="84">
        <v>45818</v>
      </c>
      <c r="K669" s="74" t="s">
        <v>15</v>
      </c>
      <c r="L669" s="74" t="s">
        <v>134</v>
      </c>
      <c r="M669" s="76">
        <v>45709.5</v>
      </c>
      <c r="N669" s="76">
        <v>45749.291666666664</v>
      </c>
      <c r="O669" s="73">
        <f t="shared" si="67"/>
        <v>2</v>
      </c>
      <c r="P669" s="73">
        <f>MONTH('RAW DATA'!$J669)</f>
        <v>6</v>
      </c>
      <c r="Q669" s="73" t="str">
        <f t="shared" si="68"/>
        <v>ICB</v>
      </c>
      <c r="R669" s="75" t="str">
        <f t="shared" si="69"/>
        <v>CHINA</v>
      </c>
      <c r="S669" s="74" t="str">
        <f>IF(OR('RAW DATA'!$D669="",'RAW DATA'!$C669='RAW DATA'!$D669),"NO",IF('RAW DATA'!$C669&lt;'RAW DATA'!$D669,"YES","NO"))</f>
        <v>NO</v>
      </c>
      <c r="T669" s="75" t="str">
        <f>IF('RAW DATA'!$D669='RAW DATA'!$E669,"YES","NO")</f>
        <v>NO</v>
      </c>
      <c r="U669" s="73" t="str">
        <f>IF(('RAW DATA'!$D669-'RAW DATA'!$M669)&lt;=5,"YES","NO")</f>
        <v>YES</v>
      </c>
    </row>
    <row r="670" spans="1:21" x14ac:dyDescent="0.25">
      <c r="A670" s="89">
        <v>71</v>
      </c>
      <c r="B670" s="90">
        <v>5282798332</v>
      </c>
      <c r="C670" s="91">
        <v>45785</v>
      </c>
      <c r="D670" s="91">
        <v>45712</v>
      </c>
      <c r="E670" s="91">
        <v>45785</v>
      </c>
      <c r="F670" s="90">
        <v>249967590</v>
      </c>
      <c r="G670" s="92">
        <v>2754</v>
      </c>
      <c r="H670" s="101" t="s">
        <v>14</v>
      </c>
      <c r="I670" s="93">
        <v>7730426924</v>
      </c>
      <c r="J670" s="94">
        <v>45818</v>
      </c>
      <c r="K670" s="90" t="s">
        <v>15</v>
      </c>
      <c r="L670" s="90" t="s">
        <v>134</v>
      </c>
      <c r="M670" s="91">
        <v>45709.5</v>
      </c>
      <c r="N670" s="91">
        <v>45749.291666666664</v>
      </c>
      <c r="O670" s="95">
        <f t="shared" si="67"/>
        <v>2</v>
      </c>
      <c r="P670" s="95">
        <f>MONTH('RAW DATA'!$J670)</f>
        <v>6</v>
      </c>
      <c r="Q670" s="95" t="str">
        <f t="shared" si="68"/>
        <v>ICB</v>
      </c>
      <c r="R670" s="96" t="str">
        <f t="shared" si="69"/>
        <v>CHINA</v>
      </c>
      <c r="S670" s="90" t="str">
        <f>IF(OR('RAW DATA'!$D670="",'RAW DATA'!$C670='RAW DATA'!$D670),"NO",IF('RAW DATA'!$C670&lt;'RAW DATA'!$D670,"YES","NO"))</f>
        <v>NO</v>
      </c>
      <c r="T670" s="96" t="str">
        <f>IF('RAW DATA'!$D670='RAW DATA'!$E670,"YES","NO")</f>
        <v>NO</v>
      </c>
      <c r="U670" s="95" t="str">
        <f>IF(('RAW DATA'!$D670-'RAW DATA'!$M670)&lt;=5,"YES","NO")</f>
        <v>YES</v>
      </c>
    </row>
    <row r="671" spans="1:21" x14ac:dyDescent="0.25">
      <c r="A671" s="77">
        <v>71</v>
      </c>
      <c r="B671" s="74">
        <v>5282798333</v>
      </c>
      <c r="C671" s="76">
        <v>45785</v>
      </c>
      <c r="D671" s="76">
        <v>45712</v>
      </c>
      <c r="E671" s="76">
        <v>45785</v>
      </c>
      <c r="F671" s="74">
        <v>249967590</v>
      </c>
      <c r="G671" s="82">
        <v>2754</v>
      </c>
      <c r="H671" s="102" t="s">
        <v>14</v>
      </c>
      <c r="I671" s="83">
        <v>7730426924</v>
      </c>
      <c r="J671" s="84">
        <v>45818</v>
      </c>
      <c r="K671" s="74" t="s">
        <v>15</v>
      </c>
      <c r="L671" s="74" t="s">
        <v>134</v>
      </c>
      <c r="M671" s="76">
        <v>45709.5</v>
      </c>
      <c r="N671" s="76">
        <v>45749.291666666664</v>
      </c>
      <c r="O671" s="73">
        <f t="shared" si="67"/>
        <v>2</v>
      </c>
      <c r="P671" s="73">
        <f>MONTH('RAW DATA'!$J671)</f>
        <v>6</v>
      </c>
      <c r="Q671" s="73" t="str">
        <f t="shared" si="68"/>
        <v>ICB</v>
      </c>
      <c r="R671" s="75" t="str">
        <f t="shared" si="69"/>
        <v>CHINA</v>
      </c>
      <c r="S671" s="74" t="str">
        <f>IF(OR('RAW DATA'!$D671="",'RAW DATA'!$C671='RAW DATA'!$D671),"NO",IF('RAW DATA'!$C671&lt;'RAW DATA'!$D671,"YES","NO"))</f>
        <v>NO</v>
      </c>
      <c r="T671" s="75" t="str">
        <f>IF('RAW DATA'!$D671='RAW DATA'!$E671,"YES","NO")</f>
        <v>NO</v>
      </c>
      <c r="U671" s="73" t="str">
        <f>IF(('RAW DATA'!$D671-'RAW DATA'!$M671)&lt;=5,"YES","NO")</f>
        <v>YES</v>
      </c>
    </row>
    <row r="672" spans="1:21" x14ac:dyDescent="0.25">
      <c r="A672" s="89">
        <v>71</v>
      </c>
      <c r="B672" s="90">
        <v>5282811850</v>
      </c>
      <c r="C672" s="91">
        <v>45785</v>
      </c>
      <c r="D672" s="91">
        <v>45719</v>
      </c>
      <c r="E672" s="91">
        <v>45785</v>
      </c>
      <c r="F672" s="90">
        <v>248675985</v>
      </c>
      <c r="G672" s="92">
        <v>27607</v>
      </c>
      <c r="H672" s="101" t="s">
        <v>14</v>
      </c>
      <c r="I672" s="93">
        <v>7730426924</v>
      </c>
      <c r="J672" s="94">
        <v>45818</v>
      </c>
      <c r="K672" s="90" t="s">
        <v>15</v>
      </c>
      <c r="L672" s="90" t="s">
        <v>134</v>
      </c>
      <c r="M672" s="91">
        <v>45716.625</v>
      </c>
      <c r="N672" s="91">
        <v>45749.791666666664</v>
      </c>
      <c r="O672" s="95">
        <f t="shared" si="67"/>
        <v>3</v>
      </c>
      <c r="P672" s="95">
        <f>MONTH('RAW DATA'!$J672)</f>
        <v>6</v>
      </c>
      <c r="Q672" s="95" t="str">
        <f t="shared" si="68"/>
        <v>ICB</v>
      </c>
      <c r="R672" s="96" t="str">
        <f t="shared" si="69"/>
        <v>CHINA</v>
      </c>
      <c r="S672" s="90" t="str">
        <f>IF(OR('RAW DATA'!$D672="",'RAW DATA'!$C672='RAW DATA'!$D672),"NO",IF('RAW DATA'!$C672&lt;'RAW DATA'!$D672,"YES","NO"))</f>
        <v>NO</v>
      </c>
      <c r="T672" s="96" t="str">
        <f>IF('RAW DATA'!$D672='RAW DATA'!$E672,"YES","NO")</f>
        <v>NO</v>
      </c>
      <c r="U672" s="95" t="str">
        <f>IF(('RAW DATA'!$D672-'RAW DATA'!$M672)&lt;=5,"YES","NO")</f>
        <v>YES</v>
      </c>
    </row>
    <row r="673" spans="1:21" x14ac:dyDescent="0.25">
      <c r="A673" s="77">
        <v>71</v>
      </c>
      <c r="B673" s="74">
        <v>5282811857</v>
      </c>
      <c r="C673" s="76">
        <v>45785</v>
      </c>
      <c r="D673" s="76">
        <v>45719</v>
      </c>
      <c r="E673" s="76">
        <v>45785</v>
      </c>
      <c r="F673" s="74">
        <v>248675985</v>
      </c>
      <c r="G673" s="82">
        <v>962</v>
      </c>
      <c r="H673" s="102" t="s">
        <v>14</v>
      </c>
      <c r="I673" s="83">
        <v>7730426924</v>
      </c>
      <c r="J673" s="84">
        <v>45818</v>
      </c>
      <c r="K673" s="74" t="s">
        <v>15</v>
      </c>
      <c r="L673" s="74" t="s">
        <v>134</v>
      </c>
      <c r="M673" s="76">
        <v>45716.625</v>
      </c>
      <c r="N673" s="76">
        <v>45749.791666666664</v>
      </c>
      <c r="O673" s="73">
        <f t="shared" ref="O673:O717" si="70">IF(D673="", "", IF(YEAR(D673)=2024, "", MONTH(D673)))</f>
        <v>3</v>
      </c>
      <c r="P673" s="73">
        <f>MONTH('RAW DATA'!$J673)</f>
        <v>6</v>
      </c>
      <c r="Q673" s="73" t="str">
        <f t="shared" ref="Q673:Q717" si="71">IF(OR(A673=71,A673=1595,A673=1588,A673=1594,A673=3547,A673=1571,A673=1538,A673=1570,A673=1569,A673=1590,A673=1591,A673=1589,A673=515,A673=1572,A673=3546,A673=1592,A673=3548,A673=122,A673=10171,A673=40,A673=35,A673=95,A673=381,A673=136,A673=375),"ICB","Vendor")</f>
        <v>ICB</v>
      </c>
      <c r="R673" s="75" t="str">
        <f t="shared" ref="R673:R717" si="72">IF(OR(A673=71,A673=515,A673=1592,A673=1589,A673=1591,A673=1571,A673=1572),"CHINA",IF(A673=35,"POLAND",
IF(A673=10171,"VIETNAM",
IF(A673=381,"TURKEY",
IF(A673=375,"CAMBODIA",
IF(A673=40,"AUSTRALIA",""))))))</f>
        <v>CHINA</v>
      </c>
      <c r="S673" s="74" t="str">
        <f>IF(OR('RAW DATA'!$D673="",'RAW DATA'!$C673='RAW DATA'!$D673),"NO",IF('RAW DATA'!$C673&lt;'RAW DATA'!$D673,"YES","NO"))</f>
        <v>NO</v>
      </c>
      <c r="T673" s="75" t="str">
        <f>IF('RAW DATA'!$D673='RAW DATA'!$E673,"YES","NO")</f>
        <v>NO</v>
      </c>
      <c r="U673" s="73" t="str">
        <f>IF(('RAW DATA'!$D673-'RAW DATA'!$M673)&lt;=5,"YES","NO")</f>
        <v>YES</v>
      </c>
    </row>
    <row r="674" spans="1:21" x14ac:dyDescent="0.25">
      <c r="A674" s="89">
        <v>71</v>
      </c>
      <c r="B674" s="90">
        <v>5282811859</v>
      </c>
      <c r="C674" s="91">
        <v>45785</v>
      </c>
      <c r="D674" s="91">
        <v>45719</v>
      </c>
      <c r="E674" s="91">
        <v>45785</v>
      </c>
      <c r="F674" s="90">
        <v>248675985</v>
      </c>
      <c r="G674" s="92">
        <v>782</v>
      </c>
      <c r="H674" s="101" t="s">
        <v>14</v>
      </c>
      <c r="I674" s="93">
        <v>7730426924</v>
      </c>
      <c r="J674" s="94">
        <v>45818</v>
      </c>
      <c r="K674" s="90" t="s">
        <v>15</v>
      </c>
      <c r="L674" s="90" t="s">
        <v>134</v>
      </c>
      <c r="M674" s="91">
        <v>45716.625</v>
      </c>
      <c r="N674" s="91">
        <v>45749.791666666664</v>
      </c>
      <c r="O674" s="95">
        <f t="shared" si="70"/>
        <v>3</v>
      </c>
      <c r="P674" s="95">
        <f>MONTH('RAW DATA'!$J674)</f>
        <v>6</v>
      </c>
      <c r="Q674" s="95" t="str">
        <f t="shared" si="71"/>
        <v>ICB</v>
      </c>
      <c r="R674" s="96" t="str">
        <f t="shared" si="72"/>
        <v>CHINA</v>
      </c>
      <c r="S674" s="90" t="str">
        <f>IF(OR('RAW DATA'!$D674="",'RAW DATA'!$C674='RAW DATA'!$D674),"NO",IF('RAW DATA'!$C674&lt;'RAW DATA'!$D674,"YES","NO"))</f>
        <v>NO</v>
      </c>
      <c r="T674" s="96" t="str">
        <f>IF('RAW DATA'!$D674='RAW DATA'!$E674,"YES","NO")</f>
        <v>NO</v>
      </c>
      <c r="U674" s="95" t="str">
        <f>IF(('RAW DATA'!$D674-'RAW DATA'!$M674)&lt;=5,"YES","NO")</f>
        <v>YES</v>
      </c>
    </row>
    <row r="675" spans="1:21" x14ac:dyDescent="0.25">
      <c r="A675" s="77">
        <v>71</v>
      </c>
      <c r="B675" s="74">
        <v>5282811967</v>
      </c>
      <c r="C675" s="76">
        <v>45785</v>
      </c>
      <c r="D675" s="76">
        <v>45719</v>
      </c>
      <c r="E675" s="76">
        <v>45785</v>
      </c>
      <c r="F675" s="74">
        <v>248675985</v>
      </c>
      <c r="G675" s="82">
        <v>52174</v>
      </c>
      <c r="H675" s="102" t="s">
        <v>14</v>
      </c>
      <c r="I675" s="83">
        <v>7730426924</v>
      </c>
      <c r="J675" s="84">
        <v>45818</v>
      </c>
      <c r="K675" s="74" t="s">
        <v>15</v>
      </c>
      <c r="L675" s="74" t="s">
        <v>134</v>
      </c>
      <c r="M675" s="76">
        <v>45716.625</v>
      </c>
      <c r="N675" s="76">
        <v>45749.791666666664</v>
      </c>
      <c r="O675" s="73">
        <f t="shared" si="70"/>
        <v>3</v>
      </c>
      <c r="P675" s="73">
        <f>MONTH('RAW DATA'!$J675)</f>
        <v>6</v>
      </c>
      <c r="Q675" s="73" t="str">
        <f t="shared" si="71"/>
        <v>ICB</v>
      </c>
      <c r="R675" s="75" t="str">
        <f t="shared" si="72"/>
        <v>CHINA</v>
      </c>
      <c r="S675" s="74" t="str">
        <f>IF(OR('RAW DATA'!$D675="",'RAW DATA'!$C675='RAW DATA'!$D675),"NO",IF('RAW DATA'!$C675&lt;'RAW DATA'!$D675,"YES","NO"))</f>
        <v>NO</v>
      </c>
      <c r="T675" s="75" t="str">
        <f>IF('RAW DATA'!$D675='RAW DATA'!$E675,"YES","NO")</f>
        <v>NO</v>
      </c>
      <c r="U675" s="73" t="str">
        <f>IF(('RAW DATA'!$D675-'RAW DATA'!$M675)&lt;=5,"YES","NO")</f>
        <v>YES</v>
      </c>
    </row>
    <row r="676" spans="1:21" x14ac:dyDescent="0.25">
      <c r="A676" s="89">
        <v>71</v>
      </c>
      <c r="B676" s="90">
        <v>5282812104</v>
      </c>
      <c r="C676" s="91">
        <v>45785</v>
      </c>
      <c r="D676" s="91">
        <v>45719</v>
      </c>
      <c r="E676" s="91">
        <v>45785</v>
      </c>
      <c r="F676" s="90">
        <v>249967207</v>
      </c>
      <c r="G676" s="92">
        <v>17727</v>
      </c>
      <c r="H676" s="101" t="s">
        <v>14</v>
      </c>
      <c r="I676" s="93">
        <v>7730426924</v>
      </c>
      <c r="J676" s="94">
        <v>45818</v>
      </c>
      <c r="K676" s="90" t="s">
        <v>15</v>
      </c>
      <c r="L676" s="90" t="s">
        <v>134</v>
      </c>
      <c r="M676" s="91">
        <v>45716.625</v>
      </c>
      <c r="N676" s="91">
        <v>45749.791666666664</v>
      </c>
      <c r="O676" s="95">
        <f t="shared" si="70"/>
        <v>3</v>
      </c>
      <c r="P676" s="95">
        <f>MONTH('RAW DATA'!$J676)</f>
        <v>6</v>
      </c>
      <c r="Q676" s="95" t="str">
        <f t="shared" si="71"/>
        <v>ICB</v>
      </c>
      <c r="R676" s="96" t="str">
        <f t="shared" si="72"/>
        <v>CHINA</v>
      </c>
      <c r="S676" s="90" t="str">
        <f>IF(OR('RAW DATA'!$D676="",'RAW DATA'!$C676='RAW DATA'!$D676),"NO",IF('RAW DATA'!$C676&lt;'RAW DATA'!$D676,"YES","NO"))</f>
        <v>NO</v>
      </c>
      <c r="T676" s="96" t="str">
        <f>IF('RAW DATA'!$D676='RAW DATA'!$E676,"YES","NO")</f>
        <v>NO</v>
      </c>
      <c r="U676" s="95" t="str">
        <f>IF(('RAW DATA'!$D676-'RAW DATA'!$M676)&lt;=5,"YES","NO")</f>
        <v>YES</v>
      </c>
    </row>
    <row r="677" spans="1:21" x14ac:dyDescent="0.25">
      <c r="A677" s="77">
        <v>71</v>
      </c>
      <c r="B677" s="74">
        <v>5282812105</v>
      </c>
      <c r="C677" s="76">
        <v>45785</v>
      </c>
      <c r="D677" s="76">
        <v>45719</v>
      </c>
      <c r="E677" s="76">
        <v>45785</v>
      </c>
      <c r="F677" s="74">
        <v>249967207</v>
      </c>
      <c r="G677" s="82">
        <v>165</v>
      </c>
      <c r="H677" s="102" t="s">
        <v>14</v>
      </c>
      <c r="I677" s="83">
        <v>7730426924</v>
      </c>
      <c r="J677" s="84">
        <v>45818</v>
      </c>
      <c r="K677" s="74" t="s">
        <v>15</v>
      </c>
      <c r="L677" s="74" t="s">
        <v>134</v>
      </c>
      <c r="M677" s="76">
        <v>45716.625</v>
      </c>
      <c r="N677" s="76">
        <v>45749.791666666664</v>
      </c>
      <c r="O677" s="73">
        <f t="shared" si="70"/>
        <v>3</v>
      </c>
      <c r="P677" s="73">
        <f>MONTH('RAW DATA'!$J677)</f>
        <v>6</v>
      </c>
      <c r="Q677" s="73" t="str">
        <f t="shared" si="71"/>
        <v>ICB</v>
      </c>
      <c r="R677" s="75" t="str">
        <f t="shared" si="72"/>
        <v>CHINA</v>
      </c>
      <c r="S677" s="74" t="str">
        <f>IF(OR('RAW DATA'!$D677="",'RAW DATA'!$C677='RAW DATA'!$D677),"NO",IF('RAW DATA'!$C677&lt;'RAW DATA'!$D677,"YES","NO"))</f>
        <v>NO</v>
      </c>
      <c r="T677" s="75" t="str">
        <f>IF('RAW DATA'!$D677='RAW DATA'!$E677,"YES","NO")</f>
        <v>NO</v>
      </c>
      <c r="U677" s="73" t="str">
        <f>IF(('RAW DATA'!$D677-'RAW DATA'!$M677)&lt;=5,"YES","NO")</f>
        <v>YES</v>
      </c>
    </row>
    <row r="678" spans="1:21" x14ac:dyDescent="0.25">
      <c r="A678" s="89">
        <v>10171</v>
      </c>
      <c r="B678" s="90">
        <v>5481514963</v>
      </c>
      <c r="C678" s="91">
        <v>45722</v>
      </c>
      <c r="D678" s="91">
        <v>45722</v>
      </c>
      <c r="E678" s="91">
        <v>45722</v>
      </c>
      <c r="F678" s="90">
        <v>247920878</v>
      </c>
      <c r="G678" s="92">
        <v>26514</v>
      </c>
      <c r="H678" s="101" t="s">
        <v>14</v>
      </c>
      <c r="I678" s="93">
        <v>7730419969</v>
      </c>
      <c r="J678" s="94">
        <v>45769</v>
      </c>
      <c r="K678" s="90" t="s">
        <v>15</v>
      </c>
      <c r="L678" s="90" t="s">
        <v>16</v>
      </c>
      <c r="M678" s="91">
        <v>45719</v>
      </c>
      <c r="N678" s="91">
        <v>45751</v>
      </c>
      <c r="O678" s="95">
        <f t="shared" si="70"/>
        <v>3</v>
      </c>
      <c r="P678" s="95">
        <f>MONTH('RAW DATA'!$J678)</f>
        <v>4</v>
      </c>
      <c r="Q678" s="95" t="str">
        <f t="shared" si="71"/>
        <v>ICB</v>
      </c>
      <c r="R678" s="96" t="str">
        <f t="shared" si="72"/>
        <v>VIETNAM</v>
      </c>
      <c r="S678" s="90" t="str">
        <f>IF(OR('RAW DATA'!$D678="",'RAW DATA'!$C678='RAW DATA'!$D678),"NO",IF('RAW DATA'!$C678&lt;'RAW DATA'!$D678,"YES","NO"))</f>
        <v>NO</v>
      </c>
      <c r="T678" s="96" t="str">
        <f>IF('RAW DATA'!$D678='RAW DATA'!$E678,"YES","NO")</f>
        <v>YES</v>
      </c>
      <c r="U678" s="95" t="str">
        <f>IF(('RAW DATA'!$D678-'RAW DATA'!$M678)&lt;=5,"YES","NO")</f>
        <v>YES</v>
      </c>
    </row>
    <row r="679" spans="1:21" x14ac:dyDescent="0.25">
      <c r="A679" s="77">
        <v>515</v>
      </c>
      <c r="B679" s="74">
        <v>5775754259</v>
      </c>
      <c r="C679" s="76">
        <v>45722</v>
      </c>
      <c r="D679" s="76">
        <v>45716</v>
      </c>
      <c r="E679" s="76">
        <v>45722</v>
      </c>
      <c r="F679" s="74">
        <v>248231180</v>
      </c>
      <c r="G679" s="82">
        <v>232</v>
      </c>
      <c r="H679" s="102" t="s">
        <v>14</v>
      </c>
      <c r="I679" s="83">
        <v>7730419969</v>
      </c>
      <c r="J679" s="84">
        <v>45769</v>
      </c>
      <c r="K679" s="74" t="s">
        <v>15</v>
      </c>
      <c r="L679" s="74" t="s">
        <v>16</v>
      </c>
      <c r="M679" s="76">
        <v>45714</v>
      </c>
      <c r="N679" s="76">
        <v>45751</v>
      </c>
      <c r="O679" s="73">
        <f t="shared" si="70"/>
        <v>2</v>
      </c>
      <c r="P679" s="73">
        <f>MONTH('RAW DATA'!$J679)</f>
        <v>4</v>
      </c>
      <c r="Q679" s="73" t="str">
        <f t="shared" si="71"/>
        <v>ICB</v>
      </c>
      <c r="R679" s="75" t="str">
        <f t="shared" si="72"/>
        <v>CHINA</v>
      </c>
      <c r="S679" s="74" t="str">
        <f>IF(OR('RAW DATA'!$D679="",'RAW DATA'!$C679='RAW DATA'!$D679),"NO",IF('RAW DATA'!$C679&lt;'RAW DATA'!$D679,"YES","NO"))</f>
        <v>NO</v>
      </c>
      <c r="T679" s="75" t="str">
        <f>IF('RAW DATA'!$D679='RAW DATA'!$E679,"YES","NO")</f>
        <v>NO</v>
      </c>
      <c r="U679" s="73" t="str">
        <f>IF(('RAW DATA'!$D679-'RAW DATA'!$M679)&lt;=5,"YES","NO")</f>
        <v>YES</v>
      </c>
    </row>
    <row r="680" spans="1:21" x14ac:dyDescent="0.25">
      <c r="A680" s="89">
        <v>515</v>
      </c>
      <c r="B680" s="90">
        <v>5547554436</v>
      </c>
      <c r="C680" s="91">
        <v>45735</v>
      </c>
      <c r="D680" s="91">
        <v>45721</v>
      </c>
      <c r="E680" s="91">
        <v>45735</v>
      </c>
      <c r="F680" s="90">
        <v>249896000</v>
      </c>
      <c r="G680" s="92">
        <v>8184</v>
      </c>
      <c r="H680" s="101" t="s">
        <v>14</v>
      </c>
      <c r="I680" s="93">
        <v>7730419969</v>
      </c>
      <c r="J680" s="94">
        <v>45769</v>
      </c>
      <c r="K680" s="90" t="s">
        <v>15</v>
      </c>
      <c r="L680" s="90" t="s">
        <v>16</v>
      </c>
      <c r="M680" s="91">
        <v>45717</v>
      </c>
      <c r="N680" s="91">
        <v>45752</v>
      </c>
      <c r="O680" s="95">
        <f t="shared" si="70"/>
        <v>3</v>
      </c>
      <c r="P680" s="95">
        <f>MONTH('RAW DATA'!$J680)</f>
        <v>4</v>
      </c>
      <c r="Q680" s="95" t="str">
        <f t="shared" si="71"/>
        <v>ICB</v>
      </c>
      <c r="R680" s="96" t="str">
        <f t="shared" si="72"/>
        <v>CHINA</v>
      </c>
      <c r="S680" s="90" t="str">
        <f>IF(OR('RAW DATA'!$D680="",'RAW DATA'!$C680='RAW DATA'!$D680),"NO",IF('RAW DATA'!$C680&lt;'RAW DATA'!$D680,"YES","NO"))</f>
        <v>NO</v>
      </c>
      <c r="T680" s="96" t="str">
        <f>IF('RAW DATA'!$D680='RAW DATA'!$E680,"YES","NO")</f>
        <v>NO</v>
      </c>
      <c r="U680" s="95" t="str">
        <f>IF(('RAW DATA'!$D680-'RAW DATA'!$M680)&lt;=5,"YES","NO")</f>
        <v>YES</v>
      </c>
    </row>
    <row r="681" spans="1:21" x14ac:dyDescent="0.25">
      <c r="A681" s="77">
        <v>71</v>
      </c>
      <c r="B681" s="74">
        <v>5282812091</v>
      </c>
      <c r="C681" s="76">
        <v>45785</v>
      </c>
      <c r="D681" s="76">
        <v>45719</v>
      </c>
      <c r="E681" s="76">
        <v>45785</v>
      </c>
      <c r="F681" s="74">
        <v>249890482</v>
      </c>
      <c r="G681" s="82">
        <v>416</v>
      </c>
      <c r="H681" s="102" t="s">
        <v>14</v>
      </c>
      <c r="I681" s="83">
        <v>7730426924</v>
      </c>
      <c r="J681" s="84">
        <v>45818</v>
      </c>
      <c r="K681" s="74" t="s">
        <v>15</v>
      </c>
      <c r="L681" s="74" t="s">
        <v>134</v>
      </c>
      <c r="M681" s="76">
        <v>45715.625</v>
      </c>
      <c r="N681" s="76">
        <v>45752.916666666664</v>
      </c>
      <c r="O681" s="73">
        <f t="shared" si="70"/>
        <v>3</v>
      </c>
      <c r="P681" s="73">
        <f>MONTH('RAW DATA'!$J681)</f>
        <v>6</v>
      </c>
      <c r="Q681" s="73" t="str">
        <f t="shared" si="71"/>
        <v>ICB</v>
      </c>
      <c r="R681" s="75" t="str">
        <f t="shared" si="72"/>
        <v>CHINA</v>
      </c>
      <c r="S681" s="74" t="str">
        <f>IF(OR('RAW DATA'!$D681="",'RAW DATA'!$C681='RAW DATA'!$D681),"NO",IF('RAW DATA'!$C681&lt;'RAW DATA'!$D681,"YES","NO"))</f>
        <v>NO</v>
      </c>
      <c r="T681" s="75" t="str">
        <f>IF('RAW DATA'!$D681='RAW DATA'!$E681,"YES","NO")</f>
        <v>NO</v>
      </c>
      <c r="U681" s="73" t="str">
        <f>IF(('RAW DATA'!$D681-'RAW DATA'!$M681)&lt;=5,"YES","NO")</f>
        <v>YES</v>
      </c>
    </row>
    <row r="682" spans="1:21" x14ac:dyDescent="0.25">
      <c r="A682" s="89">
        <v>71</v>
      </c>
      <c r="B682" s="90">
        <v>5282837661</v>
      </c>
      <c r="C682" s="91">
        <v>45785</v>
      </c>
      <c r="D682" s="91">
        <v>45730</v>
      </c>
      <c r="E682" s="91">
        <v>45785</v>
      </c>
      <c r="F682" s="90">
        <v>249890482</v>
      </c>
      <c r="G682" s="92">
        <v>10197</v>
      </c>
      <c r="H682" s="101" t="s">
        <v>14</v>
      </c>
      <c r="I682" s="93">
        <v>7730426924</v>
      </c>
      <c r="J682" s="94">
        <v>45818</v>
      </c>
      <c r="K682" s="90" t="s">
        <v>15</v>
      </c>
      <c r="L682" s="90" t="s">
        <v>134</v>
      </c>
      <c r="M682" s="91">
        <v>45715.625</v>
      </c>
      <c r="N682" s="91">
        <v>45752.916666666664</v>
      </c>
      <c r="O682" s="95">
        <f t="shared" si="70"/>
        <v>3</v>
      </c>
      <c r="P682" s="95">
        <f>MONTH('RAW DATA'!$J682)</f>
        <v>6</v>
      </c>
      <c r="Q682" s="95" t="str">
        <f t="shared" si="71"/>
        <v>ICB</v>
      </c>
      <c r="R682" s="96" t="str">
        <f t="shared" si="72"/>
        <v>CHINA</v>
      </c>
      <c r="S682" s="90" t="str">
        <f>IF(OR('RAW DATA'!$D682="",'RAW DATA'!$C682='RAW DATA'!$D682),"NO",IF('RAW DATA'!$C682&lt;'RAW DATA'!$D682,"YES","NO"))</f>
        <v>NO</v>
      </c>
      <c r="T682" s="96" t="str">
        <f>IF('RAW DATA'!$D682='RAW DATA'!$E682,"YES","NO")</f>
        <v>NO</v>
      </c>
      <c r="U682" s="95" t="str">
        <f>IF(('RAW DATA'!$D682-'RAW DATA'!$M682)&lt;=5,"YES","NO")</f>
        <v>NO</v>
      </c>
    </row>
    <row r="683" spans="1:21" x14ac:dyDescent="0.25">
      <c r="A683" s="77">
        <v>71</v>
      </c>
      <c r="B683" s="74">
        <v>5282837662</v>
      </c>
      <c r="C683" s="76">
        <v>45785</v>
      </c>
      <c r="D683" s="76">
        <v>45730</v>
      </c>
      <c r="E683" s="76">
        <v>45785</v>
      </c>
      <c r="F683" s="74">
        <v>249890482</v>
      </c>
      <c r="G683" s="82">
        <v>9406</v>
      </c>
      <c r="H683" s="102" t="s">
        <v>14</v>
      </c>
      <c r="I683" s="83">
        <v>7730426924</v>
      </c>
      <c r="J683" s="84">
        <v>45818</v>
      </c>
      <c r="K683" s="74" t="s">
        <v>15</v>
      </c>
      <c r="L683" s="74" t="s">
        <v>134</v>
      </c>
      <c r="M683" s="76">
        <v>45715.625</v>
      </c>
      <c r="N683" s="76">
        <v>45752.916666666664</v>
      </c>
      <c r="O683" s="73">
        <f t="shared" si="70"/>
        <v>3</v>
      </c>
      <c r="P683" s="73">
        <f>MONTH('RAW DATA'!$J683)</f>
        <v>6</v>
      </c>
      <c r="Q683" s="73" t="str">
        <f t="shared" si="71"/>
        <v>ICB</v>
      </c>
      <c r="R683" s="75" t="str">
        <f t="shared" si="72"/>
        <v>CHINA</v>
      </c>
      <c r="S683" s="74" t="str">
        <f>IF(OR('RAW DATA'!$D683="",'RAW DATA'!$C683='RAW DATA'!$D683),"NO",IF('RAW DATA'!$C683&lt;'RAW DATA'!$D683,"YES","NO"))</f>
        <v>NO</v>
      </c>
      <c r="T683" s="75" t="str">
        <f>IF('RAW DATA'!$D683='RAW DATA'!$E683,"YES","NO")</f>
        <v>NO</v>
      </c>
      <c r="U683" s="73" t="str">
        <f>IF(('RAW DATA'!$D683-'RAW DATA'!$M683)&lt;=5,"YES","NO")</f>
        <v>NO</v>
      </c>
    </row>
    <row r="684" spans="1:21" x14ac:dyDescent="0.25">
      <c r="A684" s="89">
        <v>71</v>
      </c>
      <c r="B684" s="90">
        <v>5282809404</v>
      </c>
      <c r="C684" s="91">
        <v>45785</v>
      </c>
      <c r="D684" s="91">
        <v>45718</v>
      </c>
      <c r="E684" s="91">
        <v>45785</v>
      </c>
      <c r="F684" s="90">
        <v>249206607</v>
      </c>
      <c r="G684" s="92">
        <v>1917</v>
      </c>
      <c r="H684" s="101" t="s">
        <v>14</v>
      </c>
      <c r="I684" s="93">
        <v>7730426924</v>
      </c>
      <c r="J684" s="94">
        <v>45818</v>
      </c>
      <c r="K684" s="90" t="s">
        <v>15</v>
      </c>
      <c r="L684" s="90" t="s">
        <v>134</v>
      </c>
      <c r="M684" s="91">
        <v>45714.666666666664</v>
      </c>
      <c r="N684" s="91">
        <v>45753.666666666664</v>
      </c>
      <c r="O684" s="95">
        <f t="shared" si="70"/>
        <v>3</v>
      </c>
      <c r="P684" s="95">
        <f>MONTH('RAW DATA'!$J684)</f>
        <v>6</v>
      </c>
      <c r="Q684" s="95" t="str">
        <f t="shared" si="71"/>
        <v>ICB</v>
      </c>
      <c r="R684" s="96" t="str">
        <f t="shared" si="72"/>
        <v>CHINA</v>
      </c>
      <c r="S684" s="90" t="str">
        <f>IF(OR('RAW DATA'!$D684="",'RAW DATA'!$C684='RAW DATA'!$D684),"NO",IF('RAW DATA'!$C684&lt;'RAW DATA'!$D684,"YES","NO"))</f>
        <v>NO</v>
      </c>
      <c r="T684" s="96" t="str">
        <f>IF('RAW DATA'!$D684='RAW DATA'!$E684,"YES","NO")</f>
        <v>NO</v>
      </c>
      <c r="U684" s="95" t="str">
        <f>IF(('RAW DATA'!$D684-'RAW DATA'!$M684)&lt;=5,"YES","NO")</f>
        <v>YES</v>
      </c>
    </row>
    <row r="685" spans="1:21" x14ac:dyDescent="0.25">
      <c r="A685" s="77">
        <v>1592</v>
      </c>
      <c r="B685" s="74">
        <v>5775756486</v>
      </c>
      <c r="C685" s="76">
        <v>45743</v>
      </c>
      <c r="D685" s="76">
        <v>45723</v>
      </c>
      <c r="E685" s="76">
        <v>45743</v>
      </c>
      <c r="F685" s="74">
        <v>249883224</v>
      </c>
      <c r="G685" s="82">
        <v>6713</v>
      </c>
      <c r="H685" s="102" t="s">
        <v>14</v>
      </c>
      <c r="I685" s="83">
        <v>7730419969</v>
      </c>
      <c r="J685" s="84">
        <v>45769</v>
      </c>
      <c r="K685" s="74" t="s">
        <v>15</v>
      </c>
      <c r="L685" s="74" t="s">
        <v>16</v>
      </c>
      <c r="M685" s="76">
        <v>45722</v>
      </c>
      <c r="N685" s="76">
        <v>45756</v>
      </c>
      <c r="O685" s="73">
        <f t="shared" si="70"/>
        <v>3</v>
      </c>
      <c r="P685" s="73">
        <f>MONTH('RAW DATA'!$J685)</f>
        <v>4</v>
      </c>
      <c r="Q685" s="73" t="str">
        <f t="shared" si="71"/>
        <v>ICB</v>
      </c>
      <c r="R685" s="75" t="str">
        <f t="shared" si="72"/>
        <v>CHINA</v>
      </c>
      <c r="S685" s="74" t="str">
        <f>IF(OR('RAW DATA'!$D685="",'RAW DATA'!$C685='RAW DATA'!$D685),"NO",IF('RAW DATA'!$C685&lt;'RAW DATA'!$D685,"YES","NO"))</f>
        <v>NO</v>
      </c>
      <c r="T685" s="75" t="str">
        <f>IF('RAW DATA'!$D685='RAW DATA'!$E685,"YES","NO")</f>
        <v>NO</v>
      </c>
      <c r="U685" s="73" t="str">
        <f>IF(('RAW DATA'!$D685-'RAW DATA'!$M685)&lt;=5,"YES","NO")</f>
        <v>YES</v>
      </c>
    </row>
    <row r="686" spans="1:21" x14ac:dyDescent="0.25">
      <c r="A686" s="89">
        <v>1592</v>
      </c>
      <c r="B686" s="90">
        <v>5775773508</v>
      </c>
      <c r="C686" s="91">
        <v>45779</v>
      </c>
      <c r="D686" s="91">
        <v>45769</v>
      </c>
      <c r="E686" s="91">
        <v>45779</v>
      </c>
      <c r="F686" s="90">
        <v>249883224</v>
      </c>
      <c r="G686" s="92">
        <v>1512</v>
      </c>
      <c r="H686" s="101" t="s">
        <v>14</v>
      </c>
      <c r="I686" s="93">
        <v>7730426924</v>
      </c>
      <c r="J686" s="94">
        <v>45818</v>
      </c>
      <c r="K686" s="90" t="s">
        <v>15</v>
      </c>
      <c r="L686" s="90" t="s">
        <v>134</v>
      </c>
      <c r="M686" s="91">
        <v>45721</v>
      </c>
      <c r="N686" s="91">
        <v>45756</v>
      </c>
      <c r="O686" s="95">
        <f t="shared" si="70"/>
        <v>4</v>
      </c>
      <c r="P686" s="95">
        <f>MONTH('RAW DATA'!$J686)</f>
        <v>6</v>
      </c>
      <c r="Q686" s="95" t="str">
        <f t="shared" si="71"/>
        <v>ICB</v>
      </c>
      <c r="R686" s="96" t="str">
        <f t="shared" si="72"/>
        <v>CHINA</v>
      </c>
      <c r="S686" s="90" t="str">
        <f>IF(OR('RAW DATA'!$D686="",'RAW DATA'!$C686='RAW DATA'!$D686),"NO",IF('RAW DATA'!$C686&lt;'RAW DATA'!$D686,"YES","NO"))</f>
        <v>NO</v>
      </c>
      <c r="T686" s="96" t="str">
        <f>IF('RAW DATA'!$D686='RAW DATA'!$E686,"YES","NO")</f>
        <v>NO</v>
      </c>
      <c r="U686" s="95" t="str">
        <f>IF(('RAW DATA'!$D686-'RAW DATA'!$M686)&lt;=5,"YES","NO")</f>
        <v>NO</v>
      </c>
    </row>
    <row r="687" spans="1:21" x14ac:dyDescent="0.25">
      <c r="A687" s="77">
        <v>10171</v>
      </c>
      <c r="B687" s="74" t="s">
        <v>80</v>
      </c>
      <c r="C687" s="76">
        <v>45735</v>
      </c>
      <c r="D687" s="76">
        <v>45734</v>
      </c>
      <c r="E687" s="76">
        <v>45735</v>
      </c>
      <c r="F687" s="74">
        <v>249830041</v>
      </c>
      <c r="G687" s="82">
        <v>2500</v>
      </c>
      <c r="H687" s="102" t="s">
        <v>14</v>
      </c>
      <c r="I687" s="83">
        <v>7730419969</v>
      </c>
      <c r="J687" s="84">
        <v>45769</v>
      </c>
      <c r="K687" s="74" t="s">
        <v>15</v>
      </c>
      <c r="L687" s="74" t="s">
        <v>16</v>
      </c>
      <c r="M687" s="76">
        <v>45726</v>
      </c>
      <c r="N687" s="76">
        <v>45756</v>
      </c>
      <c r="O687" s="73">
        <f t="shared" si="70"/>
        <v>3</v>
      </c>
      <c r="P687" s="73">
        <f>MONTH('RAW DATA'!$J687)</f>
        <v>4</v>
      </c>
      <c r="Q687" s="73" t="str">
        <f t="shared" si="71"/>
        <v>ICB</v>
      </c>
      <c r="R687" s="75" t="str">
        <f t="shared" si="72"/>
        <v>VIETNAM</v>
      </c>
      <c r="S687" s="74" t="str">
        <f>IF(OR('RAW DATA'!$D687="",'RAW DATA'!$C687='RAW DATA'!$D687),"NO",IF('RAW DATA'!$C687&lt;'RAW DATA'!$D687,"YES","NO"))</f>
        <v>NO</v>
      </c>
      <c r="T687" s="75" t="str">
        <f>IF('RAW DATA'!$D687='RAW DATA'!$E687,"YES","NO")</f>
        <v>NO</v>
      </c>
      <c r="U687" s="73" t="str">
        <f>IF(('RAW DATA'!$D687-'RAW DATA'!$M687)&lt;=5,"YES","NO")</f>
        <v>NO</v>
      </c>
    </row>
    <row r="688" spans="1:21" x14ac:dyDescent="0.25">
      <c r="A688" s="89">
        <v>71</v>
      </c>
      <c r="B688" s="90">
        <v>5282824010</v>
      </c>
      <c r="C688" s="91">
        <v>45785</v>
      </c>
      <c r="D688" s="91">
        <v>45725.912525223757</v>
      </c>
      <c r="E688" s="91">
        <v>45785</v>
      </c>
      <c r="F688" s="90">
        <v>250445490</v>
      </c>
      <c r="G688" s="92">
        <v>439</v>
      </c>
      <c r="H688" s="101" t="s">
        <v>14</v>
      </c>
      <c r="I688" s="93">
        <v>7730426924</v>
      </c>
      <c r="J688" s="94">
        <v>45818</v>
      </c>
      <c r="K688" s="90" t="s">
        <v>15</v>
      </c>
      <c r="L688" s="90" t="s">
        <v>134</v>
      </c>
      <c r="M688" s="91">
        <v>45723.625</v>
      </c>
      <c r="N688" s="91">
        <v>45756.791666666664</v>
      </c>
      <c r="O688" s="95">
        <f t="shared" si="70"/>
        <v>3</v>
      </c>
      <c r="P688" s="95">
        <f>MONTH('RAW DATA'!$J688)</f>
        <v>6</v>
      </c>
      <c r="Q688" s="95" t="str">
        <f t="shared" si="71"/>
        <v>ICB</v>
      </c>
      <c r="R688" s="96" t="str">
        <f t="shared" si="72"/>
        <v>CHINA</v>
      </c>
      <c r="S688" s="90" t="str">
        <f>IF(OR('RAW DATA'!$D688="",'RAW DATA'!$C688='RAW DATA'!$D688),"NO",IF('RAW DATA'!$C688&lt;'RAW DATA'!$D688,"YES","NO"))</f>
        <v>NO</v>
      </c>
      <c r="T688" s="96" t="str">
        <f>IF('RAW DATA'!$D688='RAW DATA'!$E688,"YES","NO")</f>
        <v>NO</v>
      </c>
      <c r="U688" s="95" t="str">
        <f>IF(('RAW DATA'!$D688-'RAW DATA'!$M688)&lt;=5,"YES","NO")</f>
        <v>YES</v>
      </c>
    </row>
    <row r="689" spans="1:21" x14ac:dyDescent="0.25">
      <c r="A689" s="77">
        <v>71</v>
      </c>
      <c r="B689" s="74">
        <v>5282824020</v>
      </c>
      <c r="C689" s="76">
        <v>45785</v>
      </c>
      <c r="D689" s="76">
        <v>45725.92916893767</v>
      </c>
      <c r="E689" s="76">
        <v>45785</v>
      </c>
      <c r="F689" s="74">
        <v>249231488</v>
      </c>
      <c r="G689" s="82">
        <v>2761</v>
      </c>
      <c r="H689" s="102" t="s">
        <v>14</v>
      </c>
      <c r="I689" s="83">
        <v>7730426924</v>
      </c>
      <c r="J689" s="84">
        <v>45818</v>
      </c>
      <c r="K689" s="74" t="s">
        <v>15</v>
      </c>
      <c r="L689" s="74" t="s">
        <v>134</v>
      </c>
      <c r="M689" s="76">
        <v>45723.625</v>
      </c>
      <c r="N689" s="76">
        <v>45756.791666666664</v>
      </c>
      <c r="O689" s="73">
        <f t="shared" si="70"/>
        <v>3</v>
      </c>
      <c r="P689" s="73">
        <f>MONTH('RAW DATA'!$J689)</f>
        <v>6</v>
      </c>
      <c r="Q689" s="73" t="str">
        <f t="shared" si="71"/>
        <v>ICB</v>
      </c>
      <c r="R689" s="75" t="str">
        <f t="shared" si="72"/>
        <v>CHINA</v>
      </c>
      <c r="S689" s="74" t="str">
        <f>IF(OR('RAW DATA'!$D689="",'RAW DATA'!$C689='RAW DATA'!$D689),"NO",IF('RAW DATA'!$C689&lt;'RAW DATA'!$D689,"YES","NO"))</f>
        <v>NO</v>
      </c>
      <c r="T689" s="75" t="str">
        <f>IF('RAW DATA'!$D689='RAW DATA'!$E689,"YES","NO")</f>
        <v>NO</v>
      </c>
      <c r="U689" s="73" t="str">
        <f>IF(('RAW DATA'!$D689-'RAW DATA'!$M689)&lt;=5,"YES","NO")</f>
        <v>YES</v>
      </c>
    </row>
    <row r="690" spans="1:21" x14ac:dyDescent="0.25">
      <c r="A690" s="89">
        <v>71</v>
      </c>
      <c r="B690" s="90">
        <v>5282824024</v>
      </c>
      <c r="C690" s="91">
        <v>45785</v>
      </c>
      <c r="D690" s="91">
        <v>45725.929168847077</v>
      </c>
      <c r="E690" s="91">
        <v>45785</v>
      </c>
      <c r="F690" s="90">
        <v>249231488</v>
      </c>
      <c r="G690" s="92">
        <v>2761</v>
      </c>
      <c r="H690" s="101" t="s">
        <v>14</v>
      </c>
      <c r="I690" s="93">
        <v>7730426924</v>
      </c>
      <c r="J690" s="94">
        <v>45818</v>
      </c>
      <c r="K690" s="90" t="s">
        <v>15</v>
      </c>
      <c r="L690" s="90" t="s">
        <v>134</v>
      </c>
      <c r="M690" s="91">
        <v>45723.625</v>
      </c>
      <c r="N690" s="91">
        <v>45756.791666666664</v>
      </c>
      <c r="O690" s="95">
        <f t="shared" si="70"/>
        <v>3</v>
      </c>
      <c r="P690" s="95">
        <f>MONTH('RAW DATA'!$J690)</f>
        <v>6</v>
      </c>
      <c r="Q690" s="95" t="str">
        <f t="shared" si="71"/>
        <v>ICB</v>
      </c>
      <c r="R690" s="96" t="str">
        <f t="shared" si="72"/>
        <v>CHINA</v>
      </c>
      <c r="S690" s="90" t="str">
        <f>IF(OR('RAW DATA'!$D690="",'RAW DATA'!$C690='RAW DATA'!$D690),"NO",IF('RAW DATA'!$C690&lt;'RAW DATA'!$D690,"YES","NO"))</f>
        <v>NO</v>
      </c>
      <c r="T690" s="96" t="str">
        <f>IF('RAW DATA'!$D690='RAW DATA'!$E690,"YES","NO")</f>
        <v>NO</v>
      </c>
      <c r="U690" s="95" t="str">
        <f>IF(('RAW DATA'!$D690-'RAW DATA'!$M690)&lt;=5,"YES","NO")</f>
        <v>YES</v>
      </c>
    </row>
    <row r="691" spans="1:21" x14ac:dyDescent="0.25">
      <c r="A691" s="77">
        <v>71</v>
      </c>
      <c r="B691" s="74">
        <v>5282824031</v>
      </c>
      <c r="C691" s="76">
        <v>45785</v>
      </c>
      <c r="D691" s="76">
        <v>45725.92916885858</v>
      </c>
      <c r="E691" s="76">
        <v>45785</v>
      </c>
      <c r="F691" s="74">
        <v>249231488</v>
      </c>
      <c r="G691" s="82">
        <v>2761</v>
      </c>
      <c r="H691" s="102" t="s">
        <v>14</v>
      </c>
      <c r="I691" s="83">
        <v>7730426924</v>
      </c>
      <c r="J691" s="84">
        <v>45818</v>
      </c>
      <c r="K691" s="74" t="s">
        <v>15</v>
      </c>
      <c r="L691" s="74" t="s">
        <v>134</v>
      </c>
      <c r="M691" s="76">
        <v>45723.625</v>
      </c>
      <c r="N691" s="76">
        <v>45756.791666666664</v>
      </c>
      <c r="O691" s="73">
        <f t="shared" si="70"/>
        <v>3</v>
      </c>
      <c r="P691" s="73">
        <f>MONTH('RAW DATA'!$J691)</f>
        <v>6</v>
      </c>
      <c r="Q691" s="73" t="str">
        <f t="shared" si="71"/>
        <v>ICB</v>
      </c>
      <c r="R691" s="75" t="str">
        <f t="shared" si="72"/>
        <v>CHINA</v>
      </c>
      <c r="S691" s="74" t="str">
        <f>IF(OR('RAW DATA'!$D691="",'RAW DATA'!$C691='RAW DATA'!$D691),"NO",IF('RAW DATA'!$C691&lt;'RAW DATA'!$D691,"YES","NO"))</f>
        <v>NO</v>
      </c>
      <c r="T691" s="75" t="str">
        <f>IF('RAW DATA'!$D691='RAW DATA'!$E691,"YES","NO")</f>
        <v>NO</v>
      </c>
      <c r="U691" s="73" t="str">
        <f>IF(('RAW DATA'!$D691-'RAW DATA'!$M691)&lt;=5,"YES","NO")</f>
        <v>YES</v>
      </c>
    </row>
    <row r="692" spans="1:21" x14ac:dyDescent="0.25">
      <c r="A692" s="89">
        <v>71</v>
      </c>
      <c r="B692" s="90">
        <v>5282824079</v>
      </c>
      <c r="C692" s="91">
        <v>45785</v>
      </c>
      <c r="D692" s="91">
        <v>45725.912525478154</v>
      </c>
      <c r="E692" s="91">
        <v>45785</v>
      </c>
      <c r="F692" s="90">
        <v>250445490</v>
      </c>
      <c r="G692" s="92">
        <v>324</v>
      </c>
      <c r="H692" s="101" t="s">
        <v>14</v>
      </c>
      <c r="I692" s="93">
        <v>7730426924</v>
      </c>
      <c r="J692" s="94">
        <v>45818</v>
      </c>
      <c r="K692" s="90" t="s">
        <v>15</v>
      </c>
      <c r="L692" s="90" t="s">
        <v>134</v>
      </c>
      <c r="M692" s="91">
        <v>45723.625</v>
      </c>
      <c r="N692" s="91">
        <v>45756.791666666664</v>
      </c>
      <c r="O692" s="95">
        <f t="shared" si="70"/>
        <v>3</v>
      </c>
      <c r="P692" s="95">
        <f>MONTH('RAW DATA'!$J692)</f>
        <v>6</v>
      </c>
      <c r="Q692" s="95" t="str">
        <f t="shared" si="71"/>
        <v>ICB</v>
      </c>
      <c r="R692" s="96" t="str">
        <f t="shared" si="72"/>
        <v>CHINA</v>
      </c>
      <c r="S692" s="90" t="str">
        <f>IF(OR('RAW DATA'!$D692="",'RAW DATA'!$C692='RAW DATA'!$D692),"NO",IF('RAW DATA'!$C692&lt;'RAW DATA'!$D692,"YES","NO"))</f>
        <v>NO</v>
      </c>
      <c r="T692" s="96" t="str">
        <f>IF('RAW DATA'!$D692='RAW DATA'!$E692,"YES","NO")</f>
        <v>NO</v>
      </c>
      <c r="U692" s="95" t="str">
        <f>IF(('RAW DATA'!$D692-'RAW DATA'!$M692)&lt;=5,"YES","NO")</f>
        <v>YES</v>
      </c>
    </row>
    <row r="693" spans="1:21" x14ac:dyDescent="0.25">
      <c r="A693" s="77">
        <v>71</v>
      </c>
      <c r="B693" s="74">
        <v>5282824089</v>
      </c>
      <c r="C693" s="76">
        <v>45785</v>
      </c>
      <c r="D693" s="76">
        <v>45726.505662117976</v>
      </c>
      <c r="E693" s="76">
        <v>45785</v>
      </c>
      <c r="F693" s="74" t="s">
        <v>164</v>
      </c>
      <c r="G693" s="82">
        <v>4095</v>
      </c>
      <c r="H693" s="102" t="s">
        <v>14</v>
      </c>
      <c r="I693" s="83">
        <v>7730426924</v>
      </c>
      <c r="J693" s="84">
        <v>45818</v>
      </c>
      <c r="K693" s="74" t="s">
        <v>15</v>
      </c>
      <c r="L693" s="74" t="s">
        <v>134</v>
      </c>
      <c r="M693" s="76">
        <v>45723.625</v>
      </c>
      <c r="N693" s="76">
        <v>45756.791666666664</v>
      </c>
      <c r="O693" s="73">
        <f t="shared" si="70"/>
        <v>3</v>
      </c>
      <c r="P693" s="73">
        <f>MONTH('RAW DATA'!$J693)</f>
        <v>6</v>
      </c>
      <c r="Q693" s="73" t="str">
        <f t="shared" si="71"/>
        <v>ICB</v>
      </c>
      <c r="R693" s="75" t="str">
        <f t="shared" si="72"/>
        <v>CHINA</v>
      </c>
      <c r="S693" s="74" t="str">
        <f>IF(OR('RAW DATA'!$D693="",'RAW DATA'!$C693='RAW DATA'!$D693),"NO",IF('RAW DATA'!$C693&lt;'RAW DATA'!$D693,"YES","NO"))</f>
        <v>NO</v>
      </c>
      <c r="T693" s="75" t="str">
        <f>IF('RAW DATA'!$D693='RAW DATA'!$E693,"YES","NO")</f>
        <v>NO</v>
      </c>
      <c r="U693" s="73" t="str">
        <f>IF(('RAW DATA'!$D693-'RAW DATA'!$M693)&lt;=5,"YES","NO")</f>
        <v>YES</v>
      </c>
    </row>
    <row r="694" spans="1:21" x14ac:dyDescent="0.25">
      <c r="A694" s="89">
        <v>71</v>
      </c>
      <c r="B694" s="90">
        <v>5282824092</v>
      </c>
      <c r="C694" s="91">
        <v>45785</v>
      </c>
      <c r="D694" s="91">
        <v>45726.482124165574</v>
      </c>
      <c r="E694" s="91">
        <v>45785</v>
      </c>
      <c r="F694" s="90" t="s">
        <v>164</v>
      </c>
      <c r="G694" s="92">
        <v>2761</v>
      </c>
      <c r="H694" s="101" t="s">
        <v>14</v>
      </c>
      <c r="I694" s="93">
        <v>7730426924</v>
      </c>
      <c r="J694" s="94">
        <v>45818</v>
      </c>
      <c r="K694" s="90" t="s">
        <v>15</v>
      </c>
      <c r="L694" s="90" t="s">
        <v>134</v>
      </c>
      <c r="M694" s="91">
        <v>45723.625</v>
      </c>
      <c r="N694" s="91">
        <v>45756.791666666664</v>
      </c>
      <c r="O694" s="95">
        <f t="shared" si="70"/>
        <v>3</v>
      </c>
      <c r="P694" s="95">
        <f>MONTH('RAW DATA'!$J694)</f>
        <v>6</v>
      </c>
      <c r="Q694" s="95" t="str">
        <f t="shared" si="71"/>
        <v>ICB</v>
      </c>
      <c r="R694" s="96" t="str">
        <f t="shared" si="72"/>
        <v>CHINA</v>
      </c>
      <c r="S694" s="90" t="str">
        <f>IF(OR('RAW DATA'!$D694="",'RAW DATA'!$C694='RAW DATA'!$D694),"NO",IF('RAW DATA'!$C694&lt;'RAW DATA'!$D694,"YES","NO"))</f>
        <v>NO</v>
      </c>
      <c r="T694" s="96" t="str">
        <f>IF('RAW DATA'!$D694='RAW DATA'!$E694,"YES","NO")</f>
        <v>NO</v>
      </c>
      <c r="U694" s="95" t="str">
        <f>IF(('RAW DATA'!$D694-'RAW DATA'!$M694)&lt;=5,"YES","NO")</f>
        <v>YES</v>
      </c>
    </row>
    <row r="695" spans="1:21" x14ac:dyDescent="0.25">
      <c r="A695" s="77">
        <v>71</v>
      </c>
      <c r="B695" s="74">
        <v>5282824097</v>
      </c>
      <c r="C695" s="76">
        <v>45785</v>
      </c>
      <c r="D695" s="76">
        <v>45726.497225237836</v>
      </c>
      <c r="E695" s="76">
        <v>45785</v>
      </c>
      <c r="F695" s="74" t="s">
        <v>164</v>
      </c>
      <c r="G695" s="82">
        <v>2761</v>
      </c>
      <c r="H695" s="102" t="s">
        <v>14</v>
      </c>
      <c r="I695" s="83">
        <v>7730426924</v>
      </c>
      <c r="J695" s="84">
        <v>45818</v>
      </c>
      <c r="K695" s="74" t="s">
        <v>15</v>
      </c>
      <c r="L695" s="74" t="s">
        <v>134</v>
      </c>
      <c r="M695" s="76">
        <v>45723.625</v>
      </c>
      <c r="N695" s="76">
        <v>45756.791666666664</v>
      </c>
      <c r="O695" s="73">
        <f t="shared" si="70"/>
        <v>3</v>
      </c>
      <c r="P695" s="73">
        <f>MONTH('RAW DATA'!$J695)</f>
        <v>6</v>
      </c>
      <c r="Q695" s="73" t="str">
        <f t="shared" si="71"/>
        <v>ICB</v>
      </c>
      <c r="R695" s="75" t="str">
        <f t="shared" si="72"/>
        <v>CHINA</v>
      </c>
      <c r="S695" s="74" t="str">
        <f>IF(OR('RAW DATA'!$D695="",'RAW DATA'!$C695='RAW DATA'!$D695),"NO",IF('RAW DATA'!$C695&lt;'RAW DATA'!$D695,"YES","NO"))</f>
        <v>NO</v>
      </c>
      <c r="T695" s="75" t="str">
        <f>IF('RAW DATA'!$D695='RAW DATA'!$E695,"YES","NO")</f>
        <v>NO</v>
      </c>
      <c r="U695" s="73" t="str">
        <f>IF(('RAW DATA'!$D695-'RAW DATA'!$M695)&lt;=5,"YES","NO")</f>
        <v>YES</v>
      </c>
    </row>
    <row r="696" spans="1:21" x14ac:dyDescent="0.25">
      <c r="A696" s="89">
        <v>71</v>
      </c>
      <c r="B696" s="90">
        <v>5282824098</v>
      </c>
      <c r="C696" s="91">
        <v>45785</v>
      </c>
      <c r="D696" s="91">
        <v>45726.483545186151</v>
      </c>
      <c r="E696" s="91">
        <v>45785</v>
      </c>
      <c r="F696" s="90" t="s">
        <v>164</v>
      </c>
      <c r="G696" s="92">
        <v>2761</v>
      </c>
      <c r="H696" s="101" t="s">
        <v>14</v>
      </c>
      <c r="I696" s="93">
        <v>7730426924</v>
      </c>
      <c r="J696" s="94">
        <v>45818</v>
      </c>
      <c r="K696" s="90" t="s">
        <v>15</v>
      </c>
      <c r="L696" s="90" t="s">
        <v>134</v>
      </c>
      <c r="M696" s="91">
        <v>45723.625</v>
      </c>
      <c r="N696" s="91">
        <v>45756.791666666664</v>
      </c>
      <c r="O696" s="95">
        <f t="shared" si="70"/>
        <v>3</v>
      </c>
      <c r="P696" s="95">
        <f>MONTH('RAW DATA'!$J696)</f>
        <v>6</v>
      </c>
      <c r="Q696" s="95" t="str">
        <f t="shared" si="71"/>
        <v>ICB</v>
      </c>
      <c r="R696" s="96" t="str">
        <f t="shared" si="72"/>
        <v>CHINA</v>
      </c>
      <c r="S696" s="90" t="str">
        <f>IF(OR('RAW DATA'!$D696="",'RAW DATA'!$C696='RAW DATA'!$D696),"NO",IF('RAW DATA'!$C696&lt;'RAW DATA'!$D696,"YES","NO"))</f>
        <v>NO</v>
      </c>
      <c r="T696" s="96" t="str">
        <f>IF('RAW DATA'!$D696='RAW DATA'!$E696,"YES","NO")</f>
        <v>NO</v>
      </c>
      <c r="U696" s="95" t="str">
        <f>IF(('RAW DATA'!$D696-'RAW DATA'!$M696)&lt;=5,"YES","NO")</f>
        <v>YES</v>
      </c>
    </row>
    <row r="697" spans="1:21" x14ac:dyDescent="0.25">
      <c r="A697" s="77">
        <v>71</v>
      </c>
      <c r="B697" s="74">
        <v>5282824103</v>
      </c>
      <c r="C697" s="76">
        <v>45785</v>
      </c>
      <c r="D697" s="76">
        <v>45726.527761447906</v>
      </c>
      <c r="E697" s="76">
        <v>45785</v>
      </c>
      <c r="F697" s="74">
        <v>249907419</v>
      </c>
      <c r="G697" s="82">
        <v>1477</v>
      </c>
      <c r="H697" s="102" t="s">
        <v>14</v>
      </c>
      <c r="I697" s="83">
        <v>7730426924</v>
      </c>
      <c r="J697" s="84">
        <v>45818</v>
      </c>
      <c r="K697" s="74" t="s">
        <v>15</v>
      </c>
      <c r="L697" s="74" t="s">
        <v>134</v>
      </c>
      <c r="M697" s="76">
        <v>45723.625</v>
      </c>
      <c r="N697" s="76">
        <v>45756.791666666664</v>
      </c>
      <c r="O697" s="73">
        <f t="shared" si="70"/>
        <v>3</v>
      </c>
      <c r="P697" s="73">
        <f>MONTH('RAW DATA'!$J697)</f>
        <v>6</v>
      </c>
      <c r="Q697" s="73" t="str">
        <f t="shared" si="71"/>
        <v>ICB</v>
      </c>
      <c r="R697" s="75" t="str">
        <f t="shared" si="72"/>
        <v>CHINA</v>
      </c>
      <c r="S697" s="74" t="str">
        <f>IF(OR('RAW DATA'!$D697="",'RAW DATA'!$C697='RAW DATA'!$D697),"NO",IF('RAW DATA'!$C697&lt;'RAW DATA'!$D697,"YES","NO"))</f>
        <v>NO</v>
      </c>
      <c r="T697" s="75" t="str">
        <f>IF('RAW DATA'!$D697='RAW DATA'!$E697,"YES","NO")</f>
        <v>NO</v>
      </c>
      <c r="U697" s="73" t="str">
        <f>IF(('RAW DATA'!$D697-'RAW DATA'!$M697)&lt;=5,"YES","NO")</f>
        <v>YES</v>
      </c>
    </row>
    <row r="698" spans="1:21" x14ac:dyDescent="0.25">
      <c r="A698" s="89">
        <v>71</v>
      </c>
      <c r="B698" s="90">
        <v>5282824104</v>
      </c>
      <c r="C698" s="91">
        <v>45785</v>
      </c>
      <c r="D698" s="91">
        <v>45726.528933889385</v>
      </c>
      <c r="E698" s="91">
        <v>45785</v>
      </c>
      <c r="F698" s="90">
        <v>249907419</v>
      </c>
      <c r="G698" s="92">
        <v>1477</v>
      </c>
      <c r="H698" s="101" t="s">
        <v>14</v>
      </c>
      <c r="I698" s="93">
        <v>7730426924</v>
      </c>
      <c r="J698" s="94">
        <v>45818</v>
      </c>
      <c r="K698" s="90" t="s">
        <v>15</v>
      </c>
      <c r="L698" s="90" t="s">
        <v>134</v>
      </c>
      <c r="M698" s="91">
        <v>45723.625</v>
      </c>
      <c r="N698" s="91">
        <v>45756.791666666664</v>
      </c>
      <c r="O698" s="95">
        <f t="shared" si="70"/>
        <v>3</v>
      </c>
      <c r="P698" s="95">
        <f>MONTH('RAW DATA'!$J698)</f>
        <v>6</v>
      </c>
      <c r="Q698" s="95" t="str">
        <f t="shared" si="71"/>
        <v>ICB</v>
      </c>
      <c r="R698" s="96" t="str">
        <f t="shared" si="72"/>
        <v>CHINA</v>
      </c>
      <c r="S698" s="90" t="str">
        <f>IF(OR('RAW DATA'!$D698="",'RAW DATA'!$C698='RAW DATA'!$D698),"NO",IF('RAW DATA'!$C698&lt;'RAW DATA'!$D698,"YES","NO"))</f>
        <v>NO</v>
      </c>
      <c r="T698" s="96" t="str">
        <f>IF('RAW DATA'!$D698='RAW DATA'!$E698,"YES","NO")</f>
        <v>NO</v>
      </c>
      <c r="U698" s="95" t="str">
        <f>IF(('RAW DATA'!$D698-'RAW DATA'!$M698)&lt;=5,"YES","NO")</f>
        <v>YES</v>
      </c>
    </row>
    <row r="699" spans="1:21" x14ac:dyDescent="0.25">
      <c r="A699" s="77">
        <v>71</v>
      </c>
      <c r="B699" s="74">
        <v>5282824105</v>
      </c>
      <c r="C699" s="76">
        <v>45785</v>
      </c>
      <c r="D699" s="76">
        <v>45726.525205713013</v>
      </c>
      <c r="E699" s="76">
        <v>45785</v>
      </c>
      <c r="F699" s="74">
        <v>249907419</v>
      </c>
      <c r="G699" s="82">
        <v>716</v>
      </c>
      <c r="H699" s="102" t="s">
        <v>14</v>
      </c>
      <c r="I699" s="83">
        <v>7730426924</v>
      </c>
      <c r="J699" s="84">
        <v>45818</v>
      </c>
      <c r="K699" s="74" t="s">
        <v>15</v>
      </c>
      <c r="L699" s="74" t="s">
        <v>134</v>
      </c>
      <c r="M699" s="76">
        <v>45723.625</v>
      </c>
      <c r="N699" s="76">
        <v>45756.791666666664</v>
      </c>
      <c r="O699" s="73">
        <f t="shared" si="70"/>
        <v>3</v>
      </c>
      <c r="P699" s="73">
        <f>MONTH('RAW DATA'!$J699)</f>
        <v>6</v>
      </c>
      <c r="Q699" s="73" t="str">
        <f t="shared" si="71"/>
        <v>ICB</v>
      </c>
      <c r="R699" s="75" t="str">
        <f t="shared" si="72"/>
        <v>CHINA</v>
      </c>
      <c r="S699" s="74" t="str">
        <f>IF(OR('RAW DATA'!$D699="",'RAW DATA'!$C699='RAW DATA'!$D699),"NO",IF('RAW DATA'!$C699&lt;'RAW DATA'!$D699,"YES","NO"))</f>
        <v>NO</v>
      </c>
      <c r="T699" s="75" t="str">
        <f>IF('RAW DATA'!$D699='RAW DATA'!$E699,"YES","NO")</f>
        <v>NO</v>
      </c>
      <c r="U699" s="73" t="str">
        <f>IF(('RAW DATA'!$D699-'RAW DATA'!$M699)&lt;=5,"YES","NO")</f>
        <v>YES</v>
      </c>
    </row>
    <row r="700" spans="1:21" x14ac:dyDescent="0.25">
      <c r="A700" s="89">
        <v>71</v>
      </c>
      <c r="B700" s="90">
        <v>5282824106</v>
      </c>
      <c r="C700" s="91">
        <v>45785</v>
      </c>
      <c r="D700" s="91">
        <v>45726.526768518263</v>
      </c>
      <c r="E700" s="91">
        <v>45785</v>
      </c>
      <c r="F700" s="90">
        <v>249907419</v>
      </c>
      <c r="G700" s="92">
        <v>1258</v>
      </c>
      <c r="H700" s="101" t="s">
        <v>14</v>
      </c>
      <c r="I700" s="93">
        <v>7730426924</v>
      </c>
      <c r="J700" s="94">
        <v>45818</v>
      </c>
      <c r="K700" s="90" t="s">
        <v>15</v>
      </c>
      <c r="L700" s="90" t="s">
        <v>134</v>
      </c>
      <c r="M700" s="91">
        <v>45723.625</v>
      </c>
      <c r="N700" s="91">
        <v>45756.791666666664</v>
      </c>
      <c r="O700" s="95">
        <f t="shared" si="70"/>
        <v>3</v>
      </c>
      <c r="P700" s="95">
        <f>MONTH('RAW DATA'!$J700)</f>
        <v>6</v>
      </c>
      <c r="Q700" s="95" t="str">
        <f t="shared" si="71"/>
        <v>ICB</v>
      </c>
      <c r="R700" s="96" t="str">
        <f t="shared" si="72"/>
        <v>CHINA</v>
      </c>
      <c r="S700" s="90" t="str">
        <f>IF(OR('RAW DATA'!$D700="",'RAW DATA'!$C700='RAW DATA'!$D700),"NO",IF('RAW DATA'!$C700&lt;'RAW DATA'!$D700,"YES","NO"))</f>
        <v>NO</v>
      </c>
      <c r="T700" s="96" t="str">
        <f>IF('RAW DATA'!$D700='RAW DATA'!$E700,"YES","NO")</f>
        <v>NO</v>
      </c>
      <c r="U700" s="95" t="str">
        <f>IF(('RAW DATA'!$D700-'RAW DATA'!$M700)&lt;=5,"YES","NO")</f>
        <v>YES</v>
      </c>
    </row>
    <row r="701" spans="1:21" x14ac:dyDescent="0.25">
      <c r="A701" s="77">
        <v>71</v>
      </c>
      <c r="B701" s="74">
        <v>5282824107</v>
      </c>
      <c r="C701" s="76">
        <v>45785</v>
      </c>
      <c r="D701" s="76">
        <v>45726.530671877779</v>
      </c>
      <c r="E701" s="76">
        <v>45785</v>
      </c>
      <c r="F701" s="74">
        <v>249907419</v>
      </c>
      <c r="G701" s="82">
        <v>3249</v>
      </c>
      <c r="H701" s="102" t="s">
        <v>14</v>
      </c>
      <c r="I701" s="83">
        <v>7730426924</v>
      </c>
      <c r="J701" s="84">
        <v>45818</v>
      </c>
      <c r="K701" s="74" t="s">
        <v>15</v>
      </c>
      <c r="L701" s="74" t="s">
        <v>134</v>
      </c>
      <c r="M701" s="76">
        <v>45723.625</v>
      </c>
      <c r="N701" s="76">
        <v>45756.791666666664</v>
      </c>
      <c r="O701" s="73">
        <f t="shared" si="70"/>
        <v>3</v>
      </c>
      <c r="P701" s="73">
        <f>MONTH('RAW DATA'!$J701)</f>
        <v>6</v>
      </c>
      <c r="Q701" s="73" t="str">
        <f t="shared" si="71"/>
        <v>ICB</v>
      </c>
      <c r="R701" s="75" t="str">
        <f t="shared" si="72"/>
        <v>CHINA</v>
      </c>
      <c r="S701" s="74" t="str">
        <f>IF(OR('RAW DATA'!$D701="",'RAW DATA'!$C701='RAW DATA'!$D701),"NO",IF('RAW DATA'!$C701&lt;'RAW DATA'!$D701,"YES","NO"))</f>
        <v>NO</v>
      </c>
      <c r="T701" s="75" t="str">
        <f>IF('RAW DATA'!$D701='RAW DATA'!$E701,"YES","NO")</f>
        <v>NO</v>
      </c>
      <c r="U701" s="73" t="str">
        <f>IF(('RAW DATA'!$D701-'RAW DATA'!$M701)&lt;=5,"YES","NO")</f>
        <v>YES</v>
      </c>
    </row>
    <row r="702" spans="1:21" x14ac:dyDescent="0.25">
      <c r="A702" s="89">
        <v>71</v>
      </c>
      <c r="B702" s="90">
        <v>5282824108</v>
      </c>
      <c r="C702" s="91">
        <v>45785</v>
      </c>
      <c r="D702" s="91">
        <v>45726.5469659437</v>
      </c>
      <c r="E702" s="91">
        <v>45785</v>
      </c>
      <c r="F702" s="90">
        <v>249907419</v>
      </c>
      <c r="G702" s="92">
        <v>69</v>
      </c>
      <c r="H702" s="101" t="s">
        <v>14</v>
      </c>
      <c r="I702" s="93">
        <v>7730426924</v>
      </c>
      <c r="J702" s="94">
        <v>45818</v>
      </c>
      <c r="K702" s="90" t="s">
        <v>15</v>
      </c>
      <c r="L702" s="90" t="s">
        <v>134</v>
      </c>
      <c r="M702" s="91">
        <v>45723.625</v>
      </c>
      <c r="N702" s="91">
        <v>45756.791666666664</v>
      </c>
      <c r="O702" s="95">
        <f t="shared" si="70"/>
        <v>3</v>
      </c>
      <c r="P702" s="95">
        <f>MONTH('RAW DATA'!$J702)</f>
        <v>6</v>
      </c>
      <c r="Q702" s="95" t="str">
        <f t="shared" si="71"/>
        <v>ICB</v>
      </c>
      <c r="R702" s="96" t="str">
        <f t="shared" si="72"/>
        <v>CHINA</v>
      </c>
      <c r="S702" s="90" t="str">
        <f>IF(OR('RAW DATA'!$D702="",'RAW DATA'!$C702='RAW DATA'!$D702),"NO",IF('RAW DATA'!$C702&lt;'RAW DATA'!$D702,"YES","NO"))</f>
        <v>NO</v>
      </c>
      <c r="T702" s="96" t="str">
        <f>IF('RAW DATA'!$D702='RAW DATA'!$E702,"YES","NO")</f>
        <v>NO</v>
      </c>
      <c r="U702" s="95" t="str">
        <f>IF(('RAW DATA'!$D702-'RAW DATA'!$M702)&lt;=5,"YES","NO")</f>
        <v>YES</v>
      </c>
    </row>
    <row r="703" spans="1:21" x14ac:dyDescent="0.25">
      <c r="A703" s="77">
        <v>515</v>
      </c>
      <c r="B703" s="74">
        <v>5547623228</v>
      </c>
      <c r="C703" s="76">
        <v>45762</v>
      </c>
      <c r="D703" s="76">
        <v>45761</v>
      </c>
      <c r="E703" s="76">
        <v>45762</v>
      </c>
      <c r="F703" s="74">
        <v>250692247</v>
      </c>
      <c r="G703" s="82">
        <v>4138</v>
      </c>
      <c r="H703" s="102" t="s">
        <v>14</v>
      </c>
      <c r="I703" s="83">
        <v>7730421712</v>
      </c>
      <c r="J703" s="84">
        <v>45785</v>
      </c>
      <c r="K703" s="74" t="s">
        <v>15</v>
      </c>
      <c r="L703" s="74" t="s">
        <v>34</v>
      </c>
      <c r="M703" s="76">
        <v>45742</v>
      </c>
      <c r="N703" s="76">
        <v>45757</v>
      </c>
      <c r="O703" s="73">
        <f t="shared" si="70"/>
        <v>4</v>
      </c>
      <c r="P703" s="73">
        <f>MONTH('RAW DATA'!$J703)</f>
        <v>5</v>
      </c>
      <c r="Q703" s="73" t="str">
        <f t="shared" si="71"/>
        <v>ICB</v>
      </c>
      <c r="R703" s="75" t="str">
        <f t="shared" si="72"/>
        <v>CHINA</v>
      </c>
      <c r="S703" s="74" t="str">
        <f>IF(OR('RAW DATA'!$D703="",'RAW DATA'!$C703='RAW DATA'!$D703),"NO",IF('RAW DATA'!$C703&lt;'RAW DATA'!$D703,"YES","NO"))</f>
        <v>NO</v>
      </c>
      <c r="T703" s="75" t="str">
        <f>IF('RAW DATA'!$D703='RAW DATA'!$E703,"YES","NO")</f>
        <v>NO</v>
      </c>
      <c r="U703" s="73" t="str">
        <f>IF(('RAW DATA'!$D703-'RAW DATA'!$M703)&lt;=5,"YES","NO")</f>
        <v>NO</v>
      </c>
    </row>
    <row r="704" spans="1:21" x14ac:dyDescent="0.25">
      <c r="A704" s="89">
        <v>515</v>
      </c>
      <c r="B704" s="90">
        <v>5547588153</v>
      </c>
      <c r="C704" s="91">
        <v>45743</v>
      </c>
      <c r="D704" s="91">
        <v>45741</v>
      </c>
      <c r="E704" s="91">
        <v>45743</v>
      </c>
      <c r="F704" s="90">
        <v>250692247</v>
      </c>
      <c r="G704" s="92">
        <v>131</v>
      </c>
      <c r="H704" s="101" t="s">
        <v>14</v>
      </c>
      <c r="I704" s="93">
        <v>7730419969</v>
      </c>
      <c r="J704" s="94">
        <v>45769</v>
      </c>
      <c r="K704" s="90" t="s">
        <v>15</v>
      </c>
      <c r="L704" s="90" t="s">
        <v>16</v>
      </c>
      <c r="M704" s="91">
        <v>45741</v>
      </c>
      <c r="N704" s="91">
        <v>45758</v>
      </c>
      <c r="O704" s="95">
        <f t="shared" si="70"/>
        <v>3</v>
      </c>
      <c r="P704" s="95">
        <f>MONTH('RAW DATA'!$J704)</f>
        <v>4</v>
      </c>
      <c r="Q704" s="95" t="str">
        <f t="shared" si="71"/>
        <v>ICB</v>
      </c>
      <c r="R704" s="96" t="str">
        <f t="shared" si="72"/>
        <v>CHINA</v>
      </c>
      <c r="S704" s="90" t="str">
        <f>IF(OR('RAW DATA'!$D704="",'RAW DATA'!$C704='RAW DATA'!$D704),"NO",IF('RAW DATA'!$C704&lt;'RAW DATA'!$D704,"YES","NO"))</f>
        <v>NO</v>
      </c>
      <c r="T704" s="96" t="str">
        <f>IF('RAW DATA'!$D704='RAW DATA'!$E704,"YES","NO")</f>
        <v>NO</v>
      </c>
      <c r="U704" s="95" t="str">
        <f>IF(('RAW DATA'!$D704-'RAW DATA'!$M704)&lt;=5,"YES","NO")</f>
        <v>YES</v>
      </c>
    </row>
    <row r="705" spans="1:21" x14ac:dyDescent="0.25">
      <c r="A705" s="77">
        <v>71</v>
      </c>
      <c r="B705" s="74">
        <v>5282822080</v>
      </c>
      <c r="C705" s="76">
        <v>45785</v>
      </c>
      <c r="D705" s="76">
        <v>45725.399311595174</v>
      </c>
      <c r="E705" s="76">
        <v>45785</v>
      </c>
      <c r="F705" s="74">
        <v>249049037</v>
      </c>
      <c r="G705" s="82">
        <v>525</v>
      </c>
      <c r="H705" s="102" t="s">
        <v>14</v>
      </c>
      <c r="I705" s="83">
        <v>7730426924</v>
      </c>
      <c r="J705" s="84">
        <v>45818</v>
      </c>
      <c r="K705" s="74" t="s">
        <v>15</v>
      </c>
      <c r="L705" s="74" t="s">
        <v>134</v>
      </c>
      <c r="M705" s="76">
        <v>45722.5</v>
      </c>
      <c r="N705" s="76">
        <v>45759.916666666664</v>
      </c>
      <c r="O705" s="73">
        <f t="shared" si="70"/>
        <v>3</v>
      </c>
      <c r="P705" s="73">
        <f>MONTH('RAW DATA'!$J705)</f>
        <v>6</v>
      </c>
      <c r="Q705" s="73" t="str">
        <f t="shared" si="71"/>
        <v>ICB</v>
      </c>
      <c r="R705" s="75" t="str">
        <f t="shared" si="72"/>
        <v>CHINA</v>
      </c>
      <c r="S705" s="74" t="str">
        <f>IF(OR('RAW DATA'!$D705="",'RAW DATA'!$C705='RAW DATA'!$D705),"NO",IF('RAW DATA'!$C705&lt;'RAW DATA'!$D705,"YES","NO"))</f>
        <v>NO</v>
      </c>
      <c r="T705" s="75" t="str">
        <f>IF('RAW DATA'!$D705='RAW DATA'!$E705,"YES","NO")</f>
        <v>NO</v>
      </c>
      <c r="U705" s="73" t="str">
        <f>IF(('RAW DATA'!$D705-'RAW DATA'!$M705)&lt;=5,"YES","NO")</f>
        <v>YES</v>
      </c>
    </row>
    <row r="706" spans="1:21" x14ac:dyDescent="0.25">
      <c r="A706" s="89">
        <v>71</v>
      </c>
      <c r="B706" s="90">
        <v>5282822081</v>
      </c>
      <c r="C706" s="91">
        <v>45785</v>
      </c>
      <c r="D706" s="91">
        <v>45725.400384682805</v>
      </c>
      <c r="E706" s="91">
        <v>45785</v>
      </c>
      <c r="F706" s="90">
        <v>249049037</v>
      </c>
      <c r="G706" s="92">
        <v>936</v>
      </c>
      <c r="H706" s="101" t="s">
        <v>14</v>
      </c>
      <c r="I706" s="93">
        <v>7730426924</v>
      </c>
      <c r="J706" s="94">
        <v>45818</v>
      </c>
      <c r="K706" s="90" t="s">
        <v>15</v>
      </c>
      <c r="L706" s="90" t="s">
        <v>134</v>
      </c>
      <c r="M706" s="91">
        <v>45722.5</v>
      </c>
      <c r="N706" s="91">
        <v>45759.916666666664</v>
      </c>
      <c r="O706" s="95">
        <f t="shared" si="70"/>
        <v>3</v>
      </c>
      <c r="P706" s="95">
        <f>MONTH('RAW DATA'!$J706)</f>
        <v>6</v>
      </c>
      <c r="Q706" s="95" t="str">
        <f t="shared" si="71"/>
        <v>ICB</v>
      </c>
      <c r="R706" s="96" t="str">
        <f t="shared" si="72"/>
        <v>CHINA</v>
      </c>
      <c r="S706" s="90" t="str">
        <f>IF(OR('RAW DATA'!$D706="",'RAW DATA'!$C706='RAW DATA'!$D706),"NO",IF('RAW DATA'!$C706&lt;'RAW DATA'!$D706,"YES","NO"))</f>
        <v>NO</v>
      </c>
      <c r="T706" s="96" t="str">
        <f>IF('RAW DATA'!$D706='RAW DATA'!$E706,"YES","NO")</f>
        <v>NO</v>
      </c>
      <c r="U706" s="95" t="str">
        <f>IF(('RAW DATA'!$D706-'RAW DATA'!$M706)&lt;=5,"YES","NO")</f>
        <v>YES</v>
      </c>
    </row>
    <row r="707" spans="1:21" x14ac:dyDescent="0.25">
      <c r="A707" s="77">
        <v>71</v>
      </c>
      <c r="B707" s="74">
        <v>5282822082</v>
      </c>
      <c r="C707" s="76">
        <v>45785</v>
      </c>
      <c r="D707" s="76">
        <v>45725.398216965223</v>
      </c>
      <c r="E707" s="76">
        <v>45785</v>
      </c>
      <c r="F707" s="74">
        <v>249049037</v>
      </c>
      <c r="G707" s="82">
        <v>4413</v>
      </c>
      <c r="H707" s="102" t="s">
        <v>14</v>
      </c>
      <c r="I707" s="83">
        <v>7730426924</v>
      </c>
      <c r="J707" s="84">
        <v>45818</v>
      </c>
      <c r="K707" s="74" t="s">
        <v>15</v>
      </c>
      <c r="L707" s="74" t="s">
        <v>134</v>
      </c>
      <c r="M707" s="76">
        <v>45722.5</v>
      </c>
      <c r="N707" s="76">
        <v>45759.916666666664</v>
      </c>
      <c r="O707" s="73">
        <f t="shared" si="70"/>
        <v>3</v>
      </c>
      <c r="P707" s="73">
        <f>MONTH('RAW DATA'!$J707)</f>
        <v>6</v>
      </c>
      <c r="Q707" s="73" t="str">
        <f t="shared" si="71"/>
        <v>ICB</v>
      </c>
      <c r="R707" s="75" t="str">
        <f t="shared" si="72"/>
        <v>CHINA</v>
      </c>
      <c r="S707" s="74" t="str">
        <f>IF(OR('RAW DATA'!$D707="",'RAW DATA'!$C707='RAW DATA'!$D707),"NO",IF('RAW DATA'!$C707&lt;'RAW DATA'!$D707,"YES","NO"))</f>
        <v>NO</v>
      </c>
      <c r="T707" s="75" t="str">
        <f>IF('RAW DATA'!$D707='RAW DATA'!$E707,"YES","NO")</f>
        <v>NO</v>
      </c>
      <c r="U707" s="73" t="str">
        <f>IF(('RAW DATA'!$D707-'RAW DATA'!$M707)&lt;=5,"YES","NO")</f>
        <v>YES</v>
      </c>
    </row>
    <row r="708" spans="1:21" x14ac:dyDescent="0.25">
      <c r="A708" s="89">
        <v>71</v>
      </c>
      <c r="B708" s="90">
        <v>5282822083</v>
      </c>
      <c r="C708" s="91">
        <v>45785</v>
      </c>
      <c r="D708" s="91">
        <v>45725.401588498557</v>
      </c>
      <c r="E708" s="91">
        <v>45785</v>
      </c>
      <c r="F708" s="90">
        <v>249049037</v>
      </c>
      <c r="G708" s="92">
        <v>8596</v>
      </c>
      <c r="H708" s="101" t="s">
        <v>14</v>
      </c>
      <c r="I708" s="93">
        <v>7730426924</v>
      </c>
      <c r="J708" s="94">
        <v>45818</v>
      </c>
      <c r="K708" s="90" t="s">
        <v>15</v>
      </c>
      <c r="L708" s="90" t="s">
        <v>134</v>
      </c>
      <c r="M708" s="91">
        <v>45722.5</v>
      </c>
      <c r="N708" s="91">
        <v>45759.916666666664</v>
      </c>
      <c r="O708" s="95">
        <f t="shared" si="70"/>
        <v>3</v>
      </c>
      <c r="P708" s="95">
        <f>MONTH('RAW DATA'!$J708)</f>
        <v>6</v>
      </c>
      <c r="Q708" s="95" t="str">
        <f t="shared" si="71"/>
        <v>ICB</v>
      </c>
      <c r="R708" s="96" t="str">
        <f t="shared" si="72"/>
        <v>CHINA</v>
      </c>
      <c r="S708" s="90" t="str">
        <f>IF(OR('RAW DATA'!$D708="",'RAW DATA'!$C708='RAW DATA'!$D708),"NO",IF('RAW DATA'!$C708&lt;'RAW DATA'!$D708,"YES","NO"))</f>
        <v>NO</v>
      </c>
      <c r="T708" s="96" t="str">
        <f>IF('RAW DATA'!$D708='RAW DATA'!$E708,"YES","NO")</f>
        <v>NO</v>
      </c>
      <c r="U708" s="95" t="str">
        <f>IF(('RAW DATA'!$D708-'RAW DATA'!$M708)&lt;=5,"YES","NO")</f>
        <v>YES</v>
      </c>
    </row>
    <row r="709" spans="1:21" x14ac:dyDescent="0.25">
      <c r="A709" s="77">
        <v>71</v>
      </c>
      <c r="B709" s="74">
        <v>5282822084</v>
      </c>
      <c r="C709" s="76">
        <v>45785</v>
      </c>
      <c r="D709" s="76">
        <v>45725.397198874402</v>
      </c>
      <c r="E709" s="76">
        <v>45785</v>
      </c>
      <c r="F709" s="74">
        <v>249049037</v>
      </c>
      <c r="G709" s="82">
        <v>26</v>
      </c>
      <c r="H709" s="102" t="s">
        <v>14</v>
      </c>
      <c r="I709" s="83">
        <v>7730426924</v>
      </c>
      <c r="J709" s="84">
        <v>45818</v>
      </c>
      <c r="K709" s="74" t="s">
        <v>15</v>
      </c>
      <c r="L709" s="74" t="s">
        <v>134</v>
      </c>
      <c r="M709" s="76">
        <v>45722.5</v>
      </c>
      <c r="N709" s="76">
        <v>45759.916666666664</v>
      </c>
      <c r="O709" s="73">
        <f t="shared" si="70"/>
        <v>3</v>
      </c>
      <c r="P709" s="73">
        <f>MONTH('RAW DATA'!$J709)</f>
        <v>6</v>
      </c>
      <c r="Q709" s="73" t="str">
        <f t="shared" si="71"/>
        <v>ICB</v>
      </c>
      <c r="R709" s="75" t="str">
        <f t="shared" si="72"/>
        <v>CHINA</v>
      </c>
      <c r="S709" s="74" t="str">
        <f>IF(OR('RAW DATA'!$D709="",'RAW DATA'!$C709='RAW DATA'!$D709),"NO",IF('RAW DATA'!$C709&lt;'RAW DATA'!$D709,"YES","NO"))</f>
        <v>NO</v>
      </c>
      <c r="T709" s="75" t="str">
        <f>IF('RAW DATA'!$D709='RAW DATA'!$E709,"YES","NO")</f>
        <v>NO</v>
      </c>
      <c r="U709" s="73" t="str">
        <f>IF(('RAW DATA'!$D709-'RAW DATA'!$M709)&lt;=5,"YES","NO")</f>
        <v>YES</v>
      </c>
    </row>
    <row r="710" spans="1:21" x14ac:dyDescent="0.25">
      <c r="A710" s="89">
        <v>71</v>
      </c>
      <c r="B710" s="90">
        <v>5282822085</v>
      </c>
      <c r="C710" s="91">
        <v>45785</v>
      </c>
      <c r="D710" s="91">
        <v>45722.803263328293</v>
      </c>
      <c r="E710" s="91">
        <v>45785</v>
      </c>
      <c r="F710" s="90">
        <v>249049037</v>
      </c>
      <c r="G710" s="92">
        <v>16624</v>
      </c>
      <c r="H710" s="101" t="s">
        <v>14</v>
      </c>
      <c r="I710" s="93">
        <v>7730426924</v>
      </c>
      <c r="J710" s="94">
        <v>45818</v>
      </c>
      <c r="K710" s="90" t="s">
        <v>15</v>
      </c>
      <c r="L710" s="90" t="s">
        <v>134</v>
      </c>
      <c r="M710" s="91">
        <v>45722.5</v>
      </c>
      <c r="N710" s="91">
        <v>45759.916666666664</v>
      </c>
      <c r="O710" s="95">
        <f t="shared" si="70"/>
        <v>3</v>
      </c>
      <c r="P710" s="95">
        <f>MONTH('RAW DATA'!$J710)</f>
        <v>6</v>
      </c>
      <c r="Q710" s="95" t="str">
        <f t="shared" si="71"/>
        <v>ICB</v>
      </c>
      <c r="R710" s="96" t="str">
        <f t="shared" si="72"/>
        <v>CHINA</v>
      </c>
      <c r="S710" s="90" t="str">
        <f>IF(OR('RAW DATA'!$D710="",'RAW DATA'!$C710='RAW DATA'!$D710),"NO",IF('RAW DATA'!$C710&lt;'RAW DATA'!$D710,"YES","NO"))</f>
        <v>NO</v>
      </c>
      <c r="T710" s="96" t="str">
        <f>IF('RAW DATA'!$D710='RAW DATA'!$E710,"YES","NO")</f>
        <v>NO</v>
      </c>
      <c r="U710" s="95" t="str">
        <f>IF(('RAW DATA'!$D710-'RAW DATA'!$M710)&lt;=5,"YES","NO")</f>
        <v>YES</v>
      </c>
    </row>
    <row r="711" spans="1:21" x14ac:dyDescent="0.25">
      <c r="A711" s="77">
        <v>71</v>
      </c>
      <c r="B711" s="74">
        <v>5282822102</v>
      </c>
      <c r="C711" s="76">
        <v>45785</v>
      </c>
      <c r="D711" s="76">
        <v>45722.803263376925</v>
      </c>
      <c r="E711" s="76">
        <v>45785</v>
      </c>
      <c r="F711" s="74">
        <v>249049037</v>
      </c>
      <c r="G711" s="82">
        <v>14749</v>
      </c>
      <c r="H711" s="102" t="s">
        <v>14</v>
      </c>
      <c r="I711" s="83">
        <v>7730426924</v>
      </c>
      <c r="J711" s="84">
        <v>45818</v>
      </c>
      <c r="K711" s="74" t="s">
        <v>15</v>
      </c>
      <c r="L711" s="74" t="s">
        <v>134</v>
      </c>
      <c r="M711" s="76">
        <v>45722.5</v>
      </c>
      <c r="N711" s="76">
        <v>45759.916666666664</v>
      </c>
      <c r="O711" s="73">
        <f t="shared" si="70"/>
        <v>3</v>
      </c>
      <c r="P711" s="73">
        <f>MONTH('RAW DATA'!$J711)</f>
        <v>6</v>
      </c>
      <c r="Q711" s="73" t="str">
        <f t="shared" si="71"/>
        <v>ICB</v>
      </c>
      <c r="R711" s="75" t="str">
        <f t="shared" si="72"/>
        <v>CHINA</v>
      </c>
      <c r="S711" s="74" t="str">
        <f>IF(OR('RAW DATA'!$D711="",'RAW DATA'!$C711='RAW DATA'!$D711),"NO",IF('RAW DATA'!$C711&lt;'RAW DATA'!$D711,"YES","NO"))</f>
        <v>NO</v>
      </c>
      <c r="T711" s="75" t="str">
        <f>IF('RAW DATA'!$D711='RAW DATA'!$E711,"YES","NO")</f>
        <v>NO</v>
      </c>
      <c r="U711" s="73" t="str">
        <f>IF(('RAW DATA'!$D711-'RAW DATA'!$M711)&lt;=5,"YES","NO")</f>
        <v>YES</v>
      </c>
    </row>
    <row r="712" spans="1:21" x14ac:dyDescent="0.25">
      <c r="A712" s="89">
        <v>71</v>
      </c>
      <c r="B712" s="90">
        <v>5282822110</v>
      </c>
      <c r="C712" s="91">
        <v>45785</v>
      </c>
      <c r="D712" s="91">
        <v>45722.80326340074</v>
      </c>
      <c r="E712" s="91">
        <v>45785</v>
      </c>
      <c r="F712" s="90">
        <v>249049037</v>
      </c>
      <c r="G712" s="92">
        <v>4965</v>
      </c>
      <c r="H712" s="101" t="s">
        <v>14</v>
      </c>
      <c r="I712" s="93">
        <v>7730426924</v>
      </c>
      <c r="J712" s="94">
        <v>45818</v>
      </c>
      <c r="K712" s="90" t="s">
        <v>15</v>
      </c>
      <c r="L712" s="90" t="s">
        <v>134</v>
      </c>
      <c r="M712" s="91">
        <v>45722.5</v>
      </c>
      <c r="N712" s="91">
        <v>45759.916666666664</v>
      </c>
      <c r="O712" s="95">
        <f t="shared" si="70"/>
        <v>3</v>
      </c>
      <c r="P712" s="95">
        <f>MONTH('RAW DATA'!$J712)</f>
        <v>6</v>
      </c>
      <c r="Q712" s="95" t="str">
        <f t="shared" si="71"/>
        <v>ICB</v>
      </c>
      <c r="R712" s="96" t="str">
        <f t="shared" si="72"/>
        <v>CHINA</v>
      </c>
      <c r="S712" s="90" t="str">
        <f>IF(OR('RAW DATA'!$D712="",'RAW DATA'!$C712='RAW DATA'!$D712),"NO",IF('RAW DATA'!$C712&lt;'RAW DATA'!$D712,"YES","NO"))</f>
        <v>NO</v>
      </c>
      <c r="T712" s="96" t="str">
        <f>IF('RAW DATA'!$D712='RAW DATA'!$E712,"YES","NO")</f>
        <v>NO</v>
      </c>
      <c r="U712" s="95" t="str">
        <f>IF(('RAW DATA'!$D712-'RAW DATA'!$M712)&lt;=5,"YES","NO")</f>
        <v>YES</v>
      </c>
    </row>
    <row r="713" spans="1:21" x14ac:dyDescent="0.25">
      <c r="A713" s="77">
        <v>71</v>
      </c>
      <c r="B713" s="74">
        <v>5282822118</v>
      </c>
      <c r="C713" s="76">
        <v>45785</v>
      </c>
      <c r="D713" s="76">
        <v>45725.811956892037</v>
      </c>
      <c r="E713" s="76">
        <v>45785</v>
      </c>
      <c r="F713" s="74" t="s">
        <v>165</v>
      </c>
      <c r="G713" s="82">
        <v>6811</v>
      </c>
      <c r="H713" s="102" t="s">
        <v>14</v>
      </c>
      <c r="I713" s="83">
        <v>7730426924</v>
      </c>
      <c r="J713" s="84">
        <v>45818</v>
      </c>
      <c r="K713" s="74" t="s">
        <v>15</v>
      </c>
      <c r="L713" s="74" t="s">
        <v>134</v>
      </c>
      <c r="M713" s="76">
        <v>45723.583333333336</v>
      </c>
      <c r="N713" s="76">
        <v>45761.458333333336</v>
      </c>
      <c r="O713" s="73">
        <f t="shared" si="70"/>
        <v>3</v>
      </c>
      <c r="P713" s="73">
        <f>MONTH('RAW DATA'!$J713)</f>
        <v>6</v>
      </c>
      <c r="Q713" s="73" t="str">
        <f t="shared" si="71"/>
        <v>ICB</v>
      </c>
      <c r="R713" s="75" t="str">
        <f t="shared" si="72"/>
        <v>CHINA</v>
      </c>
      <c r="S713" s="74" t="str">
        <f>IF(OR('RAW DATA'!$D713="",'RAW DATA'!$C713='RAW DATA'!$D713),"NO",IF('RAW DATA'!$C713&lt;'RAW DATA'!$D713,"YES","NO"))</f>
        <v>NO</v>
      </c>
      <c r="T713" s="75" t="str">
        <f>IF('RAW DATA'!$D713='RAW DATA'!$E713,"YES","NO")</f>
        <v>NO</v>
      </c>
      <c r="U713" s="73" t="str">
        <f>IF(('RAW DATA'!$D713-'RAW DATA'!$M713)&lt;=5,"YES","NO")</f>
        <v>YES</v>
      </c>
    </row>
    <row r="714" spans="1:21" x14ac:dyDescent="0.25">
      <c r="A714" s="89">
        <v>71</v>
      </c>
      <c r="B714" s="90">
        <v>5282822128</v>
      </c>
      <c r="C714" s="91">
        <v>45785</v>
      </c>
      <c r="D714" s="91">
        <v>45725.836356706342</v>
      </c>
      <c r="E714" s="91">
        <v>45785</v>
      </c>
      <c r="F714" s="90">
        <v>249742111</v>
      </c>
      <c r="G714" s="92">
        <v>2522</v>
      </c>
      <c r="H714" s="101" t="s">
        <v>14</v>
      </c>
      <c r="I714" s="93">
        <v>7730426924</v>
      </c>
      <c r="J714" s="94">
        <v>45818</v>
      </c>
      <c r="K714" s="90" t="s">
        <v>15</v>
      </c>
      <c r="L714" s="90" t="s">
        <v>134</v>
      </c>
      <c r="M714" s="91">
        <v>45722.416666666664</v>
      </c>
      <c r="N714" s="91">
        <v>45761.458333333336</v>
      </c>
      <c r="O714" s="95">
        <f t="shared" si="70"/>
        <v>3</v>
      </c>
      <c r="P714" s="95">
        <f>MONTH('RAW DATA'!$J714)</f>
        <v>6</v>
      </c>
      <c r="Q714" s="95" t="str">
        <f t="shared" si="71"/>
        <v>ICB</v>
      </c>
      <c r="R714" s="96" t="str">
        <f t="shared" si="72"/>
        <v>CHINA</v>
      </c>
      <c r="S714" s="90" t="str">
        <f>IF(OR('RAW DATA'!$D714="",'RAW DATA'!$C714='RAW DATA'!$D714),"NO",IF('RAW DATA'!$C714&lt;'RAW DATA'!$D714,"YES","NO"))</f>
        <v>NO</v>
      </c>
      <c r="T714" s="96" t="str">
        <f>IF('RAW DATA'!$D714='RAW DATA'!$E714,"YES","NO")</f>
        <v>NO</v>
      </c>
      <c r="U714" s="95" t="str">
        <f>IF(('RAW DATA'!$D714-'RAW DATA'!$M714)&lt;=5,"YES","NO")</f>
        <v>YES</v>
      </c>
    </row>
    <row r="715" spans="1:21" x14ac:dyDescent="0.25">
      <c r="A715" s="77">
        <v>71</v>
      </c>
      <c r="B715" s="74">
        <v>5282823992</v>
      </c>
      <c r="C715" s="76">
        <v>45785</v>
      </c>
      <c r="D715" s="76">
        <v>45726.343586161973</v>
      </c>
      <c r="E715" s="76">
        <v>45785</v>
      </c>
      <c r="F715" s="74">
        <v>249742111</v>
      </c>
      <c r="G715" s="82">
        <v>452</v>
      </c>
      <c r="H715" s="102" t="s">
        <v>14</v>
      </c>
      <c r="I715" s="83">
        <v>7730426924</v>
      </c>
      <c r="J715" s="84">
        <v>45818</v>
      </c>
      <c r="K715" s="74" t="s">
        <v>15</v>
      </c>
      <c r="L715" s="74" t="s">
        <v>134</v>
      </c>
      <c r="M715" s="76">
        <v>45722.416666666664</v>
      </c>
      <c r="N715" s="76">
        <v>45761.458333333336</v>
      </c>
      <c r="O715" s="73">
        <f t="shared" si="70"/>
        <v>3</v>
      </c>
      <c r="P715" s="73">
        <f>MONTH('RAW DATA'!$J715)</f>
        <v>6</v>
      </c>
      <c r="Q715" s="73" t="str">
        <f t="shared" si="71"/>
        <v>ICB</v>
      </c>
      <c r="R715" s="75" t="str">
        <f t="shared" si="72"/>
        <v>CHINA</v>
      </c>
      <c r="S715" s="74" t="str">
        <f>IF(OR('RAW DATA'!$D715="",'RAW DATA'!$C715='RAW DATA'!$D715),"NO",IF('RAW DATA'!$C715&lt;'RAW DATA'!$D715,"YES","NO"))</f>
        <v>NO</v>
      </c>
      <c r="T715" s="75" t="str">
        <f>IF('RAW DATA'!$D715='RAW DATA'!$E715,"YES","NO")</f>
        <v>NO</v>
      </c>
      <c r="U715" s="73" t="str">
        <f>IF(('RAW DATA'!$D715-'RAW DATA'!$M715)&lt;=5,"YES","NO")</f>
        <v>YES</v>
      </c>
    </row>
    <row r="716" spans="1:21" x14ac:dyDescent="0.25">
      <c r="A716" s="89">
        <v>71</v>
      </c>
      <c r="B716" s="90">
        <v>5282824002</v>
      </c>
      <c r="C716" s="91">
        <v>45785</v>
      </c>
      <c r="D716" s="91">
        <v>45726.343884748887</v>
      </c>
      <c r="E716" s="91">
        <v>45785</v>
      </c>
      <c r="F716" s="90">
        <v>249742111</v>
      </c>
      <c r="G716" s="92">
        <v>13488</v>
      </c>
      <c r="H716" s="101" t="s">
        <v>14</v>
      </c>
      <c r="I716" s="93">
        <v>7730426924</v>
      </c>
      <c r="J716" s="94">
        <v>45818</v>
      </c>
      <c r="K716" s="90" t="s">
        <v>15</v>
      </c>
      <c r="L716" s="90" t="s">
        <v>134</v>
      </c>
      <c r="M716" s="91">
        <v>45722.416666666664</v>
      </c>
      <c r="N716" s="91">
        <v>45761.458333333336</v>
      </c>
      <c r="O716" s="95">
        <f t="shared" si="70"/>
        <v>3</v>
      </c>
      <c r="P716" s="95">
        <f>MONTH('RAW DATA'!$J716)</f>
        <v>6</v>
      </c>
      <c r="Q716" s="95" t="str">
        <f t="shared" si="71"/>
        <v>ICB</v>
      </c>
      <c r="R716" s="96" t="str">
        <f t="shared" si="72"/>
        <v>CHINA</v>
      </c>
      <c r="S716" s="90" t="str">
        <f>IF(OR('RAW DATA'!$D716="",'RAW DATA'!$C716='RAW DATA'!$D716),"NO",IF('RAW DATA'!$C716&lt;'RAW DATA'!$D716,"YES","NO"))</f>
        <v>NO</v>
      </c>
      <c r="T716" s="96" t="str">
        <f>IF('RAW DATA'!$D716='RAW DATA'!$E716,"YES","NO")</f>
        <v>NO</v>
      </c>
      <c r="U716" s="95" t="str">
        <f>IF(('RAW DATA'!$D716-'RAW DATA'!$M716)&lt;=5,"YES","NO")</f>
        <v>YES</v>
      </c>
    </row>
    <row r="717" spans="1:21" x14ac:dyDescent="0.25">
      <c r="A717" s="77">
        <v>10171</v>
      </c>
      <c r="B717" s="74">
        <v>5481544017</v>
      </c>
      <c r="C717" s="76">
        <v>45747</v>
      </c>
      <c r="D717" s="76">
        <v>45744</v>
      </c>
      <c r="E717" s="76">
        <v>45747</v>
      </c>
      <c r="F717" s="74">
        <v>246454864</v>
      </c>
      <c r="G717" s="82">
        <v>2862</v>
      </c>
      <c r="H717" s="102" t="s">
        <v>14</v>
      </c>
      <c r="I717" s="83">
        <v>7730421712</v>
      </c>
      <c r="J717" s="84">
        <v>45785</v>
      </c>
      <c r="K717" s="74" t="s">
        <v>15</v>
      </c>
      <c r="L717" s="74" t="s">
        <v>34</v>
      </c>
      <c r="M717" s="76">
        <v>45733</v>
      </c>
      <c r="N717" s="76">
        <v>45763</v>
      </c>
      <c r="O717" s="73">
        <f t="shared" si="70"/>
        <v>3</v>
      </c>
      <c r="P717" s="73">
        <f>MONTH('RAW DATA'!$J717)</f>
        <v>5</v>
      </c>
      <c r="Q717" s="73" t="str">
        <f t="shared" si="71"/>
        <v>ICB</v>
      </c>
      <c r="R717" s="75" t="str">
        <f t="shared" si="72"/>
        <v>VIETNAM</v>
      </c>
      <c r="S717" s="74" t="str">
        <f>IF(OR('RAW DATA'!$D717="",'RAW DATA'!$C717='RAW DATA'!$D717),"NO",IF('RAW DATA'!$C717&lt;'RAW DATA'!$D717,"YES","NO"))</f>
        <v>NO</v>
      </c>
      <c r="T717" s="75" t="str">
        <f>IF('RAW DATA'!$D717='RAW DATA'!$E717,"YES","NO")</f>
        <v>NO</v>
      </c>
      <c r="U717" s="73" t="str">
        <f>IF(('RAW DATA'!$D717-'RAW DATA'!$M717)&lt;=5,"YES","NO")</f>
        <v>NO</v>
      </c>
    </row>
    <row r="718" spans="1:21" x14ac:dyDescent="0.25">
      <c r="A718" s="89">
        <v>10171</v>
      </c>
      <c r="B718" s="90">
        <v>5481544024</v>
      </c>
      <c r="C718" s="91">
        <v>45747</v>
      </c>
      <c r="D718" s="91">
        <v>45744</v>
      </c>
      <c r="E718" s="91">
        <v>45747</v>
      </c>
      <c r="F718" s="90">
        <v>246454864</v>
      </c>
      <c r="G718" s="92">
        <v>2862</v>
      </c>
      <c r="H718" s="101" t="s">
        <v>14</v>
      </c>
      <c r="I718" s="93">
        <v>7730421712</v>
      </c>
      <c r="J718" s="94">
        <v>45785</v>
      </c>
      <c r="K718" s="90" t="s">
        <v>15</v>
      </c>
      <c r="L718" s="90" t="s">
        <v>34</v>
      </c>
      <c r="M718" s="91">
        <v>45733</v>
      </c>
      <c r="N718" s="91">
        <v>45763</v>
      </c>
      <c r="O718" s="95">
        <f t="shared" ref="O718:O754" si="73">IF(D718="", "", IF(YEAR(D718)=2024, "", MONTH(D718)))</f>
        <v>3</v>
      </c>
      <c r="P718" s="95">
        <f>MONTH('RAW DATA'!$J718)</f>
        <v>5</v>
      </c>
      <c r="Q718" s="95" t="str">
        <f t="shared" ref="Q718:Q754" si="74">IF(OR(A718=71,A718=1595,A718=1588,A718=1594,A718=3547,A718=1571,A718=1538,A718=1570,A718=1569,A718=1590,A718=1591,A718=1589,A718=515,A718=1572,A718=3546,A718=1592,A718=3548,A718=122,A718=10171,A718=40,A718=35,A718=95,A718=381,A718=136,A718=375),"ICB","Vendor")</f>
        <v>ICB</v>
      </c>
      <c r="R718" s="96" t="str">
        <f t="shared" ref="R718:R754" si="75">IF(OR(A718=71,A718=515,A718=1592,A718=1589,A718=1591,A718=1571,A718=1572),"CHINA",IF(A718=35,"POLAND",
IF(A718=10171,"VIETNAM",
IF(A718=381,"TURKEY",
IF(A718=375,"CAMBODIA",
IF(A718=40,"AUSTRALIA",""))))))</f>
        <v>VIETNAM</v>
      </c>
      <c r="S718" s="90" t="str">
        <f>IF(OR('RAW DATA'!$D718="",'RAW DATA'!$C718='RAW DATA'!$D718),"NO",IF('RAW DATA'!$C718&lt;'RAW DATA'!$D718,"YES","NO"))</f>
        <v>NO</v>
      </c>
      <c r="T718" s="96" t="str">
        <f>IF('RAW DATA'!$D718='RAW DATA'!$E718,"YES","NO")</f>
        <v>NO</v>
      </c>
      <c r="U718" s="95" t="str">
        <f>IF(('RAW DATA'!$D718-'RAW DATA'!$M718)&lt;=5,"YES","NO")</f>
        <v>NO</v>
      </c>
    </row>
    <row r="719" spans="1:21" x14ac:dyDescent="0.25">
      <c r="A719" s="77">
        <v>515</v>
      </c>
      <c r="B719" s="74">
        <v>5547575717</v>
      </c>
      <c r="C719" s="76">
        <v>45743</v>
      </c>
      <c r="D719" s="76">
        <v>45734</v>
      </c>
      <c r="E719" s="76">
        <v>45743</v>
      </c>
      <c r="F719" s="74">
        <v>250692246</v>
      </c>
      <c r="G719" s="82">
        <v>89</v>
      </c>
      <c r="H719" s="102" t="s">
        <v>14</v>
      </c>
      <c r="I719" s="83">
        <v>7730421712</v>
      </c>
      <c r="J719" s="84">
        <v>45785</v>
      </c>
      <c r="K719" s="74" t="s">
        <v>15</v>
      </c>
      <c r="L719" s="74" t="s">
        <v>34</v>
      </c>
      <c r="M719" s="76">
        <v>45731</v>
      </c>
      <c r="N719" s="76">
        <v>45763</v>
      </c>
      <c r="O719" s="73">
        <f t="shared" si="73"/>
        <v>3</v>
      </c>
      <c r="P719" s="73">
        <f>MONTH('RAW DATA'!$J719)</f>
        <v>5</v>
      </c>
      <c r="Q719" s="73" t="str">
        <f t="shared" si="74"/>
        <v>ICB</v>
      </c>
      <c r="R719" s="75" t="str">
        <f t="shared" si="75"/>
        <v>CHINA</v>
      </c>
      <c r="S719" s="74" t="str">
        <f>IF(OR('RAW DATA'!$D719="",'RAW DATA'!$C719='RAW DATA'!$D719),"NO",IF('RAW DATA'!$C719&lt;'RAW DATA'!$D719,"YES","NO"))</f>
        <v>NO</v>
      </c>
      <c r="T719" s="75" t="str">
        <f>IF('RAW DATA'!$D719='RAW DATA'!$E719,"YES","NO")</f>
        <v>NO</v>
      </c>
      <c r="U719" s="73" t="str">
        <f>IF(('RAW DATA'!$D719-'RAW DATA'!$M719)&lt;=5,"YES","NO")</f>
        <v>YES</v>
      </c>
    </row>
    <row r="720" spans="1:21" x14ac:dyDescent="0.25">
      <c r="A720" s="89">
        <v>1592</v>
      </c>
      <c r="B720" s="90">
        <v>5775759022</v>
      </c>
      <c r="C720" s="91">
        <v>45735</v>
      </c>
      <c r="D720" s="91">
        <v>45732</v>
      </c>
      <c r="E720" s="91">
        <v>45735</v>
      </c>
      <c r="F720" s="90">
        <v>249886951</v>
      </c>
      <c r="G720" s="92">
        <v>409</v>
      </c>
      <c r="H720" s="101" t="s">
        <v>14</v>
      </c>
      <c r="I720" s="93">
        <v>7730421712</v>
      </c>
      <c r="J720" s="94">
        <v>45785</v>
      </c>
      <c r="K720" s="90" t="s">
        <v>15</v>
      </c>
      <c r="L720" s="90" t="s">
        <v>34</v>
      </c>
      <c r="M720" s="91">
        <v>45728</v>
      </c>
      <c r="N720" s="91">
        <v>45763</v>
      </c>
      <c r="O720" s="95">
        <f t="shared" si="73"/>
        <v>3</v>
      </c>
      <c r="P720" s="95">
        <f>MONTH('RAW DATA'!$J720)</f>
        <v>5</v>
      </c>
      <c r="Q720" s="95" t="str">
        <f t="shared" si="74"/>
        <v>ICB</v>
      </c>
      <c r="R720" s="96" t="str">
        <f t="shared" si="75"/>
        <v>CHINA</v>
      </c>
      <c r="S720" s="90" t="str">
        <f>IF(OR('RAW DATA'!$D720="",'RAW DATA'!$C720='RAW DATA'!$D720),"NO",IF('RAW DATA'!$C720&lt;'RAW DATA'!$D720,"YES","NO"))</f>
        <v>NO</v>
      </c>
      <c r="T720" s="96" t="str">
        <f>IF('RAW DATA'!$D720='RAW DATA'!$E720,"YES","NO")</f>
        <v>NO</v>
      </c>
      <c r="U720" s="95" t="str">
        <f>IF(('RAW DATA'!$D720-'RAW DATA'!$M720)&lt;=5,"YES","NO")</f>
        <v>YES</v>
      </c>
    </row>
    <row r="721" spans="1:21" x14ac:dyDescent="0.25">
      <c r="A721" s="77">
        <v>71</v>
      </c>
      <c r="B721" s="74">
        <v>5282835046</v>
      </c>
      <c r="C721" s="76">
        <v>45785</v>
      </c>
      <c r="D721" s="76">
        <v>45729.97654474595</v>
      </c>
      <c r="E721" s="76">
        <v>45785</v>
      </c>
      <c r="F721" s="74">
        <v>250641146</v>
      </c>
      <c r="G721" s="82">
        <v>3492</v>
      </c>
      <c r="H721" s="102" t="s">
        <v>14</v>
      </c>
      <c r="I721" s="83">
        <v>7730426924</v>
      </c>
      <c r="J721" s="84">
        <v>45818</v>
      </c>
      <c r="K721" s="74" t="s">
        <v>15</v>
      </c>
      <c r="L721" s="74" t="s">
        <v>134</v>
      </c>
      <c r="M721" s="76">
        <v>45730.625</v>
      </c>
      <c r="N721" s="76">
        <v>45763.791666666664</v>
      </c>
      <c r="O721" s="73">
        <f t="shared" si="73"/>
        <v>3</v>
      </c>
      <c r="P721" s="73">
        <f>MONTH('RAW DATA'!$J721)</f>
        <v>6</v>
      </c>
      <c r="Q721" s="73" t="str">
        <f t="shared" si="74"/>
        <v>ICB</v>
      </c>
      <c r="R721" s="75" t="str">
        <f t="shared" si="75"/>
        <v>CHINA</v>
      </c>
      <c r="S721" s="74" t="str">
        <f>IF(OR('RAW DATA'!$D721="",'RAW DATA'!$C721='RAW DATA'!$D721),"NO",IF('RAW DATA'!$C721&lt;'RAW DATA'!$D721,"YES","NO"))</f>
        <v>NO</v>
      </c>
      <c r="T721" s="75" t="str">
        <f>IF('RAW DATA'!$D721='RAW DATA'!$E721,"YES","NO")</f>
        <v>NO</v>
      </c>
      <c r="U721" s="73" t="str">
        <f>IF(('RAW DATA'!$D721-'RAW DATA'!$M721)&lt;=5,"YES","NO")</f>
        <v>YES</v>
      </c>
    </row>
    <row r="722" spans="1:21" x14ac:dyDescent="0.25">
      <c r="A722" s="89">
        <v>71</v>
      </c>
      <c r="B722" s="90">
        <v>5282835047</v>
      </c>
      <c r="C722" s="91">
        <v>45785</v>
      </c>
      <c r="D722" s="91">
        <v>45729.991752184003</v>
      </c>
      <c r="E722" s="91">
        <v>45785</v>
      </c>
      <c r="F722" s="90">
        <v>250641146</v>
      </c>
      <c r="G722" s="92">
        <v>22091</v>
      </c>
      <c r="H722" s="101" t="s">
        <v>14</v>
      </c>
      <c r="I722" s="93">
        <v>7730426924</v>
      </c>
      <c r="J722" s="94">
        <v>45818</v>
      </c>
      <c r="K722" s="90" t="s">
        <v>15</v>
      </c>
      <c r="L722" s="90" t="s">
        <v>134</v>
      </c>
      <c r="M722" s="91">
        <v>45730.625</v>
      </c>
      <c r="N722" s="91">
        <v>45763.791666666664</v>
      </c>
      <c r="O722" s="95">
        <f t="shared" si="73"/>
        <v>3</v>
      </c>
      <c r="P722" s="95">
        <f>MONTH('RAW DATA'!$J722)</f>
        <v>6</v>
      </c>
      <c r="Q722" s="95" t="str">
        <f t="shared" si="74"/>
        <v>ICB</v>
      </c>
      <c r="R722" s="96" t="str">
        <f t="shared" si="75"/>
        <v>CHINA</v>
      </c>
      <c r="S722" s="90" t="str">
        <f>IF(OR('RAW DATA'!$D722="",'RAW DATA'!$C722='RAW DATA'!$D722),"NO",IF('RAW DATA'!$C722&lt;'RAW DATA'!$D722,"YES","NO"))</f>
        <v>NO</v>
      </c>
      <c r="T722" s="96" t="str">
        <f>IF('RAW DATA'!$D722='RAW DATA'!$E722,"YES","NO")</f>
        <v>NO</v>
      </c>
      <c r="U722" s="95" t="str">
        <f>IF(('RAW DATA'!$D722-'RAW DATA'!$M722)&lt;=5,"YES","NO")</f>
        <v>YES</v>
      </c>
    </row>
    <row r="723" spans="1:21" x14ac:dyDescent="0.25">
      <c r="A723" s="77">
        <v>71</v>
      </c>
      <c r="B723" s="74">
        <v>5282835048</v>
      </c>
      <c r="C723" s="76">
        <v>45785</v>
      </c>
      <c r="D723" s="76">
        <v>45730.270882306184</v>
      </c>
      <c r="E723" s="76">
        <v>45785</v>
      </c>
      <c r="F723" s="74">
        <v>250641146</v>
      </c>
      <c r="G723" s="82">
        <v>265</v>
      </c>
      <c r="H723" s="102" t="s">
        <v>14</v>
      </c>
      <c r="I723" s="83">
        <v>7730426924</v>
      </c>
      <c r="J723" s="84">
        <v>45818</v>
      </c>
      <c r="K723" s="74" t="s">
        <v>15</v>
      </c>
      <c r="L723" s="74" t="s">
        <v>134</v>
      </c>
      <c r="M723" s="76">
        <v>45730.625</v>
      </c>
      <c r="N723" s="76">
        <v>45763.791666666664</v>
      </c>
      <c r="O723" s="73">
        <f t="shared" si="73"/>
        <v>3</v>
      </c>
      <c r="P723" s="73">
        <f>MONTH('RAW DATA'!$J723)</f>
        <v>6</v>
      </c>
      <c r="Q723" s="73" t="str">
        <f t="shared" si="74"/>
        <v>ICB</v>
      </c>
      <c r="R723" s="75" t="str">
        <f t="shared" si="75"/>
        <v>CHINA</v>
      </c>
      <c r="S723" s="74" t="str">
        <f>IF(OR('RAW DATA'!$D723="",'RAW DATA'!$C723='RAW DATA'!$D723),"NO",IF('RAW DATA'!$C723&lt;'RAW DATA'!$D723,"YES","NO"))</f>
        <v>NO</v>
      </c>
      <c r="T723" s="75" t="str">
        <f>IF('RAW DATA'!$D723='RAW DATA'!$E723,"YES","NO")</f>
        <v>NO</v>
      </c>
      <c r="U723" s="73" t="str">
        <f>IF(('RAW DATA'!$D723-'RAW DATA'!$M723)&lt;=5,"YES","NO")</f>
        <v>YES</v>
      </c>
    </row>
    <row r="724" spans="1:21" x14ac:dyDescent="0.25">
      <c r="A724" s="89">
        <v>71</v>
      </c>
      <c r="B724" s="90">
        <v>5282837138</v>
      </c>
      <c r="C724" s="91">
        <v>45785</v>
      </c>
      <c r="D724" s="91">
        <v>45732.889077143627</v>
      </c>
      <c r="E724" s="91">
        <v>45785</v>
      </c>
      <c r="F724" s="90">
        <v>250049625</v>
      </c>
      <c r="G724" s="92">
        <v>2761</v>
      </c>
      <c r="H724" s="101" t="s">
        <v>14</v>
      </c>
      <c r="I724" s="93">
        <v>7730426924</v>
      </c>
      <c r="J724" s="94">
        <v>45818</v>
      </c>
      <c r="K724" s="90" t="s">
        <v>15</v>
      </c>
      <c r="L724" s="90" t="s">
        <v>134</v>
      </c>
      <c r="M724" s="91">
        <v>45730.625</v>
      </c>
      <c r="N724" s="91">
        <v>45763.791666666664</v>
      </c>
      <c r="O724" s="95">
        <f t="shared" si="73"/>
        <v>3</v>
      </c>
      <c r="P724" s="95">
        <f>MONTH('RAW DATA'!$J724)</f>
        <v>6</v>
      </c>
      <c r="Q724" s="95" t="str">
        <f t="shared" si="74"/>
        <v>ICB</v>
      </c>
      <c r="R724" s="96" t="str">
        <f t="shared" si="75"/>
        <v>CHINA</v>
      </c>
      <c r="S724" s="90" t="str">
        <f>IF(OR('RAW DATA'!$D724="",'RAW DATA'!$C724='RAW DATA'!$D724),"NO",IF('RAW DATA'!$C724&lt;'RAW DATA'!$D724,"YES","NO"))</f>
        <v>NO</v>
      </c>
      <c r="T724" s="96" t="str">
        <f>IF('RAW DATA'!$D724='RAW DATA'!$E724,"YES","NO")</f>
        <v>NO</v>
      </c>
      <c r="U724" s="95" t="str">
        <f>IF(('RAW DATA'!$D724-'RAW DATA'!$M724)&lt;=5,"YES","NO")</f>
        <v>YES</v>
      </c>
    </row>
    <row r="725" spans="1:21" x14ac:dyDescent="0.25">
      <c r="A725" s="77">
        <v>71</v>
      </c>
      <c r="B725" s="74">
        <v>5282837154</v>
      </c>
      <c r="C725" s="76">
        <v>45785</v>
      </c>
      <c r="D725" s="76">
        <v>45732.889076897482</v>
      </c>
      <c r="E725" s="76">
        <v>45785</v>
      </c>
      <c r="F725" s="74">
        <v>250049625</v>
      </c>
      <c r="G725" s="82">
        <v>2761</v>
      </c>
      <c r="H725" s="102" t="s">
        <v>14</v>
      </c>
      <c r="I725" s="83">
        <v>7730426924</v>
      </c>
      <c r="J725" s="84">
        <v>45818</v>
      </c>
      <c r="K725" s="74" t="s">
        <v>15</v>
      </c>
      <c r="L725" s="74" t="s">
        <v>134</v>
      </c>
      <c r="M725" s="76">
        <v>45730.625</v>
      </c>
      <c r="N725" s="76">
        <v>45763.791666666664</v>
      </c>
      <c r="O725" s="73">
        <f t="shared" si="73"/>
        <v>3</v>
      </c>
      <c r="P725" s="73">
        <f>MONTH('RAW DATA'!$J725)</f>
        <v>6</v>
      </c>
      <c r="Q725" s="73" t="str">
        <f t="shared" si="74"/>
        <v>ICB</v>
      </c>
      <c r="R725" s="75" t="str">
        <f t="shared" si="75"/>
        <v>CHINA</v>
      </c>
      <c r="S725" s="74" t="str">
        <f>IF(OR('RAW DATA'!$D725="",'RAW DATA'!$C725='RAW DATA'!$D725),"NO",IF('RAW DATA'!$C725&lt;'RAW DATA'!$D725,"YES","NO"))</f>
        <v>NO</v>
      </c>
      <c r="T725" s="75" t="str">
        <f>IF('RAW DATA'!$D725='RAW DATA'!$E725,"YES","NO")</f>
        <v>NO</v>
      </c>
      <c r="U725" s="73" t="str">
        <f>IF(('RAW DATA'!$D725-'RAW DATA'!$M725)&lt;=5,"YES","NO")</f>
        <v>YES</v>
      </c>
    </row>
    <row r="726" spans="1:21" x14ac:dyDescent="0.25">
      <c r="A726" s="89">
        <v>71</v>
      </c>
      <c r="B726" s="90">
        <v>5282837155</v>
      </c>
      <c r="C726" s="91">
        <v>45785</v>
      </c>
      <c r="D726" s="91">
        <v>45732.889077844593</v>
      </c>
      <c r="E726" s="91">
        <v>45785</v>
      </c>
      <c r="F726" s="90">
        <v>250049625</v>
      </c>
      <c r="G726" s="92">
        <v>2761</v>
      </c>
      <c r="H726" s="101" t="s">
        <v>14</v>
      </c>
      <c r="I726" s="93">
        <v>7730426924</v>
      </c>
      <c r="J726" s="94">
        <v>45818</v>
      </c>
      <c r="K726" s="90" t="s">
        <v>15</v>
      </c>
      <c r="L726" s="90" t="s">
        <v>134</v>
      </c>
      <c r="M726" s="91">
        <v>45730.625</v>
      </c>
      <c r="N726" s="91">
        <v>45763.791666666664</v>
      </c>
      <c r="O726" s="95">
        <f t="shared" si="73"/>
        <v>3</v>
      </c>
      <c r="P726" s="95">
        <f>MONTH('RAW DATA'!$J726)</f>
        <v>6</v>
      </c>
      <c r="Q726" s="95" t="str">
        <f t="shared" si="74"/>
        <v>ICB</v>
      </c>
      <c r="R726" s="96" t="str">
        <f t="shared" si="75"/>
        <v>CHINA</v>
      </c>
      <c r="S726" s="90" t="str">
        <f>IF(OR('RAW DATA'!$D726="",'RAW DATA'!$C726='RAW DATA'!$D726),"NO",IF('RAW DATA'!$C726&lt;'RAW DATA'!$D726,"YES","NO"))</f>
        <v>NO</v>
      </c>
      <c r="T726" s="96" t="str">
        <f>IF('RAW DATA'!$D726='RAW DATA'!$E726,"YES","NO")</f>
        <v>NO</v>
      </c>
      <c r="U726" s="95" t="str">
        <f>IF(('RAW DATA'!$D726-'RAW DATA'!$M726)&lt;=5,"YES","NO")</f>
        <v>YES</v>
      </c>
    </row>
    <row r="727" spans="1:21" x14ac:dyDescent="0.25">
      <c r="A727" s="77">
        <v>71</v>
      </c>
      <c r="B727" s="74">
        <v>5282837614</v>
      </c>
      <c r="C727" s="76">
        <v>45785</v>
      </c>
      <c r="D727" s="76">
        <v>45733.359982188784</v>
      </c>
      <c r="E727" s="76">
        <v>45785</v>
      </c>
      <c r="F727" s="74">
        <v>249907412</v>
      </c>
      <c r="G727" s="82">
        <v>3876</v>
      </c>
      <c r="H727" s="102" t="s">
        <v>14</v>
      </c>
      <c r="I727" s="83">
        <v>7730426924</v>
      </c>
      <c r="J727" s="84">
        <v>45818</v>
      </c>
      <c r="K727" s="74" t="s">
        <v>15</v>
      </c>
      <c r="L727" s="74" t="s">
        <v>134</v>
      </c>
      <c r="M727" s="76">
        <v>45730.625</v>
      </c>
      <c r="N727" s="76">
        <v>45763.791666666664</v>
      </c>
      <c r="O727" s="73">
        <f t="shared" si="73"/>
        <v>3</v>
      </c>
      <c r="P727" s="73">
        <f>MONTH('RAW DATA'!$J727)</f>
        <v>6</v>
      </c>
      <c r="Q727" s="73" t="str">
        <f t="shared" si="74"/>
        <v>ICB</v>
      </c>
      <c r="R727" s="75" t="str">
        <f t="shared" si="75"/>
        <v>CHINA</v>
      </c>
      <c r="S727" s="74" t="str">
        <f>IF(OR('RAW DATA'!$D727="",'RAW DATA'!$C727='RAW DATA'!$D727),"NO",IF('RAW DATA'!$C727&lt;'RAW DATA'!$D727,"YES","NO"))</f>
        <v>NO</v>
      </c>
      <c r="T727" s="75" t="str">
        <f>IF('RAW DATA'!$D727='RAW DATA'!$E727,"YES","NO")</f>
        <v>NO</v>
      </c>
      <c r="U727" s="73" t="str">
        <f>IF(('RAW DATA'!$D727-'RAW DATA'!$M727)&lt;=5,"YES","NO")</f>
        <v>YES</v>
      </c>
    </row>
    <row r="728" spans="1:21" x14ac:dyDescent="0.25">
      <c r="A728" s="89">
        <v>71</v>
      </c>
      <c r="B728" s="90">
        <v>5282837617</v>
      </c>
      <c r="C728" s="91">
        <v>45785</v>
      </c>
      <c r="D728" s="91">
        <v>45733.359982530019</v>
      </c>
      <c r="E728" s="91">
        <v>45785</v>
      </c>
      <c r="F728" s="90">
        <v>249907412</v>
      </c>
      <c r="G728" s="92">
        <v>6127</v>
      </c>
      <c r="H728" s="101" t="s">
        <v>14</v>
      </c>
      <c r="I728" s="93">
        <v>7730426924</v>
      </c>
      <c r="J728" s="94">
        <v>45818</v>
      </c>
      <c r="K728" s="90" t="s">
        <v>15</v>
      </c>
      <c r="L728" s="90" t="s">
        <v>134</v>
      </c>
      <c r="M728" s="91">
        <v>45730.625</v>
      </c>
      <c r="N728" s="91">
        <v>45763.791666666664</v>
      </c>
      <c r="O728" s="95">
        <f t="shared" si="73"/>
        <v>3</v>
      </c>
      <c r="P728" s="95">
        <f>MONTH('RAW DATA'!$J728)</f>
        <v>6</v>
      </c>
      <c r="Q728" s="95" t="str">
        <f t="shared" si="74"/>
        <v>ICB</v>
      </c>
      <c r="R728" s="96" t="str">
        <f t="shared" si="75"/>
        <v>CHINA</v>
      </c>
      <c r="S728" s="90" t="str">
        <f>IF(OR('RAW DATA'!$D728="",'RAW DATA'!$C728='RAW DATA'!$D728),"NO",IF('RAW DATA'!$C728&lt;'RAW DATA'!$D728,"YES","NO"))</f>
        <v>NO</v>
      </c>
      <c r="T728" s="96" t="str">
        <f>IF('RAW DATA'!$D728='RAW DATA'!$E728,"YES","NO")</f>
        <v>NO</v>
      </c>
      <c r="U728" s="95" t="str">
        <f>IF(('RAW DATA'!$D728-'RAW DATA'!$M728)&lt;=5,"YES","NO")</f>
        <v>YES</v>
      </c>
    </row>
    <row r="729" spans="1:21" x14ac:dyDescent="0.25">
      <c r="A729" s="77">
        <v>71</v>
      </c>
      <c r="B729" s="74">
        <v>5282837632</v>
      </c>
      <c r="C729" s="76">
        <v>45785</v>
      </c>
      <c r="D729" s="76">
        <v>45733.359982179099</v>
      </c>
      <c r="E729" s="76">
        <v>45785</v>
      </c>
      <c r="F729" s="74">
        <v>249907412</v>
      </c>
      <c r="G729" s="82">
        <v>2114</v>
      </c>
      <c r="H729" s="102" t="s">
        <v>14</v>
      </c>
      <c r="I729" s="83">
        <v>7730426924</v>
      </c>
      <c r="J729" s="84">
        <v>45818</v>
      </c>
      <c r="K729" s="74" t="s">
        <v>15</v>
      </c>
      <c r="L729" s="74" t="s">
        <v>134</v>
      </c>
      <c r="M729" s="76">
        <v>45730.625</v>
      </c>
      <c r="N729" s="76">
        <v>45763.791666666664</v>
      </c>
      <c r="O729" s="73">
        <f t="shared" si="73"/>
        <v>3</v>
      </c>
      <c r="P729" s="73">
        <f>MONTH('RAW DATA'!$J729)</f>
        <v>6</v>
      </c>
      <c r="Q729" s="73" t="str">
        <f t="shared" si="74"/>
        <v>ICB</v>
      </c>
      <c r="R729" s="75" t="str">
        <f t="shared" si="75"/>
        <v>CHINA</v>
      </c>
      <c r="S729" s="74" t="str">
        <f>IF(OR('RAW DATA'!$D729="",'RAW DATA'!$C729='RAW DATA'!$D729),"NO",IF('RAW DATA'!$C729&lt;'RAW DATA'!$D729,"YES","NO"))</f>
        <v>NO</v>
      </c>
      <c r="T729" s="75" t="str">
        <f>IF('RAW DATA'!$D729='RAW DATA'!$E729,"YES","NO")</f>
        <v>NO</v>
      </c>
      <c r="U729" s="73" t="str">
        <f>IF(('RAW DATA'!$D729-'RAW DATA'!$M729)&lt;=5,"YES","NO")</f>
        <v>YES</v>
      </c>
    </row>
    <row r="730" spans="1:21" x14ac:dyDescent="0.25">
      <c r="A730" s="89">
        <v>71</v>
      </c>
      <c r="B730" s="90">
        <v>5282837633</v>
      </c>
      <c r="C730" s="91">
        <v>45785</v>
      </c>
      <c r="D730" s="91">
        <v>45733.35998166514</v>
      </c>
      <c r="E730" s="91">
        <v>45785</v>
      </c>
      <c r="F730" s="90">
        <v>249907412</v>
      </c>
      <c r="G730" s="92">
        <v>1587</v>
      </c>
      <c r="H730" s="101" t="s">
        <v>14</v>
      </c>
      <c r="I730" s="93">
        <v>7730426924</v>
      </c>
      <c r="J730" s="94">
        <v>45818</v>
      </c>
      <c r="K730" s="90" t="s">
        <v>15</v>
      </c>
      <c r="L730" s="90" t="s">
        <v>134</v>
      </c>
      <c r="M730" s="91">
        <v>45730.625</v>
      </c>
      <c r="N730" s="91">
        <v>45763.791666666664</v>
      </c>
      <c r="O730" s="95">
        <f t="shared" si="73"/>
        <v>3</v>
      </c>
      <c r="P730" s="95">
        <f>MONTH('RAW DATA'!$J730)</f>
        <v>6</v>
      </c>
      <c r="Q730" s="95" t="str">
        <f t="shared" si="74"/>
        <v>ICB</v>
      </c>
      <c r="R730" s="96" t="str">
        <f t="shared" si="75"/>
        <v>CHINA</v>
      </c>
      <c r="S730" s="90" t="str">
        <f>IF(OR('RAW DATA'!$D730="",'RAW DATA'!$C730='RAW DATA'!$D730),"NO",IF('RAW DATA'!$C730&lt;'RAW DATA'!$D730,"YES","NO"))</f>
        <v>NO</v>
      </c>
      <c r="T730" s="96" t="str">
        <f>IF('RAW DATA'!$D730='RAW DATA'!$E730,"YES","NO")</f>
        <v>NO</v>
      </c>
      <c r="U730" s="95" t="str">
        <f>IF(('RAW DATA'!$D730-'RAW DATA'!$M730)&lt;=5,"YES","NO")</f>
        <v>YES</v>
      </c>
    </row>
    <row r="731" spans="1:21" x14ac:dyDescent="0.25">
      <c r="A731" s="77">
        <v>515</v>
      </c>
      <c r="B731" s="74">
        <v>5547577705</v>
      </c>
      <c r="C731" s="76">
        <v>45743</v>
      </c>
      <c r="D731" s="76">
        <v>45735</v>
      </c>
      <c r="E731" s="76">
        <v>45743</v>
      </c>
      <c r="F731" s="74">
        <v>250569181</v>
      </c>
      <c r="G731" s="82">
        <v>7824</v>
      </c>
      <c r="H731" s="102" t="s">
        <v>14</v>
      </c>
      <c r="I731" s="83">
        <v>7730421712</v>
      </c>
      <c r="J731" s="84">
        <v>45785</v>
      </c>
      <c r="K731" s="74" t="s">
        <v>15</v>
      </c>
      <c r="L731" s="74" t="s">
        <v>34</v>
      </c>
      <c r="M731" s="76">
        <v>45731</v>
      </c>
      <c r="N731" s="76">
        <v>45766</v>
      </c>
      <c r="O731" s="73">
        <f t="shared" si="73"/>
        <v>3</v>
      </c>
      <c r="P731" s="73">
        <f>MONTH('RAW DATA'!$J731)</f>
        <v>5</v>
      </c>
      <c r="Q731" s="73" t="str">
        <f t="shared" si="74"/>
        <v>ICB</v>
      </c>
      <c r="R731" s="75" t="str">
        <f t="shared" si="75"/>
        <v>CHINA</v>
      </c>
      <c r="S731" s="74" t="str">
        <f>IF(OR('RAW DATA'!$D731="",'RAW DATA'!$C731='RAW DATA'!$D731),"NO",IF('RAW DATA'!$C731&lt;'RAW DATA'!$D731,"YES","NO"))</f>
        <v>NO</v>
      </c>
      <c r="T731" s="75" t="str">
        <f>IF('RAW DATA'!$D731='RAW DATA'!$E731,"YES","NO")</f>
        <v>NO</v>
      </c>
      <c r="U731" s="73" t="str">
        <f>IF(('RAW DATA'!$D731-'RAW DATA'!$M731)&lt;=5,"YES","NO")</f>
        <v>YES</v>
      </c>
    </row>
    <row r="732" spans="1:21" x14ac:dyDescent="0.25">
      <c r="A732" s="89">
        <v>71</v>
      </c>
      <c r="B732" s="90">
        <v>5282835019</v>
      </c>
      <c r="C732" s="91">
        <v>45785</v>
      </c>
      <c r="D732" s="91">
        <v>45730.67375292816</v>
      </c>
      <c r="E732" s="91">
        <v>45785</v>
      </c>
      <c r="F732" s="90">
        <v>250513601</v>
      </c>
      <c r="G732" s="92">
        <v>2992</v>
      </c>
      <c r="H732" s="101" t="s">
        <v>14</v>
      </c>
      <c r="I732" s="93">
        <v>7730426924</v>
      </c>
      <c r="J732" s="94">
        <v>45818</v>
      </c>
      <c r="K732" s="90" t="s">
        <v>15</v>
      </c>
      <c r="L732" s="90" t="s">
        <v>134</v>
      </c>
      <c r="M732" s="91">
        <v>45729.5</v>
      </c>
      <c r="N732" s="91">
        <v>45766.916666666664</v>
      </c>
      <c r="O732" s="95">
        <f t="shared" si="73"/>
        <v>3</v>
      </c>
      <c r="P732" s="95">
        <f>MONTH('RAW DATA'!$J732)</f>
        <v>6</v>
      </c>
      <c r="Q732" s="95" t="str">
        <f t="shared" si="74"/>
        <v>ICB</v>
      </c>
      <c r="R732" s="96" t="str">
        <f t="shared" si="75"/>
        <v>CHINA</v>
      </c>
      <c r="S732" s="90" t="str">
        <f>IF(OR('RAW DATA'!$D732="",'RAW DATA'!$C732='RAW DATA'!$D732),"NO",IF('RAW DATA'!$C732&lt;'RAW DATA'!$D732,"YES","NO"))</f>
        <v>NO</v>
      </c>
      <c r="T732" s="96" t="str">
        <f>IF('RAW DATA'!$D732='RAW DATA'!$E732,"YES","NO")</f>
        <v>NO</v>
      </c>
      <c r="U732" s="95" t="str">
        <f>IF(('RAW DATA'!$D732-'RAW DATA'!$M732)&lt;=5,"YES","NO")</f>
        <v>YES</v>
      </c>
    </row>
    <row r="733" spans="1:21" x14ac:dyDescent="0.25">
      <c r="A733" s="77">
        <v>71</v>
      </c>
      <c r="B733" s="74">
        <v>5282837139</v>
      </c>
      <c r="C733" s="76">
        <v>45785</v>
      </c>
      <c r="D733" s="76">
        <v>45733.304478855127</v>
      </c>
      <c r="E733" s="76">
        <v>45785</v>
      </c>
      <c r="F733" s="74">
        <v>250640693</v>
      </c>
      <c r="G733" s="82">
        <v>2761</v>
      </c>
      <c r="H733" s="102" t="s">
        <v>14</v>
      </c>
      <c r="I733" s="83">
        <v>7730426924</v>
      </c>
      <c r="J733" s="84">
        <v>45818</v>
      </c>
      <c r="K733" s="74" t="s">
        <v>15</v>
      </c>
      <c r="L733" s="74" t="s">
        <v>134</v>
      </c>
      <c r="M733" s="76">
        <v>45730.625</v>
      </c>
      <c r="N733" s="76">
        <v>45770.291666666664</v>
      </c>
      <c r="O733" s="73">
        <f t="shared" si="73"/>
        <v>3</v>
      </c>
      <c r="P733" s="73">
        <f>MONTH('RAW DATA'!$J733)</f>
        <v>6</v>
      </c>
      <c r="Q733" s="73" t="str">
        <f t="shared" si="74"/>
        <v>ICB</v>
      </c>
      <c r="R733" s="75" t="str">
        <f t="shared" si="75"/>
        <v>CHINA</v>
      </c>
      <c r="S733" s="74" t="str">
        <f>IF(OR('RAW DATA'!$D733="",'RAW DATA'!$C733='RAW DATA'!$D733),"NO",IF('RAW DATA'!$C733&lt;'RAW DATA'!$D733,"YES","NO"))</f>
        <v>NO</v>
      </c>
      <c r="T733" s="75" t="str">
        <f>IF('RAW DATA'!$D733='RAW DATA'!$E733,"YES","NO")</f>
        <v>NO</v>
      </c>
      <c r="U733" s="73" t="str">
        <f>IF(('RAW DATA'!$D733-'RAW DATA'!$M733)&lt;=5,"YES","NO")</f>
        <v>YES</v>
      </c>
    </row>
    <row r="734" spans="1:21" x14ac:dyDescent="0.25">
      <c r="A734" s="89">
        <v>71</v>
      </c>
      <c r="B734" s="90">
        <v>5282837148</v>
      </c>
      <c r="C734" s="91">
        <v>45785</v>
      </c>
      <c r="D734" s="91">
        <v>45733.304479831182</v>
      </c>
      <c r="E734" s="91">
        <v>45785</v>
      </c>
      <c r="F734" s="90">
        <v>250640693</v>
      </c>
      <c r="G734" s="92">
        <v>2761</v>
      </c>
      <c r="H734" s="101" t="s">
        <v>14</v>
      </c>
      <c r="I734" s="93">
        <v>7730426924</v>
      </c>
      <c r="J734" s="94">
        <v>45818</v>
      </c>
      <c r="K734" s="90" t="s">
        <v>15</v>
      </c>
      <c r="L734" s="90" t="s">
        <v>134</v>
      </c>
      <c r="M734" s="91">
        <v>45730.625</v>
      </c>
      <c r="N734" s="91">
        <v>45770.291666666664</v>
      </c>
      <c r="O734" s="95">
        <f t="shared" si="73"/>
        <v>3</v>
      </c>
      <c r="P734" s="95">
        <f>MONTH('RAW DATA'!$J734)</f>
        <v>6</v>
      </c>
      <c r="Q734" s="95" t="str">
        <f t="shared" si="74"/>
        <v>ICB</v>
      </c>
      <c r="R734" s="96" t="str">
        <f t="shared" si="75"/>
        <v>CHINA</v>
      </c>
      <c r="S734" s="90" t="str">
        <f>IF(OR('RAW DATA'!$D734="",'RAW DATA'!$C734='RAW DATA'!$D734),"NO",IF('RAW DATA'!$C734&lt;'RAW DATA'!$D734,"YES","NO"))</f>
        <v>NO</v>
      </c>
      <c r="T734" s="96" t="str">
        <f>IF('RAW DATA'!$D734='RAW DATA'!$E734,"YES","NO")</f>
        <v>NO</v>
      </c>
      <c r="U734" s="95" t="str">
        <f>IF(('RAW DATA'!$D734-'RAW DATA'!$M734)&lt;=5,"YES","NO")</f>
        <v>YES</v>
      </c>
    </row>
    <row r="735" spans="1:21" x14ac:dyDescent="0.25">
      <c r="A735" s="77">
        <v>71</v>
      </c>
      <c r="B735" s="74">
        <v>5282837149</v>
      </c>
      <c r="C735" s="76">
        <v>45785</v>
      </c>
      <c r="D735" s="76">
        <v>45733.304479834624</v>
      </c>
      <c r="E735" s="76">
        <v>45785</v>
      </c>
      <c r="F735" s="74">
        <v>250640693</v>
      </c>
      <c r="G735" s="82">
        <v>2761</v>
      </c>
      <c r="H735" s="102" t="s">
        <v>14</v>
      </c>
      <c r="I735" s="83">
        <v>7730426924</v>
      </c>
      <c r="J735" s="84">
        <v>45818</v>
      </c>
      <c r="K735" s="74" t="s">
        <v>15</v>
      </c>
      <c r="L735" s="74" t="s">
        <v>134</v>
      </c>
      <c r="M735" s="76">
        <v>45730.625</v>
      </c>
      <c r="N735" s="76">
        <v>45770.291666666664</v>
      </c>
      <c r="O735" s="73">
        <f t="shared" si="73"/>
        <v>3</v>
      </c>
      <c r="P735" s="73">
        <f>MONTH('RAW DATA'!$J735)</f>
        <v>6</v>
      </c>
      <c r="Q735" s="73" t="str">
        <f t="shared" si="74"/>
        <v>ICB</v>
      </c>
      <c r="R735" s="75" t="str">
        <f t="shared" si="75"/>
        <v>CHINA</v>
      </c>
      <c r="S735" s="74" t="str">
        <f>IF(OR('RAW DATA'!$D735="",'RAW DATA'!$C735='RAW DATA'!$D735),"NO",IF('RAW DATA'!$C735&lt;'RAW DATA'!$D735,"YES","NO"))</f>
        <v>NO</v>
      </c>
      <c r="T735" s="75" t="str">
        <f>IF('RAW DATA'!$D735='RAW DATA'!$E735,"YES","NO")</f>
        <v>NO</v>
      </c>
      <c r="U735" s="73" t="str">
        <f>IF(('RAW DATA'!$D735-'RAW DATA'!$M735)&lt;=5,"YES","NO")</f>
        <v>YES</v>
      </c>
    </row>
    <row r="736" spans="1:21" x14ac:dyDescent="0.25">
      <c r="A736" s="89">
        <v>71</v>
      </c>
      <c r="B736" s="90">
        <v>5282837165</v>
      </c>
      <c r="C736" s="91">
        <v>45785</v>
      </c>
      <c r="D736" s="91">
        <v>45733.304479551298</v>
      </c>
      <c r="E736" s="91">
        <v>45785</v>
      </c>
      <c r="F736" s="90">
        <v>250640693</v>
      </c>
      <c r="G736" s="92">
        <v>2761</v>
      </c>
      <c r="H736" s="101" t="s">
        <v>14</v>
      </c>
      <c r="I736" s="93">
        <v>7730426924</v>
      </c>
      <c r="J736" s="94">
        <v>45818</v>
      </c>
      <c r="K736" s="90" t="s">
        <v>15</v>
      </c>
      <c r="L736" s="90" t="s">
        <v>134</v>
      </c>
      <c r="M736" s="91">
        <v>45730.625</v>
      </c>
      <c r="N736" s="91">
        <v>45770.291666666664</v>
      </c>
      <c r="O736" s="95">
        <f t="shared" si="73"/>
        <v>3</v>
      </c>
      <c r="P736" s="95">
        <f>MONTH('RAW DATA'!$J736)</f>
        <v>6</v>
      </c>
      <c r="Q736" s="95" t="str">
        <f t="shared" si="74"/>
        <v>ICB</v>
      </c>
      <c r="R736" s="96" t="str">
        <f t="shared" si="75"/>
        <v>CHINA</v>
      </c>
      <c r="S736" s="90" t="str">
        <f>IF(OR('RAW DATA'!$D736="",'RAW DATA'!$C736='RAW DATA'!$D736),"NO",IF('RAW DATA'!$C736&lt;'RAW DATA'!$D736,"YES","NO"))</f>
        <v>NO</v>
      </c>
      <c r="T736" s="96" t="str">
        <f>IF('RAW DATA'!$D736='RAW DATA'!$E736,"YES","NO")</f>
        <v>NO</v>
      </c>
      <c r="U736" s="95" t="str">
        <f>IF(('RAW DATA'!$D736-'RAW DATA'!$M736)&lt;=5,"YES","NO")</f>
        <v>YES</v>
      </c>
    </row>
    <row r="737" spans="1:21" x14ac:dyDescent="0.25">
      <c r="A737" s="77">
        <v>71</v>
      </c>
      <c r="B737" s="74">
        <v>5282837174</v>
      </c>
      <c r="C737" s="76">
        <v>45785</v>
      </c>
      <c r="D737" s="76">
        <v>45733.304478233018</v>
      </c>
      <c r="E737" s="76">
        <v>45785</v>
      </c>
      <c r="F737" s="74">
        <v>250640693</v>
      </c>
      <c r="G737" s="82">
        <v>2761</v>
      </c>
      <c r="H737" s="102" t="s">
        <v>14</v>
      </c>
      <c r="I737" s="83">
        <v>7730426924</v>
      </c>
      <c r="J737" s="84">
        <v>45818</v>
      </c>
      <c r="K737" s="74" t="s">
        <v>15</v>
      </c>
      <c r="L737" s="74" t="s">
        <v>134</v>
      </c>
      <c r="M737" s="76">
        <v>45730.625</v>
      </c>
      <c r="N737" s="76">
        <v>45770.291666666664</v>
      </c>
      <c r="O737" s="73">
        <f t="shared" si="73"/>
        <v>3</v>
      </c>
      <c r="P737" s="73">
        <f>MONTH('RAW DATA'!$J737)</f>
        <v>6</v>
      </c>
      <c r="Q737" s="73" t="str">
        <f t="shared" si="74"/>
        <v>ICB</v>
      </c>
      <c r="R737" s="75" t="str">
        <f t="shared" si="75"/>
        <v>CHINA</v>
      </c>
      <c r="S737" s="74" t="str">
        <f>IF(OR('RAW DATA'!$D737="",'RAW DATA'!$C737='RAW DATA'!$D737),"NO",IF('RAW DATA'!$C737&lt;'RAW DATA'!$D737,"YES","NO"))</f>
        <v>NO</v>
      </c>
      <c r="T737" s="75" t="str">
        <f>IF('RAW DATA'!$D737='RAW DATA'!$E737,"YES","NO")</f>
        <v>NO</v>
      </c>
      <c r="U737" s="73" t="str">
        <f>IF(('RAW DATA'!$D737-'RAW DATA'!$M737)&lt;=5,"YES","NO")</f>
        <v>YES</v>
      </c>
    </row>
    <row r="738" spans="1:21" x14ac:dyDescent="0.25">
      <c r="A738" s="89">
        <v>71</v>
      </c>
      <c r="B738" s="90">
        <v>5282837175</v>
      </c>
      <c r="C738" s="91">
        <v>45785</v>
      </c>
      <c r="D738" s="91">
        <v>45733.304479877785</v>
      </c>
      <c r="E738" s="91">
        <v>45785</v>
      </c>
      <c r="F738" s="90">
        <v>250640693</v>
      </c>
      <c r="G738" s="92">
        <v>2761</v>
      </c>
      <c r="H738" s="101" t="s">
        <v>14</v>
      </c>
      <c r="I738" s="93">
        <v>7730426924</v>
      </c>
      <c r="J738" s="94">
        <v>45818</v>
      </c>
      <c r="K738" s="90" t="s">
        <v>15</v>
      </c>
      <c r="L738" s="90" t="s">
        <v>134</v>
      </c>
      <c r="M738" s="91">
        <v>45730.625</v>
      </c>
      <c r="N738" s="91">
        <v>45770.291666666664</v>
      </c>
      <c r="O738" s="95">
        <f t="shared" si="73"/>
        <v>3</v>
      </c>
      <c r="P738" s="95">
        <f>MONTH('RAW DATA'!$J738)</f>
        <v>6</v>
      </c>
      <c r="Q738" s="95" t="str">
        <f t="shared" si="74"/>
        <v>ICB</v>
      </c>
      <c r="R738" s="96" t="str">
        <f t="shared" si="75"/>
        <v>CHINA</v>
      </c>
      <c r="S738" s="90" t="str">
        <f>IF(OR('RAW DATA'!$D738="",'RAW DATA'!$C738='RAW DATA'!$D738),"NO",IF('RAW DATA'!$C738&lt;'RAW DATA'!$D738,"YES","NO"))</f>
        <v>NO</v>
      </c>
      <c r="T738" s="96" t="str">
        <f>IF('RAW DATA'!$D738='RAW DATA'!$E738,"YES","NO")</f>
        <v>NO</v>
      </c>
      <c r="U738" s="95" t="str">
        <f>IF(('RAW DATA'!$D738-'RAW DATA'!$M738)&lt;=5,"YES","NO")</f>
        <v>YES</v>
      </c>
    </row>
    <row r="739" spans="1:21" x14ac:dyDescent="0.25">
      <c r="A739" s="77">
        <v>71</v>
      </c>
      <c r="B739" s="74">
        <v>5282837179</v>
      </c>
      <c r="C739" s="76">
        <v>45785</v>
      </c>
      <c r="D739" s="76">
        <v>45733.304478545062</v>
      </c>
      <c r="E739" s="76">
        <v>45785</v>
      </c>
      <c r="F739" s="74">
        <v>250640693</v>
      </c>
      <c r="G739" s="82">
        <v>2155</v>
      </c>
      <c r="H739" s="102" t="s">
        <v>14</v>
      </c>
      <c r="I739" s="83">
        <v>7730426924</v>
      </c>
      <c r="J739" s="84">
        <v>45818</v>
      </c>
      <c r="K739" s="74" t="s">
        <v>15</v>
      </c>
      <c r="L739" s="74" t="s">
        <v>134</v>
      </c>
      <c r="M739" s="76">
        <v>45730.625</v>
      </c>
      <c r="N739" s="76">
        <v>45770.291666666664</v>
      </c>
      <c r="O739" s="73">
        <f t="shared" si="73"/>
        <v>3</v>
      </c>
      <c r="P739" s="73">
        <f>MONTH('RAW DATA'!$J739)</f>
        <v>6</v>
      </c>
      <c r="Q739" s="73" t="str">
        <f t="shared" si="74"/>
        <v>ICB</v>
      </c>
      <c r="R739" s="75" t="str">
        <f t="shared" si="75"/>
        <v>CHINA</v>
      </c>
      <c r="S739" s="74" t="str">
        <f>IF(OR('RAW DATA'!$D739="",'RAW DATA'!$C739='RAW DATA'!$D739),"NO",IF('RAW DATA'!$C739&lt;'RAW DATA'!$D739,"YES","NO"))</f>
        <v>NO</v>
      </c>
      <c r="T739" s="75" t="str">
        <f>IF('RAW DATA'!$D739='RAW DATA'!$E739,"YES","NO")</f>
        <v>NO</v>
      </c>
      <c r="U739" s="73" t="str">
        <f>IF(('RAW DATA'!$D739-'RAW DATA'!$M739)&lt;=5,"YES","NO")</f>
        <v>YES</v>
      </c>
    </row>
    <row r="740" spans="1:21" x14ac:dyDescent="0.25">
      <c r="A740" s="89">
        <v>71</v>
      </c>
      <c r="B740" s="90">
        <v>5282852370</v>
      </c>
      <c r="C740" s="91">
        <v>45785</v>
      </c>
      <c r="D740" s="91">
        <v>45734.345715225318</v>
      </c>
      <c r="E740" s="91">
        <v>45785</v>
      </c>
      <c r="F740" s="90">
        <v>250640693</v>
      </c>
      <c r="G740" s="92">
        <v>49299</v>
      </c>
      <c r="H740" s="101" t="s">
        <v>14</v>
      </c>
      <c r="I740" s="93">
        <v>7730426924</v>
      </c>
      <c r="J740" s="94">
        <v>45818</v>
      </c>
      <c r="K740" s="90" t="s">
        <v>15</v>
      </c>
      <c r="L740" s="90" t="s">
        <v>134</v>
      </c>
      <c r="M740" s="91">
        <v>45730.625</v>
      </c>
      <c r="N740" s="91">
        <v>45770.291666666664</v>
      </c>
      <c r="O740" s="95">
        <f t="shared" si="73"/>
        <v>3</v>
      </c>
      <c r="P740" s="95">
        <f>MONTH('RAW DATA'!$J740)</f>
        <v>6</v>
      </c>
      <c r="Q740" s="95" t="str">
        <f t="shared" si="74"/>
        <v>ICB</v>
      </c>
      <c r="R740" s="96" t="str">
        <f t="shared" si="75"/>
        <v>CHINA</v>
      </c>
      <c r="S740" s="90" t="str">
        <f>IF(OR('RAW DATA'!$D740="",'RAW DATA'!$C740='RAW DATA'!$D740),"NO",IF('RAW DATA'!$C740&lt;'RAW DATA'!$D740,"YES","NO"))</f>
        <v>NO</v>
      </c>
      <c r="T740" s="96" t="str">
        <f>IF('RAW DATA'!$D740='RAW DATA'!$E740,"YES","NO")</f>
        <v>NO</v>
      </c>
      <c r="U740" s="95" t="str">
        <f>IF(('RAW DATA'!$D740-'RAW DATA'!$M740)&lt;=5,"YES","NO")</f>
        <v>YES</v>
      </c>
    </row>
    <row r="741" spans="1:21" x14ac:dyDescent="0.25">
      <c r="A741" s="77">
        <v>71</v>
      </c>
      <c r="B741" s="74">
        <v>5282852477</v>
      </c>
      <c r="C741" s="76">
        <v>45785</v>
      </c>
      <c r="D741" s="76">
        <v>45734.318537300205</v>
      </c>
      <c r="E741" s="76">
        <v>45785</v>
      </c>
      <c r="F741" s="74">
        <v>250640693</v>
      </c>
      <c r="G741" s="82">
        <v>71198</v>
      </c>
      <c r="H741" s="102" t="s">
        <v>14</v>
      </c>
      <c r="I741" s="83">
        <v>7730426924</v>
      </c>
      <c r="J741" s="84">
        <v>45818</v>
      </c>
      <c r="K741" s="74" t="s">
        <v>15</v>
      </c>
      <c r="L741" s="74" t="s">
        <v>134</v>
      </c>
      <c r="M741" s="76">
        <v>45730.625</v>
      </c>
      <c r="N741" s="76">
        <v>45770.291666666664</v>
      </c>
      <c r="O741" s="73">
        <f t="shared" si="73"/>
        <v>3</v>
      </c>
      <c r="P741" s="73">
        <f>MONTH('RAW DATA'!$J741)</f>
        <v>6</v>
      </c>
      <c r="Q741" s="73" t="str">
        <f t="shared" si="74"/>
        <v>ICB</v>
      </c>
      <c r="R741" s="75" t="str">
        <f t="shared" si="75"/>
        <v>CHINA</v>
      </c>
      <c r="S741" s="74" t="str">
        <f>IF(OR('RAW DATA'!$D741="",'RAW DATA'!$C741='RAW DATA'!$D741),"NO",IF('RAW DATA'!$C741&lt;'RAW DATA'!$D741,"YES","NO"))</f>
        <v>NO</v>
      </c>
      <c r="T741" s="75" t="str">
        <f>IF('RAW DATA'!$D741='RAW DATA'!$E741,"YES","NO")</f>
        <v>NO</v>
      </c>
      <c r="U741" s="73" t="str">
        <f>IF(('RAW DATA'!$D741-'RAW DATA'!$M741)&lt;=5,"YES","NO")</f>
        <v>YES</v>
      </c>
    </row>
    <row r="742" spans="1:21" x14ac:dyDescent="0.25">
      <c r="A742" s="89">
        <v>71</v>
      </c>
      <c r="B742" s="90">
        <v>5282851379</v>
      </c>
      <c r="C742" s="91">
        <v>45785</v>
      </c>
      <c r="D742" s="91">
        <v>45740.851012987427</v>
      </c>
      <c r="E742" s="91">
        <v>45785</v>
      </c>
      <c r="F742" s="90">
        <v>249136309</v>
      </c>
      <c r="G742" s="92">
        <v>2763</v>
      </c>
      <c r="H742" s="101" t="s">
        <v>14</v>
      </c>
      <c r="I742" s="93">
        <v>7730426924</v>
      </c>
      <c r="J742" s="94">
        <v>45818</v>
      </c>
      <c r="K742" s="90" t="s">
        <v>15</v>
      </c>
      <c r="L742" s="90" t="s">
        <v>134</v>
      </c>
      <c r="M742" s="91">
        <v>45737.625</v>
      </c>
      <c r="N742" s="91">
        <v>45770.666666666664</v>
      </c>
      <c r="O742" s="95">
        <f t="shared" si="73"/>
        <v>3</v>
      </c>
      <c r="P742" s="95">
        <f>MONTH('RAW DATA'!$J742)</f>
        <v>6</v>
      </c>
      <c r="Q742" s="95" t="str">
        <f t="shared" si="74"/>
        <v>ICB</v>
      </c>
      <c r="R742" s="96" t="str">
        <f t="shared" si="75"/>
        <v>CHINA</v>
      </c>
      <c r="S742" s="90" t="str">
        <f>IF(OR('RAW DATA'!$D742="",'RAW DATA'!$C742='RAW DATA'!$D742),"NO",IF('RAW DATA'!$C742&lt;'RAW DATA'!$D742,"YES","NO"))</f>
        <v>NO</v>
      </c>
      <c r="T742" s="96" t="str">
        <f>IF('RAW DATA'!$D742='RAW DATA'!$E742,"YES","NO")</f>
        <v>NO</v>
      </c>
      <c r="U742" s="95" t="str">
        <f>IF(('RAW DATA'!$D742-'RAW DATA'!$M742)&lt;=5,"YES","NO")</f>
        <v>YES</v>
      </c>
    </row>
    <row r="743" spans="1:21" x14ac:dyDescent="0.25">
      <c r="A743" s="77">
        <v>71</v>
      </c>
      <c r="B743" s="74">
        <v>5282854300</v>
      </c>
      <c r="C743" s="76">
        <v>45785</v>
      </c>
      <c r="D743" s="76">
        <v>45740.901418831614</v>
      </c>
      <c r="E743" s="76">
        <v>45785</v>
      </c>
      <c r="F743" s="74">
        <v>250105711</v>
      </c>
      <c r="G743" s="82">
        <v>391</v>
      </c>
      <c r="H743" s="102" t="s">
        <v>14</v>
      </c>
      <c r="I743" s="83">
        <v>7730426924</v>
      </c>
      <c r="J743" s="84">
        <v>45818</v>
      </c>
      <c r="K743" s="74" t="s">
        <v>15</v>
      </c>
      <c r="L743" s="74" t="s">
        <v>134</v>
      </c>
      <c r="M743" s="76">
        <v>45736.833333333336</v>
      </c>
      <c r="N743" s="76">
        <v>45770.666666666664</v>
      </c>
      <c r="O743" s="73">
        <f t="shared" si="73"/>
        <v>3</v>
      </c>
      <c r="P743" s="73">
        <f>MONTH('RAW DATA'!$J743)</f>
        <v>6</v>
      </c>
      <c r="Q743" s="73" t="str">
        <f t="shared" si="74"/>
        <v>ICB</v>
      </c>
      <c r="R743" s="75" t="str">
        <f t="shared" si="75"/>
        <v>CHINA</v>
      </c>
      <c r="S743" s="74" t="str">
        <f>IF(OR('RAW DATA'!$D743="",'RAW DATA'!$C743='RAW DATA'!$D743),"NO",IF('RAW DATA'!$C743&lt;'RAW DATA'!$D743,"YES","NO"))</f>
        <v>NO</v>
      </c>
      <c r="T743" s="75" t="str">
        <f>IF('RAW DATA'!$D743='RAW DATA'!$E743,"YES","NO")</f>
        <v>NO</v>
      </c>
      <c r="U743" s="73" t="str">
        <f>IF(('RAW DATA'!$D743-'RAW DATA'!$M743)&lt;=5,"YES","NO")</f>
        <v>YES</v>
      </c>
    </row>
    <row r="744" spans="1:21" x14ac:dyDescent="0.25">
      <c r="A744" s="89">
        <v>71</v>
      </c>
      <c r="B744" s="90">
        <v>5282854301</v>
      </c>
      <c r="C744" s="91">
        <v>45785</v>
      </c>
      <c r="D744" s="91">
        <v>45740.901418907648</v>
      </c>
      <c r="E744" s="91">
        <v>45785</v>
      </c>
      <c r="F744" s="90">
        <v>250105711</v>
      </c>
      <c r="G744" s="92">
        <v>8762</v>
      </c>
      <c r="H744" s="101" t="s">
        <v>14</v>
      </c>
      <c r="I744" s="93">
        <v>7730426924</v>
      </c>
      <c r="J744" s="94">
        <v>45818</v>
      </c>
      <c r="K744" s="90" t="s">
        <v>15</v>
      </c>
      <c r="L744" s="90" t="s">
        <v>134</v>
      </c>
      <c r="M744" s="91">
        <v>45736.833333333336</v>
      </c>
      <c r="N744" s="91">
        <v>45770.666666666664</v>
      </c>
      <c r="O744" s="95">
        <f t="shared" si="73"/>
        <v>3</v>
      </c>
      <c r="P744" s="95">
        <f>MONTH('RAW DATA'!$J744)</f>
        <v>6</v>
      </c>
      <c r="Q744" s="95" t="str">
        <f t="shared" si="74"/>
        <v>ICB</v>
      </c>
      <c r="R744" s="96" t="str">
        <f t="shared" si="75"/>
        <v>CHINA</v>
      </c>
      <c r="S744" s="90" t="str">
        <f>IF(OR('RAW DATA'!$D744="",'RAW DATA'!$C744='RAW DATA'!$D744),"NO",IF('RAW DATA'!$C744&lt;'RAW DATA'!$D744,"YES","NO"))</f>
        <v>NO</v>
      </c>
      <c r="T744" s="96" t="str">
        <f>IF('RAW DATA'!$D744='RAW DATA'!$E744,"YES","NO")</f>
        <v>NO</v>
      </c>
      <c r="U744" s="95" t="str">
        <f>IF(('RAW DATA'!$D744-'RAW DATA'!$M744)&lt;=5,"YES","NO")</f>
        <v>YES</v>
      </c>
    </row>
    <row r="745" spans="1:21" x14ac:dyDescent="0.25">
      <c r="A745" s="77">
        <v>71</v>
      </c>
      <c r="B745" s="74">
        <v>5282854307</v>
      </c>
      <c r="C745" s="76">
        <v>45785</v>
      </c>
      <c r="D745" s="76">
        <v>45740.90141887225</v>
      </c>
      <c r="E745" s="76">
        <v>45785</v>
      </c>
      <c r="F745" s="74">
        <v>250105711</v>
      </c>
      <c r="G745" s="82">
        <v>7831</v>
      </c>
      <c r="H745" s="102" t="s">
        <v>14</v>
      </c>
      <c r="I745" s="83">
        <v>7730426924</v>
      </c>
      <c r="J745" s="84">
        <v>45818</v>
      </c>
      <c r="K745" s="74" t="s">
        <v>15</v>
      </c>
      <c r="L745" s="74" t="s">
        <v>134</v>
      </c>
      <c r="M745" s="76">
        <v>45736.833333333336</v>
      </c>
      <c r="N745" s="76">
        <v>45770.666666666664</v>
      </c>
      <c r="O745" s="73">
        <f t="shared" si="73"/>
        <v>3</v>
      </c>
      <c r="P745" s="73">
        <f>MONTH('RAW DATA'!$J745)</f>
        <v>6</v>
      </c>
      <c r="Q745" s="73" t="str">
        <f t="shared" si="74"/>
        <v>ICB</v>
      </c>
      <c r="R745" s="75" t="str">
        <f t="shared" si="75"/>
        <v>CHINA</v>
      </c>
      <c r="S745" s="74" t="str">
        <f>IF(OR('RAW DATA'!$D745="",'RAW DATA'!$C745='RAW DATA'!$D745),"NO",IF('RAW DATA'!$C745&lt;'RAW DATA'!$D745,"YES","NO"))</f>
        <v>NO</v>
      </c>
      <c r="T745" s="75" t="str">
        <f>IF('RAW DATA'!$D745='RAW DATA'!$E745,"YES","NO")</f>
        <v>NO</v>
      </c>
      <c r="U745" s="73" t="str">
        <f>IF(('RAW DATA'!$D745-'RAW DATA'!$M745)&lt;=5,"YES","NO")</f>
        <v>YES</v>
      </c>
    </row>
    <row r="746" spans="1:21" x14ac:dyDescent="0.25">
      <c r="A746" s="89">
        <v>71</v>
      </c>
      <c r="B746" s="90">
        <v>5283049814</v>
      </c>
      <c r="C746" s="91">
        <v>45786</v>
      </c>
      <c r="D746" s="91">
        <v>45835</v>
      </c>
      <c r="E746" s="91">
        <v>45786</v>
      </c>
      <c r="F746" s="90">
        <v>250686622</v>
      </c>
      <c r="G746" s="92">
        <v>2764</v>
      </c>
      <c r="H746" s="101" t="s">
        <v>14</v>
      </c>
      <c r="I746" s="93">
        <v>7730426924</v>
      </c>
      <c r="J746" s="94">
        <v>45818</v>
      </c>
      <c r="K746" s="90" t="s">
        <v>15</v>
      </c>
      <c r="L746" s="90" t="s">
        <v>134</v>
      </c>
      <c r="M746" s="91">
        <v>45736.833333333336</v>
      </c>
      <c r="N746" s="91">
        <v>45770.666666666664</v>
      </c>
      <c r="O746" s="95">
        <f t="shared" si="73"/>
        <v>6</v>
      </c>
      <c r="P746" s="95">
        <f>MONTH('RAW DATA'!$J746)</f>
        <v>6</v>
      </c>
      <c r="Q746" s="95" t="str">
        <f t="shared" si="74"/>
        <v>ICB</v>
      </c>
      <c r="R746" s="96" t="str">
        <f t="shared" si="75"/>
        <v>CHINA</v>
      </c>
      <c r="S746" s="90" t="str">
        <f>IF(OR('RAW DATA'!$D746="",'RAW DATA'!$C746='RAW DATA'!$D746),"NO",IF('RAW DATA'!$C746&lt;'RAW DATA'!$D746,"YES","NO"))</f>
        <v>YES</v>
      </c>
      <c r="T746" s="96" t="str">
        <f>IF('RAW DATA'!$D746='RAW DATA'!$E746,"YES","NO")</f>
        <v>NO</v>
      </c>
      <c r="U746" s="95" t="str">
        <f>IF(('RAW DATA'!$D746-'RAW DATA'!$M746)&lt;=5,"YES","NO")</f>
        <v>NO</v>
      </c>
    </row>
    <row r="747" spans="1:21" x14ac:dyDescent="0.25">
      <c r="A747" s="77">
        <v>71</v>
      </c>
      <c r="B747" s="74">
        <v>5283049815</v>
      </c>
      <c r="C747" s="76">
        <v>45786</v>
      </c>
      <c r="D747" s="76">
        <v>45835</v>
      </c>
      <c r="E747" s="76">
        <v>45786</v>
      </c>
      <c r="F747" s="74">
        <v>250686622</v>
      </c>
      <c r="G747" s="82">
        <v>2764</v>
      </c>
      <c r="H747" s="102" t="s">
        <v>14</v>
      </c>
      <c r="I747" s="83">
        <v>7730426924</v>
      </c>
      <c r="J747" s="84">
        <v>45818</v>
      </c>
      <c r="K747" s="74" t="s">
        <v>15</v>
      </c>
      <c r="L747" s="74" t="s">
        <v>134</v>
      </c>
      <c r="M747" s="76">
        <v>45736.833333333336</v>
      </c>
      <c r="N747" s="76">
        <v>45770.666666666664</v>
      </c>
      <c r="O747" s="73">
        <f t="shared" si="73"/>
        <v>6</v>
      </c>
      <c r="P747" s="73">
        <f>MONTH('RAW DATA'!$J747)</f>
        <v>6</v>
      </c>
      <c r="Q747" s="73" t="str">
        <f t="shared" si="74"/>
        <v>ICB</v>
      </c>
      <c r="R747" s="75" t="str">
        <f t="shared" si="75"/>
        <v>CHINA</v>
      </c>
      <c r="S747" s="74" t="str">
        <f>IF(OR('RAW DATA'!$D747="",'RAW DATA'!$C747='RAW DATA'!$D747),"NO",IF('RAW DATA'!$C747&lt;'RAW DATA'!$D747,"YES","NO"))</f>
        <v>YES</v>
      </c>
      <c r="T747" s="75" t="str">
        <f>IF('RAW DATA'!$D747='RAW DATA'!$E747,"YES","NO")</f>
        <v>NO</v>
      </c>
      <c r="U747" s="73" t="str">
        <f>IF(('RAW DATA'!$D747-'RAW DATA'!$M747)&lt;=5,"YES","NO")</f>
        <v>NO</v>
      </c>
    </row>
    <row r="748" spans="1:21" x14ac:dyDescent="0.25">
      <c r="A748" s="89">
        <v>71</v>
      </c>
      <c r="B748" s="90">
        <v>5283049816</v>
      </c>
      <c r="C748" s="91">
        <v>45786</v>
      </c>
      <c r="D748" s="91">
        <v>45835</v>
      </c>
      <c r="E748" s="91">
        <v>45786</v>
      </c>
      <c r="F748" s="90">
        <v>250686622</v>
      </c>
      <c r="G748" s="92">
        <v>2764</v>
      </c>
      <c r="H748" s="101" t="s">
        <v>14</v>
      </c>
      <c r="I748" s="93">
        <v>7730426924</v>
      </c>
      <c r="J748" s="94">
        <v>45818</v>
      </c>
      <c r="K748" s="90" t="s">
        <v>15</v>
      </c>
      <c r="L748" s="90" t="s">
        <v>134</v>
      </c>
      <c r="M748" s="91">
        <v>45736.833333333336</v>
      </c>
      <c r="N748" s="91">
        <v>45770.666666666664</v>
      </c>
      <c r="O748" s="95">
        <f t="shared" si="73"/>
        <v>6</v>
      </c>
      <c r="P748" s="95">
        <f>MONTH('RAW DATA'!$J748)</f>
        <v>6</v>
      </c>
      <c r="Q748" s="95" t="str">
        <f t="shared" si="74"/>
        <v>ICB</v>
      </c>
      <c r="R748" s="96" t="str">
        <f t="shared" si="75"/>
        <v>CHINA</v>
      </c>
      <c r="S748" s="90" t="str">
        <f>IF(OR('RAW DATA'!$D748="",'RAW DATA'!$C748='RAW DATA'!$D748),"NO",IF('RAW DATA'!$C748&lt;'RAW DATA'!$D748,"YES","NO"))</f>
        <v>YES</v>
      </c>
      <c r="T748" s="96" t="str">
        <f>IF('RAW DATA'!$D748='RAW DATA'!$E748,"YES","NO")</f>
        <v>NO</v>
      </c>
      <c r="U748" s="95" t="str">
        <f>IF(('RAW DATA'!$D748-'RAW DATA'!$M748)&lt;=5,"YES","NO")</f>
        <v>NO</v>
      </c>
    </row>
    <row r="749" spans="1:21" x14ac:dyDescent="0.25">
      <c r="A749" s="77">
        <v>71</v>
      </c>
      <c r="B749" s="74">
        <v>5283049817</v>
      </c>
      <c r="C749" s="76">
        <v>45786</v>
      </c>
      <c r="D749" s="76">
        <v>45835</v>
      </c>
      <c r="E749" s="76">
        <v>45786</v>
      </c>
      <c r="F749" s="74">
        <v>250686622</v>
      </c>
      <c r="G749" s="82">
        <v>2764</v>
      </c>
      <c r="H749" s="102" t="s">
        <v>14</v>
      </c>
      <c r="I749" s="83">
        <v>7730426924</v>
      </c>
      <c r="J749" s="84">
        <v>45818</v>
      </c>
      <c r="K749" s="74" t="s">
        <v>15</v>
      </c>
      <c r="L749" s="74" t="s">
        <v>134</v>
      </c>
      <c r="M749" s="76">
        <v>45736.833333333336</v>
      </c>
      <c r="N749" s="76">
        <v>45770.666666666664</v>
      </c>
      <c r="O749" s="73">
        <f t="shared" si="73"/>
        <v>6</v>
      </c>
      <c r="P749" s="73">
        <f>MONTH('RAW DATA'!$J749)</f>
        <v>6</v>
      </c>
      <c r="Q749" s="73" t="str">
        <f t="shared" si="74"/>
        <v>ICB</v>
      </c>
      <c r="R749" s="75" t="str">
        <f t="shared" si="75"/>
        <v>CHINA</v>
      </c>
      <c r="S749" s="74" t="str">
        <f>IF(OR('RAW DATA'!$D749="",'RAW DATA'!$C749='RAW DATA'!$D749),"NO",IF('RAW DATA'!$C749&lt;'RAW DATA'!$D749,"YES","NO"))</f>
        <v>YES</v>
      </c>
      <c r="T749" s="75" t="str">
        <f>IF('RAW DATA'!$D749='RAW DATA'!$E749,"YES","NO")</f>
        <v>NO</v>
      </c>
      <c r="U749" s="73" t="str">
        <f>IF(('RAW DATA'!$D749-'RAW DATA'!$M749)&lt;=5,"YES","NO")</f>
        <v>NO</v>
      </c>
    </row>
    <row r="750" spans="1:21" x14ac:dyDescent="0.25">
      <c r="A750" s="89">
        <v>71</v>
      </c>
      <c r="B750" s="90">
        <v>5283050071</v>
      </c>
      <c r="C750" s="91">
        <v>45786</v>
      </c>
      <c r="D750" s="91">
        <v>45835</v>
      </c>
      <c r="E750" s="91">
        <v>45786</v>
      </c>
      <c r="F750" s="90">
        <v>250686622</v>
      </c>
      <c r="G750" s="92">
        <v>2764</v>
      </c>
      <c r="H750" s="101" t="s">
        <v>14</v>
      </c>
      <c r="I750" s="93">
        <v>7730426924</v>
      </c>
      <c r="J750" s="94">
        <v>45818</v>
      </c>
      <c r="K750" s="90" t="s">
        <v>15</v>
      </c>
      <c r="L750" s="90" t="s">
        <v>134</v>
      </c>
      <c r="M750" s="91">
        <v>45736.833333333336</v>
      </c>
      <c r="N750" s="91">
        <v>45770.666666666664</v>
      </c>
      <c r="O750" s="95">
        <f t="shared" si="73"/>
        <v>6</v>
      </c>
      <c r="P750" s="95">
        <f>MONTH('RAW DATA'!$J750)</f>
        <v>6</v>
      </c>
      <c r="Q750" s="95" t="str">
        <f t="shared" si="74"/>
        <v>ICB</v>
      </c>
      <c r="R750" s="96" t="str">
        <f t="shared" si="75"/>
        <v>CHINA</v>
      </c>
      <c r="S750" s="90" t="str">
        <f>IF(OR('RAW DATA'!$D750="",'RAW DATA'!$C750='RAW DATA'!$D750),"NO",IF('RAW DATA'!$C750&lt;'RAW DATA'!$D750,"YES","NO"))</f>
        <v>YES</v>
      </c>
      <c r="T750" s="96" t="str">
        <f>IF('RAW DATA'!$D750='RAW DATA'!$E750,"YES","NO")</f>
        <v>NO</v>
      </c>
      <c r="U750" s="95" t="str">
        <f>IF(('RAW DATA'!$D750-'RAW DATA'!$M750)&lt;=5,"YES","NO")</f>
        <v>NO</v>
      </c>
    </row>
    <row r="751" spans="1:21" x14ac:dyDescent="0.25">
      <c r="A751" s="77">
        <v>71</v>
      </c>
      <c r="B751" s="74">
        <v>5283050078</v>
      </c>
      <c r="C751" s="76">
        <v>45786</v>
      </c>
      <c r="D751" s="76">
        <v>45835</v>
      </c>
      <c r="E751" s="76">
        <v>45786</v>
      </c>
      <c r="F751" s="74">
        <v>250686622</v>
      </c>
      <c r="G751" s="82">
        <v>2764</v>
      </c>
      <c r="H751" s="102" t="s">
        <v>14</v>
      </c>
      <c r="I751" s="83">
        <v>7730426924</v>
      </c>
      <c r="J751" s="84">
        <v>45818</v>
      </c>
      <c r="K751" s="74" t="s">
        <v>15</v>
      </c>
      <c r="L751" s="74" t="s">
        <v>134</v>
      </c>
      <c r="M751" s="76">
        <v>45736.833333333336</v>
      </c>
      <c r="N751" s="76">
        <v>45770.666666666664</v>
      </c>
      <c r="O751" s="73">
        <f t="shared" si="73"/>
        <v>6</v>
      </c>
      <c r="P751" s="73">
        <f>MONTH('RAW DATA'!$J751)</f>
        <v>6</v>
      </c>
      <c r="Q751" s="73" t="str">
        <f t="shared" si="74"/>
        <v>ICB</v>
      </c>
      <c r="R751" s="75" t="str">
        <f t="shared" si="75"/>
        <v>CHINA</v>
      </c>
      <c r="S751" s="74" t="str">
        <f>IF(OR('RAW DATA'!$D751="",'RAW DATA'!$C751='RAW DATA'!$D751),"NO",IF('RAW DATA'!$C751&lt;'RAW DATA'!$D751,"YES","NO"))</f>
        <v>YES</v>
      </c>
      <c r="T751" s="75" t="str">
        <f>IF('RAW DATA'!$D751='RAW DATA'!$E751,"YES","NO")</f>
        <v>NO</v>
      </c>
      <c r="U751" s="73" t="str">
        <f>IF(('RAW DATA'!$D751-'RAW DATA'!$M751)&lt;=5,"YES","NO")</f>
        <v>NO</v>
      </c>
    </row>
    <row r="752" spans="1:21" x14ac:dyDescent="0.25">
      <c r="A752" s="89">
        <v>1592</v>
      </c>
      <c r="B752" s="90">
        <v>5775762828</v>
      </c>
      <c r="C752" s="91">
        <v>45743</v>
      </c>
      <c r="D752" s="91">
        <v>45741</v>
      </c>
      <c r="E752" s="91">
        <v>45743</v>
      </c>
      <c r="F752" s="90">
        <v>248928704</v>
      </c>
      <c r="G752" s="92">
        <v>495</v>
      </c>
      <c r="H752" s="101" t="s">
        <v>14</v>
      </c>
      <c r="I752" s="93">
        <v>7730421712</v>
      </c>
      <c r="J752" s="94">
        <v>45785</v>
      </c>
      <c r="K752" s="90" t="s">
        <v>15</v>
      </c>
      <c r="L752" s="90" t="s">
        <v>34</v>
      </c>
      <c r="M752" s="91">
        <v>45735</v>
      </c>
      <c r="N752" s="91">
        <v>45771</v>
      </c>
      <c r="O752" s="95">
        <f t="shared" si="73"/>
        <v>3</v>
      </c>
      <c r="P752" s="95">
        <f>MONTH('RAW DATA'!$J752)</f>
        <v>5</v>
      </c>
      <c r="Q752" s="95" t="str">
        <f t="shared" si="74"/>
        <v>ICB</v>
      </c>
      <c r="R752" s="96" t="str">
        <f t="shared" si="75"/>
        <v>CHINA</v>
      </c>
      <c r="S752" s="90" t="str">
        <f>IF(OR('RAW DATA'!$D752="",'RAW DATA'!$C752='RAW DATA'!$D752),"NO",IF('RAW DATA'!$C752&lt;'RAW DATA'!$D752,"YES","NO"))</f>
        <v>NO</v>
      </c>
      <c r="T752" s="96" t="str">
        <f>IF('RAW DATA'!$D752='RAW DATA'!$E752,"YES","NO")</f>
        <v>NO</v>
      </c>
      <c r="U752" s="95" t="str">
        <f>IF(('RAW DATA'!$D752-'RAW DATA'!$M752)&lt;=5,"YES","NO")</f>
        <v>NO</v>
      </c>
    </row>
    <row r="753" spans="1:21" x14ac:dyDescent="0.25">
      <c r="A753" s="77">
        <v>10171</v>
      </c>
      <c r="B753" s="74" t="s">
        <v>81</v>
      </c>
      <c r="C753" s="76">
        <v>45747</v>
      </c>
      <c r="D753" s="76">
        <v>45744</v>
      </c>
      <c r="E753" s="76">
        <v>45747</v>
      </c>
      <c r="F753" s="74">
        <v>246250931</v>
      </c>
      <c r="G753" s="82">
        <v>26514</v>
      </c>
      <c r="H753" s="102" t="s">
        <v>14</v>
      </c>
      <c r="I753" s="83">
        <v>7730421712</v>
      </c>
      <c r="J753" s="84">
        <v>45785</v>
      </c>
      <c r="K753" s="74" t="s">
        <v>15</v>
      </c>
      <c r="L753" s="74" t="s">
        <v>34</v>
      </c>
      <c r="M753" s="76">
        <v>45740</v>
      </c>
      <c r="N753" s="76">
        <v>45771</v>
      </c>
      <c r="O753" s="73">
        <f t="shared" si="73"/>
        <v>3</v>
      </c>
      <c r="P753" s="73">
        <f>MONTH('RAW DATA'!$J753)</f>
        <v>5</v>
      </c>
      <c r="Q753" s="73" t="str">
        <f t="shared" si="74"/>
        <v>ICB</v>
      </c>
      <c r="R753" s="75" t="str">
        <f t="shared" si="75"/>
        <v>VIETNAM</v>
      </c>
      <c r="S753" s="74" t="str">
        <f>IF(OR('RAW DATA'!$D753="",'RAW DATA'!$C753='RAW DATA'!$D753),"NO",IF('RAW DATA'!$C753&lt;'RAW DATA'!$D753,"YES","NO"))</f>
        <v>NO</v>
      </c>
      <c r="T753" s="75" t="str">
        <f>IF('RAW DATA'!$D753='RAW DATA'!$E753,"YES","NO")</f>
        <v>NO</v>
      </c>
      <c r="U753" s="73" t="str">
        <f>IF(('RAW DATA'!$D753-'RAW DATA'!$M753)&lt;=5,"YES","NO")</f>
        <v>YES</v>
      </c>
    </row>
    <row r="754" spans="1:21" x14ac:dyDescent="0.25">
      <c r="A754" s="89">
        <v>71</v>
      </c>
      <c r="B754" s="90">
        <v>5282845302</v>
      </c>
      <c r="C754" s="91">
        <v>45785</v>
      </c>
      <c r="D754" s="91">
        <v>45735.524974648586</v>
      </c>
      <c r="E754" s="91">
        <v>45785</v>
      </c>
      <c r="F754" s="90" t="s">
        <v>166</v>
      </c>
      <c r="G754" s="92">
        <v>22603</v>
      </c>
      <c r="H754" s="101" t="s">
        <v>14</v>
      </c>
      <c r="I754" s="93">
        <v>7730426924</v>
      </c>
      <c r="J754" s="94">
        <v>45818</v>
      </c>
      <c r="K754" s="90" t="s">
        <v>15</v>
      </c>
      <c r="L754" s="90" t="s">
        <v>134</v>
      </c>
      <c r="M754" s="91">
        <v>45733.625</v>
      </c>
      <c r="N754" s="91">
        <v>45771.666666666664</v>
      </c>
      <c r="O754" s="95">
        <f t="shared" si="73"/>
        <v>3</v>
      </c>
      <c r="P754" s="95">
        <f>MONTH('RAW DATA'!$J754)</f>
        <v>6</v>
      </c>
      <c r="Q754" s="95" t="str">
        <f t="shared" si="74"/>
        <v>ICB</v>
      </c>
      <c r="R754" s="96" t="str">
        <f t="shared" si="75"/>
        <v>CHINA</v>
      </c>
      <c r="S754" s="90" t="str">
        <f>IF(OR('RAW DATA'!$D754="",'RAW DATA'!$C754='RAW DATA'!$D754),"NO",IF('RAW DATA'!$C754&lt;'RAW DATA'!$D754,"YES","NO"))</f>
        <v>NO</v>
      </c>
      <c r="T754" s="96" t="str">
        <f>IF('RAW DATA'!$D754='RAW DATA'!$E754,"YES","NO")</f>
        <v>NO</v>
      </c>
      <c r="U754" s="95" t="str">
        <f>IF(('RAW DATA'!$D754-'RAW DATA'!$M754)&lt;=5,"YES","NO")</f>
        <v>YES</v>
      </c>
    </row>
    <row r="755" spans="1:21" x14ac:dyDescent="0.25">
      <c r="A755" s="77">
        <v>1592</v>
      </c>
      <c r="B755" s="74">
        <v>5775762827</v>
      </c>
      <c r="C755" s="76">
        <v>45743</v>
      </c>
      <c r="D755" s="76">
        <v>45741</v>
      </c>
      <c r="E755" s="76">
        <v>45743</v>
      </c>
      <c r="F755" s="74">
        <v>250215079</v>
      </c>
      <c r="G755" s="82">
        <v>10828</v>
      </c>
      <c r="H755" s="102" t="s">
        <v>14</v>
      </c>
      <c r="I755" s="83">
        <v>7730421712</v>
      </c>
      <c r="J755" s="84">
        <v>45785</v>
      </c>
      <c r="K755" s="74" t="s">
        <v>15</v>
      </c>
      <c r="L755" s="74" t="s">
        <v>34</v>
      </c>
      <c r="M755" s="76">
        <v>45734</v>
      </c>
      <c r="N755" s="76">
        <v>45773</v>
      </c>
      <c r="O755" s="73">
        <f t="shared" ref="O755:O781" si="76">IF(D755="", "", IF(YEAR(D755)=2024, "", MONTH(D755)))</f>
        <v>3</v>
      </c>
      <c r="P755" s="73">
        <f>MONTH('RAW DATA'!$J755)</f>
        <v>5</v>
      </c>
      <c r="Q755" s="73" t="str">
        <f t="shared" ref="Q755:Q781" si="77">IF(OR(A755=71,A755=1595,A755=1588,A755=1594,A755=3547,A755=1571,A755=1538,A755=1570,A755=1569,A755=1590,A755=1591,A755=1589,A755=515,A755=1572,A755=3546,A755=1592,A755=3548,A755=122,A755=10171,A755=40,A755=35,A755=95,A755=381,A755=136,A755=375),"ICB","Vendor")</f>
        <v>ICB</v>
      </c>
      <c r="R755" s="75" t="str">
        <f t="shared" ref="R755:R781" si="78">IF(OR(A755=71,A755=515,A755=1592,A755=1589,A755=1591,A755=1571,A755=1572),"CHINA",IF(A755=35,"POLAND",
IF(A755=10171,"VIETNAM",
IF(A755=381,"TURKEY",
IF(A755=375,"CAMBODIA",
IF(A755=40,"AUSTRALIA",""))))))</f>
        <v>CHINA</v>
      </c>
      <c r="S755" s="74" t="str">
        <f>IF(OR('RAW DATA'!$D755="",'RAW DATA'!$C755='RAW DATA'!$D755),"NO",IF('RAW DATA'!$C755&lt;'RAW DATA'!$D755,"YES","NO"))</f>
        <v>NO</v>
      </c>
      <c r="T755" s="75" t="str">
        <f>IF('RAW DATA'!$D755='RAW DATA'!$E755,"YES","NO")</f>
        <v>NO</v>
      </c>
      <c r="U755" s="73" t="str">
        <f>IF(('RAW DATA'!$D755-'RAW DATA'!$M755)&lt;=5,"YES","NO")</f>
        <v>NO</v>
      </c>
    </row>
    <row r="756" spans="1:21" x14ac:dyDescent="0.25">
      <c r="A756" s="89">
        <v>71</v>
      </c>
      <c r="B756" s="90">
        <v>5282848552</v>
      </c>
      <c r="C756" s="91">
        <v>45785</v>
      </c>
      <c r="D756" s="91">
        <v>45737</v>
      </c>
      <c r="E756" s="91">
        <v>45785</v>
      </c>
      <c r="F756" s="90">
        <v>250818181</v>
      </c>
      <c r="G756" s="92">
        <v>836</v>
      </c>
      <c r="H756" s="101" t="s">
        <v>14</v>
      </c>
      <c r="I756" s="93">
        <v>7730426924</v>
      </c>
      <c r="J756" s="94">
        <v>45818</v>
      </c>
      <c r="K756" s="90" t="s">
        <v>15</v>
      </c>
      <c r="L756" s="90" t="s">
        <v>134</v>
      </c>
      <c r="M756" s="91">
        <v>45736.583333333336</v>
      </c>
      <c r="N756" s="91">
        <v>45773.916666666664</v>
      </c>
      <c r="O756" s="95">
        <f t="shared" si="76"/>
        <v>3</v>
      </c>
      <c r="P756" s="95">
        <f>MONTH('RAW DATA'!$J756)</f>
        <v>6</v>
      </c>
      <c r="Q756" s="95" t="str">
        <f t="shared" si="77"/>
        <v>ICB</v>
      </c>
      <c r="R756" s="96" t="str">
        <f t="shared" si="78"/>
        <v>CHINA</v>
      </c>
      <c r="S756" s="90" t="str">
        <f>IF(OR('RAW DATA'!$D756="",'RAW DATA'!$C756='RAW DATA'!$D756),"NO",IF('RAW DATA'!$C756&lt;'RAW DATA'!$D756,"YES","NO"))</f>
        <v>NO</v>
      </c>
      <c r="T756" s="96" t="str">
        <f>IF('RAW DATA'!$D756='RAW DATA'!$E756,"YES","NO")</f>
        <v>NO</v>
      </c>
      <c r="U756" s="95" t="str">
        <f>IF(('RAW DATA'!$D756-'RAW DATA'!$M756)&lt;=5,"YES","NO")</f>
        <v>YES</v>
      </c>
    </row>
    <row r="757" spans="1:21" x14ac:dyDescent="0.25">
      <c r="A757" s="77">
        <v>71</v>
      </c>
      <c r="B757" s="74">
        <v>5282848555</v>
      </c>
      <c r="C757" s="76">
        <v>45785</v>
      </c>
      <c r="D757" s="76">
        <v>45737</v>
      </c>
      <c r="E757" s="76">
        <v>45785</v>
      </c>
      <c r="F757" s="74">
        <v>250818181</v>
      </c>
      <c r="G757" s="82">
        <v>1022</v>
      </c>
      <c r="H757" s="102" t="s">
        <v>14</v>
      </c>
      <c r="I757" s="83">
        <v>7730426924</v>
      </c>
      <c r="J757" s="84">
        <v>45818</v>
      </c>
      <c r="K757" s="74" t="s">
        <v>15</v>
      </c>
      <c r="L757" s="74" t="s">
        <v>134</v>
      </c>
      <c r="M757" s="76">
        <v>45736.583333333336</v>
      </c>
      <c r="N757" s="76">
        <v>45773.916666666664</v>
      </c>
      <c r="O757" s="73">
        <f t="shared" si="76"/>
        <v>3</v>
      </c>
      <c r="P757" s="73">
        <f>MONTH('RAW DATA'!$J757)</f>
        <v>6</v>
      </c>
      <c r="Q757" s="73" t="str">
        <f t="shared" si="77"/>
        <v>ICB</v>
      </c>
      <c r="R757" s="75" t="str">
        <f t="shared" si="78"/>
        <v>CHINA</v>
      </c>
      <c r="S757" s="74" t="str">
        <f>IF(OR('RAW DATA'!$D757="",'RAW DATA'!$C757='RAW DATA'!$D757),"NO",IF('RAW DATA'!$C757&lt;'RAW DATA'!$D757,"YES","NO"))</f>
        <v>NO</v>
      </c>
      <c r="T757" s="75" t="str">
        <f>IF('RAW DATA'!$D757='RAW DATA'!$E757,"YES","NO")</f>
        <v>NO</v>
      </c>
      <c r="U757" s="73" t="str">
        <f>IF(('RAW DATA'!$D757-'RAW DATA'!$M757)&lt;=5,"YES","NO")</f>
        <v>YES</v>
      </c>
    </row>
    <row r="758" spans="1:21" x14ac:dyDescent="0.25">
      <c r="A758" s="89">
        <v>71</v>
      </c>
      <c r="B758" s="90">
        <v>5282848574</v>
      </c>
      <c r="C758" s="91">
        <v>45785</v>
      </c>
      <c r="D758" s="91">
        <v>45737</v>
      </c>
      <c r="E758" s="91">
        <v>45785</v>
      </c>
      <c r="F758" s="90">
        <v>250818181</v>
      </c>
      <c r="G758" s="92">
        <v>21848</v>
      </c>
      <c r="H758" s="101" t="s">
        <v>14</v>
      </c>
      <c r="I758" s="93">
        <v>7730426924</v>
      </c>
      <c r="J758" s="94">
        <v>45818</v>
      </c>
      <c r="K758" s="90" t="s">
        <v>15</v>
      </c>
      <c r="L758" s="90" t="s">
        <v>134</v>
      </c>
      <c r="M758" s="91">
        <v>45736.583333333336</v>
      </c>
      <c r="N758" s="91">
        <v>45773.916666666664</v>
      </c>
      <c r="O758" s="95">
        <f t="shared" si="76"/>
        <v>3</v>
      </c>
      <c r="P758" s="95">
        <f>MONTH('RAW DATA'!$J758)</f>
        <v>6</v>
      </c>
      <c r="Q758" s="95" t="str">
        <f t="shared" si="77"/>
        <v>ICB</v>
      </c>
      <c r="R758" s="96" t="str">
        <f t="shared" si="78"/>
        <v>CHINA</v>
      </c>
      <c r="S758" s="90" t="str">
        <f>IF(OR('RAW DATA'!$D758="",'RAW DATA'!$C758='RAW DATA'!$D758),"NO",IF('RAW DATA'!$C758&lt;'RAW DATA'!$D758,"YES","NO"))</f>
        <v>NO</v>
      </c>
      <c r="T758" s="96" t="str">
        <f>IF('RAW DATA'!$D758='RAW DATA'!$E758,"YES","NO")</f>
        <v>NO</v>
      </c>
      <c r="U758" s="95" t="str">
        <f>IF(('RAW DATA'!$D758-'RAW DATA'!$M758)&lt;=5,"YES","NO")</f>
        <v>YES</v>
      </c>
    </row>
    <row r="759" spans="1:21" x14ac:dyDescent="0.25">
      <c r="A759" s="77">
        <v>71</v>
      </c>
      <c r="B759" s="74">
        <v>5283066571</v>
      </c>
      <c r="C759" s="76">
        <v>45846</v>
      </c>
      <c r="D759" s="76">
        <v>45842</v>
      </c>
      <c r="E759" s="76">
        <v>45846</v>
      </c>
      <c r="F759" s="74">
        <v>250818181</v>
      </c>
      <c r="G759" s="82">
        <v>1857</v>
      </c>
      <c r="H759" s="102" t="s">
        <v>14</v>
      </c>
      <c r="I759" s="83">
        <v>7730437911</v>
      </c>
      <c r="J759" s="84">
        <v>45860</v>
      </c>
      <c r="K759" s="74" t="s">
        <v>15</v>
      </c>
      <c r="L759" s="74" t="s">
        <v>183</v>
      </c>
      <c r="M759" s="76">
        <v>45736.583333333336</v>
      </c>
      <c r="N759" s="76">
        <v>45773.916666666664</v>
      </c>
      <c r="O759" s="73">
        <f t="shared" si="76"/>
        <v>7</v>
      </c>
      <c r="P759" s="73">
        <f>MONTH('RAW DATA'!$J759)</f>
        <v>7</v>
      </c>
      <c r="Q759" s="73" t="str">
        <f t="shared" si="77"/>
        <v>ICB</v>
      </c>
      <c r="R759" s="75" t="str">
        <f t="shared" si="78"/>
        <v>CHINA</v>
      </c>
      <c r="S759" s="74" t="str">
        <f>IF(OR('RAW DATA'!$D759="",'RAW DATA'!$C759='RAW DATA'!$D759),"NO",IF('RAW DATA'!$C759&lt;'RAW DATA'!$D759,"YES","NO"))</f>
        <v>NO</v>
      </c>
      <c r="T759" s="75" t="str">
        <f>IF('RAW DATA'!$D759='RAW DATA'!$E759,"YES","NO")</f>
        <v>NO</v>
      </c>
      <c r="U759" s="73" t="str">
        <f>IF(('RAW DATA'!$D759-'RAW DATA'!$M759)&lt;=5,"YES","NO")</f>
        <v>NO</v>
      </c>
    </row>
    <row r="760" spans="1:21" x14ac:dyDescent="0.25">
      <c r="A760" s="89">
        <v>71</v>
      </c>
      <c r="B760" s="90">
        <v>5282866059</v>
      </c>
      <c r="C760" s="91">
        <v>45785</v>
      </c>
      <c r="D760" s="91">
        <v>45747.45973551397</v>
      </c>
      <c r="E760" s="91">
        <v>45785</v>
      </c>
      <c r="F760" s="90">
        <v>250641611</v>
      </c>
      <c r="G760" s="92">
        <v>7471</v>
      </c>
      <c r="H760" s="101" t="s">
        <v>14</v>
      </c>
      <c r="I760" s="93">
        <v>7730426924</v>
      </c>
      <c r="J760" s="94">
        <v>45818</v>
      </c>
      <c r="K760" s="90" t="s">
        <v>15</v>
      </c>
      <c r="L760" s="90" t="s">
        <v>134</v>
      </c>
      <c r="M760" s="91">
        <v>45744.625</v>
      </c>
      <c r="N760" s="91">
        <v>45777.75</v>
      </c>
      <c r="O760" s="95">
        <f t="shared" si="76"/>
        <v>3</v>
      </c>
      <c r="P760" s="95">
        <f>MONTH('RAW DATA'!$J760)</f>
        <v>6</v>
      </c>
      <c r="Q760" s="95" t="str">
        <f t="shared" si="77"/>
        <v>ICB</v>
      </c>
      <c r="R760" s="96" t="str">
        <f t="shared" si="78"/>
        <v>CHINA</v>
      </c>
      <c r="S760" s="90" t="str">
        <f>IF(OR('RAW DATA'!$D760="",'RAW DATA'!$C760='RAW DATA'!$D760),"NO",IF('RAW DATA'!$C760&lt;'RAW DATA'!$D760,"YES","NO"))</f>
        <v>NO</v>
      </c>
      <c r="T760" s="96" t="str">
        <f>IF('RAW DATA'!$D760='RAW DATA'!$E760,"YES","NO")</f>
        <v>NO</v>
      </c>
      <c r="U760" s="95" t="str">
        <f>IF(('RAW DATA'!$D760-'RAW DATA'!$M760)&lt;=5,"YES","NO")</f>
        <v>YES</v>
      </c>
    </row>
    <row r="761" spans="1:21" x14ac:dyDescent="0.25">
      <c r="A761" s="77">
        <v>71</v>
      </c>
      <c r="B761" s="74">
        <v>5282866060</v>
      </c>
      <c r="C761" s="76">
        <v>45785</v>
      </c>
      <c r="D761" s="76">
        <v>45747.459736330136</v>
      </c>
      <c r="E761" s="76">
        <v>45785</v>
      </c>
      <c r="F761" s="74">
        <v>250641611</v>
      </c>
      <c r="G761" s="82">
        <v>12762</v>
      </c>
      <c r="H761" s="102" t="s">
        <v>14</v>
      </c>
      <c r="I761" s="83">
        <v>7730426924</v>
      </c>
      <c r="J761" s="84">
        <v>45818</v>
      </c>
      <c r="K761" s="74" t="s">
        <v>15</v>
      </c>
      <c r="L761" s="74" t="s">
        <v>134</v>
      </c>
      <c r="M761" s="76">
        <v>45744.625</v>
      </c>
      <c r="N761" s="76">
        <v>45777.75</v>
      </c>
      <c r="O761" s="73">
        <f t="shared" si="76"/>
        <v>3</v>
      </c>
      <c r="P761" s="73">
        <f>MONTH('RAW DATA'!$J761)</f>
        <v>6</v>
      </c>
      <c r="Q761" s="73" t="str">
        <f t="shared" si="77"/>
        <v>ICB</v>
      </c>
      <c r="R761" s="75" t="str">
        <f t="shared" si="78"/>
        <v>CHINA</v>
      </c>
      <c r="S761" s="74" t="str">
        <f>IF(OR('RAW DATA'!$D761="",'RAW DATA'!$C761='RAW DATA'!$D761),"NO",IF('RAW DATA'!$C761&lt;'RAW DATA'!$D761,"YES","NO"))</f>
        <v>NO</v>
      </c>
      <c r="T761" s="75" t="str">
        <f>IF('RAW DATA'!$D761='RAW DATA'!$E761,"YES","NO")</f>
        <v>NO</v>
      </c>
      <c r="U761" s="73" t="str">
        <f>IF(('RAW DATA'!$D761-'RAW DATA'!$M761)&lt;=5,"YES","NO")</f>
        <v>YES</v>
      </c>
    </row>
    <row r="762" spans="1:21" x14ac:dyDescent="0.25">
      <c r="A762" s="89">
        <v>71</v>
      </c>
      <c r="B762" s="90">
        <v>5282866061</v>
      </c>
      <c r="C762" s="91">
        <v>45785</v>
      </c>
      <c r="D762" s="91">
        <v>45747.459735981472</v>
      </c>
      <c r="E762" s="91">
        <v>45785</v>
      </c>
      <c r="F762" s="90">
        <v>250641611</v>
      </c>
      <c r="G762" s="92">
        <v>5091</v>
      </c>
      <c r="H762" s="101" t="s">
        <v>14</v>
      </c>
      <c r="I762" s="93">
        <v>7730426924</v>
      </c>
      <c r="J762" s="94">
        <v>45818</v>
      </c>
      <c r="K762" s="90" t="s">
        <v>15</v>
      </c>
      <c r="L762" s="90" t="s">
        <v>134</v>
      </c>
      <c r="M762" s="91">
        <v>45744.625</v>
      </c>
      <c r="N762" s="91">
        <v>45777.75</v>
      </c>
      <c r="O762" s="95">
        <f t="shared" si="76"/>
        <v>3</v>
      </c>
      <c r="P762" s="95">
        <f>MONTH('RAW DATA'!$J762)</f>
        <v>6</v>
      </c>
      <c r="Q762" s="95" t="str">
        <f t="shared" si="77"/>
        <v>ICB</v>
      </c>
      <c r="R762" s="96" t="str">
        <f t="shared" si="78"/>
        <v>CHINA</v>
      </c>
      <c r="S762" s="90" t="str">
        <f>IF(OR('RAW DATA'!$D762="",'RAW DATA'!$C762='RAW DATA'!$D762),"NO",IF('RAW DATA'!$C762&lt;'RAW DATA'!$D762,"YES","NO"))</f>
        <v>NO</v>
      </c>
      <c r="T762" s="96" t="str">
        <f>IF('RAW DATA'!$D762='RAW DATA'!$E762,"YES","NO")</f>
        <v>NO</v>
      </c>
      <c r="U762" s="95" t="str">
        <f>IF(('RAW DATA'!$D762-'RAW DATA'!$M762)&lt;=5,"YES","NO")</f>
        <v>YES</v>
      </c>
    </row>
    <row r="763" spans="1:21" x14ac:dyDescent="0.25">
      <c r="A763" s="77">
        <v>71</v>
      </c>
      <c r="B763" s="74">
        <v>5282866062</v>
      </c>
      <c r="C763" s="76">
        <v>45785</v>
      </c>
      <c r="D763" s="76">
        <v>45747.459736550627</v>
      </c>
      <c r="E763" s="76">
        <v>45785</v>
      </c>
      <c r="F763" s="74">
        <v>250641611</v>
      </c>
      <c r="G763" s="82">
        <v>2347</v>
      </c>
      <c r="H763" s="102" t="s">
        <v>14</v>
      </c>
      <c r="I763" s="83">
        <v>7730426924</v>
      </c>
      <c r="J763" s="84">
        <v>45818</v>
      </c>
      <c r="K763" s="74" t="s">
        <v>15</v>
      </c>
      <c r="L763" s="74" t="s">
        <v>134</v>
      </c>
      <c r="M763" s="76">
        <v>45744.625</v>
      </c>
      <c r="N763" s="76">
        <v>45777.75</v>
      </c>
      <c r="O763" s="73">
        <f t="shared" si="76"/>
        <v>3</v>
      </c>
      <c r="P763" s="73">
        <f>MONTH('RAW DATA'!$J763)</f>
        <v>6</v>
      </c>
      <c r="Q763" s="73" t="str">
        <f t="shared" si="77"/>
        <v>ICB</v>
      </c>
      <c r="R763" s="75" t="str">
        <f t="shared" si="78"/>
        <v>CHINA</v>
      </c>
      <c r="S763" s="74" t="str">
        <f>IF(OR('RAW DATA'!$D763="",'RAW DATA'!$C763='RAW DATA'!$D763),"NO",IF('RAW DATA'!$C763&lt;'RAW DATA'!$D763,"YES","NO"))</f>
        <v>NO</v>
      </c>
      <c r="T763" s="75" t="str">
        <f>IF('RAW DATA'!$D763='RAW DATA'!$E763,"YES","NO")</f>
        <v>NO</v>
      </c>
      <c r="U763" s="73" t="str">
        <f>IF(('RAW DATA'!$D763-'RAW DATA'!$M763)&lt;=5,"YES","NO")</f>
        <v>YES</v>
      </c>
    </row>
    <row r="764" spans="1:21" x14ac:dyDescent="0.25">
      <c r="A764" s="89">
        <v>71</v>
      </c>
      <c r="B764" s="90">
        <v>5282866063</v>
      </c>
      <c r="C764" s="91">
        <v>45785</v>
      </c>
      <c r="D764" s="91">
        <v>45747.459735185519</v>
      </c>
      <c r="E764" s="91">
        <v>45785</v>
      </c>
      <c r="F764" s="90">
        <v>250641611</v>
      </c>
      <c r="G764" s="92">
        <v>11017</v>
      </c>
      <c r="H764" s="101" t="s">
        <v>14</v>
      </c>
      <c r="I764" s="93">
        <v>7730426924</v>
      </c>
      <c r="J764" s="94">
        <v>45818</v>
      </c>
      <c r="K764" s="90" t="s">
        <v>15</v>
      </c>
      <c r="L764" s="90" t="s">
        <v>134</v>
      </c>
      <c r="M764" s="91">
        <v>45744.625</v>
      </c>
      <c r="N764" s="91">
        <v>45777.75</v>
      </c>
      <c r="O764" s="95">
        <f t="shared" si="76"/>
        <v>3</v>
      </c>
      <c r="P764" s="95">
        <f>MONTH('RAW DATA'!$J764)</f>
        <v>6</v>
      </c>
      <c r="Q764" s="95" t="str">
        <f t="shared" si="77"/>
        <v>ICB</v>
      </c>
      <c r="R764" s="96" t="str">
        <f t="shared" si="78"/>
        <v>CHINA</v>
      </c>
      <c r="S764" s="90" t="str">
        <f>IF(OR('RAW DATA'!$D764="",'RAW DATA'!$C764='RAW DATA'!$D764),"NO",IF('RAW DATA'!$C764&lt;'RAW DATA'!$D764,"YES","NO"))</f>
        <v>NO</v>
      </c>
      <c r="T764" s="96" t="str">
        <f>IF('RAW DATA'!$D764='RAW DATA'!$E764,"YES","NO")</f>
        <v>NO</v>
      </c>
      <c r="U764" s="95" t="str">
        <f>IF(('RAW DATA'!$D764-'RAW DATA'!$M764)&lt;=5,"YES","NO")</f>
        <v>YES</v>
      </c>
    </row>
    <row r="765" spans="1:21" x14ac:dyDescent="0.25">
      <c r="A765" s="77">
        <v>71</v>
      </c>
      <c r="B765" s="74">
        <v>5282866065</v>
      </c>
      <c r="C765" s="76">
        <v>45785</v>
      </c>
      <c r="D765" s="76">
        <v>45747.459736410223</v>
      </c>
      <c r="E765" s="76">
        <v>45785</v>
      </c>
      <c r="F765" s="74">
        <v>250641611</v>
      </c>
      <c r="G765" s="82">
        <v>445</v>
      </c>
      <c r="H765" s="102" t="s">
        <v>14</v>
      </c>
      <c r="I765" s="83">
        <v>7730426924</v>
      </c>
      <c r="J765" s="84">
        <v>45818</v>
      </c>
      <c r="K765" s="74" t="s">
        <v>15</v>
      </c>
      <c r="L765" s="74" t="s">
        <v>134</v>
      </c>
      <c r="M765" s="76">
        <v>45744.625</v>
      </c>
      <c r="N765" s="76">
        <v>45777.75</v>
      </c>
      <c r="O765" s="73">
        <f t="shared" si="76"/>
        <v>3</v>
      </c>
      <c r="P765" s="73">
        <f>MONTH('RAW DATA'!$J765)</f>
        <v>6</v>
      </c>
      <c r="Q765" s="73" t="str">
        <f t="shared" si="77"/>
        <v>ICB</v>
      </c>
      <c r="R765" s="75" t="str">
        <f t="shared" si="78"/>
        <v>CHINA</v>
      </c>
      <c r="S765" s="74" t="str">
        <f>IF(OR('RAW DATA'!$D765="",'RAW DATA'!$C765='RAW DATA'!$D765),"NO",IF('RAW DATA'!$C765&lt;'RAW DATA'!$D765,"YES","NO"))</f>
        <v>NO</v>
      </c>
      <c r="T765" s="75" t="str">
        <f>IF('RAW DATA'!$D765='RAW DATA'!$E765,"YES","NO")</f>
        <v>NO</v>
      </c>
      <c r="U765" s="73" t="str">
        <f>IF(('RAW DATA'!$D765-'RAW DATA'!$M765)&lt;=5,"YES","NO")</f>
        <v>YES</v>
      </c>
    </row>
    <row r="766" spans="1:21" x14ac:dyDescent="0.25">
      <c r="A766" s="89">
        <v>71</v>
      </c>
      <c r="B766" s="90">
        <v>5282866066</v>
      </c>
      <c r="C766" s="91">
        <v>45785</v>
      </c>
      <c r="D766" s="91">
        <v>45747.459734260963</v>
      </c>
      <c r="E766" s="91">
        <v>45785</v>
      </c>
      <c r="F766" s="90">
        <v>250641611</v>
      </c>
      <c r="G766" s="92">
        <v>3272</v>
      </c>
      <c r="H766" s="101" t="s">
        <v>14</v>
      </c>
      <c r="I766" s="93">
        <v>7730426924</v>
      </c>
      <c r="J766" s="94">
        <v>45818</v>
      </c>
      <c r="K766" s="90" t="s">
        <v>15</v>
      </c>
      <c r="L766" s="90" t="s">
        <v>134</v>
      </c>
      <c r="M766" s="91">
        <v>45744.625</v>
      </c>
      <c r="N766" s="91">
        <v>45777.75</v>
      </c>
      <c r="O766" s="95">
        <f t="shared" si="76"/>
        <v>3</v>
      </c>
      <c r="P766" s="95">
        <f>MONTH('RAW DATA'!$J766)</f>
        <v>6</v>
      </c>
      <c r="Q766" s="95" t="str">
        <f t="shared" si="77"/>
        <v>ICB</v>
      </c>
      <c r="R766" s="96" t="str">
        <f t="shared" si="78"/>
        <v>CHINA</v>
      </c>
      <c r="S766" s="90" t="str">
        <f>IF(OR('RAW DATA'!$D766="",'RAW DATA'!$C766='RAW DATA'!$D766),"NO",IF('RAW DATA'!$C766&lt;'RAW DATA'!$D766,"YES","NO"))</f>
        <v>NO</v>
      </c>
      <c r="T766" s="96" t="str">
        <f>IF('RAW DATA'!$D766='RAW DATA'!$E766,"YES","NO")</f>
        <v>NO</v>
      </c>
      <c r="U766" s="95" t="str">
        <f>IF(('RAW DATA'!$D766-'RAW DATA'!$M766)&lt;=5,"YES","NO")</f>
        <v>YES</v>
      </c>
    </row>
    <row r="767" spans="1:21" x14ac:dyDescent="0.25">
      <c r="A767" s="77">
        <v>71</v>
      </c>
      <c r="B767" s="74">
        <v>5282866067</v>
      </c>
      <c r="C767" s="76">
        <v>45785</v>
      </c>
      <c r="D767" s="76">
        <v>45747.459736002907</v>
      </c>
      <c r="E767" s="76">
        <v>45785</v>
      </c>
      <c r="F767" s="74">
        <v>250641611</v>
      </c>
      <c r="G767" s="82">
        <v>7449</v>
      </c>
      <c r="H767" s="102" t="s">
        <v>14</v>
      </c>
      <c r="I767" s="83">
        <v>7730426924</v>
      </c>
      <c r="J767" s="84">
        <v>45818</v>
      </c>
      <c r="K767" s="74" t="s">
        <v>15</v>
      </c>
      <c r="L767" s="74" t="s">
        <v>134</v>
      </c>
      <c r="M767" s="76">
        <v>45744.625</v>
      </c>
      <c r="N767" s="76">
        <v>45777.75</v>
      </c>
      <c r="O767" s="73">
        <f t="shared" si="76"/>
        <v>3</v>
      </c>
      <c r="P767" s="73">
        <f>MONTH('RAW DATA'!$J767)</f>
        <v>6</v>
      </c>
      <c r="Q767" s="73" t="str">
        <f t="shared" si="77"/>
        <v>ICB</v>
      </c>
      <c r="R767" s="75" t="str">
        <f t="shared" si="78"/>
        <v>CHINA</v>
      </c>
      <c r="S767" s="74" t="str">
        <f>IF(OR('RAW DATA'!$D767="",'RAW DATA'!$C767='RAW DATA'!$D767),"NO",IF('RAW DATA'!$C767&lt;'RAW DATA'!$D767,"YES","NO"))</f>
        <v>NO</v>
      </c>
      <c r="T767" s="75" t="str">
        <f>IF('RAW DATA'!$D767='RAW DATA'!$E767,"YES","NO")</f>
        <v>NO</v>
      </c>
      <c r="U767" s="73" t="str">
        <f>IF(('RAW DATA'!$D767-'RAW DATA'!$M767)&lt;=5,"YES","NO")</f>
        <v>YES</v>
      </c>
    </row>
    <row r="768" spans="1:21" x14ac:dyDescent="0.25">
      <c r="A768" s="89">
        <v>71</v>
      </c>
      <c r="B768" s="90">
        <v>5282866070</v>
      </c>
      <c r="C768" s="91">
        <v>45785</v>
      </c>
      <c r="D768" s="91">
        <v>45747.459735521428</v>
      </c>
      <c r="E768" s="91">
        <v>45785</v>
      </c>
      <c r="F768" s="90">
        <v>250641611</v>
      </c>
      <c r="G768" s="92">
        <v>60</v>
      </c>
      <c r="H768" s="101" t="s">
        <v>14</v>
      </c>
      <c r="I768" s="93">
        <v>7730426924</v>
      </c>
      <c r="J768" s="94">
        <v>45818</v>
      </c>
      <c r="K768" s="90" t="s">
        <v>15</v>
      </c>
      <c r="L768" s="90" t="s">
        <v>134</v>
      </c>
      <c r="M768" s="91">
        <v>45744.625</v>
      </c>
      <c r="N768" s="91">
        <v>45777.75</v>
      </c>
      <c r="O768" s="95">
        <f t="shared" si="76"/>
        <v>3</v>
      </c>
      <c r="P768" s="95">
        <f>MONTH('RAW DATA'!$J768)</f>
        <v>6</v>
      </c>
      <c r="Q768" s="95" t="str">
        <f t="shared" si="77"/>
        <v>ICB</v>
      </c>
      <c r="R768" s="96" t="str">
        <f t="shared" si="78"/>
        <v>CHINA</v>
      </c>
      <c r="S768" s="90" t="str">
        <f>IF(OR('RAW DATA'!$D768="",'RAW DATA'!$C768='RAW DATA'!$D768),"NO",IF('RAW DATA'!$C768&lt;'RAW DATA'!$D768,"YES","NO"))</f>
        <v>NO</v>
      </c>
      <c r="T768" s="96" t="str">
        <f>IF('RAW DATA'!$D768='RAW DATA'!$E768,"YES","NO")</f>
        <v>NO</v>
      </c>
      <c r="U768" s="95" t="str">
        <f>IF(('RAW DATA'!$D768-'RAW DATA'!$M768)&lt;=5,"YES","NO")</f>
        <v>YES</v>
      </c>
    </row>
    <row r="769" spans="1:21" x14ac:dyDescent="0.25">
      <c r="A769" s="77">
        <v>71</v>
      </c>
      <c r="B769" s="74">
        <v>5282866071</v>
      </c>
      <c r="C769" s="76">
        <v>45785</v>
      </c>
      <c r="D769" s="76">
        <v>45747.459736493001</v>
      </c>
      <c r="E769" s="76">
        <v>45785</v>
      </c>
      <c r="F769" s="74">
        <v>250641611</v>
      </c>
      <c r="G769" s="82">
        <v>729</v>
      </c>
      <c r="H769" s="102" t="s">
        <v>14</v>
      </c>
      <c r="I769" s="83">
        <v>7730426924</v>
      </c>
      <c r="J769" s="84">
        <v>45818</v>
      </c>
      <c r="K769" s="74" t="s">
        <v>15</v>
      </c>
      <c r="L769" s="74" t="s">
        <v>134</v>
      </c>
      <c r="M769" s="76">
        <v>45744.625</v>
      </c>
      <c r="N769" s="76">
        <v>45777.75</v>
      </c>
      <c r="O769" s="73">
        <f t="shared" si="76"/>
        <v>3</v>
      </c>
      <c r="P769" s="73">
        <f>MONTH('RAW DATA'!$J769)</f>
        <v>6</v>
      </c>
      <c r="Q769" s="73" t="str">
        <f t="shared" si="77"/>
        <v>ICB</v>
      </c>
      <c r="R769" s="75" t="str">
        <f t="shared" si="78"/>
        <v>CHINA</v>
      </c>
      <c r="S769" s="74" t="str">
        <f>IF(OR('RAW DATA'!$D769="",'RAW DATA'!$C769='RAW DATA'!$D769),"NO",IF('RAW DATA'!$C769&lt;'RAW DATA'!$D769,"YES","NO"))</f>
        <v>NO</v>
      </c>
      <c r="T769" s="75" t="str">
        <f>IF('RAW DATA'!$D769='RAW DATA'!$E769,"YES","NO")</f>
        <v>NO</v>
      </c>
      <c r="U769" s="73" t="str">
        <f>IF(('RAW DATA'!$D769-'RAW DATA'!$M769)&lt;=5,"YES","NO")</f>
        <v>YES</v>
      </c>
    </row>
    <row r="770" spans="1:21" x14ac:dyDescent="0.25">
      <c r="A770" s="89">
        <v>71</v>
      </c>
      <c r="B770" s="90">
        <v>5282866075</v>
      </c>
      <c r="C770" s="91">
        <v>45785</v>
      </c>
      <c r="D770" s="91">
        <v>45747</v>
      </c>
      <c r="E770" s="91">
        <v>45785</v>
      </c>
      <c r="F770" s="90">
        <v>250641611</v>
      </c>
      <c r="G770" s="92">
        <v>11863</v>
      </c>
      <c r="H770" s="101" t="s">
        <v>14</v>
      </c>
      <c r="I770" s="93">
        <v>7730426924</v>
      </c>
      <c r="J770" s="94">
        <v>45818</v>
      </c>
      <c r="K770" s="90" t="s">
        <v>15</v>
      </c>
      <c r="L770" s="90" t="s">
        <v>134</v>
      </c>
      <c r="M770" s="91">
        <v>45744.625</v>
      </c>
      <c r="N770" s="91">
        <v>45777.75</v>
      </c>
      <c r="O770" s="95">
        <f t="shared" si="76"/>
        <v>3</v>
      </c>
      <c r="P770" s="95">
        <f>MONTH('RAW DATA'!$J770)</f>
        <v>6</v>
      </c>
      <c r="Q770" s="95" t="str">
        <f t="shared" si="77"/>
        <v>ICB</v>
      </c>
      <c r="R770" s="96" t="str">
        <f t="shared" si="78"/>
        <v>CHINA</v>
      </c>
      <c r="S770" s="90" t="str">
        <f>IF(OR('RAW DATA'!$D770="",'RAW DATA'!$C770='RAW DATA'!$D770),"NO",IF('RAW DATA'!$C770&lt;'RAW DATA'!$D770,"YES","NO"))</f>
        <v>NO</v>
      </c>
      <c r="T770" s="96" t="str">
        <f>IF('RAW DATA'!$D770='RAW DATA'!$E770,"YES","NO")</f>
        <v>NO</v>
      </c>
      <c r="U770" s="95" t="str">
        <f>IF(('RAW DATA'!$D770-'RAW DATA'!$M770)&lt;=5,"YES","NO")</f>
        <v>YES</v>
      </c>
    </row>
    <row r="771" spans="1:21" x14ac:dyDescent="0.25">
      <c r="A771" s="77">
        <v>71</v>
      </c>
      <c r="B771" s="74">
        <v>5282866076</v>
      </c>
      <c r="C771" s="76">
        <v>45785</v>
      </c>
      <c r="D771" s="76">
        <v>45747.496821219669</v>
      </c>
      <c r="E771" s="76">
        <v>45785</v>
      </c>
      <c r="F771" s="74">
        <v>250157135</v>
      </c>
      <c r="G771" s="82">
        <v>2753</v>
      </c>
      <c r="H771" s="102" t="s">
        <v>14</v>
      </c>
      <c r="I771" s="83">
        <v>7730426924</v>
      </c>
      <c r="J771" s="84">
        <v>45818</v>
      </c>
      <c r="K771" s="74" t="s">
        <v>15</v>
      </c>
      <c r="L771" s="74" t="s">
        <v>134</v>
      </c>
      <c r="M771" s="76">
        <v>45744.666666666664</v>
      </c>
      <c r="N771" s="76">
        <v>45777.75</v>
      </c>
      <c r="O771" s="73">
        <f t="shared" si="76"/>
        <v>3</v>
      </c>
      <c r="P771" s="73">
        <f>MONTH('RAW DATA'!$J771)</f>
        <v>6</v>
      </c>
      <c r="Q771" s="73" t="str">
        <f t="shared" si="77"/>
        <v>ICB</v>
      </c>
      <c r="R771" s="75" t="str">
        <f t="shared" si="78"/>
        <v>CHINA</v>
      </c>
      <c r="S771" s="74" t="str">
        <f>IF(OR('RAW DATA'!$D771="",'RAW DATA'!$C771='RAW DATA'!$D771),"NO",IF('RAW DATA'!$C771&lt;'RAW DATA'!$D771,"YES","NO"))</f>
        <v>NO</v>
      </c>
      <c r="T771" s="75" t="str">
        <f>IF('RAW DATA'!$D771='RAW DATA'!$E771,"YES","NO")</f>
        <v>NO</v>
      </c>
      <c r="U771" s="73" t="str">
        <f>IF(('RAW DATA'!$D771-'RAW DATA'!$M771)&lt;=5,"YES","NO")</f>
        <v>YES</v>
      </c>
    </row>
    <row r="772" spans="1:21" x14ac:dyDescent="0.25">
      <c r="A772" s="89">
        <v>71</v>
      </c>
      <c r="B772" s="90">
        <v>5282866092</v>
      </c>
      <c r="C772" s="91">
        <v>45785</v>
      </c>
      <c r="D772" s="91">
        <v>45747.496821448178</v>
      </c>
      <c r="E772" s="91">
        <v>45785</v>
      </c>
      <c r="F772" s="90">
        <v>250157135</v>
      </c>
      <c r="G772" s="92">
        <v>2753</v>
      </c>
      <c r="H772" s="101" t="s">
        <v>14</v>
      </c>
      <c r="I772" s="93">
        <v>7730426924</v>
      </c>
      <c r="J772" s="94">
        <v>45818</v>
      </c>
      <c r="K772" s="90" t="s">
        <v>15</v>
      </c>
      <c r="L772" s="90" t="s">
        <v>134</v>
      </c>
      <c r="M772" s="91">
        <v>45744.666666666664</v>
      </c>
      <c r="N772" s="91">
        <v>45777.75</v>
      </c>
      <c r="O772" s="95">
        <f t="shared" si="76"/>
        <v>3</v>
      </c>
      <c r="P772" s="95">
        <f>MONTH('RAW DATA'!$J772)</f>
        <v>6</v>
      </c>
      <c r="Q772" s="95" t="str">
        <f t="shared" si="77"/>
        <v>ICB</v>
      </c>
      <c r="R772" s="96" t="str">
        <f t="shared" si="78"/>
        <v>CHINA</v>
      </c>
      <c r="S772" s="90" t="str">
        <f>IF(OR('RAW DATA'!$D772="",'RAW DATA'!$C772='RAW DATA'!$D772),"NO",IF('RAW DATA'!$C772&lt;'RAW DATA'!$D772,"YES","NO"))</f>
        <v>NO</v>
      </c>
      <c r="T772" s="96" t="str">
        <f>IF('RAW DATA'!$D772='RAW DATA'!$E772,"YES","NO")</f>
        <v>NO</v>
      </c>
      <c r="U772" s="95" t="str">
        <f>IF(('RAW DATA'!$D772-'RAW DATA'!$M772)&lt;=5,"YES","NO")</f>
        <v>YES</v>
      </c>
    </row>
    <row r="773" spans="1:21" x14ac:dyDescent="0.25">
      <c r="A773" s="77">
        <v>71</v>
      </c>
      <c r="B773" s="74">
        <v>5282866110</v>
      </c>
      <c r="C773" s="76">
        <v>45785</v>
      </c>
      <c r="D773" s="76">
        <v>45747.575738196472</v>
      </c>
      <c r="E773" s="76">
        <v>45785</v>
      </c>
      <c r="F773" s="74">
        <v>250157135</v>
      </c>
      <c r="G773" s="82">
        <v>54</v>
      </c>
      <c r="H773" s="102" t="s">
        <v>14</v>
      </c>
      <c r="I773" s="83">
        <v>7730426924</v>
      </c>
      <c r="J773" s="84">
        <v>45818</v>
      </c>
      <c r="K773" s="74" t="s">
        <v>15</v>
      </c>
      <c r="L773" s="74" t="s">
        <v>134</v>
      </c>
      <c r="M773" s="76">
        <v>45744.666666666664</v>
      </c>
      <c r="N773" s="76">
        <v>45777.75</v>
      </c>
      <c r="O773" s="73">
        <f t="shared" si="76"/>
        <v>3</v>
      </c>
      <c r="P773" s="73">
        <f>MONTH('RAW DATA'!$J773)</f>
        <v>6</v>
      </c>
      <c r="Q773" s="73" t="str">
        <f t="shared" si="77"/>
        <v>ICB</v>
      </c>
      <c r="R773" s="75" t="str">
        <f t="shared" si="78"/>
        <v>CHINA</v>
      </c>
      <c r="S773" s="74" t="str">
        <f>IF(OR('RAW DATA'!$D773="",'RAW DATA'!$C773='RAW DATA'!$D773),"NO",IF('RAW DATA'!$C773&lt;'RAW DATA'!$D773,"YES","NO"))</f>
        <v>NO</v>
      </c>
      <c r="T773" s="75" t="str">
        <f>IF('RAW DATA'!$D773='RAW DATA'!$E773,"YES","NO")</f>
        <v>NO</v>
      </c>
      <c r="U773" s="73" t="str">
        <f>IF(('RAW DATA'!$D773-'RAW DATA'!$M773)&lt;=5,"YES","NO")</f>
        <v>YES</v>
      </c>
    </row>
    <row r="774" spans="1:21" x14ac:dyDescent="0.25">
      <c r="A774" s="89">
        <v>71</v>
      </c>
      <c r="B774" s="90">
        <v>5282866134</v>
      </c>
      <c r="C774" s="91">
        <v>45785</v>
      </c>
      <c r="D774" s="91">
        <v>45747.596751639248</v>
      </c>
      <c r="E774" s="91">
        <v>45785</v>
      </c>
      <c r="F774" s="90">
        <v>250157135</v>
      </c>
      <c r="G774" s="92">
        <v>1613</v>
      </c>
      <c r="H774" s="101" t="s">
        <v>14</v>
      </c>
      <c r="I774" s="93">
        <v>7730426924</v>
      </c>
      <c r="J774" s="94">
        <v>45818</v>
      </c>
      <c r="K774" s="90" t="s">
        <v>15</v>
      </c>
      <c r="L774" s="90" t="s">
        <v>134</v>
      </c>
      <c r="M774" s="91">
        <v>45744.666666666664</v>
      </c>
      <c r="N774" s="91">
        <v>45777.75</v>
      </c>
      <c r="O774" s="95">
        <f t="shared" si="76"/>
        <v>3</v>
      </c>
      <c r="P774" s="95">
        <f>MONTH('RAW DATA'!$J774)</f>
        <v>6</v>
      </c>
      <c r="Q774" s="95" t="str">
        <f t="shared" si="77"/>
        <v>ICB</v>
      </c>
      <c r="R774" s="96" t="str">
        <f t="shared" si="78"/>
        <v>CHINA</v>
      </c>
      <c r="S774" s="90" t="str">
        <f>IF(OR('RAW DATA'!$D774="",'RAW DATA'!$C774='RAW DATA'!$D774),"NO",IF('RAW DATA'!$C774&lt;'RAW DATA'!$D774,"YES","NO"))</f>
        <v>NO</v>
      </c>
      <c r="T774" s="96" t="str">
        <f>IF('RAW DATA'!$D774='RAW DATA'!$E774,"YES","NO")</f>
        <v>NO</v>
      </c>
      <c r="U774" s="95" t="str">
        <f>IF(('RAW DATA'!$D774-'RAW DATA'!$M774)&lt;=5,"YES","NO")</f>
        <v>YES</v>
      </c>
    </row>
    <row r="775" spans="1:21" x14ac:dyDescent="0.25">
      <c r="A775" s="77">
        <v>71</v>
      </c>
      <c r="B775" s="74">
        <v>5282866194</v>
      </c>
      <c r="C775" s="76">
        <v>45785</v>
      </c>
      <c r="D775" s="76">
        <v>45747.4597343149</v>
      </c>
      <c r="E775" s="76">
        <v>45785</v>
      </c>
      <c r="F775" s="74">
        <v>250641611</v>
      </c>
      <c r="G775" s="82">
        <v>10307</v>
      </c>
      <c r="H775" s="102" t="s">
        <v>14</v>
      </c>
      <c r="I775" s="83">
        <v>7730426924</v>
      </c>
      <c r="J775" s="84">
        <v>45818</v>
      </c>
      <c r="K775" s="74" t="s">
        <v>15</v>
      </c>
      <c r="L775" s="74" t="s">
        <v>134</v>
      </c>
      <c r="M775" s="76">
        <v>45744.625</v>
      </c>
      <c r="N775" s="76">
        <v>45777.75</v>
      </c>
      <c r="O775" s="73">
        <f t="shared" si="76"/>
        <v>3</v>
      </c>
      <c r="P775" s="73">
        <f>MONTH('RAW DATA'!$J775)</f>
        <v>6</v>
      </c>
      <c r="Q775" s="73" t="str">
        <f t="shared" si="77"/>
        <v>ICB</v>
      </c>
      <c r="R775" s="75" t="str">
        <f t="shared" si="78"/>
        <v>CHINA</v>
      </c>
      <c r="S775" s="74" t="str">
        <f>IF(OR('RAW DATA'!$D775="",'RAW DATA'!$C775='RAW DATA'!$D775),"NO",IF('RAW DATA'!$C775&lt;'RAW DATA'!$D775,"YES","NO"))</f>
        <v>NO</v>
      </c>
      <c r="T775" s="75" t="str">
        <f>IF('RAW DATA'!$D775='RAW DATA'!$E775,"YES","NO")</f>
        <v>NO</v>
      </c>
      <c r="U775" s="73" t="str">
        <f>IF(('RAW DATA'!$D775-'RAW DATA'!$M775)&lt;=5,"YES","NO")</f>
        <v>YES</v>
      </c>
    </row>
    <row r="776" spans="1:21" x14ac:dyDescent="0.25">
      <c r="A776" s="89">
        <v>71</v>
      </c>
      <c r="B776" s="90">
        <v>5282866195</v>
      </c>
      <c r="C776" s="91">
        <v>45785</v>
      </c>
      <c r="D776" s="91">
        <v>45747.459735835262</v>
      </c>
      <c r="E776" s="91">
        <v>45785</v>
      </c>
      <c r="F776" s="90">
        <v>250641611</v>
      </c>
      <c r="G776" s="92">
        <v>2615</v>
      </c>
      <c r="H776" s="101" t="s">
        <v>14</v>
      </c>
      <c r="I776" s="93">
        <v>7730426924</v>
      </c>
      <c r="J776" s="94">
        <v>45818</v>
      </c>
      <c r="K776" s="90" t="s">
        <v>15</v>
      </c>
      <c r="L776" s="90" t="s">
        <v>134</v>
      </c>
      <c r="M776" s="91">
        <v>45744.625</v>
      </c>
      <c r="N776" s="91">
        <v>45777.75</v>
      </c>
      <c r="O776" s="95">
        <f t="shared" si="76"/>
        <v>3</v>
      </c>
      <c r="P776" s="95">
        <f>MONTH('RAW DATA'!$J776)</f>
        <v>6</v>
      </c>
      <c r="Q776" s="95" t="str">
        <f t="shared" si="77"/>
        <v>ICB</v>
      </c>
      <c r="R776" s="96" t="str">
        <f t="shared" si="78"/>
        <v>CHINA</v>
      </c>
      <c r="S776" s="90" t="str">
        <f>IF(OR('RAW DATA'!$D776="",'RAW DATA'!$C776='RAW DATA'!$D776),"NO",IF('RAW DATA'!$C776&lt;'RAW DATA'!$D776,"YES","NO"))</f>
        <v>NO</v>
      </c>
      <c r="T776" s="96" t="str">
        <f>IF('RAW DATA'!$D776='RAW DATA'!$E776,"YES","NO")</f>
        <v>NO</v>
      </c>
      <c r="U776" s="95" t="str">
        <f>IF(('RAW DATA'!$D776-'RAW DATA'!$M776)&lt;=5,"YES","NO")</f>
        <v>YES</v>
      </c>
    </row>
    <row r="777" spans="1:21" x14ac:dyDescent="0.25">
      <c r="A777" s="77">
        <v>71</v>
      </c>
      <c r="B777" s="74">
        <v>5282875247</v>
      </c>
      <c r="C777" s="76">
        <v>45785</v>
      </c>
      <c r="D777" s="76">
        <v>45750.368223186946</v>
      </c>
      <c r="E777" s="76">
        <v>45785</v>
      </c>
      <c r="F777" s="74">
        <v>250641611</v>
      </c>
      <c r="G777" s="82">
        <v>857</v>
      </c>
      <c r="H777" s="102" t="s">
        <v>14</v>
      </c>
      <c r="I777" s="83">
        <v>7730426924</v>
      </c>
      <c r="J777" s="84">
        <v>45818</v>
      </c>
      <c r="K777" s="74" t="s">
        <v>15</v>
      </c>
      <c r="L777" s="74" t="s">
        <v>134</v>
      </c>
      <c r="M777" s="76">
        <v>45744.625</v>
      </c>
      <c r="N777" s="76">
        <v>45777.75</v>
      </c>
      <c r="O777" s="73">
        <f t="shared" si="76"/>
        <v>4</v>
      </c>
      <c r="P777" s="73">
        <f>MONTH('RAW DATA'!$J777)</f>
        <v>6</v>
      </c>
      <c r="Q777" s="73" t="str">
        <f t="shared" si="77"/>
        <v>ICB</v>
      </c>
      <c r="R777" s="75" t="str">
        <f t="shared" si="78"/>
        <v>CHINA</v>
      </c>
      <c r="S777" s="74" t="str">
        <f>IF(OR('RAW DATA'!$D777="",'RAW DATA'!$C777='RAW DATA'!$D777),"NO",IF('RAW DATA'!$C777&lt;'RAW DATA'!$D777,"YES","NO"))</f>
        <v>NO</v>
      </c>
      <c r="T777" s="75" t="str">
        <f>IF('RAW DATA'!$D777='RAW DATA'!$E777,"YES","NO")</f>
        <v>NO</v>
      </c>
      <c r="U777" s="73" t="str">
        <f>IF(('RAW DATA'!$D777-'RAW DATA'!$M777)&lt;=5,"YES","NO")</f>
        <v>NO</v>
      </c>
    </row>
    <row r="778" spans="1:21" x14ac:dyDescent="0.25">
      <c r="A778" s="89">
        <v>71</v>
      </c>
      <c r="B778" s="90">
        <v>5282887748</v>
      </c>
      <c r="C778" s="91">
        <v>45785</v>
      </c>
      <c r="D778" s="91">
        <v>45754.658471292751</v>
      </c>
      <c r="E778" s="91">
        <v>45785</v>
      </c>
      <c r="F778" s="90">
        <v>250157135</v>
      </c>
      <c r="G778" s="92">
        <v>181</v>
      </c>
      <c r="H778" s="101" t="s">
        <v>14</v>
      </c>
      <c r="I778" s="93">
        <v>7730426924</v>
      </c>
      <c r="J778" s="94">
        <v>45818</v>
      </c>
      <c r="K778" s="90" t="s">
        <v>15</v>
      </c>
      <c r="L778" s="90" t="s">
        <v>134</v>
      </c>
      <c r="M778" s="91">
        <v>45744.666666666664</v>
      </c>
      <c r="N778" s="91">
        <v>45777.75</v>
      </c>
      <c r="O778" s="95">
        <f t="shared" si="76"/>
        <v>4</v>
      </c>
      <c r="P778" s="95">
        <f>MONTH('RAW DATA'!$J778)</f>
        <v>6</v>
      </c>
      <c r="Q778" s="95" t="str">
        <f t="shared" si="77"/>
        <v>ICB</v>
      </c>
      <c r="R778" s="96" t="str">
        <f t="shared" si="78"/>
        <v>CHINA</v>
      </c>
      <c r="S778" s="90" t="str">
        <f>IF(OR('RAW DATA'!$D778="",'RAW DATA'!$C778='RAW DATA'!$D778),"NO",IF('RAW DATA'!$C778&lt;'RAW DATA'!$D778,"YES","NO"))</f>
        <v>NO</v>
      </c>
      <c r="T778" s="96" t="str">
        <f>IF('RAW DATA'!$D778='RAW DATA'!$E778,"YES","NO")</f>
        <v>NO</v>
      </c>
      <c r="U778" s="95" t="str">
        <f>IF(('RAW DATA'!$D778-'RAW DATA'!$M778)&lt;=5,"YES","NO")</f>
        <v>NO</v>
      </c>
    </row>
    <row r="779" spans="1:21" x14ac:dyDescent="0.25">
      <c r="A779" s="77">
        <v>10171</v>
      </c>
      <c r="B779" s="74">
        <v>5481566889</v>
      </c>
      <c r="C779" s="76">
        <v>45762</v>
      </c>
      <c r="D779" s="76">
        <v>45762</v>
      </c>
      <c r="E779" s="76">
        <v>45762</v>
      </c>
      <c r="F779" s="74">
        <v>247402818</v>
      </c>
      <c r="G779" s="82">
        <v>26514</v>
      </c>
      <c r="H779" s="102" t="s">
        <v>14</v>
      </c>
      <c r="I779" s="83">
        <v>7730426924</v>
      </c>
      <c r="J779" s="84">
        <v>45818</v>
      </c>
      <c r="K779" s="74" t="s">
        <v>15</v>
      </c>
      <c r="L779" s="74" t="s">
        <v>134</v>
      </c>
      <c r="M779" s="76">
        <v>45747</v>
      </c>
      <c r="N779" s="76">
        <v>45778</v>
      </c>
      <c r="O779" s="73">
        <f t="shared" si="76"/>
        <v>4</v>
      </c>
      <c r="P779" s="73">
        <f>MONTH('RAW DATA'!$J779)</f>
        <v>6</v>
      </c>
      <c r="Q779" s="73" t="str">
        <f t="shared" si="77"/>
        <v>ICB</v>
      </c>
      <c r="R779" s="75" t="str">
        <f t="shared" si="78"/>
        <v>VIETNAM</v>
      </c>
      <c r="S779" s="74" t="str">
        <f>IF(OR('RAW DATA'!$D779="",'RAW DATA'!$C779='RAW DATA'!$D779),"NO",IF('RAW DATA'!$C779&lt;'RAW DATA'!$D779,"YES","NO"))</f>
        <v>NO</v>
      </c>
      <c r="T779" s="75" t="str">
        <f>IF('RAW DATA'!$D779='RAW DATA'!$E779,"YES","NO")</f>
        <v>YES</v>
      </c>
      <c r="U779" s="73" t="str">
        <f>IF(('RAW DATA'!$D779-'RAW DATA'!$M779)&lt;=5,"YES","NO")</f>
        <v>NO</v>
      </c>
    </row>
    <row r="780" spans="1:21" x14ac:dyDescent="0.25">
      <c r="A780" s="89">
        <v>515</v>
      </c>
      <c r="B780" s="90">
        <v>5547604854</v>
      </c>
      <c r="C780" s="91">
        <v>45762</v>
      </c>
      <c r="D780" s="91">
        <v>45749</v>
      </c>
      <c r="E780" s="91">
        <v>45762</v>
      </c>
      <c r="F780" s="90">
        <v>250692249</v>
      </c>
      <c r="G780" s="92">
        <v>4001</v>
      </c>
      <c r="H780" s="101" t="s">
        <v>14</v>
      </c>
      <c r="I780" s="93">
        <v>7730426924</v>
      </c>
      <c r="J780" s="94">
        <v>45818</v>
      </c>
      <c r="K780" s="90" t="s">
        <v>15</v>
      </c>
      <c r="L780" s="90" t="s">
        <v>134</v>
      </c>
      <c r="M780" s="91">
        <v>45747</v>
      </c>
      <c r="N780" s="91">
        <v>45778</v>
      </c>
      <c r="O780" s="95">
        <f t="shared" si="76"/>
        <v>4</v>
      </c>
      <c r="P780" s="95">
        <f>MONTH('RAW DATA'!$J780)</f>
        <v>6</v>
      </c>
      <c r="Q780" s="95" t="str">
        <f t="shared" si="77"/>
        <v>ICB</v>
      </c>
      <c r="R780" s="96" t="str">
        <f t="shared" si="78"/>
        <v>CHINA</v>
      </c>
      <c r="S780" s="90" t="str">
        <f>IF(OR('RAW DATA'!$D780="",'RAW DATA'!$C780='RAW DATA'!$D780),"NO",IF('RAW DATA'!$C780&lt;'RAW DATA'!$D780,"YES","NO"))</f>
        <v>NO</v>
      </c>
      <c r="T780" s="96" t="str">
        <f>IF('RAW DATA'!$D780='RAW DATA'!$E780,"YES","NO")</f>
        <v>NO</v>
      </c>
      <c r="U780" s="95" t="str">
        <f>IF(('RAW DATA'!$D780-'RAW DATA'!$M780)&lt;=5,"YES","NO")</f>
        <v>YES</v>
      </c>
    </row>
    <row r="781" spans="1:21" x14ac:dyDescent="0.25">
      <c r="A781" s="77">
        <v>515</v>
      </c>
      <c r="B781" s="74">
        <v>5547604857</v>
      </c>
      <c r="C781" s="76">
        <v>45762</v>
      </c>
      <c r="D781" s="76">
        <v>45749</v>
      </c>
      <c r="E781" s="76">
        <v>45762</v>
      </c>
      <c r="F781" s="74">
        <v>250692249</v>
      </c>
      <c r="G781" s="82">
        <v>10825</v>
      </c>
      <c r="H781" s="102" t="s">
        <v>14</v>
      </c>
      <c r="I781" s="83">
        <v>7730426924</v>
      </c>
      <c r="J781" s="84">
        <v>45818</v>
      </c>
      <c r="K781" s="74" t="s">
        <v>15</v>
      </c>
      <c r="L781" s="74" t="s">
        <v>134</v>
      </c>
      <c r="M781" s="76">
        <v>45747</v>
      </c>
      <c r="N781" s="76">
        <v>45778</v>
      </c>
      <c r="O781" s="73">
        <f t="shared" si="76"/>
        <v>4</v>
      </c>
      <c r="P781" s="73">
        <f>MONTH('RAW DATA'!$J781)</f>
        <v>6</v>
      </c>
      <c r="Q781" s="73" t="str">
        <f t="shared" si="77"/>
        <v>ICB</v>
      </c>
      <c r="R781" s="75" t="str">
        <f t="shared" si="78"/>
        <v>CHINA</v>
      </c>
      <c r="S781" s="74" t="str">
        <f>IF(OR('RAW DATA'!$D781="",'RAW DATA'!$C781='RAW DATA'!$D781),"NO",IF('RAW DATA'!$C781&lt;'RAW DATA'!$D781,"YES","NO"))</f>
        <v>NO</v>
      </c>
      <c r="T781" s="75" t="str">
        <f>IF('RAW DATA'!$D781='RAW DATA'!$E781,"YES","NO")</f>
        <v>NO</v>
      </c>
      <c r="U781" s="73" t="str">
        <f>IF(('RAW DATA'!$D781-'RAW DATA'!$M781)&lt;=5,"YES","NO")</f>
        <v>YES</v>
      </c>
    </row>
    <row r="782" spans="1:21" x14ac:dyDescent="0.25">
      <c r="A782" s="89">
        <v>515</v>
      </c>
      <c r="B782" s="90">
        <v>5547696240</v>
      </c>
      <c r="C782" s="91">
        <v>45821</v>
      </c>
      <c r="D782" s="91">
        <v>45807</v>
      </c>
      <c r="E782" s="91">
        <v>45821</v>
      </c>
      <c r="F782" s="90">
        <v>250692249</v>
      </c>
      <c r="G782" s="92">
        <v>2111</v>
      </c>
      <c r="H782" s="101" t="s">
        <v>14</v>
      </c>
      <c r="I782" s="93">
        <v>7730429758</v>
      </c>
      <c r="J782" s="94">
        <v>45832</v>
      </c>
      <c r="K782" s="90" t="s">
        <v>15</v>
      </c>
      <c r="L782" s="90" t="s">
        <v>136</v>
      </c>
      <c r="M782" s="91">
        <v>45746</v>
      </c>
      <c r="N782" s="91">
        <v>45778</v>
      </c>
      <c r="O782" s="95">
        <f t="shared" ref="O782:O835" si="79">IF(D782="", "", IF(YEAR(D782)=2024, "", MONTH(D782)))</f>
        <v>5</v>
      </c>
      <c r="P782" s="95">
        <f>MONTH('RAW DATA'!$J782)</f>
        <v>6</v>
      </c>
      <c r="Q782" s="95" t="str">
        <f t="shared" ref="Q782:Q835" si="80">IF(OR(A782=71,A782=1595,A782=1588,A782=1594,A782=3547,A782=1571,A782=1538,A782=1570,A782=1569,A782=1590,A782=1591,A782=1589,A782=515,A782=1572,A782=3546,A782=1592,A782=3548,A782=122,A782=10171,A782=40,A782=35,A782=95,A782=381,A782=136,A782=375),"ICB","Vendor")</f>
        <v>ICB</v>
      </c>
      <c r="R782" s="96" t="str">
        <f t="shared" ref="R782:R835" si="81">IF(OR(A782=71,A782=515,A782=1592,A782=1589,A782=1591,A782=1571,A782=1572),"CHINA",IF(A782=35,"POLAND",
IF(A782=10171,"VIETNAM",
IF(A782=381,"TURKEY",
IF(A782=375,"CAMBODIA",
IF(A782=40,"AUSTRALIA",""))))))</f>
        <v>CHINA</v>
      </c>
      <c r="S782" s="90" t="str">
        <f>IF(OR('RAW DATA'!$D782="",'RAW DATA'!$C782='RAW DATA'!$D782),"NO",IF('RAW DATA'!$C782&lt;'RAW DATA'!$D782,"YES","NO"))</f>
        <v>NO</v>
      </c>
      <c r="T782" s="96" t="str">
        <f>IF('RAW DATA'!$D782='RAW DATA'!$E782,"YES","NO")</f>
        <v>NO</v>
      </c>
      <c r="U782" s="95" t="str">
        <f>IF(('RAW DATA'!$D782-'RAW DATA'!$M782)&lt;=5,"YES","NO")</f>
        <v>NO</v>
      </c>
    </row>
    <row r="783" spans="1:21" x14ac:dyDescent="0.25">
      <c r="A783" s="77">
        <v>515</v>
      </c>
      <c r="B783" s="74">
        <v>5775765899</v>
      </c>
      <c r="C783" s="76">
        <v>45762</v>
      </c>
      <c r="D783" s="76">
        <v>45748</v>
      </c>
      <c r="E783" s="76">
        <v>45762</v>
      </c>
      <c r="F783" s="74" t="s">
        <v>167</v>
      </c>
      <c r="G783" s="82">
        <v>2813</v>
      </c>
      <c r="H783" s="102" t="s">
        <v>14</v>
      </c>
      <c r="I783" s="83">
        <v>7730426924</v>
      </c>
      <c r="J783" s="84">
        <v>45818</v>
      </c>
      <c r="K783" s="74" t="s">
        <v>15</v>
      </c>
      <c r="L783" s="74" t="s">
        <v>134</v>
      </c>
      <c r="M783" s="76">
        <v>45742</v>
      </c>
      <c r="N783" s="76">
        <v>45778</v>
      </c>
      <c r="O783" s="73">
        <f t="shared" si="79"/>
        <v>4</v>
      </c>
      <c r="P783" s="73">
        <f>MONTH('RAW DATA'!$J783)</f>
        <v>6</v>
      </c>
      <c r="Q783" s="73" t="str">
        <f t="shared" si="80"/>
        <v>ICB</v>
      </c>
      <c r="R783" s="75" t="str">
        <f t="shared" si="81"/>
        <v>CHINA</v>
      </c>
      <c r="S783" s="74" t="str">
        <f>IF(OR('RAW DATA'!$D783="",'RAW DATA'!$C783='RAW DATA'!$D783),"NO",IF('RAW DATA'!$C783&lt;'RAW DATA'!$D783,"YES","NO"))</f>
        <v>NO</v>
      </c>
      <c r="T783" s="75" t="str">
        <f>IF('RAW DATA'!$D783='RAW DATA'!$E783,"YES","NO")</f>
        <v>NO</v>
      </c>
      <c r="U783" s="73" t="str">
        <f>IF(('RAW DATA'!$D783-'RAW DATA'!$M783)&lt;=5,"YES","NO")</f>
        <v>NO</v>
      </c>
    </row>
    <row r="784" spans="1:21" x14ac:dyDescent="0.25">
      <c r="A784" s="89">
        <v>515</v>
      </c>
      <c r="B784" s="90">
        <v>5547604852</v>
      </c>
      <c r="C784" s="91">
        <v>45762</v>
      </c>
      <c r="D784" s="91">
        <v>45749</v>
      </c>
      <c r="E784" s="91">
        <v>45762</v>
      </c>
      <c r="F784" s="90" t="s">
        <v>168</v>
      </c>
      <c r="G784" s="92">
        <v>2269</v>
      </c>
      <c r="H784" s="101" t="s">
        <v>14</v>
      </c>
      <c r="I784" s="93">
        <v>7730426924</v>
      </c>
      <c r="J784" s="94">
        <v>45818</v>
      </c>
      <c r="K784" s="90" t="s">
        <v>15</v>
      </c>
      <c r="L784" s="90" t="s">
        <v>134</v>
      </c>
      <c r="M784" s="91">
        <v>45745</v>
      </c>
      <c r="N784" s="91">
        <v>45780</v>
      </c>
      <c r="O784" s="95">
        <f t="shared" si="79"/>
        <v>4</v>
      </c>
      <c r="P784" s="95">
        <f>MONTH('RAW DATA'!$J784)</f>
        <v>6</v>
      </c>
      <c r="Q784" s="95" t="str">
        <f t="shared" si="80"/>
        <v>ICB</v>
      </c>
      <c r="R784" s="96" t="str">
        <f t="shared" si="81"/>
        <v>CHINA</v>
      </c>
      <c r="S784" s="90" t="str">
        <f>IF(OR('RAW DATA'!$D784="",'RAW DATA'!$C784='RAW DATA'!$D784),"NO",IF('RAW DATA'!$C784&lt;'RAW DATA'!$D784,"YES","NO"))</f>
        <v>NO</v>
      </c>
      <c r="T784" s="96" t="str">
        <f>IF('RAW DATA'!$D784='RAW DATA'!$E784,"YES","NO")</f>
        <v>NO</v>
      </c>
      <c r="U784" s="95" t="str">
        <f>IF(('RAW DATA'!$D784-'RAW DATA'!$M784)&lt;=5,"YES","NO")</f>
        <v>YES</v>
      </c>
    </row>
    <row r="785" spans="1:21" x14ac:dyDescent="0.25">
      <c r="A785" s="77">
        <v>71</v>
      </c>
      <c r="B785" s="74">
        <v>5282862341</v>
      </c>
      <c r="C785" s="76">
        <v>45785</v>
      </c>
      <c r="D785" s="76">
        <v>45746.365290629525</v>
      </c>
      <c r="E785" s="76">
        <v>45785</v>
      </c>
      <c r="F785" s="74">
        <v>251175836</v>
      </c>
      <c r="G785" s="82">
        <v>2267</v>
      </c>
      <c r="H785" s="102" t="s">
        <v>14</v>
      </c>
      <c r="I785" s="83">
        <v>7730426924</v>
      </c>
      <c r="J785" s="84">
        <v>45818</v>
      </c>
      <c r="K785" s="74" t="s">
        <v>15</v>
      </c>
      <c r="L785" s="74" t="s">
        <v>134</v>
      </c>
      <c r="M785" s="76">
        <v>45743.125</v>
      </c>
      <c r="N785" s="76">
        <v>45780.875</v>
      </c>
      <c r="O785" s="73">
        <f t="shared" si="79"/>
        <v>3</v>
      </c>
      <c r="P785" s="73">
        <f>MONTH('RAW DATA'!$J785)</f>
        <v>6</v>
      </c>
      <c r="Q785" s="73" t="str">
        <f t="shared" si="80"/>
        <v>ICB</v>
      </c>
      <c r="R785" s="75" t="str">
        <f t="shared" si="81"/>
        <v>CHINA</v>
      </c>
      <c r="S785" s="74" t="str">
        <f>IF(OR('RAW DATA'!$D785="",'RAW DATA'!$C785='RAW DATA'!$D785),"NO",IF('RAW DATA'!$C785&lt;'RAW DATA'!$D785,"YES","NO"))</f>
        <v>NO</v>
      </c>
      <c r="T785" s="75" t="str">
        <f>IF('RAW DATA'!$D785='RAW DATA'!$E785,"YES","NO")</f>
        <v>NO</v>
      </c>
      <c r="U785" s="73" t="str">
        <f>IF(('RAW DATA'!$D785-'RAW DATA'!$M785)&lt;=5,"YES","NO")</f>
        <v>YES</v>
      </c>
    </row>
    <row r="786" spans="1:21" x14ac:dyDescent="0.25">
      <c r="A786" s="89">
        <v>71</v>
      </c>
      <c r="B786" s="90">
        <v>5282862342</v>
      </c>
      <c r="C786" s="91">
        <v>45785</v>
      </c>
      <c r="D786" s="91">
        <v>45746.363459988592</v>
      </c>
      <c r="E786" s="91">
        <v>45785</v>
      </c>
      <c r="F786" s="90">
        <v>251175836</v>
      </c>
      <c r="G786" s="92">
        <v>11892</v>
      </c>
      <c r="H786" s="101" t="s">
        <v>14</v>
      </c>
      <c r="I786" s="93">
        <v>7730426924</v>
      </c>
      <c r="J786" s="94">
        <v>45818</v>
      </c>
      <c r="K786" s="90" t="s">
        <v>15</v>
      </c>
      <c r="L786" s="90" t="s">
        <v>134</v>
      </c>
      <c r="M786" s="91">
        <v>45743.125</v>
      </c>
      <c r="N786" s="91">
        <v>45780.875</v>
      </c>
      <c r="O786" s="95">
        <f t="shared" si="79"/>
        <v>3</v>
      </c>
      <c r="P786" s="95">
        <f>MONTH('RAW DATA'!$J786)</f>
        <v>6</v>
      </c>
      <c r="Q786" s="95" t="str">
        <f t="shared" si="80"/>
        <v>ICB</v>
      </c>
      <c r="R786" s="96" t="str">
        <f t="shared" si="81"/>
        <v>CHINA</v>
      </c>
      <c r="S786" s="90" t="str">
        <f>IF(OR('RAW DATA'!$D786="",'RAW DATA'!$C786='RAW DATA'!$D786),"NO",IF('RAW DATA'!$C786&lt;'RAW DATA'!$D786,"YES","NO"))</f>
        <v>NO</v>
      </c>
      <c r="T786" s="96" t="str">
        <f>IF('RAW DATA'!$D786='RAW DATA'!$E786,"YES","NO")</f>
        <v>NO</v>
      </c>
      <c r="U786" s="95" t="str">
        <f>IF(('RAW DATA'!$D786-'RAW DATA'!$M786)&lt;=5,"YES","NO")</f>
        <v>YES</v>
      </c>
    </row>
    <row r="787" spans="1:21" x14ac:dyDescent="0.25">
      <c r="A787" s="77">
        <v>71</v>
      </c>
      <c r="B787" s="74">
        <v>5282862343</v>
      </c>
      <c r="C787" s="76">
        <v>45785</v>
      </c>
      <c r="D787" s="76">
        <v>45746.36875800175</v>
      </c>
      <c r="E787" s="76">
        <v>45785</v>
      </c>
      <c r="F787" s="74">
        <v>251175836</v>
      </c>
      <c r="G787" s="82">
        <v>1853</v>
      </c>
      <c r="H787" s="102" t="s">
        <v>14</v>
      </c>
      <c r="I787" s="83">
        <v>7730426924</v>
      </c>
      <c r="J787" s="84">
        <v>45818</v>
      </c>
      <c r="K787" s="74" t="s">
        <v>15</v>
      </c>
      <c r="L787" s="74" t="s">
        <v>134</v>
      </c>
      <c r="M787" s="76">
        <v>45743.125</v>
      </c>
      <c r="N787" s="76">
        <v>45780.875</v>
      </c>
      <c r="O787" s="73">
        <f t="shared" si="79"/>
        <v>3</v>
      </c>
      <c r="P787" s="73">
        <f>MONTH('RAW DATA'!$J787)</f>
        <v>6</v>
      </c>
      <c r="Q787" s="73" t="str">
        <f t="shared" si="80"/>
        <v>ICB</v>
      </c>
      <c r="R787" s="75" t="str">
        <f t="shared" si="81"/>
        <v>CHINA</v>
      </c>
      <c r="S787" s="74" t="str">
        <f>IF(OR('RAW DATA'!$D787="",'RAW DATA'!$C787='RAW DATA'!$D787),"NO",IF('RAW DATA'!$C787&lt;'RAW DATA'!$D787,"YES","NO"))</f>
        <v>NO</v>
      </c>
      <c r="T787" s="75" t="str">
        <f>IF('RAW DATA'!$D787='RAW DATA'!$E787,"YES","NO")</f>
        <v>NO</v>
      </c>
      <c r="U787" s="73" t="str">
        <f>IF(('RAW DATA'!$D787-'RAW DATA'!$M787)&lt;=5,"YES","NO")</f>
        <v>YES</v>
      </c>
    </row>
    <row r="788" spans="1:21" x14ac:dyDescent="0.25">
      <c r="A788" s="89">
        <v>71</v>
      </c>
      <c r="B788" s="90">
        <v>5282862345</v>
      </c>
      <c r="C788" s="91">
        <v>45785</v>
      </c>
      <c r="D788" s="91">
        <v>45746.36717020459</v>
      </c>
      <c r="E788" s="91">
        <v>45785</v>
      </c>
      <c r="F788" s="90">
        <v>251175836</v>
      </c>
      <c r="G788" s="92">
        <v>6103</v>
      </c>
      <c r="H788" s="101" t="s">
        <v>14</v>
      </c>
      <c r="I788" s="93">
        <v>7730426924</v>
      </c>
      <c r="J788" s="94">
        <v>45818</v>
      </c>
      <c r="K788" s="90" t="s">
        <v>15</v>
      </c>
      <c r="L788" s="90" t="s">
        <v>134</v>
      </c>
      <c r="M788" s="91">
        <v>45743.125</v>
      </c>
      <c r="N788" s="91">
        <v>45780.875</v>
      </c>
      <c r="O788" s="95">
        <f t="shared" si="79"/>
        <v>3</v>
      </c>
      <c r="P788" s="95">
        <f>MONTH('RAW DATA'!$J788)</f>
        <v>6</v>
      </c>
      <c r="Q788" s="95" t="str">
        <f t="shared" si="80"/>
        <v>ICB</v>
      </c>
      <c r="R788" s="96" t="str">
        <f t="shared" si="81"/>
        <v>CHINA</v>
      </c>
      <c r="S788" s="90" t="str">
        <f>IF(OR('RAW DATA'!$D788="",'RAW DATA'!$C788='RAW DATA'!$D788),"NO",IF('RAW DATA'!$C788&lt;'RAW DATA'!$D788,"YES","NO"))</f>
        <v>NO</v>
      </c>
      <c r="T788" s="96" t="str">
        <f>IF('RAW DATA'!$D788='RAW DATA'!$E788,"YES","NO")</f>
        <v>NO</v>
      </c>
      <c r="U788" s="95" t="str">
        <f>IF(('RAW DATA'!$D788-'RAW DATA'!$M788)&lt;=5,"YES","NO")</f>
        <v>YES</v>
      </c>
    </row>
    <row r="789" spans="1:21" x14ac:dyDescent="0.25">
      <c r="A789" s="77">
        <v>71</v>
      </c>
      <c r="B789" s="74">
        <v>5282862311</v>
      </c>
      <c r="C789" s="76">
        <v>45785</v>
      </c>
      <c r="D789" s="76">
        <v>45746.351524976206</v>
      </c>
      <c r="E789" s="76">
        <v>45785</v>
      </c>
      <c r="F789" s="74">
        <v>249887986</v>
      </c>
      <c r="G789" s="82">
        <v>3949</v>
      </c>
      <c r="H789" s="102" t="s">
        <v>14</v>
      </c>
      <c r="I789" s="83">
        <v>7730426924</v>
      </c>
      <c r="J789" s="84">
        <v>45818</v>
      </c>
      <c r="K789" s="74" t="s">
        <v>15</v>
      </c>
      <c r="L789" s="74" t="s">
        <v>134</v>
      </c>
      <c r="M789" s="76">
        <v>45743.25</v>
      </c>
      <c r="N789" s="76">
        <v>45782.458333333336</v>
      </c>
      <c r="O789" s="73">
        <f t="shared" si="79"/>
        <v>3</v>
      </c>
      <c r="P789" s="73">
        <f>MONTH('RAW DATA'!$J789)</f>
        <v>6</v>
      </c>
      <c r="Q789" s="73" t="str">
        <f t="shared" si="80"/>
        <v>ICB</v>
      </c>
      <c r="R789" s="75" t="str">
        <f t="shared" si="81"/>
        <v>CHINA</v>
      </c>
      <c r="S789" s="74" t="str">
        <f>IF(OR('RAW DATA'!$D789="",'RAW DATA'!$C789='RAW DATA'!$D789),"NO",IF('RAW DATA'!$C789&lt;'RAW DATA'!$D789,"YES","NO"))</f>
        <v>NO</v>
      </c>
      <c r="T789" s="75" t="str">
        <f>IF('RAW DATA'!$D789='RAW DATA'!$E789,"YES","NO")</f>
        <v>NO</v>
      </c>
      <c r="U789" s="73" t="str">
        <f>IF(('RAW DATA'!$D789-'RAW DATA'!$M789)&lt;=5,"YES","NO")</f>
        <v>YES</v>
      </c>
    </row>
    <row r="790" spans="1:21" x14ac:dyDescent="0.25">
      <c r="A790" s="89">
        <v>71</v>
      </c>
      <c r="B790" s="90">
        <v>5282862313</v>
      </c>
      <c r="C790" s="91">
        <v>45785</v>
      </c>
      <c r="D790" s="91">
        <v>45746.352555053752</v>
      </c>
      <c r="E790" s="91">
        <v>45785</v>
      </c>
      <c r="F790" s="90">
        <v>249887986</v>
      </c>
      <c r="G790" s="92">
        <v>4888</v>
      </c>
      <c r="H790" s="101" t="s">
        <v>14</v>
      </c>
      <c r="I790" s="93">
        <v>7730426924</v>
      </c>
      <c r="J790" s="94">
        <v>45818</v>
      </c>
      <c r="K790" s="90" t="s">
        <v>15</v>
      </c>
      <c r="L790" s="90" t="s">
        <v>134</v>
      </c>
      <c r="M790" s="91">
        <v>45743.25</v>
      </c>
      <c r="N790" s="91">
        <v>45782.458333333336</v>
      </c>
      <c r="O790" s="95">
        <f t="shared" si="79"/>
        <v>3</v>
      </c>
      <c r="P790" s="95">
        <f>MONTH('RAW DATA'!$J790)</f>
        <v>6</v>
      </c>
      <c r="Q790" s="95" t="str">
        <f t="shared" si="80"/>
        <v>ICB</v>
      </c>
      <c r="R790" s="96" t="str">
        <f t="shared" si="81"/>
        <v>CHINA</v>
      </c>
      <c r="S790" s="90" t="str">
        <f>IF(OR('RAW DATA'!$D790="",'RAW DATA'!$C790='RAW DATA'!$D790),"NO",IF('RAW DATA'!$C790&lt;'RAW DATA'!$D790,"YES","NO"))</f>
        <v>NO</v>
      </c>
      <c r="T790" s="96" t="str">
        <f>IF('RAW DATA'!$D790='RAW DATA'!$E790,"YES","NO")</f>
        <v>NO</v>
      </c>
      <c r="U790" s="95" t="str">
        <f>IF(('RAW DATA'!$D790-'RAW DATA'!$M790)&lt;=5,"YES","NO")</f>
        <v>YES</v>
      </c>
    </row>
    <row r="791" spans="1:21" x14ac:dyDescent="0.25">
      <c r="A791" s="77">
        <v>10171</v>
      </c>
      <c r="B791" s="74">
        <v>5481566972</v>
      </c>
      <c r="C791" s="76">
        <v>45762</v>
      </c>
      <c r="D791" s="76">
        <v>45762</v>
      </c>
      <c r="E791" s="76">
        <v>45762</v>
      </c>
      <c r="F791" s="74">
        <v>247920875</v>
      </c>
      <c r="G791" s="82">
        <v>2700</v>
      </c>
      <c r="H791" s="102" t="s">
        <v>14</v>
      </c>
      <c r="I791" s="83">
        <v>7730426924</v>
      </c>
      <c r="J791" s="84">
        <v>45818</v>
      </c>
      <c r="K791" s="74" t="s">
        <v>15</v>
      </c>
      <c r="L791" s="74" t="s">
        <v>134</v>
      </c>
      <c r="M791" s="76">
        <v>45754</v>
      </c>
      <c r="N791" s="76">
        <v>45784</v>
      </c>
      <c r="O791" s="73">
        <f t="shared" si="79"/>
        <v>4</v>
      </c>
      <c r="P791" s="73">
        <f>MONTH('RAW DATA'!$J791)</f>
        <v>6</v>
      </c>
      <c r="Q791" s="73" t="str">
        <f t="shared" si="80"/>
        <v>ICB</v>
      </c>
      <c r="R791" s="75" t="str">
        <f t="shared" si="81"/>
        <v>VIETNAM</v>
      </c>
      <c r="S791" s="74" t="str">
        <f>IF(OR('RAW DATA'!$D791="",'RAW DATA'!$C791='RAW DATA'!$D791),"NO",IF('RAW DATA'!$C791&lt;'RAW DATA'!$D791,"YES","NO"))</f>
        <v>NO</v>
      </c>
      <c r="T791" s="75" t="str">
        <f>IF('RAW DATA'!$D791='RAW DATA'!$E791,"YES","NO")</f>
        <v>YES</v>
      </c>
      <c r="U791" s="73" t="str">
        <f>IF(('RAW DATA'!$D791-'RAW DATA'!$M791)&lt;=5,"YES","NO")</f>
        <v>NO</v>
      </c>
    </row>
    <row r="792" spans="1:21" x14ac:dyDescent="0.25">
      <c r="A792" s="89">
        <v>10171</v>
      </c>
      <c r="B792" s="90">
        <v>5481574583</v>
      </c>
      <c r="C792" s="91">
        <v>45769</v>
      </c>
      <c r="D792" s="91">
        <v>45769</v>
      </c>
      <c r="E792" s="91">
        <v>45769</v>
      </c>
      <c r="F792" s="90">
        <v>247920875</v>
      </c>
      <c r="G792" s="92">
        <v>5400</v>
      </c>
      <c r="H792" s="101" t="s">
        <v>14</v>
      </c>
      <c r="I792" s="93">
        <v>7730426924</v>
      </c>
      <c r="J792" s="94">
        <v>45818</v>
      </c>
      <c r="K792" s="90" t="s">
        <v>15</v>
      </c>
      <c r="L792" s="90" t="s">
        <v>134</v>
      </c>
      <c r="M792" s="91">
        <v>45754</v>
      </c>
      <c r="N792" s="91">
        <v>45784</v>
      </c>
      <c r="O792" s="95">
        <f t="shared" si="79"/>
        <v>4</v>
      </c>
      <c r="P792" s="95">
        <f>MONTH('RAW DATA'!$J792)</f>
        <v>6</v>
      </c>
      <c r="Q792" s="95" t="str">
        <f t="shared" si="80"/>
        <v>ICB</v>
      </c>
      <c r="R792" s="96" t="str">
        <f t="shared" si="81"/>
        <v>VIETNAM</v>
      </c>
      <c r="S792" s="90" t="str">
        <f>IF(OR('RAW DATA'!$D792="",'RAW DATA'!$C792='RAW DATA'!$D792),"NO",IF('RAW DATA'!$C792&lt;'RAW DATA'!$D792,"YES","NO"))</f>
        <v>NO</v>
      </c>
      <c r="T792" s="96" t="str">
        <f>IF('RAW DATA'!$D792='RAW DATA'!$E792,"YES","NO")</f>
        <v>YES</v>
      </c>
      <c r="U792" s="95" t="str">
        <f>IF(('RAW DATA'!$D792-'RAW DATA'!$M792)&lt;=5,"YES","NO")</f>
        <v>NO</v>
      </c>
    </row>
    <row r="793" spans="1:21" x14ac:dyDescent="0.25">
      <c r="A793" s="77">
        <v>515</v>
      </c>
      <c r="B793" s="74">
        <v>5547604851</v>
      </c>
      <c r="C793" s="76">
        <v>45762</v>
      </c>
      <c r="D793" s="76">
        <v>45749</v>
      </c>
      <c r="E793" s="76">
        <v>45762</v>
      </c>
      <c r="F793" s="74" t="s">
        <v>169</v>
      </c>
      <c r="G793" s="82">
        <v>5438</v>
      </c>
      <c r="H793" s="102" t="s">
        <v>14</v>
      </c>
      <c r="I793" s="83">
        <v>7730426924</v>
      </c>
      <c r="J793" s="84">
        <v>45818</v>
      </c>
      <c r="K793" s="74" t="s">
        <v>15</v>
      </c>
      <c r="L793" s="74" t="s">
        <v>134</v>
      </c>
      <c r="M793" s="76">
        <v>45745</v>
      </c>
      <c r="N793" s="76">
        <v>45784</v>
      </c>
      <c r="O793" s="73">
        <f t="shared" si="79"/>
        <v>4</v>
      </c>
      <c r="P793" s="73">
        <f>MONTH('RAW DATA'!$J793)</f>
        <v>6</v>
      </c>
      <c r="Q793" s="73" t="str">
        <f t="shared" si="80"/>
        <v>ICB</v>
      </c>
      <c r="R793" s="75" t="str">
        <f t="shared" si="81"/>
        <v>CHINA</v>
      </c>
      <c r="S793" s="74" t="str">
        <f>IF(OR('RAW DATA'!$D793="",'RAW DATA'!$C793='RAW DATA'!$D793),"NO",IF('RAW DATA'!$C793&lt;'RAW DATA'!$D793,"YES","NO"))</f>
        <v>NO</v>
      </c>
      <c r="T793" s="75" t="str">
        <f>IF('RAW DATA'!$D793='RAW DATA'!$E793,"YES","NO")</f>
        <v>NO</v>
      </c>
      <c r="U793" s="73" t="str">
        <f>IF(('RAW DATA'!$D793-'RAW DATA'!$M793)&lt;=5,"YES","NO")</f>
        <v>YES</v>
      </c>
    </row>
    <row r="794" spans="1:21" x14ac:dyDescent="0.25">
      <c r="A794" s="89">
        <v>515</v>
      </c>
      <c r="B794" s="90">
        <v>5547604853</v>
      </c>
      <c r="C794" s="91">
        <v>45762</v>
      </c>
      <c r="D794" s="91">
        <v>45749</v>
      </c>
      <c r="E794" s="91">
        <v>45762</v>
      </c>
      <c r="F794" s="90" t="s">
        <v>169</v>
      </c>
      <c r="G794" s="92">
        <v>5438</v>
      </c>
      <c r="H794" s="101" t="s">
        <v>14</v>
      </c>
      <c r="I794" s="93">
        <v>7730426924</v>
      </c>
      <c r="J794" s="94">
        <v>45818</v>
      </c>
      <c r="K794" s="90" t="s">
        <v>15</v>
      </c>
      <c r="L794" s="90" t="s">
        <v>134</v>
      </c>
      <c r="M794" s="91">
        <v>45745</v>
      </c>
      <c r="N794" s="91">
        <v>45784</v>
      </c>
      <c r="O794" s="95">
        <f t="shared" si="79"/>
        <v>4</v>
      </c>
      <c r="P794" s="95">
        <f>MONTH('RAW DATA'!$J794)</f>
        <v>6</v>
      </c>
      <c r="Q794" s="95" t="str">
        <f t="shared" si="80"/>
        <v>ICB</v>
      </c>
      <c r="R794" s="96" t="str">
        <f t="shared" si="81"/>
        <v>CHINA</v>
      </c>
      <c r="S794" s="90" t="str">
        <f>IF(OR('RAW DATA'!$D794="",'RAW DATA'!$C794='RAW DATA'!$D794),"NO",IF('RAW DATA'!$C794&lt;'RAW DATA'!$D794,"YES","NO"))</f>
        <v>NO</v>
      </c>
      <c r="T794" s="96" t="str">
        <f>IF('RAW DATA'!$D794='RAW DATA'!$E794,"YES","NO")</f>
        <v>NO</v>
      </c>
      <c r="U794" s="95" t="str">
        <f>IF(('RAW DATA'!$D794-'RAW DATA'!$M794)&lt;=5,"YES","NO")</f>
        <v>YES</v>
      </c>
    </row>
    <row r="795" spans="1:21" x14ac:dyDescent="0.25">
      <c r="A795" s="77">
        <v>515</v>
      </c>
      <c r="B795" s="74">
        <v>5547618990</v>
      </c>
      <c r="C795" s="76">
        <v>45762</v>
      </c>
      <c r="D795" s="76">
        <v>45757</v>
      </c>
      <c r="E795" s="76">
        <v>45762</v>
      </c>
      <c r="F795" s="74">
        <v>251280007</v>
      </c>
      <c r="G795" s="82">
        <v>2582</v>
      </c>
      <c r="H795" s="102" t="s">
        <v>14</v>
      </c>
      <c r="I795" s="83">
        <v>7730426924</v>
      </c>
      <c r="J795" s="84">
        <v>45818</v>
      </c>
      <c r="K795" s="74" t="s">
        <v>15</v>
      </c>
      <c r="L795" s="74" t="s">
        <v>134</v>
      </c>
      <c r="M795" s="76">
        <v>45752</v>
      </c>
      <c r="N795" s="76">
        <v>45784</v>
      </c>
      <c r="O795" s="73">
        <f t="shared" si="79"/>
        <v>4</v>
      </c>
      <c r="P795" s="73">
        <f>MONTH('RAW DATA'!$J795)</f>
        <v>6</v>
      </c>
      <c r="Q795" s="73" t="str">
        <f t="shared" si="80"/>
        <v>ICB</v>
      </c>
      <c r="R795" s="75" t="str">
        <f t="shared" si="81"/>
        <v>CHINA</v>
      </c>
      <c r="S795" s="74" t="str">
        <f>IF(OR('RAW DATA'!$D795="",'RAW DATA'!$C795='RAW DATA'!$D795),"NO",IF('RAW DATA'!$C795&lt;'RAW DATA'!$D795,"YES","NO"))</f>
        <v>NO</v>
      </c>
      <c r="T795" s="75" t="str">
        <f>IF('RAW DATA'!$D795='RAW DATA'!$E795,"YES","NO")</f>
        <v>NO</v>
      </c>
      <c r="U795" s="73" t="str">
        <f>IF(('RAW DATA'!$D795-'RAW DATA'!$M795)&lt;=5,"YES","NO")</f>
        <v>YES</v>
      </c>
    </row>
    <row r="796" spans="1:21" x14ac:dyDescent="0.25">
      <c r="A796" s="89">
        <v>515</v>
      </c>
      <c r="B796" s="90">
        <v>5547618991</v>
      </c>
      <c r="C796" s="91">
        <v>45762</v>
      </c>
      <c r="D796" s="91">
        <v>45757</v>
      </c>
      <c r="E796" s="91">
        <v>45762</v>
      </c>
      <c r="F796" s="90">
        <v>251280007</v>
      </c>
      <c r="G796" s="92">
        <v>249</v>
      </c>
      <c r="H796" s="101" t="s">
        <v>14</v>
      </c>
      <c r="I796" s="93">
        <v>7730421712</v>
      </c>
      <c r="J796" s="94">
        <v>45785</v>
      </c>
      <c r="K796" s="90" t="s">
        <v>15</v>
      </c>
      <c r="L796" s="90" t="s">
        <v>34</v>
      </c>
      <c r="M796" s="91">
        <v>45752</v>
      </c>
      <c r="N796" s="91">
        <v>45784</v>
      </c>
      <c r="O796" s="95">
        <f t="shared" si="79"/>
        <v>4</v>
      </c>
      <c r="P796" s="95">
        <f>MONTH('RAW DATA'!$J796)</f>
        <v>5</v>
      </c>
      <c r="Q796" s="95" t="str">
        <f t="shared" si="80"/>
        <v>ICB</v>
      </c>
      <c r="R796" s="96" t="str">
        <f t="shared" si="81"/>
        <v>CHINA</v>
      </c>
      <c r="S796" s="90" t="str">
        <f>IF(OR('RAW DATA'!$D796="",'RAW DATA'!$C796='RAW DATA'!$D796),"NO",IF('RAW DATA'!$C796&lt;'RAW DATA'!$D796,"YES","NO"))</f>
        <v>NO</v>
      </c>
      <c r="T796" s="96" t="str">
        <f>IF('RAW DATA'!$D796='RAW DATA'!$E796,"YES","NO")</f>
        <v>NO</v>
      </c>
      <c r="U796" s="95" t="str">
        <f>IF(('RAW DATA'!$D796-'RAW DATA'!$M796)&lt;=5,"YES","NO")</f>
        <v>YES</v>
      </c>
    </row>
    <row r="797" spans="1:21" x14ac:dyDescent="0.25">
      <c r="A797" s="77">
        <v>515</v>
      </c>
      <c r="B797" s="74">
        <v>5547693694</v>
      </c>
      <c r="C797" s="76">
        <v>45785</v>
      </c>
      <c r="D797" s="76">
        <v>45805</v>
      </c>
      <c r="E797" s="76">
        <v>45785</v>
      </c>
      <c r="F797" s="74">
        <v>251280007</v>
      </c>
      <c r="G797" s="82">
        <v>16254</v>
      </c>
      <c r="H797" s="102" t="s">
        <v>14</v>
      </c>
      <c r="I797" s="83">
        <v>7730426924</v>
      </c>
      <c r="J797" s="84">
        <v>45818</v>
      </c>
      <c r="K797" s="74" t="s">
        <v>15</v>
      </c>
      <c r="L797" s="74" t="s">
        <v>134</v>
      </c>
      <c r="M797" s="76">
        <v>45752</v>
      </c>
      <c r="N797" s="76">
        <v>45784</v>
      </c>
      <c r="O797" s="73">
        <f t="shared" si="79"/>
        <v>5</v>
      </c>
      <c r="P797" s="73">
        <f>MONTH('RAW DATA'!$J797)</f>
        <v>6</v>
      </c>
      <c r="Q797" s="73" t="str">
        <f t="shared" si="80"/>
        <v>ICB</v>
      </c>
      <c r="R797" s="75" t="str">
        <f t="shared" si="81"/>
        <v>CHINA</v>
      </c>
      <c r="S797" s="74" t="str">
        <f>IF(OR('RAW DATA'!$D797="",'RAW DATA'!$C797='RAW DATA'!$D797),"NO",IF('RAW DATA'!$C797&lt;'RAW DATA'!$D797,"YES","NO"))</f>
        <v>YES</v>
      </c>
      <c r="T797" s="75" t="str">
        <f>IF('RAW DATA'!$D797='RAW DATA'!$E797,"YES","NO")</f>
        <v>NO</v>
      </c>
      <c r="U797" s="73" t="str">
        <f>IF(('RAW DATA'!$D797-'RAW DATA'!$M797)&lt;=5,"YES","NO")</f>
        <v>NO</v>
      </c>
    </row>
    <row r="798" spans="1:21" x14ac:dyDescent="0.25">
      <c r="A798" s="89">
        <v>515</v>
      </c>
      <c r="B798" s="90">
        <v>5547695648</v>
      </c>
      <c r="C798" s="91">
        <v>45785</v>
      </c>
      <c r="D798" s="91">
        <v>45806</v>
      </c>
      <c r="E798" s="91">
        <v>45785</v>
      </c>
      <c r="F798" s="90">
        <v>251280007</v>
      </c>
      <c r="G798" s="92">
        <v>4392</v>
      </c>
      <c r="H798" s="101" t="s">
        <v>14</v>
      </c>
      <c r="I798" s="93">
        <v>7730426924</v>
      </c>
      <c r="J798" s="94">
        <v>45818</v>
      </c>
      <c r="K798" s="90" t="s">
        <v>15</v>
      </c>
      <c r="L798" s="90" t="s">
        <v>134</v>
      </c>
      <c r="M798" s="91">
        <v>45752</v>
      </c>
      <c r="N798" s="91">
        <v>45784</v>
      </c>
      <c r="O798" s="95">
        <f t="shared" si="79"/>
        <v>5</v>
      </c>
      <c r="P798" s="95">
        <f>MONTH('RAW DATA'!$J798)</f>
        <v>6</v>
      </c>
      <c r="Q798" s="95" t="str">
        <f t="shared" si="80"/>
        <v>ICB</v>
      </c>
      <c r="R798" s="96" t="str">
        <f t="shared" si="81"/>
        <v>CHINA</v>
      </c>
      <c r="S798" s="90" t="str">
        <f>IF(OR('RAW DATA'!$D798="",'RAW DATA'!$C798='RAW DATA'!$D798),"NO",IF('RAW DATA'!$C798&lt;'RAW DATA'!$D798,"YES","NO"))</f>
        <v>YES</v>
      </c>
      <c r="T798" s="96" t="str">
        <f>IF('RAW DATA'!$D798='RAW DATA'!$E798,"YES","NO")</f>
        <v>NO</v>
      </c>
      <c r="U798" s="95" t="str">
        <f>IF(('RAW DATA'!$D798-'RAW DATA'!$M798)&lt;=5,"YES","NO")</f>
        <v>NO</v>
      </c>
    </row>
    <row r="799" spans="1:21" x14ac:dyDescent="0.25">
      <c r="A799" s="77">
        <v>71</v>
      </c>
      <c r="B799" s="74">
        <v>5282866019</v>
      </c>
      <c r="C799" s="76">
        <v>45785</v>
      </c>
      <c r="D799" s="76">
        <v>45747.427435560836</v>
      </c>
      <c r="E799" s="76">
        <v>45785</v>
      </c>
      <c r="F799" s="74">
        <v>250640697</v>
      </c>
      <c r="G799" s="82">
        <v>2754</v>
      </c>
      <c r="H799" s="102" t="s">
        <v>14</v>
      </c>
      <c r="I799" s="83">
        <v>7730426924</v>
      </c>
      <c r="J799" s="84">
        <v>45818</v>
      </c>
      <c r="K799" s="74" t="s">
        <v>15</v>
      </c>
      <c r="L799" s="74" t="s">
        <v>134</v>
      </c>
      <c r="M799" s="76">
        <v>45745.583333333336</v>
      </c>
      <c r="N799" s="76">
        <v>45784.25</v>
      </c>
      <c r="O799" s="73">
        <f t="shared" si="79"/>
        <v>3</v>
      </c>
      <c r="P799" s="73">
        <f>MONTH('RAW DATA'!$J799)</f>
        <v>6</v>
      </c>
      <c r="Q799" s="73" t="str">
        <f t="shared" si="80"/>
        <v>ICB</v>
      </c>
      <c r="R799" s="75" t="str">
        <f t="shared" si="81"/>
        <v>CHINA</v>
      </c>
      <c r="S799" s="74" t="str">
        <f>IF(OR('RAW DATA'!$D799="",'RAW DATA'!$C799='RAW DATA'!$D799),"NO",IF('RAW DATA'!$C799&lt;'RAW DATA'!$D799,"YES","NO"))</f>
        <v>NO</v>
      </c>
      <c r="T799" s="75" t="str">
        <f>IF('RAW DATA'!$D799='RAW DATA'!$E799,"YES","NO")</f>
        <v>NO</v>
      </c>
      <c r="U799" s="73" t="str">
        <f>IF(('RAW DATA'!$D799-'RAW DATA'!$M799)&lt;=5,"YES","NO")</f>
        <v>YES</v>
      </c>
    </row>
    <row r="800" spans="1:21" x14ac:dyDescent="0.25">
      <c r="A800" s="89">
        <v>71</v>
      </c>
      <c r="B800" s="90">
        <v>5282866020</v>
      </c>
      <c r="C800" s="91">
        <v>45785</v>
      </c>
      <c r="D800" s="91">
        <v>45747.436221418873</v>
      </c>
      <c r="E800" s="91">
        <v>45785</v>
      </c>
      <c r="F800" s="90">
        <v>250640697</v>
      </c>
      <c r="G800" s="92">
        <v>2754</v>
      </c>
      <c r="H800" s="101" t="s">
        <v>14</v>
      </c>
      <c r="I800" s="93">
        <v>7730426924</v>
      </c>
      <c r="J800" s="94">
        <v>45818</v>
      </c>
      <c r="K800" s="90" t="s">
        <v>15</v>
      </c>
      <c r="L800" s="90" t="s">
        <v>134</v>
      </c>
      <c r="M800" s="91">
        <v>45745.583333333336</v>
      </c>
      <c r="N800" s="91">
        <v>45784.25</v>
      </c>
      <c r="O800" s="95">
        <f t="shared" si="79"/>
        <v>3</v>
      </c>
      <c r="P800" s="95">
        <f>MONTH('RAW DATA'!$J800)</f>
        <v>6</v>
      </c>
      <c r="Q800" s="95" t="str">
        <f t="shared" si="80"/>
        <v>ICB</v>
      </c>
      <c r="R800" s="96" t="str">
        <f t="shared" si="81"/>
        <v>CHINA</v>
      </c>
      <c r="S800" s="90" t="str">
        <f>IF(OR('RAW DATA'!$D800="",'RAW DATA'!$C800='RAW DATA'!$D800),"NO",IF('RAW DATA'!$C800&lt;'RAW DATA'!$D800,"YES","NO"))</f>
        <v>NO</v>
      </c>
      <c r="T800" s="96" t="str">
        <f>IF('RAW DATA'!$D800='RAW DATA'!$E800,"YES","NO")</f>
        <v>NO</v>
      </c>
      <c r="U800" s="95" t="str">
        <f>IF(('RAW DATA'!$D800-'RAW DATA'!$M800)&lt;=5,"YES","NO")</f>
        <v>YES</v>
      </c>
    </row>
    <row r="801" spans="1:21" x14ac:dyDescent="0.25">
      <c r="A801" s="77">
        <v>71</v>
      </c>
      <c r="B801" s="74">
        <v>5282866021</v>
      </c>
      <c r="C801" s="76">
        <v>45785</v>
      </c>
      <c r="D801" s="76">
        <v>45747.424491557766</v>
      </c>
      <c r="E801" s="76">
        <v>45785</v>
      </c>
      <c r="F801" s="74">
        <v>250640697</v>
      </c>
      <c r="G801" s="82">
        <v>2754</v>
      </c>
      <c r="H801" s="102" t="s">
        <v>14</v>
      </c>
      <c r="I801" s="83">
        <v>7730426924</v>
      </c>
      <c r="J801" s="84">
        <v>45818</v>
      </c>
      <c r="K801" s="74" t="s">
        <v>15</v>
      </c>
      <c r="L801" s="74" t="s">
        <v>134</v>
      </c>
      <c r="M801" s="76">
        <v>45745.583333333336</v>
      </c>
      <c r="N801" s="76">
        <v>45784.25</v>
      </c>
      <c r="O801" s="73">
        <f t="shared" si="79"/>
        <v>3</v>
      </c>
      <c r="P801" s="73">
        <f>MONTH('RAW DATA'!$J801)</f>
        <v>6</v>
      </c>
      <c r="Q801" s="73" t="str">
        <f t="shared" si="80"/>
        <v>ICB</v>
      </c>
      <c r="R801" s="75" t="str">
        <f t="shared" si="81"/>
        <v>CHINA</v>
      </c>
      <c r="S801" s="74" t="str">
        <f>IF(OR('RAW DATA'!$D801="",'RAW DATA'!$C801='RAW DATA'!$D801),"NO",IF('RAW DATA'!$C801&lt;'RAW DATA'!$D801,"YES","NO"))</f>
        <v>NO</v>
      </c>
      <c r="T801" s="75" t="str">
        <f>IF('RAW DATA'!$D801='RAW DATA'!$E801,"YES","NO")</f>
        <v>NO</v>
      </c>
      <c r="U801" s="73" t="str">
        <f>IF(('RAW DATA'!$D801-'RAW DATA'!$M801)&lt;=5,"YES","NO")</f>
        <v>YES</v>
      </c>
    </row>
    <row r="802" spans="1:21" x14ac:dyDescent="0.25">
      <c r="A802" s="89">
        <v>71</v>
      </c>
      <c r="B802" s="90">
        <v>5282866145</v>
      </c>
      <c r="C802" s="91">
        <v>45785</v>
      </c>
      <c r="D802" s="91">
        <v>45747.625942606574</v>
      </c>
      <c r="E802" s="91">
        <v>45785</v>
      </c>
      <c r="F802" s="90">
        <v>250640697</v>
      </c>
      <c r="G802" s="92">
        <v>2754</v>
      </c>
      <c r="H802" s="101" t="s">
        <v>14</v>
      </c>
      <c r="I802" s="93">
        <v>7730426924</v>
      </c>
      <c r="J802" s="94">
        <v>45818</v>
      </c>
      <c r="K802" s="90" t="s">
        <v>15</v>
      </c>
      <c r="L802" s="90" t="s">
        <v>134</v>
      </c>
      <c r="M802" s="91">
        <v>45745.583333333336</v>
      </c>
      <c r="N802" s="91">
        <v>45784.25</v>
      </c>
      <c r="O802" s="95">
        <f t="shared" si="79"/>
        <v>3</v>
      </c>
      <c r="P802" s="95">
        <f>MONTH('RAW DATA'!$J802)</f>
        <v>6</v>
      </c>
      <c r="Q802" s="95" t="str">
        <f t="shared" si="80"/>
        <v>ICB</v>
      </c>
      <c r="R802" s="96" t="str">
        <f t="shared" si="81"/>
        <v>CHINA</v>
      </c>
      <c r="S802" s="90" t="str">
        <f>IF(OR('RAW DATA'!$D802="",'RAW DATA'!$C802='RAW DATA'!$D802),"NO",IF('RAW DATA'!$C802&lt;'RAW DATA'!$D802,"YES","NO"))</f>
        <v>NO</v>
      </c>
      <c r="T802" s="96" t="str">
        <f>IF('RAW DATA'!$D802='RAW DATA'!$E802,"YES","NO")</f>
        <v>NO</v>
      </c>
      <c r="U802" s="95" t="str">
        <f>IF(('RAW DATA'!$D802-'RAW DATA'!$M802)&lt;=5,"YES","NO")</f>
        <v>YES</v>
      </c>
    </row>
    <row r="803" spans="1:21" x14ac:dyDescent="0.25">
      <c r="A803" s="77">
        <v>71</v>
      </c>
      <c r="B803" s="74">
        <v>5282882725</v>
      </c>
      <c r="C803" s="76">
        <v>45785</v>
      </c>
      <c r="D803" s="76">
        <v>45755</v>
      </c>
      <c r="E803" s="76">
        <v>45785</v>
      </c>
      <c r="F803" s="74">
        <v>248675984</v>
      </c>
      <c r="G803" s="82">
        <v>16</v>
      </c>
      <c r="H803" s="102" t="s">
        <v>14</v>
      </c>
      <c r="I803" s="83">
        <v>7730426924</v>
      </c>
      <c r="J803" s="84">
        <v>45818</v>
      </c>
      <c r="K803" s="74" t="s">
        <v>15</v>
      </c>
      <c r="L803" s="74" t="s">
        <v>134</v>
      </c>
      <c r="M803" s="76">
        <v>45752.625</v>
      </c>
      <c r="N803" s="76">
        <v>45784.666666666664</v>
      </c>
      <c r="O803" s="73">
        <f t="shared" si="79"/>
        <v>4</v>
      </c>
      <c r="P803" s="73">
        <f>MONTH('RAW DATA'!$J803)</f>
        <v>6</v>
      </c>
      <c r="Q803" s="73" t="str">
        <f t="shared" si="80"/>
        <v>ICB</v>
      </c>
      <c r="R803" s="75" t="str">
        <f t="shared" si="81"/>
        <v>CHINA</v>
      </c>
      <c r="S803" s="74" t="str">
        <f>IF(OR('RAW DATA'!$D803="",'RAW DATA'!$C803='RAW DATA'!$D803),"NO",IF('RAW DATA'!$C803&lt;'RAW DATA'!$D803,"YES","NO"))</f>
        <v>NO</v>
      </c>
      <c r="T803" s="75" t="str">
        <f>IF('RAW DATA'!$D803='RAW DATA'!$E803,"YES","NO")</f>
        <v>NO</v>
      </c>
      <c r="U803" s="73" t="str">
        <f>IF(('RAW DATA'!$D803-'RAW DATA'!$M803)&lt;=5,"YES","NO")</f>
        <v>YES</v>
      </c>
    </row>
    <row r="804" spans="1:21" x14ac:dyDescent="0.25">
      <c r="A804" s="89">
        <v>71</v>
      </c>
      <c r="B804" s="90">
        <v>5282882728</v>
      </c>
      <c r="C804" s="91">
        <v>45785</v>
      </c>
      <c r="D804" s="91">
        <v>45755.55022234824</v>
      </c>
      <c r="E804" s="91">
        <v>45785</v>
      </c>
      <c r="F804" s="90">
        <v>248675984</v>
      </c>
      <c r="G804" s="92">
        <v>3941</v>
      </c>
      <c r="H804" s="101" t="s">
        <v>14</v>
      </c>
      <c r="I804" s="93">
        <v>7730426924</v>
      </c>
      <c r="J804" s="94">
        <v>45818</v>
      </c>
      <c r="K804" s="90" t="s">
        <v>15</v>
      </c>
      <c r="L804" s="90" t="s">
        <v>134</v>
      </c>
      <c r="M804" s="91">
        <v>45752.625</v>
      </c>
      <c r="N804" s="91">
        <v>45784.666666666664</v>
      </c>
      <c r="O804" s="95">
        <f t="shared" si="79"/>
        <v>4</v>
      </c>
      <c r="P804" s="95">
        <f>MONTH('RAW DATA'!$J804)</f>
        <v>6</v>
      </c>
      <c r="Q804" s="95" t="str">
        <f t="shared" si="80"/>
        <v>ICB</v>
      </c>
      <c r="R804" s="96" t="str">
        <f t="shared" si="81"/>
        <v>CHINA</v>
      </c>
      <c r="S804" s="90" t="str">
        <f>IF(OR('RAW DATA'!$D804="",'RAW DATA'!$C804='RAW DATA'!$D804),"NO",IF('RAW DATA'!$C804&lt;'RAW DATA'!$D804,"YES","NO"))</f>
        <v>NO</v>
      </c>
      <c r="T804" s="96" t="str">
        <f>IF('RAW DATA'!$D804='RAW DATA'!$E804,"YES","NO")</f>
        <v>NO</v>
      </c>
      <c r="U804" s="95" t="str">
        <f>IF(('RAW DATA'!$D804-'RAW DATA'!$M804)&lt;=5,"YES","NO")</f>
        <v>YES</v>
      </c>
    </row>
    <row r="805" spans="1:21" x14ac:dyDescent="0.25">
      <c r="A805" s="77">
        <v>71</v>
      </c>
      <c r="B805" s="74">
        <v>5282882729</v>
      </c>
      <c r="C805" s="76">
        <v>45785</v>
      </c>
      <c r="D805" s="76">
        <v>45755.550222682628</v>
      </c>
      <c r="E805" s="76">
        <v>45785</v>
      </c>
      <c r="F805" s="74">
        <v>248675984</v>
      </c>
      <c r="G805" s="82">
        <v>164</v>
      </c>
      <c r="H805" s="102" t="s">
        <v>14</v>
      </c>
      <c r="I805" s="83">
        <v>7730426924</v>
      </c>
      <c r="J805" s="84">
        <v>45818</v>
      </c>
      <c r="K805" s="74" t="s">
        <v>15</v>
      </c>
      <c r="L805" s="74" t="s">
        <v>134</v>
      </c>
      <c r="M805" s="76">
        <v>45752.625</v>
      </c>
      <c r="N805" s="76">
        <v>45784.666666666664</v>
      </c>
      <c r="O805" s="73">
        <f t="shared" si="79"/>
        <v>4</v>
      </c>
      <c r="P805" s="73">
        <f>MONTH('RAW DATA'!$J805)</f>
        <v>6</v>
      </c>
      <c r="Q805" s="73" t="str">
        <f t="shared" si="80"/>
        <v>ICB</v>
      </c>
      <c r="R805" s="75" t="str">
        <f t="shared" si="81"/>
        <v>CHINA</v>
      </c>
      <c r="S805" s="74" t="str">
        <f>IF(OR('RAW DATA'!$D805="",'RAW DATA'!$C805='RAW DATA'!$D805),"NO",IF('RAW DATA'!$C805&lt;'RAW DATA'!$D805,"YES","NO"))</f>
        <v>NO</v>
      </c>
      <c r="T805" s="75" t="str">
        <f>IF('RAW DATA'!$D805='RAW DATA'!$E805,"YES","NO")</f>
        <v>NO</v>
      </c>
      <c r="U805" s="73" t="str">
        <f>IF(('RAW DATA'!$D805-'RAW DATA'!$M805)&lt;=5,"YES","NO")</f>
        <v>YES</v>
      </c>
    </row>
    <row r="806" spans="1:21" x14ac:dyDescent="0.25">
      <c r="A806" s="89">
        <v>71</v>
      </c>
      <c r="B806" s="90">
        <v>5282882730</v>
      </c>
      <c r="C806" s="91">
        <v>45785</v>
      </c>
      <c r="D806" s="91">
        <v>45755</v>
      </c>
      <c r="E806" s="91">
        <v>45785</v>
      </c>
      <c r="F806" s="90">
        <v>248675984</v>
      </c>
      <c r="G806" s="92">
        <v>1066</v>
      </c>
      <c r="H806" s="101" t="s">
        <v>14</v>
      </c>
      <c r="I806" s="93">
        <v>7730426924</v>
      </c>
      <c r="J806" s="94">
        <v>45818</v>
      </c>
      <c r="K806" s="90" t="s">
        <v>15</v>
      </c>
      <c r="L806" s="90" t="s">
        <v>134</v>
      </c>
      <c r="M806" s="91">
        <v>45752.625</v>
      </c>
      <c r="N806" s="91">
        <v>45784.666666666664</v>
      </c>
      <c r="O806" s="95">
        <f t="shared" si="79"/>
        <v>4</v>
      </c>
      <c r="P806" s="95">
        <f>MONTH('RAW DATA'!$J806)</f>
        <v>6</v>
      </c>
      <c r="Q806" s="95" t="str">
        <f t="shared" si="80"/>
        <v>ICB</v>
      </c>
      <c r="R806" s="96" t="str">
        <f t="shared" si="81"/>
        <v>CHINA</v>
      </c>
      <c r="S806" s="90" t="str">
        <f>IF(OR('RAW DATA'!$D806="",'RAW DATA'!$C806='RAW DATA'!$D806),"NO",IF('RAW DATA'!$C806&lt;'RAW DATA'!$D806,"YES","NO"))</f>
        <v>NO</v>
      </c>
      <c r="T806" s="96" t="str">
        <f>IF('RAW DATA'!$D806='RAW DATA'!$E806,"YES","NO")</f>
        <v>NO</v>
      </c>
      <c r="U806" s="95" t="str">
        <f>IF(('RAW DATA'!$D806-'RAW DATA'!$M806)&lt;=5,"YES","NO")</f>
        <v>YES</v>
      </c>
    </row>
    <row r="807" spans="1:21" x14ac:dyDescent="0.25">
      <c r="A807" s="77">
        <v>71</v>
      </c>
      <c r="B807" s="74">
        <v>5282882741</v>
      </c>
      <c r="C807" s="76">
        <v>45785</v>
      </c>
      <c r="D807" s="76">
        <v>45755</v>
      </c>
      <c r="E807" s="76">
        <v>45785</v>
      </c>
      <c r="F807" s="74">
        <v>248675984</v>
      </c>
      <c r="G807" s="82">
        <v>24411</v>
      </c>
      <c r="H807" s="102" t="s">
        <v>14</v>
      </c>
      <c r="I807" s="83">
        <v>7730426924</v>
      </c>
      <c r="J807" s="84">
        <v>45818</v>
      </c>
      <c r="K807" s="74" t="s">
        <v>15</v>
      </c>
      <c r="L807" s="74" t="s">
        <v>134</v>
      </c>
      <c r="M807" s="76">
        <v>45752.625</v>
      </c>
      <c r="N807" s="76">
        <v>45784.666666666664</v>
      </c>
      <c r="O807" s="73">
        <f t="shared" si="79"/>
        <v>4</v>
      </c>
      <c r="P807" s="73">
        <f>MONTH('RAW DATA'!$J807)</f>
        <v>6</v>
      </c>
      <c r="Q807" s="73" t="str">
        <f t="shared" si="80"/>
        <v>ICB</v>
      </c>
      <c r="R807" s="75" t="str">
        <f t="shared" si="81"/>
        <v>CHINA</v>
      </c>
      <c r="S807" s="74" t="str">
        <f>IF(OR('RAW DATA'!$D807="",'RAW DATA'!$C807='RAW DATA'!$D807),"NO",IF('RAW DATA'!$C807&lt;'RAW DATA'!$D807,"YES","NO"))</f>
        <v>NO</v>
      </c>
      <c r="T807" s="75" t="str">
        <f>IF('RAW DATA'!$D807='RAW DATA'!$E807,"YES","NO")</f>
        <v>NO</v>
      </c>
      <c r="U807" s="73" t="str">
        <f>IF(('RAW DATA'!$D807-'RAW DATA'!$M807)&lt;=5,"YES","NO")</f>
        <v>YES</v>
      </c>
    </row>
    <row r="808" spans="1:21" x14ac:dyDescent="0.25">
      <c r="A808" s="89">
        <v>71</v>
      </c>
      <c r="B808" s="90">
        <v>5282882745</v>
      </c>
      <c r="C808" s="91">
        <v>45785</v>
      </c>
      <c r="D808" s="91">
        <v>45755</v>
      </c>
      <c r="E808" s="91">
        <v>45785</v>
      </c>
      <c r="F808" s="90">
        <v>248675984</v>
      </c>
      <c r="G808" s="92">
        <v>2134</v>
      </c>
      <c r="H808" s="101" t="s">
        <v>14</v>
      </c>
      <c r="I808" s="93">
        <v>7730426924</v>
      </c>
      <c r="J808" s="94">
        <v>45818</v>
      </c>
      <c r="K808" s="90" t="s">
        <v>15</v>
      </c>
      <c r="L808" s="90" t="s">
        <v>134</v>
      </c>
      <c r="M808" s="91">
        <v>45752.625</v>
      </c>
      <c r="N808" s="91">
        <v>45784.666666666664</v>
      </c>
      <c r="O808" s="95">
        <f t="shared" si="79"/>
        <v>4</v>
      </c>
      <c r="P808" s="95">
        <f>MONTH('RAW DATA'!$J808)</f>
        <v>6</v>
      </c>
      <c r="Q808" s="95" t="str">
        <f t="shared" si="80"/>
        <v>ICB</v>
      </c>
      <c r="R808" s="96" t="str">
        <f t="shared" si="81"/>
        <v>CHINA</v>
      </c>
      <c r="S808" s="90" t="str">
        <f>IF(OR('RAW DATA'!$D808="",'RAW DATA'!$C808='RAW DATA'!$D808),"NO",IF('RAW DATA'!$C808&lt;'RAW DATA'!$D808,"YES","NO"))</f>
        <v>NO</v>
      </c>
      <c r="T808" s="96" t="str">
        <f>IF('RAW DATA'!$D808='RAW DATA'!$E808,"YES","NO")</f>
        <v>NO</v>
      </c>
      <c r="U808" s="95" t="str">
        <f>IF(('RAW DATA'!$D808-'RAW DATA'!$M808)&lt;=5,"YES","NO")</f>
        <v>YES</v>
      </c>
    </row>
    <row r="809" spans="1:21" x14ac:dyDescent="0.25">
      <c r="A809" s="77">
        <v>71</v>
      </c>
      <c r="B809" s="74">
        <v>5282882751</v>
      </c>
      <c r="C809" s="76">
        <v>45785</v>
      </c>
      <c r="D809" s="76">
        <v>45755</v>
      </c>
      <c r="E809" s="76">
        <v>45785</v>
      </c>
      <c r="F809" s="74">
        <v>248675984</v>
      </c>
      <c r="G809" s="82">
        <v>641</v>
      </c>
      <c r="H809" s="102" t="s">
        <v>14</v>
      </c>
      <c r="I809" s="83">
        <v>7730426924</v>
      </c>
      <c r="J809" s="84">
        <v>45818</v>
      </c>
      <c r="K809" s="74" t="s">
        <v>15</v>
      </c>
      <c r="L809" s="74" t="s">
        <v>134</v>
      </c>
      <c r="M809" s="76">
        <v>45752.625</v>
      </c>
      <c r="N809" s="76">
        <v>45784.666666666664</v>
      </c>
      <c r="O809" s="73">
        <f t="shared" si="79"/>
        <v>4</v>
      </c>
      <c r="P809" s="73">
        <f>MONTH('RAW DATA'!$J809)</f>
        <v>6</v>
      </c>
      <c r="Q809" s="73" t="str">
        <f t="shared" si="80"/>
        <v>ICB</v>
      </c>
      <c r="R809" s="75" t="str">
        <f t="shared" si="81"/>
        <v>CHINA</v>
      </c>
      <c r="S809" s="74" t="str">
        <f>IF(OR('RAW DATA'!$D809="",'RAW DATA'!$C809='RAW DATA'!$D809),"NO",IF('RAW DATA'!$C809&lt;'RAW DATA'!$D809,"YES","NO"))</f>
        <v>NO</v>
      </c>
      <c r="T809" s="75" t="str">
        <f>IF('RAW DATA'!$D809='RAW DATA'!$E809,"YES","NO")</f>
        <v>NO</v>
      </c>
      <c r="U809" s="73" t="str">
        <f>IF(('RAW DATA'!$D809-'RAW DATA'!$M809)&lt;=5,"YES","NO")</f>
        <v>YES</v>
      </c>
    </row>
    <row r="810" spans="1:21" x14ac:dyDescent="0.25">
      <c r="A810" s="89">
        <v>71</v>
      </c>
      <c r="B810" s="90">
        <v>5282882754</v>
      </c>
      <c r="C810" s="91">
        <v>45785</v>
      </c>
      <c r="D810" s="91">
        <v>45755</v>
      </c>
      <c r="E810" s="91">
        <v>45785</v>
      </c>
      <c r="F810" s="90">
        <v>248675984</v>
      </c>
      <c r="G810" s="92">
        <v>3253</v>
      </c>
      <c r="H810" s="101" t="s">
        <v>14</v>
      </c>
      <c r="I810" s="93">
        <v>7730426924</v>
      </c>
      <c r="J810" s="94">
        <v>45818</v>
      </c>
      <c r="K810" s="90" t="s">
        <v>15</v>
      </c>
      <c r="L810" s="90" t="s">
        <v>134</v>
      </c>
      <c r="M810" s="91">
        <v>45752.625</v>
      </c>
      <c r="N810" s="91">
        <v>45784.666666666664</v>
      </c>
      <c r="O810" s="95">
        <f t="shared" si="79"/>
        <v>4</v>
      </c>
      <c r="P810" s="95">
        <f>MONTH('RAW DATA'!$J810)</f>
        <v>6</v>
      </c>
      <c r="Q810" s="95" t="str">
        <f t="shared" si="80"/>
        <v>ICB</v>
      </c>
      <c r="R810" s="96" t="str">
        <f t="shared" si="81"/>
        <v>CHINA</v>
      </c>
      <c r="S810" s="90" t="str">
        <f>IF(OR('RAW DATA'!$D810="",'RAW DATA'!$C810='RAW DATA'!$D810),"NO",IF('RAW DATA'!$C810&lt;'RAW DATA'!$D810,"YES","NO"))</f>
        <v>NO</v>
      </c>
      <c r="T810" s="96" t="str">
        <f>IF('RAW DATA'!$D810='RAW DATA'!$E810,"YES","NO")</f>
        <v>NO</v>
      </c>
      <c r="U810" s="95" t="str">
        <f>IF(('RAW DATA'!$D810-'RAW DATA'!$M810)&lt;=5,"YES","NO")</f>
        <v>YES</v>
      </c>
    </row>
    <row r="811" spans="1:21" x14ac:dyDescent="0.25">
      <c r="A811" s="77">
        <v>71</v>
      </c>
      <c r="B811" s="74">
        <v>5282882757</v>
      </c>
      <c r="C811" s="76">
        <v>45785</v>
      </c>
      <c r="D811" s="76">
        <v>45755</v>
      </c>
      <c r="E811" s="76">
        <v>45785</v>
      </c>
      <c r="F811" s="74">
        <v>248675984</v>
      </c>
      <c r="G811" s="82">
        <v>2449</v>
      </c>
      <c r="H811" s="102" t="s">
        <v>14</v>
      </c>
      <c r="I811" s="83">
        <v>7730426924</v>
      </c>
      <c r="J811" s="84">
        <v>45818</v>
      </c>
      <c r="K811" s="74" t="s">
        <v>15</v>
      </c>
      <c r="L811" s="74" t="s">
        <v>134</v>
      </c>
      <c r="M811" s="76">
        <v>45752.625</v>
      </c>
      <c r="N811" s="76">
        <v>45784.666666666664</v>
      </c>
      <c r="O811" s="73">
        <f t="shared" si="79"/>
        <v>4</v>
      </c>
      <c r="P811" s="73">
        <f>MONTH('RAW DATA'!$J811)</f>
        <v>6</v>
      </c>
      <c r="Q811" s="73" t="str">
        <f t="shared" si="80"/>
        <v>ICB</v>
      </c>
      <c r="R811" s="75" t="str">
        <f t="shared" si="81"/>
        <v>CHINA</v>
      </c>
      <c r="S811" s="74" t="str">
        <f>IF(OR('RAW DATA'!$D811="",'RAW DATA'!$C811='RAW DATA'!$D811),"NO",IF('RAW DATA'!$C811&lt;'RAW DATA'!$D811,"YES","NO"))</f>
        <v>NO</v>
      </c>
      <c r="T811" s="75" t="str">
        <f>IF('RAW DATA'!$D811='RAW DATA'!$E811,"YES","NO")</f>
        <v>NO</v>
      </c>
      <c r="U811" s="73" t="str">
        <f>IF(('RAW DATA'!$D811-'RAW DATA'!$M811)&lt;=5,"YES","NO")</f>
        <v>YES</v>
      </c>
    </row>
    <row r="812" spans="1:21" x14ac:dyDescent="0.25">
      <c r="A812" s="89">
        <v>71</v>
      </c>
      <c r="B812" s="90">
        <v>5282882762</v>
      </c>
      <c r="C812" s="91">
        <v>45785</v>
      </c>
      <c r="D812" s="91">
        <v>45755</v>
      </c>
      <c r="E812" s="91">
        <v>45785</v>
      </c>
      <c r="F812" s="90">
        <v>248675984</v>
      </c>
      <c r="G812" s="92">
        <v>416</v>
      </c>
      <c r="H812" s="101" t="s">
        <v>14</v>
      </c>
      <c r="I812" s="93">
        <v>7730426924</v>
      </c>
      <c r="J812" s="94">
        <v>45818</v>
      </c>
      <c r="K812" s="90" t="s">
        <v>15</v>
      </c>
      <c r="L812" s="90" t="s">
        <v>134</v>
      </c>
      <c r="M812" s="91">
        <v>45752.625</v>
      </c>
      <c r="N812" s="91">
        <v>45784.666666666664</v>
      </c>
      <c r="O812" s="95">
        <f t="shared" si="79"/>
        <v>4</v>
      </c>
      <c r="P812" s="95">
        <f>MONTH('RAW DATA'!$J812)</f>
        <v>6</v>
      </c>
      <c r="Q812" s="95" t="str">
        <f t="shared" si="80"/>
        <v>ICB</v>
      </c>
      <c r="R812" s="96" t="str">
        <f t="shared" si="81"/>
        <v>CHINA</v>
      </c>
      <c r="S812" s="90" t="str">
        <f>IF(OR('RAW DATA'!$D812="",'RAW DATA'!$C812='RAW DATA'!$D812),"NO",IF('RAW DATA'!$C812&lt;'RAW DATA'!$D812,"YES","NO"))</f>
        <v>NO</v>
      </c>
      <c r="T812" s="96" t="str">
        <f>IF('RAW DATA'!$D812='RAW DATA'!$E812,"YES","NO")</f>
        <v>NO</v>
      </c>
      <c r="U812" s="95" t="str">
        <f>IF(('RAW DATA'!$D812-'RAW DATA'!$M812)&lt;=5,"YES","NO")</f>
        <v>YES</v>
      </c>
    </row>
    <row r="813" spans="1:21" x14ac:dyDescent="0.25">
      <c r="A813" s="77">
        <v>71</v>
      </c>
      <c r="B813" s="74">
        <v>5282890359</v>
      </c>
      <c r="C813" s="76">
        <v>45785</v>
      </c>
      <c r="D813" s="76">
        <v>45758.586201601989</v>
      </c>
      <c r="E813" s="76">
        <v>45785</v>
      </c>
      <c r="F813" s="74">
        <v>248776271</v>
      </c>
      <c r="G813" s="82">
        <v>2738</v>
      </c>
      <c r="H813" s="102" t="s">
        <v>14</v>
      </c>
      <c r="I813" s="83">
        <v>7730426924</v>
      </c>
      <c r="J813" s="84">
        <v>45818</v>
      </c>
      <c r="K813" s="74" t="s">
        <v>15</v>
      </c>
      <c r="L813" s="74" t="s">
        <v>134</v>
      </c>
      <c r="M813" s="76">
        <v>45752.625</v>
      </c>
      <c r="N813" s="76">
        <v>45784.75</v>
      </c>
      <c r="O813" s="73">
        <f t="shared" si="79"/>
        <v>4</v>
      </c>
      <c r="P813" s="73">
        <f>MONTH('RAW DATA'!$J813)</f>
        <v>6</v>
      </c>
      <c r="Q813" s="73" t="str">
        <f t="shared" si="80"/>
        <v>ICB</v>
      </c>
      <c r="R813" s="75" t="str">
        <f t="shared" si="81"/>
        <v>CHINA</v>
      </c>
      <c r="S813" s="74" t="str">
        <f>IF(OR('RAW DATA'!$D813="",'RAW DATA'!$C813='RAW DATA'!$D813),"NO",IF('RAW DATA'!$C813&lt;'RAW DATA'!$D813,"YES","NO"))</f>
        <v>NO</v>
      </c>
      <c r="T813" s="75" t="str">
        <f>IF('RAW DATA'!$D813='RAW DATA'!$E813,"YES","NO")</f>
        <v>NO</v>
      </c>
      <c r="U813" s="73" t="str">
        <f>IF(('RAW DATA'!$D813-'RAW DATA'!$M813)&lt;=5,"YES","NO")</f>
        <v>NO</v>
      </c>
    </row>
    <row r="814" spans="1:21" x14ac:dyDescent="0.25">
      <c r="A814" s="89">
        <v>71</v>
      </c>
      <c r="B814" s="90">
        <v>5282890365</v>
      </c>
      <c r="C814" s="91">
        <v>45785</v>
      </c>
      <c r="D814" s="91">
        <v>45758.580835404442</v>
      </c>
      <c r="E814" s="91">
        <v>45785</v>
      </c>
      <c r="F814" s="90">
        <v>248776271</v>
      </c>
      <c r="G814" s="92">
        <v>233</v>
      </c>
      <c r="H814" s="101" t="s">
        <v>14</v>
      </c>
      <c r="I814" s="93">
        <v>7730426924</v>
      </c>
      <c r="J814" s="94">
        <v>45818</v>
      </c>
      <c r="K814" s="90" t="s">
        <v>15</v>
      </c>
      <c r="L814" s="90" t="s">
        <v>134</v>
      </c>
      <c r="M814" s="91">
        <v>45752.625</v>
      </c>
      <c r="N814" s="91">
        <v>45784.75</v>
      </c>
      <c r="O814" s="95">
        <f t="shared" si="79"/>
        <v>4</v>
      </c>
      <c r="P814" s="95">
        <f>MONTH('RAW DATA'!$J814)</f>
        <v>6</v>
      </c>
      <c r="Q814" s="95" t="str">
        <f t="shared" si="80"/>
        <v>ICB</v>
      </c>
      <c r="R814" s="96" t="str">
        <f t="shared" si="81"/>
        <v>CHINA</v>
      </c>
      <c r="S814" s="90" t="str">
        <f>IF(OR('RAW DATA'!$D814="",'RAW DATA'!$C814='RAW DATA'!$D814),"NO",IF('RAW DATA'!$C814&lt;'RAW DATA'!$D814,"YES","NO"))</f>
        <v>NO</v>
      </c>
      <c r="T814" s="96" t="str">
        <f>IF('RAW DATA'!$D814='RAW DATA'!$E814,"YES","NO")</f>
        <v>NO</v>
      </c>
      <c r="U814" s="95" t="str">
        <f>IF(('RAW DATA'!$D814-'RAW DATA'!$M814)&lt;=5,"YES","NO")</f>
        <v>NO</v>
      </c>
    </row>
    <row r="815" spans="1:21" x14ac:dyDescent="0.25">
      <c r="A815" s="77">
        <v>71</v>
      </c>
      <c r="B815" s="74">
        <v>5282890392</v>
      </c>
      <c r="C815" s="76">
        <v>45785</v>
      </c>
      <c r="D815" s="76">
        <v>45758.61000795888</v>
      </c>
      <c r="E815" s="76">
        <v>45785</v>
      </c>
      <c r="F815" s="74">
        <v>251103754</v>
      </c>
      <c r="G815" s="82">
        <v>1513</v>
      </c>
      <c r="H815" s="102" t="s">
        <v>14</v>
      </c>
      <c r="I815" s="83">
        <v>7730426924</v>
      </c>
      <c r="J815" s="84">
        <v>45818</v>
      </c>
      <c r="K815" s="74" t="s">
        <v>15</v>
      </c>
      <c r="L815" s="74" t="s">
        <v>134</v>
      </c>
      <c r="M815" s="76">
        <v>45752.625</v>
      </c>
      <c r="N815" s="76">
        <v>45784.75</v>
      </c>
      <c r="O815" s="73">
        <f t="shared" si="79"/>
        <v>4</v>
      </c>
      <c r="P815" s="73">
        <f>MONTH('RAW DATA'!$J815)</f>
        <v>6</v>
      </c>
      <c r="Q815" s="73" t="str">
        <f t="shared" si="80"/>
        <v>ICB</v>
      </c>
      <c r="R815" s="75" t="str">
        <f t="shared" si="81"/>
        <v>CHINA</v>
      </c>
      <c r="S815" s="74" t="str">
        <f>IF(OR('RAW DATA'!$D815="",'RAW DATA'!$C815='RAW DATA'!$D815),"NO",IF('RAW DATA'!$C815&lt;'RAW DATA'!$D815,"YES","NO"))</f>
        <v>NO</v>
      </c>
      <c r="T815" s="75" t="str">
        <f>IF('RAW DATA'!$D815='RAW DATA'!$E815,"YES","NO")</f>
        <v>NO</v>
      </c>
      <c r="U815" s="73" t="str">
        <f>IF(('RAW DATA'!$D815-'RAW DATA'!$M815)&lt;=5,"YES","NO")</f>
        <v>NO</v>
      </c>
    </row>
    <row r="816" spans="1:21" x14ac:dyDescent="0.25">
      <c r="A816" s="89">
        <v>515</v>
      </c>
      <c r="B816" s="90">
        <v>5547619379</v>
      </c>
      <c r="C816" s="91">
        <v>45762</v>
      </c>
      <c r="D816" s="91">
        <v>45757</v>
      </c>
      <c r="E816" s="91">
        <v>45762</v>
      </c>
      <c r="F816" s="90">
        <v>250569560</v>
      </c>
      <c r="G816" s="92">
        <v>3105</v>
      </c>
      <c r="H816" s="101" t="s">
        <v>14</v>
      </c>
      <c r="I816" s="93">
        <v>7730426924</v>
      </c>
      <c r="J816" s="94">
        <v>45818</v>
      </c>
      <c r="K816" s="90" t="s">
        <v>15</v>
      </c>
      <c r="L816" s="90" t="s">
        <v>134</v>
      </c>
      <c r="M816" s="91">
        <v>45753</v>
      </c>
      <c r="N816" s="91">
        <v>45787</v>
      </c>
      <c r="O816" s="95">
        <f t="shared" si="79"/>
        <v>4</v>
      </c>
      <c r="P816" s="95">
        <f>MONTH('RAW DATA'!$J816)</f>
        <v>6</v>
      </c>
      <c r="Q816" s="95" t="str">
        <f t="shared" si="80"/>
        <v>ICB</v>
      </c>
      <c r="R816" s="96" t="str">
        <f t="shared" si="81"/>
        <v>CHINA</v>
      </c>
      <c r="S816" s="90" t="str">
        <f>IF(OR('RAW DATA'!$D816="",'RAW DATA'!$C816='RAW DATA'!$D816),"NO",IF('RAW DATA'!$C816&lt;'RAW DATA'!$D816,"YES","NO"))</f>
        <v>NO</v>
      </c>
      <c r="T816" s="96" t="str">
        <f>IF('RAW DATA'!$D816='RAW DATA'!$E816,"YES","NO")</f>
        <v>NO</v>
      </c>
      <c r="U816" s="95" t="str">
        <f>IF(('RAW DATA'!$D816-'RAW DATA'!$M816)&lt;=5,"YES","NO")</f>
        <v>YES</v>
      </c>
    </row>
    <row r="817" spans="1:21" x14ac:dyDescent="0.25">
      <c r="A817" s="77">
        <v>515</v>
      </c>
      <c r="B817" s="74">
        <v>5547619380</v>
      </c>
      <c r="C817" s="76">
        <v>45762</v>
      </c>
      <c r="D817" s="76">
        <v>45757</v>
      </c>
      <c r="E817" s="76">
        <v>45762</v>
      </c>
      <c r="F817" s="74">
        <v>250569560</v>
      </c>
      <c r="G817" s="82">
        <v>811</v>
      </c>
      <c r="H817" s="102" t="s">
        <v>14</v>
      </c>
      <c r="I817" s="83">
        <v>7730426924</v>
      </c>
      <c r="J817" s="84">
        <v>45818</v>
      </c>
      <c r="K817" s="74" t="s">
        <v>15</v>
      </c>
      <c r="L817" s="74" t="s">
        <v>134</v>
      </c>
      <c r="M817" s="76">
        <v>45753</v>
      </c>
      <c r="N817" s="76">
        <v>45787</v>
      </c>
      <c r="O817" s="73">
        <f t="shared" si="79"/>
        <v>4</v>
      </c>
      <c r="P817" s="73">
        <f>MONTH('RAW DATA'!$J817)</f>
        <v>6</v>
      </c>
      <c r="Q817" s="73" t="str">
        <f t="shared" si="80"/>
        <v>ICB</v>
      </c>
      <c r="R817" s="75" t="str">
        <f t="shared" si="81"/>
        <v>CHINA</v>
      </c>
      <c r="S817" s="74" t="str">
        <f>IF(OR('RAW DATA'!$D817="",'RAW DATA'!$C817='RAW DATA'!$D817),"NO",IF('RAW DATA'!$C817&lt;'RAW DATA'!$D817,"YES","NO"))</f>
        <v>NO</v>
      </c>
      <c r="T817" s="75" t="str">
        <f>IF('RAW DATA'!$D817='RAW DATA'!$E817,"YES","NO")</f>
        <v>NO</v>
      </c>
      <c r="U817" s="73" t="str">
        <f>IF(('RAW DATA'!$D817-'RAW DATA'!$M817)&lt;=5,"YES","NO")</f>
        <v>YES</v>
      </c>
    </row>
    <row r="818" spans="1:21" x14ac:dyDescent="0.25">
      <c r="A818" s="89">
        <v>515</v>
      </c>
      <c r="B818" s="90">
        <v>5547619381</v>
      </c>
      <c r="C818" s="91">
        <v>45762</v>
      </c>
      <c r="D818" s="91">
        <v>45757</v>
      </c>
      <c r="E818" s="91">
        <v>45762</v>
      </c>
      <c r="F818" s="90">
        <v>250569560</v>
      </c>
      <c r="G818" s="92">
        <v>9</v>
      </c>
      <c r="H818" s="101" t="s">
        <v>14</v>
      </c>
      <c r="I818" s="93">
        <v>7730426924</v>
      </c>
      <c r="J818" s="94">
        <v>45818</v>
      </c>
      <c r="K818" s="90" t="s">
        <v>15</v>
      </c>
      <c r="L818" s="90" t="s">
        <v>134</v>
      </c>
      <c r="M818" s="91">
        <v>45753</v>
      </c>
      <c r="N818" s="91">
        <v>45787</v>
      </c>
      <c r="O818" s="95">
        <f t="shared" si="79"/>
        <v>4</v>
      </c>
      <c r="P818" s="95">
        <f>MONTH('RAW DATA'!$J818)</f>
        <v>6</v>
      </c>
      <c r="Q818" s="95" t="str">
        <f t="shared" si="80"/>
        <v>ICB</v>
      </c>
      <c r="R818" s="96" t="str">
        <f t="shared" si="81"/>
        <v>CHINA</v>
      </c>
      <c r="S818" s="90" t="str">
        <f>IF(OR('RAW DATA'!$D818="",'RAW DATA'!$C818='RAW DATA'!$D818),"NO",IF('RAW DATA'!$C818&lt;'RAW DATA'!$D818,"YES","NO"))</f>
        <v>NO</v>
      </c>
      <c r="T818" s="96" t="str">
        <f>IF('RAW DATA'!$D818='RAW DATA'!$E818,"YES","NO")</f>
        <v>NO</v>
      </c>
      <c r="U818" s="95" t="str">
        <f>IF(('RAW DATA'!$D818-'RAW DATA'!$M818)&lt;=5,"YES","NO")</f>
        <v>YES</v>
      </c>
    </row>
    <row r="819" spans="1:21" x14ac:dyDescent="0.25">
      <c r="A819" s="77">
        <v>515</v>
      </c>
      <c r="B819" s="74">
        <v>5547619382</v>
      </c>
      <c r="C819" s="76">
        <v>45762</v>
      </c>
      <c r="D819" s="76">
        <v>45757</v>
      </c>
      <c r="E819" s="76">
        <v>45762</v>
      </c>
      <c r="F819" s="74">
        <v>250569560</v>
      </c>
      <c r="G819" s="82">
        <v>1317</v>
      </c>
      <c r="H819" s="102" t="s">
        <v>14</v>
      </c>
      <c r="I819" s="83">
        <v>7730426924</v>
      </c>
      <c r="J819" s="84">
        <v>45818</v>
      </c>
      <c r="K819" s="74" t="s">
        <v>15</v>
      </c>
      <c r="L819" s="74" t="s">
        <v>134</v>
      </c>
      <c r="M819" s="76">
        <v>45753</v>
      </c>
      <c r="N819" s="76">
        <v>45787</v>
      </c>
      <c r="O819" s="73">
        <f t="shared" si="79"/>
        <v>4</v>
      </c>
      <c r="P819" s="73">
        <f>MONTH('RAW DATA'!$J819)</f>
        <v>6</v>
      </c>
      <c r="Q819" s="73" t="str">
        <f t="shared" si="80"/>
        <v>ICB</v>
      </c>
      <c r="R819" s="75" t="str">
        <f t="shared" si="81"/>
        <v>CHINA</v>
      </c>
      <c r="S819" s="74" t="str">
        <f>IF(OR('RAW DATA'!$D819="",'RAW DATA'!$C819='RAW DATA'!$D819),"NO",IF('RAW DATA'!$C819&lt;'RAW DATA'!$D819,"YES","NO"))</f>
        <v>NO</v>
      </c>
      <c r="T819" s="75" t="str">
        <f>IF('RAW DATA'!$D819='RAW DATA'!$E819,"YES","NO")</f>
        <v>NO</v>
      </c>
      <c r="U819" s="73" t="str">
        <f>IF(('RAW DATA'!$D819-'RAW DATA'!$M819)&lt;=5,"YES","NO")</f>
        <v>YES</v>
      </c>
    </row>
    <row r="820" spans="1:21" x14ac:dyDescent="0.25">
      <c r="A820" s="89">
        <v>515</v>
      </c>
      <c r="B820" s="90">
        <v>5547623160</v>
      </c>
      <c r="C820" s="91">
        <v>45762</v>
      </c>
      <c r="D820" s="91">
        <v>45761</v>
      </c>
      <c r="E820" s="91">
        <v>45762</v>
      </c>
      <c r="F820" s="90">
        <v>250569560</v>
      </c>
      <c r="G820" s="92">
        <v>2766</v>
      </c>
      <c r="H820" s="101" t="s">
        <v>14</v>
      </c>
      <c r="I820" s="93">
        <v>7730426924</v>
      </c>
      <c r="J820" s="94">
        <v>45818</v>
      </c>
      <c r="K820" s="90" t="s">
        <v>15</v>
      </c>
      <c r="L820" s="90" t="s">
        <v>134</v>
      </c>
      <c r="M820" s="91">
        <v>45753</v>
      </c>
      <c r="N820" s="91">
        <v>45787</v>
      </c>
      <c r="O820" s="95">
        <f t="shared" si="79"/>
        <v>4</v>
      </c>
      <c r="P820" s="95">
        <f>MONTH('RAW DATA'!$J820)</f>
        <v>6</v>
      </c>
      <c r="Q820" s="95" t="str">
        <f t="shared" si="80"/>
        <v>ICB</v>
      </c>
      <c r="R820" s="96" t="str">
        <f t="shared" si="81"/>
        <v>CHINA</v>
      </c>
      <c r="S820" s="90" t="str">
        <f>IF(OR('RAW DATA'!$D820="",'RAW DATA'!$C820='RAW DATA'!$D820),"NO",IF('RAW DATA'!$C820&lt;'RAW DATA'!$D820,"YES","NO"))</f>
        <v>NO</v>
      </c>
      <c r="T820" s="96" t="str">
        <f>IF('RAW DATA'!$D820='RAW DATA'!$E820,"YES","NO")</f>
        <v>NO</v>
      </c>
      <c r="U820" s="95" t="str">
        <f>IF(('RAW DATA'!$D820-'RAW DATA'!$M820)&lt;=5,"YES","NO")</f>
        <v>NO</v>
      </c>
    </row>
    <row r="821" spans="1:21" x14ac:dyDescent="0.25">
      <c r="A821" s="77">
        <v>515</v>
      </c>
      <c r="B821" s="74">
        <v>5547623161</v>
      </c>
      <c r="C821" s="76">
        <v>45762</v>
      </c>
      <c r="D821" s="76">
        <v>45761</v>
      </c>
      <c r="E821" s="76">
        <v>45762</v>
      </c>
      <c r="F821" s="74">
        <v>250569560</v>
      </c>
      <c r="G821" s="82">
        <v>1479</v>
      </c>
      <c r="H821" s="102" t="s">
        <v>14</v>
      </c>
      <c r="I821" s="83">
        <v>7730426924</v>
      </c>
      <c r="J821" s="84">
        <v>45818</v>
      </c>
      <c r="K821" s="74" t="s">
        <v>15</v>
      </c>
      <c r="L821" s="74" t="s">
        <v>134</v>
      </c>
      <c r="M821" s="76">
        <v>45753</v>
      </c>
      <c r="N821" s="76">
        <v>45787</v>
      </c>
      <c r="O821" s="73">
        <f t="shared" si="79"/>
        <v>4</v>
      </c>
      <c r="P821" s="73">
        <f>MONTH('RAW DATA'!$J821)</f>
        <v>6</v>
      </c>
      <c r="Q821" s="73" t="str">
        <f t="shared" si="80"/>
        <v>ICB</v>
      </c>
      <c r="R821" s="75" t="str">
        <f t="shared" si="81"/>
        <v>CHINA</v>
      </c>
      <c r="S821" s="74" t="str">
        <f>IF(OR('RAW DATA'!$D821="",'RAW DATA'!$C821='RAW DATA'!$D821),"NO",IF('RAW DATA'!$C821&lt;'RAW DATA'!$D821,"YES","NO"))</f>
        <v>NO</v>
      </c>
      <c r="T821" s="75" t="str">
        <f>IF('RAW DATA'!$D821='RAW DATA'!$E821,"YES","NO")</f>
        <v>NO</v>
      </c>
      <c r="U821" s="73" t="str">
        <f>IF(('RAW DATA'!$D821-'RAW DATA'!$M821)&lt;=5,"YES","NO")</f>
        <v>NO</v>
      </c>
    </row>
    <row r="822" spans="1:21" x14ac:dyDescent="0.25">
      <c r="A822" s="89">
        <v>71</v>
      </c>
      <c r="B822" s="90">
        <v>5282876318</v>
      </c>
      <c r="C822" s="91">
        <v>45785</v>
      </c>
      <c r="D822" s="91">
        <v>45752.837516197724</v>
      </c>
      <c r="E822" s="91">
        <v>45785</v>
      </c>
      <c r="F822" s="90">
        <v>251494072</v>
      </c>
      <c r="G822" s="92">
        <v>2625</v>
      </c>
      <c r="H822" s="101" t="s">
        <v>14</v>
      </c>
      <c r="I822" s="93">
        <v>7730426924</v>
      </c>
      <c r="J822" s="94">
        <v>45818</v>
      </c>
      <c r="K822" s="90" t="s">
        <v>15</v>
      </c>
      <c r="L822" s="90" t="s">
        <v>134</v>
      </c>
      <c r="M822" s="91">
        <v>45750.5</v>
      </c>
      <c r="N822" s="91">
        <v>45787.916666666664</v>
      </c>
      <c r="O822" s="95">
        <f t="shared" si="79"/>
        <v>4</v>
      </c>
      <c r="P822" s="95">
        <f>MONTH('RAW DATA'!$J822)</f>
        <v>6</v>
      </c>
      <c r="Q822" s="95" t="str">
        <f t="shared" si="80"/>
        <v>ICB</v>
      </c>
      <c r="R822" s="96" t="str">
        <f t="shared" si="81"/>
        <v>CHINA</v>
      </c>
      <c r="S822" s="90" t="str">
        <f>IF(OR('RAW DATA'!$D822="",'RAW DATA'!$C822='RAW DATA'!$D822),"NO",IF('RAW DATA'!$C822&lt;'RAW DATA'!$D822,"YES","NO"))</f>
        <v>NO</v>
      </c>
      <c r="T822" s="96" t="str">
        <f>IF('RAW DATA'!$D822='RAW DATA'!$E822,"YES","NO")</f>
        <v>NO</v>
      </c>
      <c r="U822" s="95" t="str">
        <f>IF(('RAW DATA'!$D822-'RAW DATA'!$M822)&lt;=5,"YES","NO")</f>
        <v>YES</v>
      </c>
    </row>
    <row r="823" spans="1:21" x14ac:dyDescent="0.25">
      <c r="A823" s="77">
        <v>71</v>
      </c>
      <c r="B823" s="74">
        <v>5282876323</v>
      </c>
      <c r="C823" s="76">
        <v>45785</v>
      </c>
      <c r="D823" s="76">
        <v>45752.837516350257</v>
      </c>
      <c r="E823" s="76">
        <v>45785</v>
      </c>
      <c r="F823" s="74">
        <v>251494072</v>
      </c>
      <c r="G823" s="82">
        <v>11243</v>
      </c>
      <c r="H823" s="102" t="s">
        <v>14</v>
      </c>
      <c r="I823" s="83">
        <v>7730426924</v>
      </c>
      <c r="J823" s="84">
        <v>45818</v>
      </c>
      <c r="K823" s="74" t="s">
        <v>15</v>
      </c>
      <c r="L823" s="74" t="s">
        <v>134</v>
      </c>
      <c r="M823" s="76">
        <v>45750.5</v>
      </c>
      <c r="N823" s="76">
        <v>45787.916666666664</v>
      </c>
      <c r="O823" s="73">
        <f t="shared" si="79"/>
        <v>4</v>
      </c>
      <c r="P823" s="73">
        <f>MONTH('RAW DATA'!$J823)</f>
        <v>6</v>
      </c>
      <c r="Q823" s="73" t="str">
        <f t="shared" si="80"/>
        <v>ICB</v>
      </c>
      <c r="R823" s="75" t="str">
        <f t="shared" si="81"/>
        <v>CHINA</v>
      </c>
      <c r="S823" s="74" t="str">
        <f>IF(OR('RAW DATA'!$D823="",'RAW DATA'!$C823='RAW DATA'!$D823),"NO",IF('RAW DATA'!$C823&lt;'RAW DATA'!$D823,"YES","NO"))</f>
        <v>NO</v>
      </c>
      <c r="T823" s="75" t="str">
        <f>IF('RAW DATA'!$D823='RAW DATA'!$E823,"YES","NO")</f>
        <v>NO</v>
      </c>
      <c r="U823" s="73" t="str">
        <f>IF(('RAW DATA'!$D823-'RAW DATA'!$M823)&lt;=5,"YES","NO")</f>
        <v>YES</v>
      </c>
    </row>
    <row r="824" spans="1:21" x14ac:dyDescent="0.25">
      <c r="A824" s="89">
        <v>515</v>
      </c>
      <c r="B824" s="90">
        <v>5547628471</v>
      </c>
      <c r="C824" s="91">
        <v>45779</v>
      </c>
      <c r="D824" s="91">
        <v>45762</v>
      </c>
      <c r="E824" s="91">
        <v>45779</v>
      </c>
      <c r="F824" s="90">
        <v>251279352</v>
      </c>
      <c r="G824" s="92">
        <v>3504</v>
      </c>
      <c r="H824" s="101" t="s">
        <v>14</v>
      </c>
      <c r="I824" s="93">
        <v>7730426924</v>
      </c>
      <c r="J824" s="94">
        <v>45818</v>
      </c>
      <c r="K824" s="90" t="s">
        <v>15</v>
      </c>
      <c r="L824" s="90" t="s">
        <v>134</v>
      </c>
      <c r="M824" s="91">
        <v>45759</v>
      </c>
      <c r="N824" s="91">
        <v>45791</v>
      </c>
      <c r="O824" s="95">
        <f t="shared" si="79"/>
        <v>4</v>
      </c>
      <c r="P824" s="95">
        <f>MONTH('RAW DATA'!$J824)</f>
        <v>6</v>
      </c>
      <c r="Q824" s="95" t="str">
        <f t="shared" si="80"/>
        <v>ICB</v>
      </c>
      <c r="R824" s="96" t="str">
        <f t="shared" si="81"/>
        <v>CHINA</v>
      </c>
      <c r="S824" s="90" t="str">
        <f>IF(OR('RAW DATA'!$D824="",'RAW DATA'!$C824='RAW DATA'!$D824),"NO",IF('RAW DATA'!$C824&lt;'RAW DATA'!$D824,"YES","NO"))</f>
        <v>NO</v>
      </c>
      <c r="T824" s="96" t="str">
        <f>IF('RAW DATA'!$D824='RAW DATA'!$E824,"YES","NO")</f>
        <v>NO</v>
      </c>
      <c r="U824" s="95" t="str">
        <f>IF(('RAW DATA'!$D824-'RAW DATA'!$M824)&lt;=5,"YES","NO")</f>
        <v>YES</v>
      </c>
    </row>
    <row r="825" spans="1:21" x14ac:dyDescent="0.25">
      <c r="A825" s="77">
        <v>515</v>
      </c>
      <c r="B825" s="74">
        <v>5547628472</v>
      </c>
      <c r="C825" s="76">
        <v>45779</v>
      </c>
      <c r="D825" s="76">
        <v>45762</v>
      </c>
      <c r="E825" s="76">
        <v>45779</v>
      </c>
      <c r="F825" s="74">
        <v>251279352</v>
      </c>
      <c r="G825" s="82">
        <v>4154</v>
      </c>
      <c r="H825" s="102" t="s">
        <v>14</v>
      </c>
      <c r="I825" s="83">
        <v>7730426924</v>
      </c>
      <c r="J825" s="84">
        <v>45818</v>
      </c>
      <c r="K825" s="74" t="s">
        <v>15</v>
      </c>
      <c r="L825" s="74" t="s">
        <v>134</v>
      </c>
      <c r="M825" s="76">
        <v>45755</v>
      </c>
      <c r="N825" s="76">
        <v>45791</v>
      </c>
      <c r="O825" s="73">
        <f t="shared" si="79"/>
        <v>4</v>
      </c>
      <c r="P825" s="73">
        <f>MONTH('RAW DATA'!$J825)</f>
        <v>6</v>
      </c>
      <c r="Q825" s="73" t="str">
        <f t="shared" si="80"/>
        <v>ICB</v>
      </c>
      <c r="R825" s="75" t="str">
        <f t="shared" si="81"/>
        <v>CHINA</v>
      </c>
      <c r="S825" s="74" t="str">
        <f>IF(OR('RAW DATA'!$D825="",'RAW DATA'!$C825='RAW DATA'!$D825),"NO",IF('RAW DATA'!$C825&lt;'RAW DATA'!$D825,"YES","NO"))</f>
        <v>NO</v>
      </c>
      <c r="T825" s="75" t="str">
        <f>IF('RAW DATA'!$D825='RAW DATA'!$E825,"YES","NO")</f>
        <v>NO</v>
      </c>
      <c r="U825" s="73" t="str">
        <f>IF(('RAW DATA'!$D825-'RAW DATA'!$M825)&lt;=5,"YES","NO")</f>
        <v>NO</v>
      </c>
    </row>
    <row r="826" spans="1:21" x14ac:dyDescent="0.25">
      <c r="A826" s="89">
        <v>515</v>
      </c>
      <c r="B826" s="90">
        <v>5547639282</v>
      </c>
      <c r="C826" s="91">
        <v>45779</v>
      </c>
      <c r="D826" s="91">
        <v>45769</v>
      </c>
      <c r="E826" s="91">
        <v>45779</v>
      </c>
      <c r="F826" s="90">
        <v>251279352</v>
      </c>
      <c r="G826" s="92">
        <v>11292</v>
      </c>
      <c r="H826" s="101" t="s">
        <v>14</v>
      </c>
      <c r="I826" s="93">
        <v>7730426924</v>
      </c>
      <c r="J826" s="94">
        <v>45818</v>
      </c>
      <c r="K826" s="90" t="s">
        <v>15</v>
      </c>
      <c r="L826" s="90" t="s">
        <v>134</v>
      </c>
      <c r="M826" s="91">
        <v>45759</v>
      </c>
      <c r="N826" s="91">
        <v>45791</v>
      </c>
      <c r="O826" s="95">
        <f t="shared" si="79"/>
        <v>4</v>
      </c>
      <c r="P826" s="95">
        <f>MONTH('RAW DATA'!$J826)</f>
        <v>6</v>
      </c>
      <c r="Q826" s="95" t="str">
        <f t="shared" si="80"/>
        <v>ICB</v>
      </c>
      <c r="R826" s="96" t="str">
        <f t="shared" si="81"/>
        <v>CHINA</v>
      </c>
      <c r="S826" s="90" t="str">
        <f>IF(OR('RAW DATA'!$D826="",'RAW DATA'!$C826='RAW DATA'!$D826),"NO",IF('RAW DATA'!$C826&lt;'RAW DATA'!$D826,"YES","NO"))</f>
        <v>NO</v>
      </c>
      <c r="T826" s="96" t="str">
        <f>IF('RAW DATA'!$D826='RAW DATA'!$E826,"YES","NO")</f>
        <v>NO</v>
      </c>
      <c r="U826" s="95" t="str">
        <f>IF(('RAW DATA'!$D826-'RAW DATA'!$M826)&lt;=5,"YES","NO")</f>
        <v>NO</v>
      </c>
    </row>
    <row r="827" spans="1:21" x14ac:dyDescent="0.25">
      <c r="A827" s="77">
        <v>71</v>
      </c>
      <c r="B827" s="74">
        <v>5282893327</v>
      </c>
      <c r="C827" s="76">
        <v>45785</v>
      </c>
      <c r="D827" s="76">
        <v>45761.64027212259</v>
      </c>
      <c r="E827" s="76">
        <v>45785</v>
      </c>
      <c r="F827" s="74">
        <v>251282739</v>
      </c>
      <c r="G827" s="82">
        <v>2723</v>
      </c>
      <c r="H827" s="102" t="s">
        <v>14</v>
      </c>
      <c r="I827" s="83">
        <v>7730426924</v>
      </c>
      <c r="J827" s="84">
        <v>45818</v>
      </c>
      <c r="K827" s="74" t="s">
        <v>15</v>
      </c>
      <c r="L827" s="74" t="s">
        <v>134</v>
      </c>
      <c r="M827" s="76">
        <v>45758.625</v>
      </c>
      <c r="N827" s="76">
        <v>45791.75</v>
      </c>
      <c r="O827" s="73">
        <f t="shared" si="79"/>
        <v>4</v>
      </c>
      <c r="P827" s="73">
        <f>MONTH('RAW DATA'!$J827)</f>
        <v>6</v>
      </c>
      <c r="Q827" s="73" t="str">
        <f t="shared" si="80"/>
        <v>ICB</v>
      </c>
      <c r="R827" s="75" t="str">
        <f t="shared" si="81"/>
        <v>CHINA</v>
      </c>
      <c r="S827" s="74" t="str">
        <f>IF(OR('RAW DATA'!$D827="",'RAW DATA'!$C827='RAW DATA'!$D827),"NO",IF('RAW DATA'!$C827&lt;'RAW DATA'!$D827,"YES","NO"))</f>
        <v>NO</v>
      </c>
      <c r="T827" s="75" t="str">
        <f>IF('RAW DATA'!$D827='RAW DATA'!$E827,"YES","NO")</f>
        <v>NO</v>
      </c>
      <c r="U827" s="73" t="str">
        <f>IF(('RAW DATA'!$D827-'RAW DATA'!$M827)&lt;=5,"YES","NO")</f>
        <v>YES</v>
      </c>
    </row>
    <row r="828" spans="1:21" x14ac:dyDescent="0.25">
      <c r="A828" s="89">
        <v>71</v>
      </c>
      <c r="B828" s="90">
        <v>5282893328</v>
      </c>
      <c r="C828" s="91">
        <v>45785</v>
      </c>
      <c r="D828" s="91">
        <v>45761.698236599135</v>
      </c>
      <c r="E828" s="91">
        <v>45785</v>
      </c>
      <c r="F828" s="90">
        <v>250628237</v>
      </c>
      <c r="G828" s="92">
        <v>3342</v>
      </c>
      <c r="H828" s="101" t="s">
        <v>14</v>
      </c>
      <c r="I828" s="93">
        <v>7730426924</v>
      </c>
      <c r="J828" s="94">
        <v>45818</v>
      </c>
      <c r="K828" s="90" t="s">
        <v>15</v>
      </c>
      <c r="L828" s="90" t="s">
        <v>134</v>
      </c>
      <c r="M828" s="91">
        <v>45758.625</v>
      </c>
      <c r="N828" s="91">
        <v>45791.75</v>
      </c>
      <c r="O828" s="95">
        <f t="shared" si="79"/>
        <v>4</v>
      </c>
      <c r="P828" s="95">
        <f>MONTH('RAW DATA'!$J828)</f>
        <v>6</v>
      </c>
      <c r="Q828" s="95" t="str">
        <f t="shared" si="80"/>
        <v>ICB</v>
      </c>
      <c r="R828" s="96" t="str">
        <f t="shared" si="81"/>
        <v>CHINA</v>
      </c>
      <c r="S828" s="90" t="str">
        <f>IF(OR('RAW DATA'!$D828="",'RAW DATA'!$C828='RAW DATA'!$D828),"NO",IF('RAW DATA'!$C828&lt;'RAW DATA'!$D828,"YES","NO"))</f>
        <v>NO</v>
      </c>
      <c r="T828" s="96" t="str">
        <f>IF('RAW DATA'!$D828='RAW DATA'!$E828,"YES","NO")</f>
        <v>NO</v>
      </c>
      <c r="U828" s="95" t="str">
        <f>IF(('RAW DATA'!$D828-'RAW DATA'!$M828)&lt;=5,"YES","NO")</f>
        <v>YES</v>
      </c>
    </row>
    <row r="829" spans="1:21" x14ac:dyDescent="0.25">
      <c r="A829" s="77">
        <v>71</v>
      </c>
      <c r="B829" s="74">
        <v>5282893329</v>
      </c>
      <c r="C829" s="76">
        <v>45785</v>
      </c>
      <c r="D829" s="76">
        <v>45761.698236312768</v>
      </c>
      <c r="E829" s="76">
        <v>45785</v>
      </c>
      <c r="F829" s="74">
        <v>250628237</v>
      </c>
      <c r="G829" s="82">
        <v>5287</v>
      </c>
      <c r="H829" s="102" t="s">
        <v>14</v>
      </c>
      <c r="I829" s="83">
        <v>7730426924</v>
      </c>
      <c r="J829" s="84">
        <v>45818</v>
      </c>
      <c r="K829" s="74" t="s">
        <v>15</v>
      </c>
      <c r="L829" s="74" t="s">
        <v>134</v>
      </c>
      <c r="M829" s="76">
        <v>45758.625</v>
      </c>
      <c r="N829" s="76">
        <v>45791.75</v>
      </c>
      <c r="O829" s="73">
        <f t="shared" si="79"/>
        <v>4</v>
      </c>
      <c r="P829" s="73">
        <f>MONTH('RAW DATA'!$J829)</f>
        <v>6</v>
      </c>
      <c r="Q829" s="73" t="str">
        <f t="shared" si="80"/>
        <v>ICB</v>
      </c>
      <c r="R829" s="75" t="str">
        <f t="shared" si="81"/>
        <v>CHINA</v>
      </c>
      <c r="S829" s="74" t="str">
        <f>IF(OR('RAW DATA'!$D829="",'RAW DATA'!$C829='RAW DATA'!$D829),"NO",IF('RAW DATA'!$C829&lt;'RAW DATA'!$D829,"YES","NO"))</f>
        <v>NO</v>
      </c>
      <c r="T829" s="75" t="str">
        <f>IF('RAW DATA'!$D829='RAW DATA'!$E829,"YES","NO")</f>
        <v>NO</v>
      </c>
      <c r="U829" s="73" t="str">
        <f>IF(('RAW DATA'!$D829-'RAW DATA'!$M829)&lt;=5,"YES","NO")</f>
        <v>YES</v>
      </c>
    </row>
    <row r="830" spans="1:21" x14ac:dyDescent="0.25">
      <c r="A830" s="89">
        <v>71</v>
      </c>
      <c r="B830" s="90">
        <v>5282893330</v>
      </c>
      <c r="C830" s="91">
        <v>45785</v>
      </c>
      <c r="D830" s="91">
        <v>45761.617281063518</v>
      </c>
      <c r="E830" s="91">
        <v>45785</v>
      </c>
      <c r="F830" s="90">
        <v>251282739</v>
      </c>
      <c r="G830" s="92">
        <v>2723</v>
      </c>
      <c r="H830" s="101" t="s">
        <v>14</v>
      </c>
      <c r="I830" s="93">
        <v>7730426924</v>
      </c>
      <c r="J830" s="94">
        <v>45818</v>
      </c>
      <c r="K830" s="90" t="s">
        <v>15</v>
      </c>
      <c r="L830" s="90" t="s">
        <v>134</v>
      </c>
      <c r="M830" s="91">
        <v>45758.625</v>
      </c>
      <c r="N830" s="91">
        <v>45791.75</v>
      </c>
      <c r="O830" s="95">
        <f t="shared" si="79"/>
        <v>4</v>
      </c>
      <c r="P830" s="95">
        <f>MONTH('RAW DATA'!$J830)</f>
        <v>6</v>
      </c>
      <c r="Q830" s="95" t="str">
        <f t="shared" si="80"/>
        <v>ICB</v>
      </c>
      <c r="R830" s="96" t="str">
        <f t="shared" si="81"/>
        <v>CHINA</v>
      </c>
      <c r="S830" s="90" t="str">
        <f>IF(OR('RAW DATA'!$D830="",'RAW DATA'!$C830='RAW DATA'!$D830),"NO",IF('RAW DATA'!$C830&lt;'RAW DATA'!$D830,"YES","NO"))</f>
        <v>NO</v>
      </c>
      <c r="T830" s="96" t="str">
        <f>IF('RAW DATA'!$D830='RAW DATA'!$E830,"YES","NO")</f>
        <v>NO</v>
      </c>
      <c r="U830" s="95" t="str">
        <f>IF(('RAW DATA'!$D830-'RAW DATA'!$M830)&lt;=5,"YES","NO")</f>
        <v>YES</v>
      </c>
    </row>
    <row r="831" spans="1:21" x14ac:dyDescent="0.25">
      <c r="A831" s="77">
        <v>71</v>
      </c>
      <c r="B831" s="74">
        <v>5282893331</v>
      </c>
      <c r="C831" s="76">
        <v>45785</v>
      </c>
      <c r="D831" s="76">
        <v>45761.698236027529</v>
      </c>
      <c r="E831" s="76">
        <v>45785</v>
      </c>
      <c r="F831" s="74">
        <v>250628237</v>
      </c>
      <c r="G831" s="82">
        <v>3726</v>
      </c>
      <c r="H831" s="102" t="s">
        <v>14</v>
      </c>
      <c r="I831" s="83">
        <v>7730426924</v>
      </c>
      <c r="J831" s="84">
        <v>45818</v>
      </c>
      <c r="K831" s="74" t="s">
        <v>15</v>
      </c>
      <c r="L831" s="74" t="s">
        <v>134</v>
      </c>
      <c r="M831" s="76">
        <v>45758.625</v>
      </c>
      <c r="N831" s="76">
        <v>45791.75</v>
      </c>
      <c r="O831" s="73">
        <f t="shared" si="79"/>
        <v>4</v>
      </c>
      <c r="P831" s="73">
        <f>MONTH('RAW DATA'!$J831)</f>
        <v>6</v>
      </c>
      <c r="Q831" s="73" t="str">
        <f t="shared" si="80"/>
        <v>ICB</v>
      </c>
      <c r="R831" s="75" t="str">
        <f t="shared" si="81"/>
        <v>CHINA</v>
      </c>
      <c r="S831" s="74" t="str">
        <f>IF(OR('RAW DATA'!$D831="",'RAW DATA'!$C831='RAW DATA'!$D831),"NO",IF('RAW DATA'!$C831&lt;'RAW DATA'!$D831,"YES","NO"))</f>
        <v>NO</v>
      </c>
      <c r="T831" s="75" t="str">
        <f>IF('RAW DATA'!$D831='RAW DATA'!$E831,"YES","NO")</f>
        <v>NO</v>
      </c>
      <c r="U831" s="73" t="str">
        <f>IF(('RAW DATA'!$D831-'RAW DATA'!$M831)&lt;=5,"YES","NO")</f>
        <v>YES</v>
      </c>
    </row>
    <row r="832" spans="1:21" x14ac:dyDescent="0.25">
      <c r="A832" s="89">
        <v>71</v>
      </c>
      <c r="B832" s="90">
        <v>5282896182</v>
      </c>
      <c r="C832" s="91">
        <v>45785</v>
      </c>
      <c r="D832" s="91">
        <v>45761.698236953016</v>
      </c>
      <c r="E832" s="91">
        <v>45785</v>
      </c>
      <c r="F832" s="90">
        <v>250628237</v>
      </c>
      <c r="G832" s="92">
        <v>2445</v>
      </c>
      <c r="H832" s="101" t="s">
        <v>14</v>
      </c>
      <c r="I832" s="93">
        <v>7730426924</v>
      </c>
      <c r="J832" s="94">
        <v>45818</v>
      </c>
      <c r="K832" s="90" t="s">
        <v>15</v>
      </c>
      <c r="L832" s="90" t="s">
        <v>134</v>
      </c>
      <c r="M832" s="91">
        <v>45758.625</v>
      </c>
      <c r="N832" s="91">
        <v>45791.75</v>
      </c>
      <c r="O832" s="95">
        <f t="shared" si="79"/>
        <v>4</v>
      </c>
      <c r="P832" s="95">
        <f>MONTH('RAW DATA'!$J832)</f>
        <v>6</v>
      </c>
      <c r="Q832" s="95" t="str">
        <f t="shared" si="80"/>
        <v>ICB</v>
      </c>
      <c r="R832" s="96" t="str">
        <f t="shared" si="81"/>
        <v>CHINA</v>
      </c>
      <c r="S832" s="90" t="str">
        <f>IF(OR('RAW DATA'!$D832="",'RAW DATA'!$C832='RAW DATA'!$D832),"NO",IF('RAW DATA'!$C832&lt;'RAW DATA'!$D832,"YES","NO"))</f>
        <v>NO</v>
      </c>
      <c r="T832" s="96" t="str">
        <f>IF('RAW DATA'!$D832='RAW DATA'!$E832,"YES","NO")</f>
        <v>NO</v>
      </c>
      <c r="U832" s="95" t="str">
        <f>IF(('RAW DATA'!$D832-'RAW DATA'!$M832)&lt;=5,"YES","NO")</f>
        <v>YES</v>
      </c>
    </row>
    <row r="833" spans="1:21" x14ac:dyDescent="0.25">
      <c r="A833" s="77">
        <v>71</v>
      </c>
      <c r="B833" s="74">
        <v>5282896183</v>
      </c>
      <c r="C833" s="76">
        <v>45785</v>
      </c>
      <c r="D833" s="76">
        <v>45761.698236067961</v>
      </c>
      <c r="E833" s="76">
        <v>45785</v>
      </c>
      <c r="F833" s="74">
        <v>250628237</v>
      </c>
      <c r="G833" s="82">
        <v>12788</v>
      </c>
      <c r="H833" s="102" t="s">
        <v>14</v>
      </c>
      <c r="I833" s="83">
        <v>7730426924</v>
      </c>
      <c r="J833" s="84">
        <v>45818</v>
      </c>
      <c r="K833" s="74" t="s">
        <v>15</v>
      </c>
      <c r="L833" s="74" t="s">
        <v>134</v>
      </c>
      <c r="M833" s="76">
        <v>45758.625</v>
      </c>
      <c r="N833" s="76">
        <v>45791.75</v>
      </c>
      <c r="O833" s="73">
        <f t="shared" si="79"/>
        <v>4</v>
      </c>
      <c r="P833" s="73">
        <f>MONTH('RAW DATA'!$J833)</f>
        <v>6</v>
      </c>
      <c r="Q833" s="73" t="str">
        <f t="shared" si="80"/>
        <v>ICB</v>
      </c>
      <c r="R833" s="75" t="str">
        <f t="shared" si="81"/>
        <v>CHINA</v>
      </c>
      <c r="S833" s="74" t="str">
        <f>IF(OR('RAW DATA'!$D833="",'RAW DATA'!$C833='RAW DATA'!$D833),"NO",IF('RAW DATA'!$C833&lt;'RAW DATA'!$D833,"YES","NO"))</f>
        <v>NO</v>
      </c>
      <c r="T833" s="75" t="str">
        <f>IF('RAW DATA'!$D833='RAW DATA'!$E833,"YES","NO")</f>
        <v>NO</v>
      </c>
      <c r="U833" s="73" t="str">
        <f>IF(('RAW DATA'!$D833-'RAW DATA'!$M833)&lt;=5,"YES","NO")</f>
        <v>YES</v>
      </c>
    </row>
    <row r="834" spans="1:21" x14ac:dyDescent="0.25">
      <c r="A834" s="89">
        <v>71</v>
      </c>
      <c r="B834" s="90">
        <v>5282896185</v>
      </c>
      <c r="C834" s="91">
        <v>45785</v>
      </c>
      <c r="D834" s="91">
        <v>45761.698236002492</v>
      </c>
      <c r="E834" s="91">
        <v>45785</v>
      </c>
      <c r="F834" s="90">
        <v>250628237</v>
      </c>
      <c r="G834" s="92">
        <v>1027</v>
      </c>
      <c r="H834" s="101" t="s">
        <v>14</v>
      </c>
      <c r="I834" s="93">
        <v>7730426924</v>
      </c>
      <c r="J834" s="94">
        <v>45818</v>
      </c>
      <c r="K834" s="90" t="s">
        <v>15</v>
      </c>
      <c r="L834" s="90" t="s">
        <v>134</v>
      </c>
      <c r="M834" s="91">
        <v>45758.625</v>
      </c>
      <c r="N834" s="91">
        <v>45791.75</v>
      </c>
      <c r="O834" s="95">
        <f t="shared" si="79"/>
        <v>4</v>
      </c>
      <c r="P834" s="95">
        <f>MONTH('RAW DATA'!$J834)</f>
        <v>6</v>
      </c>
      <c r="Q834" s="95" t="str">
        <f t="shared" si="80"/>
        <v>ICB</v>
      </c>
      <c r="R834" s="96" t="str">
        <f t="shared" si="81"/>
        <v>CHINA</v>
      </c>
      <c r="S834" s="90" t="str">
        <f>IF(OR('RAW DATA'!$D834="",'RAW DATA'!$C834='RAW DATA'!$D834),"NO",IF('RAW DATA'!$C834&lt;'RAW DATA'!$D834,"YES","NO"))</f>
        <v>NO</v>
      </c>
      <c r="T834" s="96" t="str">
        <f>IF('RAW DATA'!$D834='RAW DATA'!$E834,"YES","NO")</f>
        <v>NO</v>
      </c>
      <c r="U834" s="95" t="str">
        <f>IF(('RAW DATA'!$D834-'RAW DATA'!$M834)&lt;=5,"YES","NO")</f>
        <v>YES</v>
      </c>
    </row>
    <row r="835" spans="1:21" x14ac:dyDescent="0.25">
      <c r="A835" s="77">
        <v>515</v>
      </c>
      <c r="B835" s="74">
        <v>5547629068</v>
      </c>
      <c r="C835" s="76">
        <v>45779</v>
      </c>
      <c r="D835" s="76">
        <v>45763</v>
      </c>
      <c r="E835" s="76">
        <v>45779</v>
      </c>
      <c r="F835" s="74">
        <v>249895998</v>
      </c>
      <c r="G835" s="82">
        <v>989</v>
      </c>
      <c r="H835" s="102" t="s">
        <v>14</v>
      </c>
      <c r="I835" s="83">
        <v>7730425679</v>
      </c>
      <c r="J835" s="84">
        <v>45810</v>
      </c>
      <c r="K835" s="74" t="s">
        <v>15</v>
      </c>
      <c r="L835" s="74" t="s">
        <v>135</v>
      </c>
      <c r="M835" s="76">
        <v>45760</v>
      </c>
      <c r="N835" s="76">
        <v>45794</v>
      </c>
      <c r="O835" s="73">
        <f t="shared" si="79"/>
        <v>4</v>
      </c>
      <c r="P835" s="73">
        <f>MONTH('RAW DATA'!$J835)</f>
        <v>6</v>
      </c>
      <c r="Q835" s="73" t="str">
        <f t="shared" si="80"/>
        <v>ICB</v>
      </c>
      <c r="R835" s="75" t="str">
        <f t="shared" si="81"/>
        <v>CHINA</v>
      </c>
      <c r="S835" s="74" t="str">
        <f>IF(OR('RAW DATA'!$D835="",'RAW DATA'!$C835='RAW DATA'!$D835),"NO",IF('RAW DATA'!$C835&lt;'RAW DATA'!$D835,"YES","NO"))</f>
        <v>NO</v>
      </c>
      <c r="T835" s="75" t="str">
        <f>IF('RAW DATA'!$D835='RAW DATA'!$E835,"YES","NO")</f>
        <v>NO</v>
      </c>
      <c r="U835" s="73" t="str">
        <f>IF(('RAW DATA'!$D835-'RAW DATA'!$M835)&lt;=5,"YES","NO")</f>
        <v>YES</v>
      </c>
    </row>
    <row r="836" spans="1:21" x14ac:dyDescent="0.25">
      <c r="A836" s="89">
        <v>515</v>
      </c>
      <c r="B836" s="90">
        <v>5547639283</v>
      </c>
      <c r="C836" s="91">
        <v>45779</v>
      </c>
      <c r="D836" s="91">
        <v>45769</v>
      </c>
      <c r="E836" s="91">
        <v>45779</v>
      </c>
      <c r="F836" s="90">
        <v>249895998</v>
      </c>
      <c r="G836" s="92">
        <v>817</v>
      </c>
      <c r="H836" s="101" t="s">
        <v>14</v>
      </c>
      <c r="I836" s="93">
        <v>7730425679</v>
      </c>
      <c r="J836" s="94">
        <v>45810</v>
      </c>
      <c r="K836" s="90" t="s">
        <v>15</v>
      </c>
      <c r="L836" s="90" t="s">
        <v>135</v>
      </c>
      <c r="M836" s="91">
        <v>45760</v>
      </c>
      <c r="N836" s="91">
        <v>45794</v>
      </c>
      <c r="O836" s="95">
        <f t="shared" ref="O836:O873" si="82">IF(D836="", "", IF(YEAR(D836)=2024, "", MONTH(D836)))</f>
        <v>4</v>
      </c>
      <c r="P836" s="95">
        <f>MONTH('RAW DATA'!$J836)</f>
        <v>6</v>
      </c>
      <c r="Q836" s="95" t="str">
        <f t="shared" ref="Q836:Q873" si="83">IF(OR(A836=71,A836=1595,A836=1588,A836=1594,A836=3547,A836=1571,A836=1538,A836=1570,A836=1569,A836=1590,A836=1591,A836=1589,A836=515,A836=1572,A836=3546,A836=1592,A836=3548,A836=122,A836=10171,A836=40,A836=35,A836=95,A836=381,A836=136,A836=375),"ICB","Vendor")</f>
        <v>ICB</v>
      </c>
      <c r="R836" s="96" t="str">
        <f t="shared" ref="R836:R873" si="84">IF(OR(A836=71,A836=515,A836=1592,A836=1589,A836=1591,A836=1571,A836=1572),"CHINA",IF(A836=35,"POLAND",
IF(A836=10171,"VIETNAM",
IF(A836=381,"TURKEY",
IF(A836=375,"CAMBODIA",
IF(A836=40,"AUSTRALIA",""))))))</f>
        <v>CHINA</v>
      </c>
      <c r="S836" s="90" t="str">
        <f>IF(OR('RAW DATA'!$D836="",'RAW DATA'!$C836='RAW DATA'!$D836),"NO",IF('RAW DATA'!$C836&lt;'RAW DATA'!$D836,"YES","NO"))</f>
        <v>NO</v>
      </c>
      <c r="T836" s="96" t="str">
        <f>IF('RAW DATA'!$D836='RAW DATA'!$E836,"YES","NO")</f>
        <v>NO</v>
      </c>
      <c r="U836" s="95" t="str">
        <f>IF(('RAW DATA'!$D836-'RAW DATA'!$M836)&lt;=5,"YES","NO")</f>
        <v>NO</v>
      </c>
    </row>
    <row r="837" spans="1:21" x14ac:dyDescent="0.25">
      <c r="A837" s="77">
        <v>71</v>
      </c>
      <c r="B837" s="74">
        <v>5282882723</v>
      </c>
      <c r="C837" s="76">
        <v>45785</v>
      </c>
      <c r="D837" s="76">
        <v>45755</v>
      </c>
      <c r="E837" s="76">
        <v>45785</v>
      </c>
      <c r="F837" s="74">
        <v>250721799</v>
      </c>
      <c r="G837" s="82">
        <v>1194</v>
      </c>
      <c r="H837" s="102" t="s">
        <v>14</v>
      </c>
      <c r="I837" s="83">
        <v>7730425679</v>
      </c>
      <c r="J837" s="84">
        <v>45810</v>
      </c>
      <c r="K837" s="74" t="s">
        <v>15</v>
      </c>
      <c r="L837" s="74" t="s">
        <v>135</v>
      </c>
      <c r="M837" s="76">
        <v>45752.625</v>
      </c>
      <c r="N837" s="76">
        <v>45794.25</v>
      </c>
      <c r="O837" s="73">
        <f t="shared" si="82"/>
        <v>4</v>
      </c>
      <c r="P837" s="73">
        <f>MONTH('RAW DATA'!$J837)</f>
        <v>6</v>
      </c>
      <c r="Q837" s="73" t="str">
        <f t="shared" si="83"/>
        <v>ICB</v>
      </c>
      <c r="R837" s="75" t="str">
        <f t="shared" si="84"/>
        <v>CHINA</v>
      </c>
      <c r="S837" s="74" t="str">
        <f>IF(OR('RAW DATA'!$D837="",'RAW DATA'!$C837='RAW DATA'!$D837),"NO",IF('RAW DATA'!$C837&lt;'RAW DATA'!$D837,"YES","NO"))</f>
        <v>NO</v>
      </c>
      <c r="T837" s="75" t="str">
        <f>IF('RAW DATA'!$D837='RAW DATA'!$E837,"YES","NO")</f>
        <v>NO</v>
      </c>
      <c r="U837" s="73" t="str">
        <f>IF(('RAW DATA'!$D837-'RAW DATA'!$M837)&lt;=5,"YES","NO")</f>
        <v>YES</v>
      </c>
    </row>
    <row r="838" spans="1:21" x14ac:dyDescent="0.25">
      <c r="A838" s="89">
        <v>71</v>
      </c>
      <c r="B838" s="90">
        <v>5282890644</v>
      </c>
      <c r="C838" s="91">
        <v>45785</v>
      </c>
      <c r="D838" s="91">
        <v>45760.727554670528</v>
      </c>
      <c r="E838" s="91">
        <v>45785</v>
      </c>
      <c r="F838" s="90">
        <v>251494075</v>
      </c>
      <c r="G838" s="92">
        <v>3239</v>
      </c>
      <c r="H838" s="101" t="s">
        <v>14</v>
      </c>
      <c r="I838" s="93">
        <v>7730425679</v>
      </c>
      <c r="J838" s="94">
        <v>45810</v>
      </c>
      <c r="K838" s="90" t="s">
        <v>15</v>
      </c>
      <c r="L838" s="90" t="s">
        <v>135</v>
      </c>
      <c r="M838" s="91">
        <v>45756.604166666664</v>
      </c>
      <c r="N838" s="91">
        <v>45794.875</v>
      </c>
      <c r="O838" s="95">
        <f t="shared" si="82"/>
        <v>4</v>
      </c>
      <c r="P838" s="95">
        <f>MONTH('RAW DATA'!$J838)</f>
        <v>6</v>
      </c>
      <c r="Q838" s="95" t="str">
        <f t="shared" si="83"/>
        <v>ICB</v>
      </c>
      <c r="R838" s="96" t="str">
        <f t="shared" si="84"/>
        <v>CHINA</v>
      </c>
      <c r="S838" s="90" t="str">
        <f>IF(OR('RAW DATA'!$D838="",'RAW DATA'!$C838='RAW DATA'!$D838),"NO",IF('RAW DATA'!$C838&lt;'RAW DATA'!$D838,"YES","NO"))</f>
        <v>NO</v>
      </c>
      <c r="T838" s="96" t="str">
        <f>IF('RAW DATA'!$D838='RAW DATA'!$E838,"YES","NO")</f>
        <v>NO</v>
      </c>
      <c r="U838" s="95" t="str">
        <f>IF(('RAW DATA'!$D838-'RAW DATA'!$M838)&lt;=5,"YES","NO")</f>
        <v>YES</v>
      </c>
    </row>
    <row r="839" spans="1:21" x14ac:dyDescent="0.25">
      <c r="A839" s="77">
        <v>71</v>
      </c>
      <c r="B839" s="74">
        <v>5282890646</v>
      </c>
      <c r="C839" s="76">
        <v>45785</v>
      </c>
      <c r="D839" s="76">
        <v>45760.728342401286</v>
      </c>
      <c r="E839" s="76">
        <v>45785</v>
      </c>
      <c r="F839" s="74">
        <v>251494075</v>
      </c>
      <c r="G839" s="82">
        <v>21008</v>
      </c>
      <c r="H839" s="102" t="s">
        <v>14</v>
      </c>
      <c r="I839" s="83">
        <v>7730425679</v>
      </c>
      <c r="J839" s="84">
        <v>45810</v>
      </c>
      <c r="K839" s="74" t="s">
        <v>15</v>
      </c>
      <c r="L839" s="74" t="s">
        <v>135</v>
      </c>
      <c r="M839" s="76">
        <v>45756.604166666664</v>
      </c>
      <c r="N839" s="76">
        <v>45794.875</v>
      </c>
      <c r="O839" s="73">
        <f t="shared" si="82"/>
        <v>4</v>
      </c>
      <c r="P839" s="73">
        <f>MONTH('RAW DATA'!$J839)</f>
        <v>6</v>
      </c>
      <c r="Q839" s="73" t="str">
        <f t="shared" si="83"/>
        <v>ICB</v>
      </c>
      <c r="R839" s="75" t="str">
        <f t="shared" si="84"/>
        <v>CHINA</v>
      </c>
      <c r="S839" s="74" t="str">
        <f>IF(OR('RAW DATA'!$D839="",'RAW DATA'!$C839='RAW DATA'!$D839),"NO",IF('RAW DATA'!$C839&lt;'RAW DATA'!$D839,"YES","NO"))</f>
        <v>NO</v>
      </c>
      <c r="T839" s="75" t="str">
        <f>IF('RAW DATA'!$D839='RAW DATA'!$E839,"YES","NO")</f>
        <v>NO</v>
      </c>
      <c r="U839" s="73" t="str">
        <f>IF(('RAW DATA'!$D839-'RAW DATA'!$M839)&lt;=5,"YES","NO")</f>
        <v>YES</v>
      </c>
    </row>
    <row r="840" spans="1:21" x14ac:dyDescent="0.25">
      <c r="A840" s="89">
        <v>71</v>
      </c>
      <c r="B840" s="90">
        <v>5282890628</v>
      </c>
      <c r="C840" s="91">
        <v>45785</v>
      </c>
      <c r="D840" s="91">
        <v>45760.673832741435</v>
      </c>
      <c r="E840" s="91">
        <v>45785</v>
      </c>
      <c r="F840" s="90">
        <v>251964294</v>
      </c>
      <c r="G840" s="92">
        <v>1875</v>
      </c>
      <c r="H840" s="101" t="s">
        <v>14</v>
      </c>
      <c r="I840" s="93">
        <v>7730425679</v>
      </c>
      <c r="J840" s="94">
        <v>45810</v>
      </c>
      <c r="K840" s="90" t="s">
        <v>15</v>
      </c>
      <c r="L840" s="90" t="s">
        <v>135</v>
      </c>
      <c r="M840" s="91">
        <v>45756.5</v>
      </c>
      <c r="N840" s="91">
        <v>45796.416666666664</v>
      </c>
      <c r="O840" s="95">
        <f t="shared" si="82"/>
        <v>4</v>
      </c>
      <c r="P840" s="95">
        <f>MONTH('RAW DATA'!$J840)</f>
        <v>6</v>
      </c>
      <c r="Q840" s="95" t="str">
        <f t="shared" si="83"/>
        <v>ICB</v>
      </c>
      <c r="R840" s="96" t="str">
        <f t="shared" si="84"/>
        <v>CHINA</v>
      </c>
      <c r="S840" s="90" t="str">
        <f>IF(OR('RAW DATA'!$D840="",'RAW DATA'!$C840='RAW DATA'!$D840),"NO",IF('RAW DATA'!$C840&lt;'RAW DATA'!$D840,"YES","NO"))</f>
        <v>NO</v>
      </c>
      <c r="T840" s="96" t="str">
        <f>IF('RAW DATA'!$D840='RAW DATA'!$E840,"YES","NO")</f>
        <v>NO</v>
      </c>
      <c r="U840" s="95" t="str">
        <f>IF(('RAW DATA'!$D840-'RAW DATA'!$M840)&lt;=5,"YES","NO")</f>
        <v>YES</v>
      </c>
    </row>
    <row r="841" spans="1:21" x14ac:dyDescent="0.25">
      <c r="A841" s="77">
        <v>10171</v>
      </c>
      <c r="B841" s="74">
        <v>5481582757</v>
      </c>
      <c r="C841" s="76">
        <v>45771</v>
      </c>
      <c r="D841" s="76">
        <v>45772</v>
      </c>
      <c r="E841" s="76">
        <v>45771</v>
      </c>
      <c r="F841" s="74">
        <v>247920876</v>
      </c>
      <c r="G841" s="82">
        <v>2700</v>
      </c>
      <c r="H841" s="102" t="s">
        <v>14</v>
      </c>
      <c r="I841" s="83">
        <v>7730425679</v>
      </c>
      <c r="J841" s="84">
        <v>45810</v>
      </c>
      <c r="K841" s="74" t="s">
        <v>15</v>
      </c>
      <c r="L841" s="74" t="s">
        <v>135</v>
      </c>
      <c r="M841" s="76">
        <v>45768</v>
      </c>
      <c r="N841" s="76">
        <v>45798</v>
      </c>
      <c r="O841" s="73">
        <f t="shared" si="82"/>
        <v>4</v>
      </c>
      <c r="P841" s="73">
        <f>MONTH('RAW DATA'!$J841)</f>
        <v>6</v>
      </c>
      <c r="Q841" s="73" t="str">
        <f t="shared" si="83"/>
        <v>ICB</v>
      </c>
      <c r="R841" s="75" t="str">
        <f t="shared" si="84"/>
        <v>VIETNAM</v>
      </c>
      <c r="S841" s="74" t="str">
        <f>IF(OR('RAW DATA'!$D841="",'RAW DATA'!$C841='RAW DATA'!$D841),"NO",IF('RAW DATA'!$C841&lt;'RAW DATA'!$D841,"YES","NO"))</f>
        <v>YES</v>
      </c>
      <c r="T841" s="75" t="str">
        <f>IF('RAW DATA'!$D841='RAW DATA'!$E841,"YES","NO")</f>
        <v>NO</v>
      </c>
      <c r="U841" s="73" t="str">
        <f>IF(('RAW DATA'!$D841-'RAW DATA'!$M841)&lt;=5,"YES","NO")</f>
        <v>YES</v>
      </c>
    </row>
    <row r="842" spans="1:21" x14ac:dyDescent="0.25">
      <c r="A842" s="89">
        <v>515</v>
      </c>
      <c r="B842" s="90">
        <v>5547629064</v>
      </c>
      <c r="C842" s="91">
        <v>45779</v>
      </c>
      <c r="D842" s="91">
        <v>45763</v>
      </c>
      <c r="E842" s="91">
        <v>45779</v>
      </c>
      <c r="F842" s="90">
        <v>249895997</v>
      </c>
      <c r="G842" s="92">
        <v>782</v>
      </c>
      <c r="H842" s="101" t="s">
        <v>14</v>
      </c>
      <c r="I842" s="93">
        <v>7730425679</v>
      </c>
      <c r="J842" s="94">
        <v>45810</v>
      </c>
      <c r="K842" s="90" t="s">
        <v>15</v>
      </c>
      <c r="L842" s="90" t="s">
        <v>135</v>
      </c>
      <c r="M842" s="91">
        <v>45760</v>
      </c>
      <c r="N842" s="91">
        <v>45798</v>
      </c>
      <c r="O842" s="95">
        <f t="shared" si="82"/>
        <v>4</v>
      </c>
      <c r="P842" s="95">
        <f>MONTH('RAW DATA'!$J842)</f>
        <v>6</v>
      </c>
      <c r="Q842" s="95" t="str">
        <f t="shared" si="83"/>
        <v>ICB</v>
      </c>
      <c r="R842" s="96" t="str">
        <f t="shared" si="84"/>
        <v>CHINA</v>
      </c>
      <c r="S842" s="90" t="str">
        <f>IF(OR('RAW DATA'!$D842="",'RAW DATA'!$C842='RAW DATA'!$D842),"NO",IF('RAW DATA'!$C842&lt;'RAW DATA'!$D842,"YES","NO"))</f>
        <v>NO</v>
      </c>
      <c r="T842" s="96" t="str">
        <f>IF('RAW DATA'!$D842='RAW DATA'!$E842,"YES","NO")</f>
        <v>NO</v>
      </c>
      <c r="U842" s="95" t="str">
        <f>IF(('RAW DATA'!$D842-'RAW DATA'!$M842)&lt;=5,"YES","NO")</f>
        <v>YES</v>
      </c>
    </row>
    <row r="843" spans="1:21" x14ac:dyDescent="0.25">
      <c r="A843" s="77">
        <v>515</v>
      </c>
      <c r="B843" s="74">
        <v>5547629065</v>
      </c>
      <c r="C843" s="76">
        <v>45779</v>
      </c>
      <c r="D843" s="76">
        <v>45763</v>
      </c>
      <c r="E843" s="76">
        <v>45779</v>
      </c>
      <c r="F843" s="74">
        <v>249895997</v>
      </c>
      <c r="G843" s="82">
        <v>2523</v>
      </c>
      <c r="H843" s="102" t="s">
        <v>14</v>
      </c>
      <c r="I843" s="83">
        <v>7730425679</v>
      </c>
      <c r="J843" s="84">
        <v>45810</v>
      </c>
      <c r="K843" s="74" t="s">
        <v>15</v>
      </c>
      <c r="L843" s="74" t="s">
        <v>135</v>
      </c>
      <c r="M843" s="76">
        <v>45760</v>
      </c>
      <c r="N843" s="76">
        <v>45798</v>
      </c>
      <c r="O843" s="73">
        <f t="shared" si="82"/>
        <v>4</v>
      </c>
      <c r="P843" s="73">
        <f>MONTH('RAW DATA'!$J843)</f>
        <v>6</v>
      </c>
      <c r="Q843" s="73" t="str">
        <f t="shared" si="83"/>
        <v>ICB</v>
      </c>
      <c r="R843" s="75" t="str">
        <f t="shared" si="84"/>
        <v>CHINA</v>
      </c>
      <c r="S843" s="74" t="str">
        <f>IF(OR('RAW DATA'!$D843="",'RAW DATA'!$C843='RAW DATA'!$D843),"NO",IF('RAW DATA'!$C843&lt;'RAW DATA'!$D843,"YES","NO"))</f>
        <v>NO</v>
      </c>
      <c r="T843" s="75" t="str">
        <f>IF('RAW DATA'!$D843='RAW DATA'!$E843,"YES","NO")</f>
        <v>NO</v>
      </c>
      <c r="U843" s="73" t="str">
        <f>IF(('RAW DATA'!$D843-'RAW DATA'!$M843)&lt;=5,"YES","NO")</f>
        <v>YES</v>
      </c>
    </row>
    <row r="844" spans="1:21" x14ac:dyDescent="0.25">
      <c r="A844" s="89">
        <v>515</v>
      </c>
      <c r="B844" s="90">
        <v>5547643392</v>
      </c>
      <c r="C844" s="91">
        <v>45779</v>
      </c>
      <c r="D844" s="91">
        <v>45772</v>
      </c>
      <c r="E844" s="91">
        <v>45779</v>
      </c>
      <c r="F844" s="90">
        <v>252116628</v>
      </c>
      <c r="G844" s="92">
        <v>7199</v>
      </c>
      <c r="H844" s="101" t="s">
        <v>14</v>
      </c>
      <c r="I844" s="93">
        <v>7730425679</v>
      </c>
      <c r="J844" s="94">
        <v>45810</v>
      </c>
      <c r="K844" s="90" t="s">
        <v>15</v>
      </c>
      <c r="L844" s="90" t="s">
        <v>135</v>
      </c>
      <c r="M844" s="91">
        <v>45767</v>
      </c>
      <c r="N844" s="91">
        <v>45798</v>
      </c>
      <c r="O844" s="95">
        <f t="shared" si="82"/>
        <v>4</v>
      </c>
      <c r="P844" s="95">
        <f>MONTH('RAW DATA'!$J844)</f>
        <v>6</v>
      </c>
      <c r="Q844" s="95" t="str">
        <f t="shared" si="83"/>
        <v>ICB</v>
      </c>
      <c r="R844" s="96" t="str">
        <f t="shared" si="84"/>
        <v>CHINA</v>
      </c>
      <c r="S844" s="90" t="str">
        <f>IF(OR('RAW DATA'!$D844="",'RAW DATA'!$C844='RAW DATA'!$D844),"NO",IF('RAW DATA'!$C844&lt;'RAW DATA'!$D844,"YES","NO"))</f>
        <v>NO</v>
      </c>
      <c r="T844" s="96" t="str">
        <f>IF('RAW DATA'!$D844='RAW DATA'!$E844,"YES","NO")</f>
        <v>NO</v>
      </c>
      <c r="U844" s="95" t="str">
        <f>IF(('RAW DATA'!$D844-'RAW DATA'!$M844)&lt;=5,"YES","NO")</f>
        <v>YES</v>
      </c>
    </row>
    <row r="845" spans="1:21" x14ac:dyDescent="0.25">
      <c r="A845" s="77">
        <v>515</v>
      </c>
      <c r="B845" s="74">
        <v>5547643393</v>
      </c>
      <c r="C845" s="76">
        <v>45779</v>
      </c>
      <c r="D845" s="76">
        <v>45772</v>
      </c>
      <c r="E845" s="76">
        <v>45779</v>
      </c>
      <c r="F845" s="74">
        <v>252116628</v>
      </c>
      <c r="G845" s="82">
        <v>884</v>
      </c>
      <c r="H845" s="102" t="s">
        <v>14</v>
      </c>
      <c r="I845" s="83">
        <v>7730425679</v>
      </c>
      <c r="J845" s="84">
        <v>45810</v>
      </c>
      <c r="K845" s="74" t="s">
        <v>15</v>
      </c>
      <c r="L845" s="74" t="s">
        <v>135</v>
      </c>
      <c r="M845" s="76">
        <v>45767</v>
      </c>
      <c r="N845" s="76">
        <v>45798</v>
      </c>
      <c r="O845" s="73">
        <f t="shared" si="82"/>
        <v>4</v>
      </c>
      <c r="P845" s="73">
        <f>MONTH('RAW DATA'!$J845)</f>
        <v>6</v>
      </c>
      <c r="Q845" s="73" t="str">
        <f t="shared" si="83"/>
        <v>ICB</v>
      </c>
      <c r="R845" s="75" t="str">
        <f t="shared" si="84"/>
        <v>CHINA</v>
      </c>
      <c r="S845" s="74" t="str">
        <f>IF(OR('RAW DATA'!$D845="",'RAW DATA'!$C845='RAW DATA'!$D845),"NO",IF('RAW DATA'!$C845&lt;'RAW DATA'!$D845,"YES","NO"))</f>
        <v>NO</v>
      </c>
      <c r="T845" s="75" t="str">
        <f>IF('RAW DATA'!$D845='RAW DATA'!$E845,"YES","NO")</f>
        <v>NO</v>
      </c>
      <c r="U845" s="73" t="str">
        <f>IF(('RAW DATA'!$D845-'RAW DATA'!$M845)&lt;=5,"YES","NO")</f>
        <v>YES</v>
      </c>
    </row>
    <row r="846" spans="1:21" x14ac:dyDescent="0.25">
      <c r="A846" s="89">
        <v>71</v>
      </c>
      <c r="B846" s="90">
        <v>5282909690</v>
      </c>
      <c r="C846" s="91">
        <v>45785</v>
      </c>
      <c r="D846" s="91">
        <v>45770</v>
      </c>
      <c r="E846" s="91">
        <v>45785</v>
      </c>
      <c r="F846" s="90">
        <v>251296115</v>
      </c>
      <c r="G846" s="92">
        <v>16474</v>
      </c>
      <c r="H846" s="101" t="s">
        <v>14</v>
      </c>
      <c r="I846" s="93">
        <v>7730425679</v>
      </c>
      <c r="J846" s="94">
        <v>45810</v>
      </c>
      <c r="K846" s="90" t="s">
        <v>15</v>
      </c>
      <c r="L846" s="90" t="s">
        <v>135</v>
      </c>
      <c r="M846" s="91">
        <v>45759.583333333336</v>
      </c>
      <c r="N846" s="91">
        <v>45798.25</v>
      </c>
      <c r="O846" s="95">
        <f t="shared" si="82"/>
        <v>4</v>
      </c>
      <c r="P846" s="95">
        <f>MONTH('RAW DATA'!$J846)</f>
        <v>6</v>
      </c>
      <c r="Q846" s="95" t="str">
        <f t="shared" si="83"/>
        <v>ICB</v>
      </c>
      <c r="R846" s="96" t="str">
        <f t="shared" si="84"/>
        <v>CHINA</v>
      </c>
      <c r="S846" s="90" t="str">
        <f>IF(OR('RAW DATA'!$D846="",'RAW DATA'!$C846='RAW DATA'!$D846),"NO",IF('RAW DATA'!$C846&lt;'RAW DATA'!$D846,"YES","NO"))</f>
        <v>NO</v>
      </c>
      <c r="T846" s="96" t="str">
        <f>IF('RAW DATA'!$D846='RAW DATA'!$E846,"YES","NO")</f>
        <v>NO</v>
      </c>
      <c r="U846" s="95" t="str">
        <f>IF(('RAW DATA'!$D846-'RAW DATA'!$M846)&lt;=5,"YES","NO")</f>
        <v>NO</v>
      </c>
    </row>
    <row r="847" spans="1:21" x14ac:dyDescent="0.25">
      <c r="A847" s="77">
        <v>71</v>
      </c>
      <c r="B847" s="74">
        <v>5282909795</v>
      </c>
      <c r="C847" s="76">
        <v>45785</v>
      </c>
      <c r="D847" s="76">
        <v>45770</v>
      </c>
      <c r="E847" s="76">
        <v>45785</v>
      </c>
      <c r="F847" s="74">
        <v>251296115</v>
      </c>
      <c r="G847" s="82">
        <v>2731</v>
      </c>
      <c r="H847" s="102" t="s">
        <v>14</v>
      </c>
      <c r="I847" s="83">
        <v>7730425679</v>
      </c>
      <c r="J847" s="84">
        <v>45810</v>
      </c>
      <c r="K847" s="74" t="s">
        <v>15</v>
      </c>
      <c r="L847" s="74" t="s">
        <v>135</v>
      </c>
      <c r="M847" s="76">
        <v>45759.583333333336</v>
      </c>
      <c r="N847" s="76">
        <v>45798.25</v>
      </c>
      <c r="O847" s="73">
        <f t="shared" si="82"/>
        <v>4</v>
      </c>
      <c r="P847" s="73">
        <f>MONTH('RAW DATA'!$J847)</f>
        <v>6</v>
      </c>
      <c r="Q847" s="73" t="str">
        <f t="shared" si="83"/>
        <v>ICB</v>
      </c>
      <c r="R847" s="75" t="str">
        <f t="shared" si="84"/>
        <v>CHINA</v>
      </c>
      <c r="S847" s="74" t="str">
        <f>IF(OR('RAW DATA'!$D847="",'RAW DATA'!$C847='RAW DATA'!$D847),"NO",IF('RAW DATA'!$C847&lt;'RAW DATA'!$D847,"YES","NO"))</f>
        <v>NO</v>
      </c>
      <c r="T847" s="75" t="str">
        <f>IF('RAW DATA'!$D847='RAW DATA'!$E847,"YES","NO")</f>
        <v>NO</v>
      </c>
      <c r="U847" s="73" t="str">
        <f>IF(('RAW DATA'!$D847-'RAW DATA'!$M847)&lt;=5,"YES","NO")</f>
        <v>NO</v>
      </c>
    </row>
    <row r="848" spans="1:21" x14ac:dyDescent="0.25">
      <c r="A848" s="89">
        <v>71</v>
      </c>
      <c r="B848" s="90">
        <v>5282917275</v>
      </c>
      <c r="C848" s="91">
        <v>45786</v>
      </c>
      <c r="D848" s="91">
        <v>45774</v>
      </c>
      <c r="E848" s="91">
        <v>45786</v>
      </c>
      <c r="F848" s="90">
        <v>251296115</v>
      </c>
      <c r="G848" s="92">
        <v>24578</v>
      </c>
      <c r="H848" s="101" t="s">
        <v>14</v>
      </c>
      <c r="I848" s="93">
        <v>7730425679</v>
      </c>
      <c r="J848" s="94">
        <v>45810</v>
      </c>
      <c r="K848" s="90" t="s">
        <v>15</v>
      </c>
      <c r="L848" s="90" t="s">
        <v>135</v>
      </c>
      <c r="M848" s="91">
        <v>45759.583333333336</v>
      </c>
      <c r="N848" s="91">
        <v>45798.25</v>
      </c>
      <c r="O848" s="95">
        <f t="shared" si="82"/>
        <v>4</v>
      </c>
      <c r="P848" s="95">
        <f>MONTH('RAW DATA'!$J848)</f>
        <v>6</v>
      </c>
      <c r="Q848" s="95" t="str">
        <f t="shared" si="83"/>
        <v>ICB</v>
      </c>
      <c r="R848" s="96" t="str">
        <f t="shared" si="84"/>
        <v>CHINA</v>
      </c>
      <c r="S848" s="90" t="str">
        <f>IF(OR('RAW DATA'!$D848="",'RAW DATA'!$C848='RAW DATA'!$D848),"NO",IF('RAW DATA'!$C848&lt;'RAW DATA'!$D848,"YES","NO"))</f>
        <v>NO</v>
      </c>
      <c r="T848" s="96" t="str">
        <f>IF('RAW DATA'!$D848='RAW DATA'!$E848,"YES","NO")</f>
        <v>NO</v>
      </c>
      <c r="U848" s="95" t="str">
        <f>IF(('RAW DATA'!$D848-'RAW DATA'!$M848)&lt;=5,"YES","NO")</f>
        <v>NO</v>
      </c>
    </row>
    <row r="849" spans="1:21" x14ac:dyDescent="0.25">
      <c r="A849" s="77">
        <v>71</v>
      </c>
      <c r="B849" s="74">
        <v>5282903504</v>
      </c>
      <c r="C849" s="76">
        <v>45785</v>
      </c>
      <c r="D849" s="76">
        <v>45768</v>
      </c>
      <c r="E849" s="76">
        <v>45785</v>
      </c>
      <c r="F849" s="74">
        <v>251345357</v>
      </c>
      <c r="G849" s="82">
        <v>29138</v>
      </c>
      <c r="H849" s="102" t="s">
        <v>14</v>
      </c>
      <c r="I849" s="83">
        <v>7730425679</v>
      </c>
      <c r="J849" s="84">
        <v>45810</v>
      </c>
      <c r="K849" s="74" t="s">
        <v>15</v>
      </c>
      <c r="L849" s="74" t="s">
        <v>135</v>
      </c>
      <c r="M849" s="76">
        <v>45765.625</v>
      </c>
      <c r="N849" s="76">
        <v>45798.75</v>
      </c>
      <c r="O849" s="73">
        <f t="shared" si="82"/>
        <v>4</v>
      </c>
      <c r="P849" s="73">
        <f>MONTH('RAW DATA'!$J849)</f>
        <v>6</v>
      </c>
      <c r="Q849" s="73" t="str">
        <f t="shared" si="83"/>
        <v>ICB</v>
      </c>
      <c r="R849" s="75" t="str">
        <f t="shared" si="84"/>
        <v>CHINA</v>
      </c>
      <c r="S849" s="74" t="str">
        <f>IF(OR('RAW DATA'!$D849="",'RAW DATA'!$C849='RAW DATA'!$D849),"NO",IF('RAW DATA'!$C849&lt;'RAW DATA'!$D849,"YES","NO"))</f>
        <v>NO</v>
      </c>
      <c r="T849" s="75" t="str">
        <f>IF('RAW DATA'!$D849='RAW DATA'!$E849,"YES","NO")</f>
        <v>NO</v>
      </c>
      <c r="U849" s="73" t="str">
        <f>IF(('RAW DATA'!$D849-'RAW DATA'!$M849)&lt;=5,"YES","NO")</f>
        <v>YES</v>
      </c>
    </row>
    <row r="850" spans="1:21" x14ac:dyDescent="0.25">
      <c r="A850" s="89">
        <v>71</v>
      </c>
      <c r="B850" s="90">
        <v>5282903636</v>
      </c>
      <c r="C850" s="91">
        <v>45785</v>
      </c>
      <c r="D850" s="91">
        <v>45768</v>
      </c>
      <c r="E850" s="91">
        <v>45785</v>
      </c>
      <c r="F850" s="90">
        <v>251345357</v>
      </c>
      <c r="G850" s="92">
        <v>16881</v>
      </c>
      <c r="H850" s="101" t="s">
        <v>14</v>
      </c>
      <c r="I850" s="93">
        <v>7730425679</v>
      </c>
      <c r="J850" s="94">
        <v>45810</v>
      </c>
      <c r="K850" s="90" t="s">
        <v>15</v>
      </c>
      <c r="L850" s="90" t="s">
        <v>135</v>
      </c>
      <c r="M850" s="91">
        <v>45765.625</v>
      </c>
      <c r="N850" s="91">
        <v>45798.75</v>
      </c>
      <c r="O850" s="95">
        <f t="shared" si="82"/>
        <v>4</v>
      </c>
      <c r="P850" s="95">
        <f>MONTH('RAW DATA'!$J850)</f>
        <v>6</v>
      </c>
      <c r="Q850" s="95" t="str">
        <f t="shared" si="83"/>
        <v>ICB</v>
      </c>
      <c r="R850" s="96" t="str">
        <f t="shared" si="84"/>
        <v>CHINA</v>
      </c>
      <c r="S850" s="90" t="str">
        <f>IF(OR('RAW DATA'!$D850="",'RAW DATA'!$C850='RAW DATA'!$D850),"NO",IF('RAW DATA'!$C850&lt;'RAW DATA'!$D850,"YES","NO"))</f>
        <v>NO</v>
      </c>
      <c r="T850" s="96" t="str">
        <f>IF('RAW DATA'!$D850='RAW DATA'!$E850,"YES","NO")</f>
        <v>NO</v>
      </c>
      <c r="U850" s="95" t="str">
        <f>IF(('RAW DATA'!$D850-'RAW DATA'!$M850)&lt;=5,"YES","NO")</f>
        <v>YES</v>
      </c>
    </row>
    <row r="851" spans="1:21" x14ac:dyDescent="0.25">
      <c r="A851" s="77">
        <v>71</v>
      </c>
      <c r="B851" s="74">
        <v>5282903638</v>
      </c>
      <c r="C851" s="76">
        <v>45785</v>
      </c>
      <c r="D851" s="76">
        <v>45768</v>
      </c>
      <c r="E851" s="76">
        <v>45785</v>
      </c>
      <c r="F851" s="74">
        <v>251345357</v>
      </c>
      <c r="G851" s="82">
        <v>2345</v>
      </c>
      <c r="H851" s="102" t="s">
        <v>14</v>
      </c>
      <c r="I851" s="83">
        <v>7730425679</v>
      </c>
      <c r="J851" s="84">
        <v>45810</v>
      </c>
      <c r="K851" s="74" t="s">
        <v>15</v>
      </c>
      <c r="L851" s="74" t="s">
        <v>135</v>
      </c>
      <c r="M851" s="76">
        <v>45765.625</v>
      </c>
      <c r="N851" s="76">
        <v>45798.75</v>
      </c>
      <c r="O851" s="73">
        <f t="shared" si="82"/>
        <v>4</v>
      </c>
      <c r="P851" s="73">
        <f>MONTH('RAW DATA'!$J851)</f>
        <v>6</v>
      </c>
      <c r="Q851" s="73" t="str">
        <f t="shared" si="83"/>
        <v>ICB</v>
      </c>
      <c r="R851" s="75" t="str">
        <f t="shared" si="84"/>
        <v>CHINA</v>
      </c>
      <c r="S851" s="74" t="str">
        <f>IF(OR('RAW DATA'!$D851="",'RAW DATA'!$C851='RAW DATA'!$D851),"NO",IF('RAW DATA'!$C851&lt;'RAW DATA'!$D851,"YES","NO"))</f>
        <v>NO</v>
      </c>
      <c r="T851" s="75" t="str">
        <f>IF('RAW DATA'!$D851='RAW DATA'!$E851,"YES","NO")</f>
        <v>NO</v>
      </c>
      <c r="U851" s="73" t="str">
        <f>IF(('RAW DATA'!$D851-'RAW DATA'!$M851)&lt;=5,"YES","NO")</f>
        <v>YES</v>
      </c>
    </row>
    <row r="852" spans="1:21" x14ac:dyDescent="0.25">
      <c r="A852" s="89">
        <v>71</v>
      </c>
      <c r="B852" s="90">
        <v>5282903639</v>
      </c>
      <c r="C852" s="91">
        <v>45785</v>
      </c>
      <c r="D852" s="91">
        <v>45768</v>
      </c>
      <c r="E852" s="91">
        <v>45785</v>
      </c>
      <c r="F852" s="90">
        <v>251345357</v>
      </c>
      <c r="G852" s="92">
        <v>1766</v>
      </c>
      <c r="H852" s="101" t="s">
        <v>14</v>
      </c>
      <c r="I852" s="93">
        <v>7730425679</v>
      </c>
      <c r="J852" s="94">
        <v>45810</v>
      </c>
      <c r="K852" s="90" t="s">
        <v>15</v>
      </c>
      <c r="L852" s="90" t="s">
        <v>135</v>
      </c>
      <c r="M852" s="91">
        <v>45765.625</v>
      </c>
      <c r="N852" s="91">
        <v>45798.75</v>
      </c>
      <c r="O852" s="95">
        <f t="shared" si="82"/>
        <v>4</v>
      </c>
      <c r="P852" s="95">
        <f>MONTH('RAW DATA'!$J852)</f>
        <v>6</v>
      </c>
      <c r="Q852" s="95" t="str">
        <f t="shared" si="83"/>
        <v>ICB</v>
      </c>
      <c r="R852" s="96" t="str">
        <f t="shared" si="84"/>
        <v>CHINA</v>
      </c>
      <c r="S852" s="90" t="str">
        <f>IF(OR('RAW DATA'!$D852="",'RAW DATA'!$C852='RAW DATA'!$D852),"NO",IF('RAW DATA'!$C852&lt;'RAW DATA'!$D852,"YES","NO"))</f>
        <v>NO</v>
      </c>
      <c r="T852" s="96" t="str">
        <f>IF('RAW DATA'!$D852='RAW DATA'!$E852,"YES","NO")</f>
        <v>NO</v>
      </c>
      <c r="U852" s="95" t="str">
        <f>IF(('RAW DATA'!$D852-'RAW DATA'!$M852)&lt;=5,"YES","NO")</f>
        <v>YES</v>
      </c>
    </row>
    <row r="853" spans="1:21" x14ac:dyDescent="0.25">
      <c r="A853" s="77">
        <v>71</v>
      </c>
      <c r="B853" s="74">
        <v>5282903640</v>
      </c>
      <c r="C853" s="76">
        <v>45785</v>
      </c>
      <c r="D853" s="76">
        <v>45768</v>
      </c>
      <c r="E853" s="76">
        <v>45785</v>
      </c>
      <c r="F853" s="74">
        <v>251345357</v>
      </c>
      <c r="G853" s="82">
        <v>2909</v>
      </c>
      <c r="H853" s="102" t="s">
        <v>14</v>
      </c>
      <c r="I853" s="83">
        <v>7730425679</v>
      </c>
      <c r="J853" s="84">
        <v>45810</v>
      </c>
      <c r="K853" s="74" t="s">
        <v>15</v>
      </c>
      <c r="L853" s="74" t="s">
        <v>135</v>
      </c>
      <c r="M853" s="76">
        <v>45765.625</v>
      </c>
      <c r="N853" s="76">
        <v>45798.75</v>
      </c>
      <c r="O853" s="73">
        <f t="shared" si="82"/>
        <v>4</v>
      </c>
      <c r="P853" s="73">
        <f>MONTH('RAW DATA'!$J853)</f>
        <v>6</v>
      </c>
      <c r="Q853" s="73" t="str">
        <f t="shared" si="83"/>
        <v>ICB</v>
      </c>
      <c r="R853" s="75" t="str">
        <f t="shared" si="84"/>
        <v>CHINA</v>
      </c>
      <c r="S853" s="74" t="str">
        <f>IF(OR('RAW DATA'!$D853="",'RAW DATA'!$C853='RAW DATA'!$D853),"NO",IF('RAW DATA'!$C853&lt;'RAW DATA'!$D853,"YES","NO"))</f>
        <v>NO</v>
      </c>
      <c r="T853" s="75" t="str">
        <f>IF('RAW DATA'!$D853='RAW DATA'!$E853,"YES","NO")</f>
        <v>NO</v>
      </c>
      <c r="U853" s="73" t="str">
        <f>IF(('RAW DATA'!$D853-'RAW DATA'!$M853)&lt;=5,"YES","NO")</f>
        <v>YES</v>
      </c>
    </row>
    <row r="854" spans="1:21" x14ac:dyDescent="0.25">
      <c r="A854" s="89">
        <v>71</v>
      </c>
      <c r="B854" s="90">
        <v>5282904705</v>
      </c>
      <c r="C854" s="91">
        <v>45785</v>
      </c>
      <c r="D854" s="91">
        <v>45768</v>
      </c>
      <c r="E854" s="91">
        <v>45785</v>
      </c>
      <c r="F854" s="90">
        <v>251488395</v>
      </c>
      <c r="G854" s="92">
        <v>2734</v>
      </c>
      <c r="H854" s="101" t="s">
        <v>14</v>
      </c>
      <c r="I854" s="93">
        <v>7730425679</v>
      </c>
      <c r="J854" s="94">
        <v>45810</v>
      </c>
      <c r="K854" s="90" t="s">
        <v>15</v>
      </c>
      <c r="L854" s="90" t="s">
        <v>135</v>
      </c>
      <c r="M854" s="91">
        <v>45765.625</v>
      </c>
      <c r="N854" s="91">
        <v>45798.75</v>
      </c>
      <c r="O854" s="95">
        <f t="shared" si="82"/>
        <v>4</v>
      </c>
      <c r="P854" s="95">
        <f>MONTH('RAW DATA'!$J854)</f>
        <v>6</v>
      </c>
      <c r="Q854" s="95" t="str">
        <f t="shared" si="83"/>
        <v>ICB</v>
      </c>
      <c r="R854" s="96" t="str">
        <f t="shared" si="84"/>
        <v>CHINA</v>
      </c>
      <c r="S854" s="90" t="str">
        <f>IF(OR('RAW DATA'!$D854="",'RAW DATA'!$C854='RAW DATA'!$D854),"NO",IF('RAW DATA'!$C854&lt;'RAW DATA'!$D854,"YES","NO"))</f>
        <v>NO</v>
      </c>
      <c r="T854" s="96" t="str">
        <f>IF('RAW DATA'!$D854='RAW DATA'!$E854,"YES","NO")</f>
        <v>NO</v>
      </c>
      <c r="U854" s="95" t="str">
        <f>IF(('RAW DATA'!$D854-'RAW DATA'!$M854)&lt;=5,"YES","NO")</f>
        <v>YES</v>
      </c>
    </row>
    <row r="855" spans="1:21" x14ac:dyDescent="0.25">
      <c r="A855" s="77">
        <v>71</v>
      </c>
      <c r="B855" s="74">
        <v>5282904714</v>
      </c>
      <c r="C855" s="76">
        <v>45785</v>
      </c>
      <c r="D855" s="76">
        <v>45768</v>
      </c>
      <c r="E855" s="76">
        <v>45785</v>
      </c>
      <c r="F855" s="74">
        <v>251488395</v>
      </c>
      <c r="G855" s="82">
        <v>2734</v>
      </c>
      <c r="H855" s="102" t="s">
        <v>14</v>
      </c>
      <c r="I855" s="83">
        <v>7730425679</v>
      </c>
      <c r="J855" s="84">
        <v>45810</v>
      </c>
      <c r="K855" s="74" t="s">
        <v>15</v>
      </c>
      <c r="L855" s="74" t="s">
        <v>135</v>
      </c>
      <c r="M855" s="76">
        <v>45765.625</v>
      </c>
      <c r="N855" s="76">
        <v>45798.75</v>
      </c>
      <c r="O855" s="73">
        <f t="shared" si="82"/>
        <v>4</v>
      </c>
      <c r="P855" s="73">
        <f>MONTH('RAW DATA'!$J855)</f>
        <v>6</v>
      </c>
      <c r="Q855" s="73" t="str">
        <f t="shared" si="83"/>
        <v>ICB</v>
      </c>
      <c r="R855" s="75" t="str">
        <f t="shared" si="84"/>
        <v>CHINA</v>
      </c>
      <c r="S855" s="74" t="str">
        <f>IF(OR('RAW DATA'!$D855="",'RAW DATA'!$C855='RAW DATA'!$D855),"NO",IF('RAW DATA'!$C855&lt;'RAW DATA'!$D855,"YES","NO"))</f>
        <v>NO</v>
      </c>
      <c r="T855" s="75" t="str">
        <f>IF('RAW DATA'!$D855='RAW DATA'!$E855,"YES","NO")</f>
        <v>NO</v>
      </c>
      <c r="U855" s="73" t="str">
        <f>IF(('RAW DATA'!$D855-'RAW DATA'!$M855)&lt;=5,"YES","NO")</f>
        <v>YES</v>
      </c>
    </row>
    <row r="856" spans="1:21" x14ac:dyDescent="0.25">
      <c r="A856" s="89">
        <v>71</v>
      </c>
      <c r="B856" s="90">
        <v>5282904716</v>
      </c>
      <c r="C856" s="91">
        <v>45785</v>
      </c>
      <c r="D856" s="91">
        <v>45768</v>
      </c>
      <c r="E856" s="91">
        <v>45785</v>
      </c>
      <c r="F856" s="90">
        <v>251488395</v>
      </c>
      <c r="G856" s="92">
        <v>2734</v>
      </c>
      <c r="H856" s="101" t="s">
        <v>14</v>
      </c>
      <c r="I856" s="93">
        <v>7730425679</v>
      </c>
      <c r="J856" s="94">
        <v>45810</v>
      </c>
      <c r="K856" s="90" t="s">
        <v>15</v>
      </c>
      <c r="L856" s="90" t="s">
        <v>135</v>
      </c>
      <c r="M856" s="91">
        <v>45765.625</v>
      </c>
      <c r="N856" s="91">
        <v>45798.75</v>
      </c>
      <c r="O856" s="95">
        <f t="shared" si="82"/>
        <v>4</v>
      </c>
      <c r="P856" s="95">
        <f>MONTH('RAW DATA'!$J856)</f>
        <v>6</v>
      </c>
      <c r="Q856" s="95" t="str">
        <f t="shared" si="83"/>
        <v>ICB</v>
      </c>
      <c r="R856" s="96" t="str">
        <f t="shared" si="84"/>
        <v>CHINA</v>
      </c>
      <c r="S856" s="90" t="str">
        <f>IF(OR('RAW DATA'!$D856="",'RAW DATA'!$C856='RAW DATA'!$D856),"NO",IF('RAW DATA'!$C856&lt;'RAW DATA'!$D856,"YES","NO"))</f>
        <v>NO</v>
      </c>
      <c r="T856" s="96" t="str">
        <f>IF('RAW DATA'!$D856='RAW DATA'!$E856,"YES","NO")</f>
        <v>NO</v>
      </c>
      <c r="U856" s="95" t="str">
        <f>IF(('RAW DATA'!$D856-'RAW DATA'!$M856)&lt;=5,"YES","NO")</f>
        <v>YES</v>
      </c>
    </row>
    <row r="857" spans="1:21" x14ac:dyDescent="0.25">
      <c r="A857" s="77">
        <v>71</v>
      </c>
      <c r="B857" s="74">
        <v>5282904727</v>
      </c>
      <c r="C857" s="76">
        <v>45785</v>
      </c>
      <c r="D857" s="76">
        <v>45768</v>
      </c>
      <c r="E857" s="76">
        <v>45785</v>
      </c>
      <c r="F857" s="74">
        <v>251488395</v>
      </c>
      <c r="G857" s="82">
        <v>2734</v>
      </c>
      <c r="H857" s="102" t="s">
        <v>14</v>
      </c>
      <c r="I857" s="83">
        <v>7730425679</v>
      </c>
      <c r="J857" s="84">
        <v>45810</v>
      </c>
      <c r="K857" s="74" t="s">
        <v>15</v>
      </c>
      <c r="L857" s="74" t="s">
        <v>135</v>
      </c>
      <c r="M857" s="76">
        <v>45765.625</v>
      </c>
      <c r="N857" s="76">
        <v>45798.75</v>
      </c>
      <c r="O857" s="73">
        <f t="shared" si="82"/>
        <v>4</v>
      </c>
      <c r="P857" s="73">
        <f>MONTH('RAW DATA'!$J857)</f>
        <v>6</v>
      </c>
      <c r="Q857" s="73" t="str">
        <f t="shared" si="83"/>
        <v>ICB</v>
      </c>
      <c r="R857" s="75" t="str">
        <f t="shared" si="84"/>
        <v>CHINA</v>
      </c>
      <c r="S857" s="74" t="str">
        <f>IF(OR('RAW DATA'!$D857="",'RAW DATA'!$C857='RAW DATA'!$D857),"NO",IF('RAW DATA'!$C857&lt;'RAW DATA'!$D857,"YES","NO"))</f>
        <v>NO</v>
      </c>
      <c r="T857" s="75" t="str">
        <f>IF('RAW DATA'!$D857='RAW DATA'!$E857,"YES","NO")</f>
        <v>NO</v>
      </c>
      <c r="U857" s="73" t="str">
        <f>IF(('RAW DATA'!$D857-'RAW DATA'!$M857)&lt;=5,"YES","NO")</f>
        <v>YES</v>
      </c>
    </row>
    <row r="858" spans="1:21" x14ac:dyDescent="0.25">
      <c r="A858" s="89">
        <v>71</v>
      </c>
      <c r="B858" s="90">
        <v>5282904730</v>
      </c>
      <c r="C858" s="91">
        <v>45785</v>
      </c>
      <c r="D858" s="91">
        <v>45768</v>
      </c>
      <c r="E858" s="91">
        <v>45785</v>
      </c>
      <c r="F858" s="90">
        <v>251488395</v>
      </c>
      <c r="G858" s="92">
        <v>2734</v>
      </c>
      <c r="H858" s="101" t="s">
        <v>14</v>
      </c>
      <c r="I858" s="93">
        <v>7730425679</v>
      </c>
      <c r="J858" s="94">
        <v>45810</v>
      </c>
      <c r="K858" s="90" t="s">
        <v>15</v>
      </c>
      <c r="L858" s="90" t="s">
        <v>135</v>
      </c>
      <c r="M858" s="91">
        <v>45765.625</v>
      </c>
      <c r="N858" s="91">
        <v>45798.75</v>
      </c>
      <c r="O858" s="95">
        <f t="shared" si="82"/>
        <v>4</v>
      </c>
      <c r="P858" s="95">
        <f>MONTH('RAW DATA'!$J858)</f>
        <v>6</v>
      </c>
      <c r="Q858" s="95" t="str">
        <f t="shared" si="83"/>
        <v>ICB</v>
      </c>
      <c r="R858" s="96" t="str">
        <f t="shared" si="84"/>
        <v>CHINA</v>
      </c>
      <c r="S858" s="90" t="str">
        <f>IF(OR('RAW DATA'!$D858="",'RAW DATA'!$C858='RAW DATA'!$D858),"NO",IF('RAW DATA'!$C858&lt;'RAW DATA'!$D858,"YES","NO"))</f>
        <v>NO</v>
      </c>
      <c r="T858" s="96" t="str">
        <f>IF('RAW DATA'!$D858='RAW DATA'!$E858,"YES","NO")</f>
        <v>NO</v>
      </c>
      <c r="U858" s="95" t="str">
        <f>IF(('RAW DATA'!$D858-'RAW DATA'!$M858)&lt;=5,"YES","NO")</f>
        <v>YES</v>
      </c>
    </row>
    <row r="859" spans="1:21" x14ac:dyDescent="0.25">
      <c r="A859" s="77">
        <v>71</v>
      </c>
      <c r="B859" s="74">
        <v>5282937929</v>
      </c>
      <c r="C859" s="76">
        <v>45785</v>
      </c>
      <c r="D859" s="76">
        <v>45785</v>
      </c>
      <c r="E859" s="76">
        <v>45785</v>
      </c>
      <c r="F859" s="74">
        <v>251345357</v>
      </c>
      <c r="G859" s="82">
        <v>5234</v>
      </c>
      <c r="H859" s="102" t="s">
        <v>14</v>
      </c>
      <c r="I859" s="83">
        <v>7730425679</v>
      </c>
      <c r="J859" s="84">
        <v>45810</v>
      </c>
      <c r="K859" s="74" t="s">
        <v>15</v>
      </c>
      <c r="L859" s="74" t="s">
        <v>135</v>
      </c>
      <c r="M859" s="76">
        <v>45765.625</v>
      </c>
      <c r="N859" s="76">
        <v>45798.75</v>
      </c>
      <c r="O859" s="73">
        <f t="shared" si="82"/>
        <v>5</v>
      </c>
      <c r="P859" s="73">
        <f>MONTH('RAW DATA'!$J859)</f>
        <v>6</v>
      </c>
      <c r="Q859" s="73" t="str">
        <f t="shared" si="83"/>
        <v>ICB</v>
      </c>
      <c r="R859" s="75" t="str">
        <f t="shared" si="84"/>
        <v>CHINA</v>
      </c>
      <c r="S859" s="74" t="str">
        <f>IF(OR('RAW DATA'!$D859="",'RAW DATA'!$C859='RAW DATA'!$D859),"NO",IF('RAW DATA'!$C859&lt;'RAW DATA'!$D859,"YES","NO"))</f>
        <v>NO</v>
      </c>
      <c r="T859" s="75" t="str">
        <f>IF('RAW DATA'!$D859='RAW DATA'!$E859,"YES","NO")</f>
        <v>YES</v>
      </c>
      <c r="U859" s="73" t="str">
        <f>IF(('RAW DATA'!$D859-'RAW DATA'!$M859)&lt;=5,"YES","NO")</f>
        <v>NO</v>
      </c>
    </row>
    <row r="860" spans="1:21" x14ac:dyDescent="0.25">
      <c r="A860" s="89">
        <v>71</v>
      </c>
      <c r="B860" s="90">
        <v>5283066958</v>
      </c>
      <c r="C860" s="91">
        <v>45846</v>
      </c>
      <c r="D860" s="91">
        <v>45842</v>
      </c>
      <c r="E860" s="91">
        <v>45846</v>
      </c>
      <c r="F860" s="90">
        <v>252167861</v>
      </c>
      <c r="G860" s="92">
        <v>18177</v>
      </c>
      <c r="H860" s="101" t="s">
        <v>14</v>
      </c>
      <c r="I860" s="93">
        <v>7730437911</v>
      </c>
      <c r="J860" s="94">
        <v>45860</v>
      </c>
      <c r="K860" s="90" t="s">
        <v>15</v>
      </c>
      <c r="L860" s="90" t="s">
        <v>183</v>
      </c>
      <c r="M860" s="91">
        <v>45765.625</v>
      </c>
      <c r="N860" s="91">
        <v>45798.75</v>
      </c>
      <c r="O860" s="95">
        <f t="shared" si="82"/>
        <v>7</v>
      </c>
      <c r="P860" s="95">
        <f>MONTH('RAW DATA'!$J860)</f>
        <v>7</v>
      </c>
      <c r="Q860" s="95" t="str">
        <f t="shared" si="83"/>
        <v>ICB</v>
      </c>
      <c r="R860" s="96" t="str">
        <f t="shared" si="84"/>
        <v>CHINA</v>
      </c>
      <c r="S860" s="90" t="str">
        <f>IF(OR('RAW DATA'!$D860="",'RAW DATA'!$C860='RAW DATA'!$D860),"NO",IF('RAW DATA'!$C860&lt;'RAW DATA'!$D860,"YES","NO"))</f>
        <v>NO</v>
      </c>
      <c r="T860" s="96" t="str">
        <f>IF('RAW DATA'!$D860='RAW DATA'!$E860,"YES","NO")</f>
        <v>NO</v>
      </c>
      <c r="U860" s="95" t="str">
        <f>IF(('RAW DATA'!$D860-'RAW DATA'!$M860)&lt;=5,"YES","NO")</f>
        <v>NO</v>
      </c>
    </row>
    <row r="861" spans="1:21" x14ac:dyDescent="0.25">
      <c r="A861" s="77">
        <v>71</v>
      </c>
      <c r="B861" s="74">
        <v>5283066962</v>
      </c>
      <c r="C861" s="76">
        <v>45846</v>
      </c>
      <c r="D861" s="76">
        <v>45842</v>
      </c>
      <c r="E861" s="76">
        <v>45846</v>
      </c>
      <c r="F861" s="74">
        <v>252167861</v>
      </c>
      <c r="G861" s="82">
        <v>3483</v>
      </c>
      <c r="H861" s="102" t="s">
        <v>14</v>
      </c>
      <c r="I861" s="83">
        <v>7730437911</v>
      </c>
      <c r="J861" s="84">
        <v>45860</v>
      </c>
      <c r="K861" s="74" t="s">
        <v>15</v>
      </c>
      <c r="L861" s="74" t="s">
        <v>183</v>
      </c>
      <c r="M861" s="76">
        <v>45765.625</v>
      </c>
      <c r="N861" s="76">
        <v>45798.75</v>
      </c>
      <c r="O861" s="73">
        <f t="shared" si="82"/>
        <v>7</v>
      </c>
      <c r="P861" s="73">
        <f>MONTH('RAW DATA'!$J861)</f>
        <v>7</v>
      </c>
      <c r="Q861" s="73" t="str">
        <f t="shared" si="83"/>
        <v>ICB</v>
      </c>
      <c r="R861" s="75" t="str">
        <f t="shared" si="84"/>
        <v>CHINA</v>
      </c>
      <c r="S861" s="74" t="str">
        <f>IF(OR('RAW DATA'!$D861="",'RAW DATA'!$C861='RAW DATA'!$D861),"NO",IF('RAW DATA'!$C861&lt;'RAW DATA'!$D861,"YES","NO"))</f>
        <v>NO</v>
      </c>
      <c r="T861" s="75" t="str">
        <f>IF('RAW DATA'!$D861='RAW DATA'!$E861,"YES","NO")</f>
        <v>NO</v>
      </c>
      <c r="U861" s="73" t="str">
        <f>IF(('RAW DATA'!$D861-'RAW DATA'!$M861)&lt;=5,"YES","NO")</f>
        <v>NO</v>
      </c>
    </row>
    <row r="862" spans="1:21" x14ac:dyDescent="0.25">
      <c r="A862" s="89">
        <v>71</v>
      </c>
      <c r="B862" s="90">
        <v>5282901666</v>
      </c>
      <c r="C862" s="91">
        <v>45785</v>
      </c>
      <c r="D862" s="91">
        <v>45767</v>
      </c>
      <c r="E862" s="91">
        <v>45785</v>
      </c>
      <c r="F862" s="90">
        <v>251798940</v>
      </c>
      <c r="G862" s="92">
        <v>704</v>
      </c>
      <c r="H862" s="101" t="s">
        <v>14</v>
      </c>
      <c r="I862" s="93">
        <v>7730425679</v>
      </c>
      <c r="J862" s="94">
        <v>45810</v>
      </c>
      <c r="K862" s="90" t="s">
        <v>15</v>
      </c>
      <c r="L862" s="90" t="s">
        <v>135</v>
      </c>
      <c r="M862" s="91">
        <v>45764.125</v>
      </c>
      <c r="N862" s="91">
        <v>45801.875</v>
      </c>
      <c r="O862" s="95">
        <f t="shared" si="82"/>
        <v>4</v>
      </c>
      <c r="P862" s="95">
        <f>MONTH('RAW DATA'!$J862)</f>
        <v>6</v>
      </c>
      <c r="Q862" s="95" t="str">
        <f t="shared" si="83"/>
        <v>ICB</v>
      </c>
      <c r="R862" s="96" t="str">
        <f t="shared" si="84"/>
        <v>CHINA</v>
      </c>
      <c r="S862" s="90" t="str">
        <f>IF(OR('RAW DATA'!$D862="",'RAW DATA'!$C862='RAW DATA'!$D862),"NO",IF('RAW DATA'!$C862&lt;'RAW DATA'!$D862,"YES","NO"))</f>
        <v>NO</v>
      </c>
      <c r="T862" s="96" t="str">
        <f>IF('RAW DATA'!$D862='RAW DATA'!$E862,"YES","NO")</f>
        <v>NO</v>
      </c>
      <c r="U862" s="95" t="str">
        <f>IF(('RAW DATA'!$D862-'RAW DATA'!$M862)&lt;=5,"YES","NO")</f>
        <v>YES</v>
      </c>
    </row>
    <row r="863" spans="1:21" x14ac:dyDescent="0.25">
      <c r="A863" s="77">
        <v>71</v>
      </c>
      <c r="B863" s="74">
        <v>5282901667</v>
      </c>
      <c r="C863" s="76">
        <v>45785</v>
      </c>
      <c r="D863" s="76">
        <v>45767</v>
      </c>
      <c r="E863" s="76">
        <v>45785</v>
      </c>
      <c r="F863" s="74">
        <v>251798940</v>
      </c>
      <c r="G863" s="82">
        <v>4632</v>
      </c>
      <c r="H863" s="102" t="s">
        <v>14</v>
      </c>
      <c r="I863" s="83">
        <v>7730425679</v>
      </c>
      <c r="J863" s="84">
        <v>45810</v>
      </c>
      <c r="K863" s="74" t="s">
        <v>15</v>
      </c>
      <c r="L863" s="74" t="s">
        <v>135</v>
      </c>
      <c r="M863" s="76">
        <v>45764.125</v>
      </c>
      <c r="N863" s="76">
        <v>45801.875</v>
      </c>
      <c r="O863" s="73">
        <f t="shared" si="82"/>
        <v>4</v>
      </c>
      <c r="P863" s="73">
        <f>MONTH('RAW DATA'!$J863)</f>
        <v>6</v>
      </c>
      <c r="Q863" s="73" t="str">
        <f t="shared" si="83"/>
        <v>ICB</v>
      </c>
      <c r="R863" s="75" t="str">
        <f t="shared" si="84"/>
        <v>CHINA</v>
      </c>
      <c r="S863" s="74" t="str">
        <f>IF(OR('RAW DATA'!$D863="",'RAW DATA'!$C863='RAW DATA'!$D863),"NO",IF('RAW DATA'!$C863&lt;'RAW DATA'!$D863,"YES","NO"))</f>
        <v>NO</v>
      </c>
      <c r="T863" s="75" t="str">
        <f>IF('RAW DATA'!$D863='RAW DATA'!$E863,"YES","NO")</f>
        <v>NO</v>
      </c>
      <c r="U863" s="73" t="str">
        <f>IF(('RAW DATA'!$D863-'RAW DATA'!$M863)&lt;=5,"YES","NO")</f>
        <v>YES</v>
      </c>
    </row>
    <row r="864" spans="1:21" x14ac:dyDescent="0.25">
      <c r="A864" s="89">
        <v>71</v>
      </c>
      <c r="B864" s="90">
        <v>5283066831</v>
      </c>
      <c r="C864" s="91">
        <v>45846</v>
      </c>
      <c r="D864" s="91">
        <v>45842</v>
      </c>
      <c r="E864" s="91">
        <v>45846</v>
      </c>
      <c r="F864" s="90">
        <v>251798940</v>
      </c>
      <c r="G864" s="92">
        <v>3661</v>
      </c>
      <c r="H864" s="101" t="s">
        <v>14</v>
      </c>
      <c r="I864" s="93">
        <v>7730437911</v>
      </c>
      <c r="J864" s="94">
        <v>45860</v>
      </c>
      <c r="K864" s="90" t="s">
        <v>15</v>
      </c>
      <c r="L864" s="90" t="s">
        <v>183</v>
      </c>
      <c r="M864" s="91">
        <v>45764.125</v>
      </c>
      <c r="N864" s="91">
        <v>45801.875</v>
      </c>
      <c r="O864" s="95">
        <f t="shared" si="82"/>
        <v>7</v>
      </c>
      <c r="P864" s="95">
        <f>MONTH('RAW DATA'!$J864)</f>
        <v>7</v>
      </c>
      <c r="Q864" s="95" t="str">
        <f t="shared" si="83"/>
        <v>ICB</v>
      </c>
      <c r="R864" s="96" t="str">
        <f t="shared" si="84"/>
        <v>CHINA</v>
      </c>
      <c r="S864" s="90" t="str">
        <f>IF(OR('RAW DATA'!$D864="",'RAW DATA'!$C864='RAW DATA'!$D864),"NO",IF('RAW DATA'!$C864&lt;'RAW DATA'!$D864,"YES","NO"))</f>
        <v>NO</v>
      </c>
      <c r="T864" s="96" t="str">
        <f>IF('RAW DATA'!$D864='RAW DATA'!$E864,"YES","NO")</f>
        <v>NO</v>
      </c>
      <c r="U864" s="95" t="str">
        <f>IF(('RAW DATA'!$D864-'RAW DATA'!$M864)&lt;=5,"YES","NO")</f>
        <v>NO</v>
      </c>
    </row>
    <row r="865" spans="1:21" x14ac:dyDescent="0.25">
      <c r="A865" s="77">
        <v>71</v>
      </c>
      <c r="B865" s="74">
        <v>5283066832</v>
      </c>
      <c r="C865" s="76">
        <v>45846</v>
      </c>
      <c r="D865" s="76">
        <v>45842</v>
      </c>
      <c r="E865" s="76">
        <v>45846</v>
      </c>
      <c r="F865" s="74">
        <v>251798940</v>
      </c>
      <c r="G865" s="82">
        <v>6448</v>
      </c>
      <c r="H865" s="102" t="s">
        <v>14</v>
      </c>
      <c r="I865" s="83">
        <v>7730437911</v>
      </c>
      <c r="J865" s="84">
        <v>45860</v>
      </c>
      <c r="K865" s="74" t="s">
        <v>15</v>
      </c>
      <c r="L865" s="74" t="s">
        <v>183</v>
      </c>
      <c r="M865" s="76">
        <v>45764.125</v>
      </c>
      <c r="N865" s="76">
        <v>45801.875</v>
      </c>
      <c r="O865" s="73">
        <f t="shared" si="82"/>
        <v>7</v>
      </c>
      <c r="P865" s="73">
        <f>MONTH('RAW DATA'!$J865)</f>
        <v>7</v>
      </c>
      <c r="Q865" s="73" t="str">
        <f t="shared" si="83"/>
        <v>ICB</v>
      </c>
      <c r="R865" s="75" t="str">
        <f t="shared" si="84"/>
        <v>CHINA</v>
      </c>
      <c r="S865" s="74" t="str">
        <f>IF(OR('RAW DATA'!$D865="",'RAW DATA'!$C865='RAW DATA'!$D865),"NO",IF('RAW DATA'!$C865&lt;'RAW DATA'!$D865,"YES","NO"))</f>
        <v>NO</v>
      </c>
      <c r="T865" s="75" t="str">
        <f>IF('RAW DATA'!$D865='RAW DATA'!$E865,"YES","NO")</f>
        <v>NO</v>
      </c>
      <c r="U865" s="73" t="str">
        <f>IF(('RAW DATA'!$D865-'RAW DATA'!$M865)&lt;=5,"YES","NO")</f>
        <v>NO</v>
      </c>
    </row>
    <row r="866" spans="1:21" x14ac:dyDescent="0.25">
      <c r="A866" s="89">
        <v>71</v>
      </c>
      <c r="B866" s="90">
        <v>5283066960</v>
      </c>
      <c r="C866" s="91">
        <v>45846</v>
      </c>
      <c r="D866" s="91">
        <v>45842</v>
      </c>
      <c r="E866" s="91">
        <v>45846</v>
      </c>
      <c r="F866" s="90">
        <v>251798940</v>
      </c>
      <c r="G866" s="92">
        <v>7519</v>
      </c>
      <c r="H866" s="101" t="s">
        <v>14</v>
      </c>
      <c r="I866" s="93">
        <v>7730437911</v>
      </c>
      <c r="J866" s="94">
        <v>45860</v>
      </c>
      <c r="K866" s="90" t="s">
        <v>15</v>
      </c>
      <c r="L866" s="90" t="s">
        <v>183</v>
      </c>
      <c r="M866" s="91">
        <v>45764.125</v>
      </c>
      <c r="N866" s="91">
        <v>45801.875</v>
      </c>
      <c r="O866" s="95">
        <f t="shared" si="82"/>
        <v>7</v>
      </c>
      <c r="P866" s="95">
        <f>MONTH('RAW DATA'!$J866)</f>
        <v>7</v>
      </c>
      <c r="Q866" s="95" t="str">
        <f t="shared" si="83"/>
        <v>ICB</v>
      </c>
      <c r="R866" s="96" t="str">
        <f t="shared" si="84"/>
        <v>CHINA</v>
      </c>
      <c r="S866" s="90" t="str">
        <f>IF(OR('RAW DATA'!$D866="",'RAW DATA'!$C866='RAW DATA'!$D866),"NO",IF('RAW DATA'!$C866&lt;'RAW DATA'!$D866,"YES","NO"))</f>
        <v>NO</v>
      </c>
      <c r="T866" s="96" t="str">
        <f>IF('RAW DATA'!$D866='RAW DATA'!$E866,"YES","NO")</f>
        <v>NO</v>
      </c>
      <c r="U866" s="95" t="str">
        <f>IF(('RAW DATA'!$D866-'RAW DATA'!$M866)&lt;=5,"YES","NO")</f>
        <v>NO</v>
      </c>
    </row>
    <row r="867" spans="1:21" x14ac:dyDescent="0.25">
      <c r="A867" s="77">
        <v>10171</v>
      </c>
      <c r="B867" s="74">
        <v>5481597415</v>
      </c>
      <c r="C867" s="76">
        <v>45782</v>
      </c>
      <c r="D867" s="76">
        <v>45784</v>
      </c>
      <c r="E867" s="76">
        <v>45782</v>
      </c>
      <c r="F867" s="74">
        <v>250862484</v>
      </c>
      <c r="G867" s="82">
        <v>26514</v>
      </c>
      <c r="H867" s="102" t="s">
        <v>14</v>
      </c>
      <c r="I867" s="83">
        <v>7730425679</v>
      </c>
      <c r="J867" s="84">
        <v>45810</v>
      </c>
      <c r="K867" s="74" t="s">
        <v>15</v>
      </c>
      <c r="L867" s="74" t="s">
        <v>135</v>
      </c>
      <c r="M867" s="76">
        <v>45775</v>
      </c>
      <c r="N867" s="76">
        <v>45805</v>
      </c>
      <c r="O867" s="73">
        <f t="shared" si="82"/>
        <v>5</v>
      </c>
      <c r="P867" s="73">
        <f>MONTH('RAW DATA'!$J867)</f>
        <v>6</v>
      </c>
      <c r="Q867" s="73" t="str">
        <f t="shared" si="83"/>
        <v>ICB</v>
      </c>
      <c r="R867" s="75" t="str">
        <f t="shared" si="84"/>
        <v>VIETNAM</v>
      </c>
      <c r="S867" s="74" t="str">
        <f>IF(OR('RAW DATA'!$D867="",'RAW DATA'!$C867='RAW DATA'!$D867),"NO",IF('RAW DATA'!$C867&lt;'RAW DATA'!$D867,"YES","NO"))</f>
        <v>YES</v>
      </c>
      <c r="T867" s="75" t="str">
        <f>IF('RAW DATA'!$D867='RAW DATA'!$E867,"YES","NO")</f>
        <v>NO</v>
      </c>
      <c r="U867" s="73" t="str">
        <f>IF(('RAW DATA'!$D867-'RAW DATA'!$M867)&lt;=5,"YES","NO")</f>
        <v>NO</v>
      </c>
    </row>
    <row r="868" spans="1:21" x14ac:dyDescent="0.25">
      <c r="A868" s="89">
        <v>515</v>
      </c>
      <c r="B868" s="90">
        <v>5547649959</v>
      </c>
      <c r="C868" s="91">
        <v>45785</v>
      </c>
      <c r="D868" s="91">
        <v>45776</v>
      </c>
      <c r="E868" s="91">
        <v>45785</v>
      </c>
      <c r="F868" s="90">
        <v>252116625</v>
      </c>
      <c r="G868" s="92">
        <v>7063</v>
      </c>
      <c r="H868" s="101" t="s">
        <v>14</v>
      </c>
      <c r="I868" s="93">
        <v>7730425679</v>
      </c>
      <c r="J868" s="94">
        <v>45810</v>
      </c>
      <c r="K868" s="90" t="s">
        <v>15</v>
      </c>
      <c r="L868" s="90" t="s">
        <v>135</v>
      </c>
      <c r="M868" s="91">
        <v>45773</v>
      </c>
      <c r="N868" s="91">
        <v>45805</v>
      </c>
      <c r="O868" s="95">
        <f t="shared" si="82"/>
        <v>4</v>
      </c>
      <c r="P868" s="95">
        <f>MONTH('RAW DATA'!$J868)</f>
        <v>6</v>
      </c>
      <c r="Q868" s="95" t="str">
        <f t="shared" si="83"/>
        <v>ICB</v>
      </c>
      <c r="R868" s="96" t="str">
        <f t="shared" si="84"/>
        <v>CHINA</v>
      </c>
      <c r="S868" s="90" t="str">
        <f>IF(OR('RAW DATA'!$D868="",'RAW DATA'!$C868='RAW DATA'!$D868),"NO",IF('RAW DATA'!$C868&lt;'RAW DATA'!$D868,"YES","NO"))</f>
        <v>NO</v>
      </c>
      <c r="T868" s="96" t="str">
        <f>IF('RAW DATA'!$D868='RAW DATA'!$E868,"YES","NO")</f>
        <v>NO</v>
      </c>
      <c r="U868" s="95" t="str">
        <f>IF(('RAW DATA'!$D868-'RAW DATA'!$M868)&lt;=5,"YES","NO")</f>
        <v>YES</v>
      </c>
    </row>
    <row r="869" spans="1:21" x14ac:dyDescent="0.25">
      <c r="A869" s="77">
        <v>71</v>
      </c>
      <c r="B869" s="74">
        <v>5282903643</v>
      </c>
      <c r="C869" s="76">
        <v>45785</v>
      </c>
      <c r="D869" s="76">
        <v>45768</v>
      </c>
      <c r="E869" s="76">
        <v>45785</v>
      </c>
      <c r="F869" s="74">
        <v>251608919</v>
      </c>
      <c r="G869" s="82">
        <v>2734</v>
      </c>
      <c r="H869" s="102" t="s">
        <v>14</v>
      </c>
      <c r="I869" s="83">
        <v>7730425679</v>
      </c>
      <c r="J869" s="84">
        <v>45810</v>
      </c>
      <c r="K869" s="74" t="s">
        <v>15</v>
      </c>
      <c r="L869" s="74" t="s">
        <v>135</v>
      </c>
      <c r="M869" s="76">
        <v>45765.625</v>
      </c>
      <c r="N869" s="76">
        <v>45805.25</v>
      </c>
      <c r="O869" s="73">
        <f t="shared" si="82"/>
        <v>4</v>
      </c>
      <c r="P869" s="73">
        <f>MONTH('RAW DATA'!$J869)</f>
        <v>6</v>
      </c>
      <c r="Q869" s="73" t="str">
        <f t="shared" si="83"/>
        <v>ICB</v>
      </c>
      <c r="R869" s="75" t="str">
        <f t="shared" si="84"/>
        <v>CHINA</v>
      </c>
      <c r="S869" s="74" t="str">
        <f>IF(OR('RAW DATA'!$D869="",'RAW DATA'!$C869='RAW DATA'!$D869),"NO",IF('RAW DATA'!$C869&lt;'RAW DATA'!$D869,"YES","NO"))</f>
        <v>NO</v>
      </c>
      <c r="T869" s="75" t="str">
        <f>IF('RAW DATA'!$D869='RAW DATA'!$E869,"YES","NO")</f>
        <v>NO</v>
      </c>
      <c r="U869" s="73" t="str">
        <f>IF(('RAW DATA'!$D869-'RAW DATA'!$M869)&lt;=5,"YES","NO")</f>
        <v>YES</v>
      </c>
    </row>
    <row r="870" spans="1:21" x14ac:dyDescent="0.25">
      <c r="A870" s="89">
        <v>71</v>
      </c>
      <c r="B870" s="90">
        <v>5282903645</v>
      </c>
      <c r="C870" s="91">
        <v>45785</v>
      </c>
      <c r="D870" s="91">
        <v>45768</v>
      </c>
      <c r="E870" s="91">
        <v>45785</v>
      </c>
      <c r="F870" s="90">
        <v>251608919</v>
      </c>
      <c r="G870" s="92">
        <v>2734</v>
      </c>
      <c r="H870" s="101" t="s">
        <v>14</v>
      </c>
      <c r="I870" s="93">
        <v>7730425679</v>
      </c>
      <c r="J870" s="94">
        <v>45810</v>
      </c>
      <c r="K870" s="90" t="s">
        <v>15</v>
      </c>
      <c r="L870" s="90" t="s">
        <v>135</v>
      </c>
      <c r="M870" s="91">
        <v>45765.625</v>
      </c>
      <c r="N870" s="91">
        <v>45805.25</v>
      </c>
      <c r="O870" s="95">
        <f t="shared" si="82"/>
        <v>4</v>
      </c>
      <c r="P870" s="95">
        <f>MONTH('RAW DATA'!$J870)</f>
        <v>6</v>
      </c>
      <c r="Q870" s="95" t="str">
        <f t="shared" si="83"/>
        <v>ICB</v>
      </c>
      <c r="R870" s="96" t="str">
        <f t="shared" si="84"/>
        <v>CHINA</v>
      </c>
      <c r="S870" s="90" t="str">
        <f>IF(OR('RAW DATA'!$D870="",'RAW DATA'!$C870='RAW DATA'!$D870),"NO",IF('RAW DATA'!$C870&lt;'RAW DATA'!$D870,"YES","NO"))</f>
        <v>NO</v>
      </c>
      <c r="T870" s="96" t="str">
        <f>IF('RAW DATA'!$D870='RAW DATA'!$E870,"YES","NO")</f>
        <v>NO</v>
      </c>
      <c r="U870" s="95" t="str">
        <f>IF(('RAW DATA'!$D870-'RAW DATA'!$M870)&lt;=5,"YES","NO")</f>
        <v>YES</v>
      </c>
    </row>
    <row r="871" spans="1:21" x14ac:dyDescent="0.25">
      <c r="A871" s="77">
        <v>71</v>
      </c>
      <c r="B871" s="74">
        <v>5282919871</v>
      </c>
      <c r="C871" s="76">
        <v>45785</v>
      </c>
      <c r="D871" s="76">
        <v>45775</v>
      </c>
      <c r="E871" s="76">
        <v>45785</v>
      </c>
      <c r="F871" s="74">
        <v>251345373</v>
      </c>
      <c r="G871" s="82">
        <v>2896</v>
      </c>
      <c r="H871" s="102" t="s">
        <v>14</v>
      </c>
      <c r="I871" s="83">
        <v>7730425679</v>
      </c>
      <c r="J871" s="84">
        <v>45810</v>
      </c>
      <c r="K871" s="74" t="s">
        <v>15</v>
      </c>
      <c r="L871" s="74" t="s">
        <v>135</v>
      </c>
      <c r="M871" s="76">
        <v>45773.645833333336</v>
      </c>
      <c r="N871" s="76">
        <v>45805.75</v>
      </c>
      <c r="O871" s="73">
        <f t="shared" si="82"/>
        <v>4</v>
      </c>
      <c r="P871" s="73">
        <f>MONTH('RAW DATA'!$J871)</f>
        <v>6</v>
      </c>
      <c r="Q871" s="73" t="str">
        <f t="shared" si="83"/>
        <v>ICB</v>
      </c>
      <c r="R871" s="75" t="str">
        <f t="shared" si="84"/>
        <v>CHINA</v>
      </c>
      <c r="S871" s="74" t="str">
        <f>IF(OR('RAW DATA'!$D871="",'RAW DATA'!$C871='RAW DATA'!$D871),"NO",IF('RAW DATA'!$C871&lt;'RAW DATA'!$D871,"YES","NO"))</f>
        <v>NO</v>
      </c>
      <c r="T871" s="75" t="str">
        <f>IF('RAW DATA'!$D871='RAW DATA'!$E871,"YES","NO")</f>
        <v>NO</v>
      </c>
      <c r="U871" s="73" t="str">
        <f>IF(('RAW DATA'!$D871-'RAW DATA'!$M871)&lt;=5,"YES","NO")</f>
        <v>YES</v>
      </c>
    </row>
    <row r="872" spans="1:21" x14ac:dyDescent="0.25">
      <c r="A872" s="89">
        <v>71</v>
      </c>
      <c r="B872" s="90">
        <v>5282919872</v>
      </c>
      <c r="C872" s="91">
        <v>45785</v>
      </c>
      <c r="D872" s="91">
        <v>45775</v>
      </c>
      <c r="E872" s="91">
        <v>45785</v>
      </c>
      <c r="F872" s="90">
        <v>251345373</v>
      </c>
      <c r="G872" s="92">
        <v>1684</v>
      </c>
      <c r="H872" s="101" t="s">
        <v>14</v>
      </c>
      <c r="I872" s="93">
        <v>7730425679</v>
      </c>
      <c r="J872" s="94">
        <v>45810</v>
      </c>
      <c r="K872" s="90" t="s">
        <v>15</v>
      </c>
      <c r="L872" s="90" t="s">
        <v>135</v>
      </c>
      <c r="M872" s="91">
        <v>45773.645833333336</v>
      </c>
      <c r="N872" s="91">
        <v>45805.75</v>
      </c>
      <c r="O872" s="95">
        <f t="shared" si="82"/>
        <v>4</v>
      </c>
      <c r="P872" s="95">
        <f>MONTH('RAW DATA'!$J872)</f>
        <v>6</v>
      </c>
      <c r="Q872" s="95" t="str">
        <f t="shared" si="83"/>
        <v>ICB</v>
      </c>
      <c r="R872" s="96" t="str">
        <f t="shared" si="84"/>
        <v>CHINA</v>
      </c>
      <c r="S872" s="90" t="str">
        <f>IF(OR('RAW DATA'!$D872="",'RAW DATA'!$C872='RAW DATA'!$D872),"NO",IF('RAW DATA'!$C872&lt;'RAW DATA'!$D872,"YES","NO"))</f>
        <v>NO</v>
      </c>
      <c r="T872" s="96" t="str">
        <f>IF('RAW DATA'!$D872='RAW DATA'!$E872,"YES","NO")</f>
        <v>NO</v>
      </c>
      <c r="U872" s="95" t="str">
        <f>IF(('RAW DATA'!$D872-'RAW DATA'!$M872)&lt;=5,"YES","NO")</f>
        <v>YES</v>
      </c>
    </row>
    <row r="873" spans="1:21" x14ac:dyDescent="0.25">
      <c r="A873" s="77">
        <v>71</v>
      </c>
      <c r="B873" s="74">
        <v>5282919873</v>
      </c>
      <c r="C873" s="76">
        <v>45785</v>
      </c>
      <c r="D873" s="76">
        <v>45775</v>
      </c>
      <c r="E873" s="76">
        <v>45785</v>
      </c>
      <c r="F873" s="74">
        <v>251345373</v>
      </c>
      <c r="G873" s="82">
        <v>1809</v>
      </c>
      <c r="H873" s="102" t="s">
        <v>14</v>
      </c>
      <c r="I873" s="83">
        <v>7730425679</v>
      </c>
      <c r="J873" s="84">
        <v>45810</v>
      </c>
      <c r="K873" s="74" t="s">
        <v>15</v>
      </c>
      <c r="L873" s="74" t="s">
        <v>135</v>
      </c>
      <c r="M873" s="76">
        <v>45773.645833333336</v>
      </c>
      <c r="N873" s="76">
        <v>45805.75</v>
      </c>
      <c r="O873" s="73">
        <f t="shared" si="82"/>
        <v>4</v>
      </c>
      <c r="P873" s="73">
        <f>MONTH('RAW DATA'!$J873)</f>
        <v>6</v>
      </c>
      <c r="Q873" s="73" t="str">
        <f t="shared" si="83"/>
        <v>ICB</v>
      </c>
      <c r="R873" s="75" t="str">
        <f t="shared" si="84"/>
        <v>CHINA</v>
      </c>
      <c r="S873" s="74" t="str">
        <f>IF(OR('RAW DATA'!$D873="",'RAW DATA'!$C873='RAW DATA'!$D873),"NO",IF('RAW DATA'!$C873&lt;'RAW DATA'!$D873,"YES","NO"))</f>
        <v>NO</v>
      </c>
      <c r="T873" s="75" t="str">
        <f>IF('RAW DATA'!$D873='RAW DATA'!$E873,"YES","NO")</f>
        <v>NO</v>
      </c>
      <c r="U873" s="73" t="str">
        <f>IF(('RAW DATA'!$D873-'RAW DATA'!$M873)&lt;=5,"YES","NO")</f>
        <v>YES</v>
      </c>
    </row>
    <row r="874" spans="1:21" x14ac:dyDescent="0.25">
      <c r="A874" s="89">
        <v>71</v>
      </c>
      <c r="B874" s="90">
        <v>5282919931</v>
      </c>
      <c r="C874" s="91">
        <v>45785</v>
      </c>
      <c r="D874" s="91">
        <v>45775</v>
      </c>
      <c r="E874" s="91">
        <v>45785</v>
      </c>
      <c r="F874" s="90">
        <v>251345373</v>
      </c>
      <c r="G874" s="92">
        <v>1575</v>
      </c>
      <c r="H874" s="101" t="s">
        <v>14</v>
      </c>
      <c r="I874" s="93">
        <v>7730425679</v>
      </c>
      <c r="J874" s="94">
        <v>45810</v>
      </c>
      <c r="K874" s="90" t="s">
        <v>15</v>
      </c>
      <c r="L874" s="90" t="s">
        <v>135</v>
      </c>
      <c r="M874" s="91">
        <v>45773.645833333336</v>
      </c>
      <c r="N874" s="91">
        <v>45805.75</v>
      </c>
      <c r="O874" s="95">
        <f t="shared" ref="O874:O909" si="85">IF(D874="", "", IF(YEAR(D874)=2024, "", MONTH(D874)))</f>
        <v>4</v>
      </c>
      <c r="P874" s="95">
        <f>MONTH('RAW DATA'!$J874)</f>
        <v>6</v>
      </c>
      <c r="Q874" s="95" t="str">
        <f t="shared" ref="Q874:Q909" si="86">IF(OR(A874=71,A874=1595,A874=1588,A874=1594,A874=3547,A874=1571,A874=1538,A874=1570,A874=1569,A874=1590,A874=1591,A874=1589,A874=515,A874=1572,A874=3546,A874=1592,A874=3548,A874=122,A874=10171,A874=40,A874=35,A874=95,A874=381,A874=136,A874=375),"ICB","Vendor")</f>
        <v>ICB</v>
      </c>
      <c r="R874" s="96" t="str">
        <f t="shared" ref="R874:R909" si="87">IF(OR(A874=71,A874=515,A874=1592,A874=1589,A874=1591,A874=1571,A874=1572),"CHINA",IF(A874=35,"POLAND",
IF(A874=10171,"VIETNAM",
IF(A874=381,"TURKEY",
IF(A874=375,"CAMBODIA",
IF(A874=40,"AUSTRALIA",""))))))</f>
        <v>CHINA</v>
      </c>
      <c r="S874" s="90" t="str">
        <f>IF(OR('RAW DATA'!$D874="",'RAW DATA'!$C874='RAW DATA'!$D874),"NO",IF('RAW DATA'!$C874&lt;'RAW DATA'!$D874,"YES","NO"))</f>
        <v>NO</v>
      </c>
      <c r="T874" s="96" t="str">
        <f>IF('RAW DATA'!$D874='RAW DATA'!$E874,"YES","NO")</f>
        <v>NO</v>
      </c>
      <c r="U874" s="95" t="str">
        <f>IF(('RAW DATA'!$D874-'RAW DATA'!$M874)&lt;=5,"YES","NO")</f>
        <v>YES</v>
      </c>
    </row>
    <row r="875" spans="1:21" x14ac:dyDescent="0.25">
      <c r="A875" s="77">
        <v>71</v>
      </c>
      <c r="B875" s="74">
        <v>5282920580</v>
      </c>
      <c r="C875" s="76">
        <v>45785</v>
      </c>
      <c r="D875" s="76">
        <v>45776</v>
      </c>
      <c r="E875" s="76">
        <v>45785</v>
      </c>
      <c r="F875" s="74">
        <v>251345373</v>
      </c>
      <c r="G875" s="82">
        <v>25315</v>
      </c>
      <c r="H875" s="102" t="s">
        <v>14</v>
      </c>
      <c r="I875" s="83">
        <v>7730425679</v>
      </c>
      <c r="J875" s="84">
        <v>45810</v>
      </c>
      <c r="K875" s="74" t="s">
        <v>15</v>
      </c>
      <c r="L875" s="74" t="s">
        <v>135</v>
      </c>
      <c r="M875" s="76">
        <v>45773.645833333336</v>
      </c>
      <c r="N875" s="76">
        <v>45805.75</v>
      </c>
      <c r="O875" s="73">
        <f t="shared" si="85"/>
        <v>4</v>
      </c>
      <c r="P875" s="73">
        <f>MONTH('RAW DATA'!$J875)</f>
        <v>6</v>
      </c>
      <c r="Q875" s="73" t="str">
        <f t="shared" si="86"/>
        <v>ICB</v>
      </c>
      <c r="R875" s="75" t="str">
        <f t="shared" si="87"/>
        <v>CHINA</v>
      </c>
      <c r="S875" s="74" t="str">
        <f>IF(OR('RAW DATA'!$D875="",'RAW DATA'!$C875='RAW DATA'!$D875),"NO",IF('RAW DATA'!$C875&lt;'RAW DATA'!$D875,"YES","NO"))</f>
        <v>NO</v>
      </c>
      <c r="T875" s="75" t="str">
        <f>IF('RAW DATA'!$D875='RAW DATA'!$E875,"YES","NO")</f>
        <v>NO</v>
      </c>
      <c r="U875" s="73" t="str">
        <f>IF(('RAW DATA'!$D875-'RAW DATA'!$M875)&lt;=5,"YES","NO")</f>
        <v>YES</v>
      </c>
    </row>
    <row r="876" spans="1:21" x14ac:dyDescent="0.25">
      <c r="A876" s="89">
        <v>71</v>
      </c>
      <c r="B876" s="90">
        <v>5282920581</v>
      </c>
      <c r="C876" s="91">
        <v>45785</v>
      </c>
      <c r="D876" s="91">
        <v>45776</v>
      </c>
      <c r="E876" s="91">
        <v>45785</v>
      </c>
      <c r="F876" s="90">
        <v>251345373</v>
      </c>
      <c r="G876" s="92">
        <v>15971</v>
      </c>
      <c r="H876" s="101" t="s">
        <v>14</v>
      </c>
      <c r="I876" s="93">
        <v>7730425679</v>
      </c>
      <c r="J876" s="94">
        <v>45810</v>
      </c>
      <c r="K876" s="90" t="s">
        <v>15</v>
      </c>
      <c r="L876" s="90" t="s">
        <v>135</v>
      </c>
      <c r="M876" s="91">
        <v>45773.645833333336</v>
      </c>
      <c r="N876" s="91">
        <v>45805.75</v>
      </c>
      <c r="O876" s="95">
        <f t="shared" si="85"/>
        <v>4</v>
      </c>
      <c r="P876" s="95">
        <f>MONTH('RAW DATA'!$J876)</f>
        <v>6</v>
      </c>
      <c r="Q876" s="95" t="str">
        <f t="shared" si="86"/>
        <v>ICB</v>
      </c>
      <c r="R876" s="96" t="str">
        <f t="shared" si="87"/>
        <v>CHINA</v>
      </c>
      <c r="S876" s="90" t="str">
        <f>IF(OR('RAW DATA'!$D876="",'RAW DATA'!$C876='RAW DATA'!$D876),"NO",IF('RAW DATA'!$C876&lt;'RAW DATA'!$D876,"YES","NO"))</f>
        <v>NO</v>
      </c>
      <c r="T876" s="96" t="str">
        <f>IF('RAW DATA'!$D876='RAW DATA'!$E876,"YES","NO")</f>
        <v>NO</v>
      </c>
      <c r="U876" s="95" t="str">
        <f>IF(('RAW DATA'!$D876-'RAW DATA'!$M876)&lt;=5,"YES","NO")</f>
        <v>YES</v>
      </c>
    </row>
    <row r="877" spans="1:21" x14ac:dyDescent="0.25">
      <c r="A877" s="77">
        <v>71</v>
      </c>
      <c r="B877" s="74">
        <v>5282923708</v>
      </c>
      <c r="C877" s="76">
        <v>45785</v>
      </c>
      <c r="D877" s="76">
        <v>45776</v>
      </c>
      <c r="E877" s="76">
        <v>45785</v>
      </c>
      <c r="F877" s="74">
        <v>252168293</v>
      </c>
      <c r="G877" s="82">
        <v>791</v>
      </c>
      <c r="H877" s="102" t="s">
        <v>14</v>
      </c>
      <c r="I877" s="83">
        <v>7730425679</v>
      </c>
      <c r="J877" s="84">
        <v>45810</v>
      </c>
      <c r="K877" s="74" t="s">
        <v>15</v>
      </c>
      <c r="L877" s="74" t="s">
        <v>135</v>
      </c>
      <c r="M877" s="76">
        <v>45773.395833333336</v>
      </c>
      <c r="N877" s="76">
        <v>45805.75</v>
      </c>
      <c r="O877" s="73">
        <f t="shared" si="85"/>
        <v>4</v>
      </c>
      <c r="P877" s="73">
        <f>MONTH('RAW DATA'!$J877)</f>
        <v>6</v>
      </c>
      <c r="Q877" s="73" t="str">
        <f t="shared" si="86"/>
        <v>ICB</v>
      </c>
      <c r="R877" s="75" t="str">
        <f t="shared" si="87"/>
        <v>CHINA</v>
      </c>
      <c r="S877" s="74" t="str">
        <f>IF(OR('RAW DATA'!$D877="",'RAW DATA'!$C877='RAW DATA'!$D877),"NO",IF('RAW DATA'!$C877&lt;'RAW DATA'!$D877,"YES","NO"))</f>
        <v>NO</v>
      </c>
      <c r="T877" s="75" t="str">
        <f>IF('RAW DATA'!$D877='RAW DATA'!$E877,"YES","NO")</f>
        <v>NO</v>
      </c>
      <c r="U877" s="73" t="str">
        <f>IF(('RAW DATA'!$D877-'RAW DATA'!$M877)&lt;=5,"YES","NO")</f>
        <v>YES</v>
      </c>
    </row>
    <row r="878" spans="1:21" x14ac:dyDescent="0.25">
      <c r="A878" s="89">
        <v>71</v>
      </c>
      <c r="B878" s="90">
        <v>5282923714</v>
      </c>
      <c r="C878" s="91">
        <v>45785</v>
      </c>
      <c r="D878" s="91">
        <v>45776</v>
      </c>
      <c r="E878" s="91">
        <v>45785</v>
      </c>
      <c r="F878" s="90">
        <v>252168293</v>
      </c>
      <c r="G878" s="92">
        <v>1281</v>
      </c>
      <c r="H878" s="101" t="s">
        <v>14</v>
      </c>
      <c r="I878" s="93">
        <v>7730425679</v>
      </c>
      <c r="J878" s="94">
        <v>45810</v>
      </c>
      <c r="K878" s="90" t="s">
        <v>15</v>
      </c>
      <c r="L878" s="90" t="s">
        <v>135</v>
      </c>
      <c r="M878" s="91">
        <v>45773.395833333336</v>
      </c>
      <c r="N878" s="91">
        <v>45805.75</v>
      </c>
      <c r="O878" s="95">
        <f t="shared" si="85"/>
        <v>4</v>
      </c>
      <c r="P878" s="95">
        <f>MONTH('RAW DATA'!$J878)</f>
        <v>6</v>
      </c>
      <c r="Q878" s="95" t="str">
        <f t="shared" si="86"/>
        <v>ICB</v>
      </c>
      <c r="R878" s="96" t="str">
        <f t="shared" si="87"/>
        <v>CHINA</v>
      </c>
      <c r="S878" s="90" t="str">
        <f>IF(OR('RAW DATA'!$D878="",'RAW DATA'!$C878='RAW DATA'!$D878),"NO",IF('RAW DATA'!$C878&lt;'RAW DATA'!$D878,"YES","NO"))</f>
        <v>NO</v>
      </c>
      <c r="T878" s="96" t="str">
        <f>IF('RAW DATA'!$D878='RAW DATA'!$E878,"YES","NO")</f>
        <v>NO</v>
      </c>
      <c r="U878" s="95" t="str">
        <f>IF(('RAW DATA'!$D878-'RAW DATA'!$M878)&lt;=5,"YES","NO")</f>
        <v>YES</v>
      </c>
    </row>
    <row r="879" spans="1:21" x14ac:dyDescent="0.25">
      <c r="A879" s="77">
        <v>71</v>
      </c>
      <c r="B879" s="74">
        <v>5282923719</v>
      </c>
      <c r="C879" s="76">
        <v>45785</v>
      </c>
      <c r="D879" s="76">
        <v>45776</v>
      </c>
      <c r="E879" s="76">
        <v>45785</v>
      </c>
      <c r="F879" s="74">
        <v>252988100</v>
      </c>
      <c r="G879" s="82">
        <v>1106</v>
      </c>
      <c r="H879" s="102" t="s">
        <v>14</v>
      </c>
      <c r="I879" s="83">
        <v>7730425679</v>
      </c>
      <c r="J879" s="84">
        <v>45810</v>
      </c>
      <c r="K879" s="74" t="s">
        <v>15</v>
      </c>
      <c r="L879" s="74" t="s">
        <v>135</v>
      </c>
      <c r="M879" s="76">
        <v>45773.645833333336</v>
      </c>
      <c r="N879" s="76">
        <v>45805.75</v>
      </c>
      <c r="O879" s="73">
        <f t="shared" si="85"/>
        <v>4</v>
      </c>
      <c r="P879" s="73">
        <f>MONTH('RAW DATA'!$J879)</f>
        <v>6</v>
      </c>
      <c r="Q879" s="73" t="str">
        <f t="shared" si="86"/>
        <v>ICB</v>
      </c>
      <c r="R879" s="75" t="str">
        <f t="shared" si="87"/>
        <v>CHINA</v>
      </c>
      <c r="S879" s="74" t="str">
        <f>IF(OR('RAW DATA'!$D879="",'RAW DATA'!$C879='RAW DATA'!$D879),"NO",IF('RAW DATA'!$C879&lt;'RAW DATA'!$D879,"YES","NO"))</f>
        <v>NO</v>
      </c>
      <c r="T879" s="75" t="str">
        <f>IF('RAW DATA'!$D879='RAW DATA'!$E879,"YES","NO")</f>
        <v>NO</v>
      </c>
      <c r="U879" s="73" t="str">
        <f>IF(('RAW DATA'!$D879-'RAW DATA'!$M879)&lt;=5,"YES","NO")</f>
        <v>YES</v>
      </c>
    </row>
    <row r="880" spans="1:21" x14ac:dyDescent="0.25">
      <c r="A880" s="89">
        <v>71</v>
      </c>
      <c r="B880" s="90">
        <v>5282923720</v>
      </c>
      <c r="C880" s="91">
        <v>45785</v>
      </c>
      <c r="D880" s="91">
        <v>45776</v>
      </c>
      <c r="E880" s="91">
        <v>45785</v>
      </c>
      <c r="F880" s="90">
        <v>252168293</v>
      </c>
      <c r="G880" s="92">
        <v>2005</v>
      </c>
      <c r="H880" s="101" t="s">
        <v>14</v>
      </c>
      <c r="I880" s="93">
        <v>7730425679</v>
      </c>
      <c r="J880" s="94">
        <v>45810</v>
      </c>
      <c r="K880" s="90" t="s">
        <v>15</v>
      </c>
      <c r="L880" s="90" t="s">
        <v>135</v>
      </c>
      <c r="M880" s="91">
        <v>45773.395833333336</v>
      </c>
      <c r="N880" s="91">
        <v>45805.75</v>
      </c>
      <c r="O880" s="95">
        <f t="shared" si="85"/>
        <v>4</v>
      </c>
      <c r="P880" s="95">
        <f>MONTH('RAW DATA'!$J880)</f>
        <v>6</v>
      </c>
      <c r="Q880" s="95" t="str">
        <f t="shared" si="86"/>
        <v>ICB</v>
      </c>
      <c r="R880" s="96" t="str">
        <f t="shared" si="87"/>
        <v>CHINA</v>
      </c>
      <c r="S880" s="90" t="str">
        <f>IF(OR('RAW DATA'!$D880="",'RAW DATA'!$C880='RAW DATA'!$D880),"NO",IF('RAW DATA'!$C880&lt;'RAW DATA'!$D880,"YES","NO"))</f>
        <v>NO</v>
      </c>
      <c r="T880" s="96" t="str">
        <f>IF('RAW DATA'!$D880='RAW DATA'!$E880,"YES","NO")</f>
        <v>NO</v>
      </c>
      <c r="U880" s="95" t="str">
        <f>IF(('RAW DATA'!$D880-'RAW DATA'!$M880)&lt;=5,"YES","NO")</f>
        <v>YES</v>
      </c>
    </row>
    <row r="881" spans="1:21" x14ac:dyDescent="0.25">
      <c r="A881" s="77">
        <v>71</v>
      </c>
      <c r="B881" s="74">
        <v>5282923722</v>
      </c>
      <c r="C881" s="76">
        <v>45785</v>
      </c>
      <c r="D881" s="76">
        <v>45776</v>
      </c>
      <c r="E881" s="76">
        <v>45785</v>
      </c>
      <c r="F881" s="74">
        <v>252168293</v>
      </c>
      <c r="G881" s="82">
        <v>1257</v>
      </c>
      <c r="H881" s="102" t="s">
        <v>14</v>
      </c>
      <c r="I881" s="83">
        <v>7730425679</v>
      </c>
      <c r="J881" s="84">
        <v>45810</v>
      </c>
      <c r="K881" s="74" t="s">
        <v>15</v>
      </c>
      <c r="L881" s="74" t="s">
        <v>135</v>
      </c>
      <c r="M881" s="76">
        <v>45773.645833333336</v>
      </c>
      <c r="N881" s="76">
        <v>45805.75</v>
      </c>
      <c r="O881" s="73">
        <f t="shared" si="85"/>
        <v>4</v>
      </c>
      <c r="P881" s="73">
        <f>MONTH('RAW DATA'!$J881)</f>
        <v>6</v>
      </c>
      <c r="Q881" s="73" t="str">
        <f t="shared" si="86"/>
        <v>ICB</v>
      </c>
      <c r="R881" s="75" t="str">
        <f t="shared" si="87"/>
        <v>CHINA</v>
      </c>
      <c r="S881" s="74" t="str">
        <f>IF(OR('RAW DATA'!$D881="",'RAW DATA'!$C881='RAW DATA'!$D881),"NO",IF('RAW DATA'!$C881&lt;'RAW DATA'!$D881,"YES","NO"))</f>
        <v>NO</v>
      </c>
      <c r="T881" s="75" t="str">
        <f>IF('RAW DATA'!$D881='RAW DATA'!$E881,"YES","NO")</f>
        <v>NO</v>
      </c>
      <c r="U881" s="73" t="str">
        <f>IF(('RAW DATA'!$D881-'RAW DATA'!$M881)&lt;=5,"YES","NO")</f>
        <v>YES</v>
      </c>
    </row>
    <row r="882" spans="1:21" x14ac:dyDescent="0.25">
      <c r="A882" s="89">
        <v>71</v>
      </c>
      <c r="B882" s="90">
        <v>5283061850</v>
      </c>
      <c r="C882" s="91">
        <v>45840</v>
      </c>
      <c r="D882" s="91">
        <v>45840</v>
      </c>
      <c r="E882" s="91">
        <v>45840</v>
      </c>
      <c r="F882" s="90">
        <v>251790806</v>
      </c>
      <c r="G882" s="92">
        <v>2742</v>
      </c>
      <c r="H882" s="101" t="s">
        <v>14</v>
      </c>
      <c r="I882" s="93">
        <v>7730437911</v>
      </c>
      <c r="J882" s="94">
        <v>45860</v>
      </c>
      <c r="K882" s="90" t="s">
        <v>15</v>
      </c>
      <c r="L882" s="90" t="s">
        <v>183</v>
      </c>
      <c r="M882" s="91">
        <v>45772.625</v>
      </c>
      <c r="N882" s="91">
        <v>45805.75</v>
      </c>
      <c r="O882" s="95">
        <f t="shared" si="85"/>
        <v>7</v>
      </c>
      <c r="P882" s="95">
        <f>MONTH('RAW DATA'!$J882)</f>
        <v>7</v>
      </c>
      <c r="Q882" s="95" t="str">
        <f t="shared" si="86"/>
        <v>ICB</v>
      </c>
      <c r="R882" s="96" t="str">
        <f t="shared" si="87"/>
        <v>CHINA</v>
      </c>
      <c r="S882" s="90" t="str">
        <f>IF(OR('RAW DATA'!$D882="",'RAW DATA'!$C882='RAW DATA'!$D882),"NO",IF('RAW DATA'!$C882&lt;'RAW DATA'!$D882,"YES","NO"))</f>
        <v>NO</v>
      </c>
      <c r="T882" s="96" t="str">
        <f>IF('RAW DATA'!$D882='RAW DATA'!$E882,"YES","NO")</f>
        <v>YES</v>
      </c>
      <c r="U882" s="95" t="str">
        <f>IF(('RAW DATA'!$D882-'RAW DATA'!$M882)&lt;=5,"YES","NO")</f>
        <v>NO</v>
      </c>
    </row>
    <row r="883" spans="1:21" x14ac:dyDescent="0.25">
      <c r="A883" s="77">
        <v>71</v>
      </c>
      <c r="B883" s="74">
        <v>5283078028</v>
      </c>
      <c r="C883" s="76">
        <v>45859</v>
      </c>
      <c r="D883" s="76">
        <v>45848</v>
      </c>
      <c r="E883" s="76">
        <v>45859</v>
      </c>
      <c r="F883" s="74">
        <v>251790806</v>
      </c>
      <c r="G883" s="82">
        <v>2742</v>
      </c>
      <c r="H883" s="102" t="s">
        <v>14</v>
      </c>
      <c r="I883" s="83">
        <v>7730445508</v>
      </c>
      <c r="J883" s="84">
        <v>45891</v>
      </c>
      <c r="K883" s="74" t="s">
        <v>15</v>
      </c>
      <c r="L883" s="74" t="s">
        <v>159</v>
      </c>
      <c r="M883" s="76">
        <v>45772.625</v>
      </c>
      <c r="N883" s="76">
        <v>45805.75</v>
      </c>
      <c r="O883" s="73">
        <f t="shared" si="85"/>
        <v>7</v>
      </c>
      <c r="P883" s="73">
        <f>MONTH('RAW DATA'!$J883)</f>
        <v>8</v>
      </c>
      <c r="Q883" s="73" t="str">
        <f t="shared" si="86"/>
        <v>ICB</v>
      </c>
      <c r="R883" s="75" t="str">
        <f t="shared" si="87"/>
        <v>CHINA</v>
      </c>
      <c r="S883" s="74" t="str">
        <f>IF(OR('RAW DATA'!$D883="",'RAW DATA'!$C883='RAW DATA'!$D883),"NO",IF('RAW DATA'!$C883&lt;'RAW DATA'!$D883,"YES","NO"))</f>
        <v>NO</v>
      </c>
      <c r="T883" s="75" t="str">
        <f>IF('RAW DATA'!$D883='RAW DATA'!$E883,"YES","NO")</f>
        <v>NO</v>
      </c>
      <c r="U883" s="73" t="str">
        <f>IF(('RAW DATA'!$D883-'RAW DATA'!$M883)&lt;=5,"YES","NO")</f>
        <v>NO</v>
      </c>
    </row>
    <row r="884" spans="1:21" x14ac:dyDescent="0.25">
      <c r="A884" s="89">
        <v>515</v>
      </c>
      <c r="B884" s="90">
        <v>5547653495</v>
      </c>
      <c r="C884" s="91">
        <v>45785</v>
      </c>
      <c r="D884" s="91">
        <v>45777</v>
      </c>
      <c r="E884" s="91">
        <v>45785</v>
      </c>
      <c r="F884" s="90">
        <v>251220544</v>
      </c>
      <c r="G884" s="92">
        <v>3871</v>
      </c>
      <c r="H884" s="101" t="s">
        <v>14</v>
      </c>
      <c r="I884" s="93">
        <v>7730425679</v>
      </c>
      <c r="J884" s="94">
        <v>45810</v>
      </c>
      <c r="K884" s="90" t="s">
        <v>15</v>
      </c>
      <c r="L884" s="90" t="s">
        <v>135</v>
      </c>
      <c r="M884" s="91">
        <v>45774</v>
      </c>
      <c r="N884" s="91">
        <v>45808</v>
      </c>
      <c r="O884" s="95">
        <f t="shared" si="85"/>
        <v>4</v>
      </c>
      <c r="P884" s="95">
        <f>MONTH('RAW DATA'!$J884)</f>
        <v>6</v>
      </c>
      <c r="Q884" s="95" t="str">
        <f t="shared" si="86"/>
        <v>ICB</v>
      </c>
      <c r="R884" s="96" t="str">
        <f t="shared" si="87"/>
        <v>CHINA</v>
      </c>
      <c r="S884" s="90" t="str">
        <f>IF(OR('RAW DATA'!$D884="",'RAW DATA'!$C884='RAW DATA'!$D884),"NO",IF('RAW DATA'!$C884&lt;'RAW DATA'!$D884,"YES","NO"))</f>
        <v>NO</v>
      </c>
      <c r="T884" s="96" t="str">
        <f>IF('RAW DATA'!$D884='RAW DATA'!$E884,"YES","NO")</f>
        <v>NO</v>
      </c>
      <c r="U884" s="95" t="str">
        <f>IF(('RAW DATA'!$D884-'RAW DATA'!$M884)&lt;=5,"YES","NO")</f>
        <v>YES</v>
      </c>
    </row>
    <row r="885" spans="1:21" x14ac:dyDescent="0.25">
      <c r="A885" s="77">
        <v>71</v>
      </c>
      <c r="B885" s="74">
        <v>5282917855</v>
      </c>
      <c r="C885" s="76">
        <v>45785</v>
      </c>
      <c r="D885" s="76">
        <v>45774</v>
      </c>
      <c r="E885" s="76">
        <v>45785</v>
      </c>
      <c r="F885" s="74">
        <v>251289099</v>
      </c>
      <c r="G885" s="82">
        <v>21776</v>
      </c>
      <c r="H885" s="102" t="s">
        <v>14</v>
      </c>
      <c r="I885" s="83">
        <v>7730425679</v>
      </c>
      <c r="J885" s="84">
        <v>45810</v>
      </c>
      <c r="K885" s="74" t="s">
        <v>15</v>
      </c>
      <c r="L885" s="74" t="s">
        <v>135</v>
      </c>
      <c r="M885" s="76">
        <v>45771.125</v>
      </c>
      <c r="N885" s="76">
        <v>45808.875</v>
      </c>
      <c r="O885" s="73">
        <f t="shared" si="85"/>
        <v>4</v>
      </c>
      <c r="P885" s="73">
        <f>MONTH('RAW DATA'!$J885)</f>
        <v>6</v>
      </c>
      <c r="Q885" s="73" t="str">
        <f t="shared" si="86"/>
        <v>ICB</v>
      </c>
      <c r="R885" s="75" t="str">
        <f t="shared" si="87"/>
        <v>CHINA</v>
      </c>
      <c r="S885" s="74" t="str">
        <f>IF(OR('RAW DATA'!$D885="",'RAW DATA'!$C885='RAW DATA'!$D885),"NO",IF('RAW DATA'!$C885&lt;'RAW DATA'!$D885,"YES","NO"))</f>
        <v>NO</v>
      </c>
      <c r="T885" s="75" t="str">
        <f>IF('RAW DATA'!$D885='RAW DATA'!$E885,"YES","NO")</f>
        <v>NO</v>
      </c>
      <c r="U885" s="73" t="str">
        <f>IF(('RAW DATA'!$D885-'RAW DATA'!$M885)&lt;=5,"YES","NO")</f>
        <v>YES</v>
      </c>
    </row>
    <row r="886" spans="1:21" x14ac:dyDescent="0.25">
      <c r="A886" s="89">
        <v>71</v>
      </c>
      <c r="B886" s="90">
        <v>5282914341</v>
      </c>
      <c r="C886" s="91">
        <v>45786</v>
      </c>
      <c r="D886" s="91">
        <v>45772</v>
      </c>
      <c r="E886" s="91">
        <v>45786</v>
      </c>
      <c r="F886" s="90">
        <v>250832455</v>
      </c>
      <c r="G886" s="92">
        <v>2649</v>
      </c>
      <c r="H886" s="101" t="s">
        <v>14</v>
      </c>
      <c r="I886" s="93">
        <v>7730429758</v>
      </c>
      <c r="J886" s="94">
        <v>45832</v>
      </c>
      <c r="K886" s="90" t="s">
        <v>15</v>
      </c>
      <c r="L886" s="90" t="s">
        <v>136</v>
      </c>
      <c r="M886" s="91">
        <v>45772.25</v>
      </c>
      <c r="N886" s="91">
        <v>45810.416666666664</v>
      </c>
      <c r="O886" s="95">
        <f t="shared" si="85"/>
        <v>4</v>
      </c>
      <c r="P886" s="95">
        <f>MONTH('RAW DATA'!$J886)</f>
        <v>6</v>
      </c>
      <c r="Q886" s="95" t="str">
        <f t="shared" si="86"/>
        <v>ICB</v>
      </c>
      <c r="R886" s="96" t="str">
        <f t="shared" si="87"/>
        <v>CHINA</v>
      </c>
      <c r="S886" s="90" t="str">
        <f>IF(OR('RAW DATA'!$D886="",'RAW DATA'!$C886='RAW DATA'!$D886),"NO",IF('RAW DATA'!$C886&lt;'RAW DATA'!$D886,"YES","NO"))</f>
        <v>NO</v>
      </c>
      <c r="T886" s="96" t="str">
        <f>IF('RAW DATA'!$D886='RAW DATA'!$E886,"YES","NO")</f>
        <v>NO</v>
      </c>
      <c r="U886" s="95" t="str">
        <f>IF(('RAW DATA'!$D886-'RAW DATA'!$M886)&lt;=5,"YES","NO")</f>
        <v>YES</v>
      </c>
    </row>
    <row r="887" spans="1:21" x14ac:dyDescent="0.25">
      <c r="A887" s="77">
        <v>71</v>
      </c>
      <c r="B887" s="74">
        <v>5283123914</v>
      </c>
      <c r="C887" s="76">
        <v>45869</v>
      </c>
      <c r="D887" s="76">
        <v>45868</v>
      </c>
      <c r="E887" s="76">
        <v>45869</v>
      </c>
      <c r="F887" s="74">
        <v>251706132</v>
      </c>
      <c r="G887" s="82">
        <v>9913</v>
      </c>
      <c r="H887" s="102" t="s">
        <v>14</v>
      </c>
      <c r="I887" s="83">
        <v>7730445508</v>
      </c>
      <c r="J887" s="84">
        <v>45891</v>
      </c>
      <c r="K887" s="74" t="s">
        <v>15</v>
      </c>
      <c r="L887" s="74" t="s">
        <v>159</v>
      </c>
      <c r="M887" s="76">
        <v>45777</v>
      </c>
      <c r="N887" s="76">
        <v>45812</v>
      </c>
      <c r="O887" s="73">
        <f t="shared" si="85"/>
        <v>7</v>
      </c>
      <c r="P887" s="73">
        <f>MONTH('RAW DATA'!$J887)</f>
        <v>8</v>
      </c>
      <c r="Q887" s="73" t="str">
        <f t="shared" si="86"/>
        <v>ICB</v>
      </c>
      <c r="R887" s="75" t="str">
        <f t="shared" si="87"/>
        <v>CHINA</v>
      </c>
      <c r="S887" s="74" t="str">
        <f>IF(OR('RAW DATA'!$D887="",'RAW DATA'!$C887='RAW DATA'!$D887),"NO",IF('RAW DATA'!$C887&lt;'RAW DATA'!$D887,"YES","NO"))</f>
        <v>NO</v>
      </c>
      <c r="T887" s="75" t="str">
        <f>IF('RAW DATA'!$D887='RAW DATA'!$E887,"YES","NO")</f>
        <v>NO</v>
      </c>
      <c r="U887" s="73" t="str">
        <f>IF(('RAW DATA'!$D887-'RAW DATA'!$M887)&lt;=5,"YES","NO")</f>
        <v>NO</v>
      </c>
    </row>
    <row r="888" spans="1:21" x14ac:dyDescent="0.25">
      <c r="A888" s="89">
        <v>515</v>
      </c>
      <c r="B888" s="90">
        <v>5547655407</v>
      </c>
      <c r="C888" s="91">
        <v>45785</v>
      </c>
      <c r="D888" s="91">
        <v>45783</v>
      </c>
      <c r="E888" s="91">
        <v>45785</v>
      </c>
      <c r="F888" s="90">
        <v>252209315</v>
      </c>
      <c r="G888" s="92">
        <v>548</v>
      </c>
      <c r="H888" s="101" t="s">
        <v>14</v>
      </c>
      <c r="I888" s="93">
        <v>7730429758</v>
      </c>
      <c r="J888" s="94">
        <v>45832</v>
      </c>
      <c r="K888" s="90" t="s">
        <v>15</v>
      </c>
      <c r="L888" s="90" t="s">
        <v>136</v>
      </c>
      <c r="M888" s="91">
        <v>45773</v>
      </c>
      <c r="N888" s="91">
        <v>45812</v>
      </c>
      <c r="O888" s="95">
        <f t="shared" si="85"/>
        <v>5</v>
      </c>
      <c r="P888" s="95">
        <f>MONTH('RAW DATA'!$J888)</f>
        <v>6</v>
      </c>
      <c r="Q888" s="95" t="str">
        <f t="shared" si="86"/>
        <v>ICB</v>
      </c>
      <c r="R888" s="96" t="str">
        <f t="shared" si="87"/>
        <v>CHINA</v>
      </c>
      <c r="S888" s="90" t="str">
        <f>IF(OR('RAW DATA'!$D888="",'RAW DATA'!$C888='RAW DATA'!$D888),"NO",IF('RAW DATA'!$C888&lt;'RAW DATA'!$D888,"YES","NO"))</f>
        <v>NO</v>
      </c>
      <c r="T888" s="96" t="str">
        <f>IF('RAW DATA'!$D888='RAW DATA'!$E888,"YES","NO")</f>
        <v>NO</v>
      </c>
      <c r="U888" s="95" t="str">
        <f>IF(('RAW DATA'!$D888-'RAW DATA'!$M888)&lt;=5,"YES","NO")</f>
        <v>NO</v>
      </c>
    </row>
    <row r="889" spans="1:21" x14ac:dyDescent="0.25">
      <c r="A889" s="77">
        <v>515</v>
      </c>
      <c r="B889" s="74">
        <v>5547656565</v>
      </c>
      <c r="C889" s="76">
        <v>45785</v>
      </c>
      <c r="D889" s="76">
        <v>45783</v>
      </c>
      <c r="E889" s="76">
        <v>45785</v>
      </c>
      <c r="F889" s="74">
        <v>252116616</v>
      </c>
      <c r="G889" s="82">
        <v>2754</v>
      </c>
      <c r="H889" s="102" t="s">
        <v>14</v>
      </c>
      <c r="I889" s="83">
        <v>7730429758</v>
      </c>
      <c r="J889" s="84">
        <v>45832</v>
      </c>
      <c r="K889" s="74" t="s">
        <v>15</v>
      </c>
      <c r="L889" s="74" t="s">
        <v>136</v>
      </c>
      <c r="M889" s="76">
        <v>45780</v>
      </c>
      <c r="N889" s="76">
        <v>45812</v>
      </c>
      <c r="O889" s="73">
        <f t="shared" si="85"/>
        <v>5</v>
      </c>
      <c r="P889" s="73">
        <f>MONTH('RAW DATA'!$J889)</f>
        <v>6</v>
      </c>
      <c r="Q889" s="73" t="str">
        <f t="shared" si="86"/>
        <v>ICB</v>
      </c>
      <c r="R889" s="75" t="str">
        <f t="shared" si="87"/>
        <v>CHINA</v>
      </c>
      <c r="S889" s="74" t="str">
        <f>IF(OR('RAW DATA'!$D889="",'RAW DATA'!$C889='RAW DATA'!$D889),"NO",IF('RAW DATA'!$C889&lt;'RAW DATA'!$D889,"YES","NO"))</f>
        <v>NO</v>
      </c>
      <c r="T889" s="75" t="str">
        <f>IF('RAW DATA'!$D889='RAW DATA'!$E889,"YES","NO")</f>
        <v>NO</v>
      </c>
      <c r="U889" s="73" t="str">
        <f>IF(('RAW DATA'!$D889-'RAW DATA'!$M889)&lt;=5,"YES","NO")</f>
        <v>YES</v>
      </c>
    </row>
    <row r="890" spans="1:21" x14ac:dyDescent="0.25">
      <c r="A890" s="89">
        <v>515</v>
      </c>
      <c r="B890" s="90">
        <v>5547656566</v>
      </c>
      <c r="C890" s="91">
        <v>45785</v>
      </c>
      <c r="D890" s="91">
        <v>45783</v>
      </c>
      <c r="E890" s="91">
        <v>45785</v>
      </c>
      <c r="F890" s="90">
        <v>252116616</v>
      </c>
      <c r="G890" s="92">
        <v>2013</v>
      </c>
      <c r="H890" s="101" t="s">
        <v>14</v>
      </c>
      <c r="I890" s="93">
        <v>7730429758</v>
      </c>
      <c r="J890" s="94">
        <v>45832</v>
      </c>
      <c r="K890" s="90" t="s">
        <v>15</v>
      </c>
      <c r="L890" s="90" t="s">
        <v>136</v>
      </c>
      <c r="M890" s="91">
        <v>45780</v>
      </c>
      <c r="N890" s="91">
        <v>45812</v>
      </c>
      <c r="O890" s="95">
        <f t="shared" si="85"/>
        <v>5</v>
      </c>
      <c r="P890" s="95">
        <f>MONTH('RAW DATA'!$J890)</f>
        <v>6</v>
      </c>
      <c r="Q890" s="95" t="str">
        <f t="shared" si="86"/>
        <v>ICB</v>
      </c>
      <c r="R890" s="96" t="str">
        <f t="shared" si="87"/>
        <v>CHINA</v>
      </c>
      <c r="S890" s="90" t="str">
        <f>IF(OR('RAW DATA'!$D890="",'RAW DATA'!$C890='RAW DATA'!$D890),"NO",IF('RAW DATA'!$C890&lt;'RAW DATA'!$D890,"YES","NO"))</f>
        <v>NO</v>
      </c>
      <c r="T890" s="96" t="str">
        <f>IF('RAW DATA'!$D890='RAW DATA'!$E890,"YES","NO")</f>
        <v>NO</v>
      </c>
      <c r="U890" s="95" t="str">
        <f>IF(('RAW DATA'!$D890-'RAW DATA'!$M890)&lt;=5,"YES","NO")</f>
        <v>YES</v>
      </c>
    </row>
    <row r="891" spans="1:21" x14ac:dyDescent="0.25">
      <c r="A891" s="77">
        <v>515</v>
      </c>
      <c r="B891" s="74">
        <v>5547656567</v>
      </c>
      <c r="C891" s="76">
        <v>45785</v>
      </c>
      <c r="D891" s="76">
        <v>45783</v>
      </c>
      <c r="E891" s="76">
        <v>45785</v>
      </c>
      <c r="F891" s="74">
        <v>252116616</v>
      </c>
      <c r="G891" s="82">
        <v>24</v>
      </c>
      <c r="H891" s="102" t="s">
        <v>14</v>
      </c>
      <c r="I891" s="83">
        <v>7730429758</v>
      </c>
      <c r="J891" s="84">
        <v>45832</v>
      </c>
      <c r="K891" s="74" t="s">
        <v>15</v>
      </c>
      <c r="L891" s="74" t="s">
        <v>136</v>
      </c>
      <c r="M891" s="76">
        <v>45780</v>
      </c>
      <c r="N891" s="76">
        <v>45812</v>
      </c>
      <c r="O891" s="73">
        <f t="shared" si="85"/>
        <v>5</v>
      </c>
      <c r="P891" s="73">
        <f>MONTH('RAW DATA'!$J891)</f>
        <v>6</v>
      </c>
      <c r="Q891" s="73" t="str">
        <f t="shared" si="86"/>
        <v>ICB</v>
      </c>
      <c r="R891" s="75" t="str">
        <f t="shared" si="87"/>
        <v>CHINA</v>
      </c>
      <c r="S891" s="74" t="str">
        <f>IF(OR('RAW DATA'!$D891="",'RAW DATA'!$C891='RAW DATA'!$D891),"NO",IF('RAW DATA'!$C891&lt;'RAW DATA'!$D891,"YES","NO"))</f>
        <v>NO</v>
      </c>
      <c r="T891" s="75" t="str">
        <f>IF('RAW DATA'!$D891='RAW DATA'!$E891,"YES","NO")</f>
        <v>NO</v>
      </c>
      <c r="U891" s="73" t="str">
        <f>IF(('RAW DATA'!$D891-'RAW DATA'!$M891)&lt;=5,"YES","NO")</f>
        <v>YES</v>
      </c>
    </row>
    <row r="892" spans="1:21" x14ac:dyDescent="0.25">
      <c r="A892" s="89">
        <v>515</v>
      </c>
      <c r="B892" s="90">
        <v>5547656568</v>
      </c>
      <c r="C892" s="91">
        <v>45785</v>
      </c>
      <c r="D892" s="91">
        <v>45783</v>
      </c>
      <c r="E892" s="91">
        <v>45785</v>
      </c>
      <c r="F892" s="90">
        <v>252116616</v>
      </c>
      <c r="G892" s="92">
        <v>298</v>
      </c>
      <c r="H892" s="101" t="s">
        <v>14</v>
      </c>
      <c r="I892" s="93">
        <v>7730429758</v>
      </c>
      <c r="J892" s="94">
        <v>45832</v>
      </c>
      <c r="K892" s="90" t="s">
        <v>15</v>
      </c>
      <c r="L892" s="90" t="s">
        <v>136</v>
      </c>
      <c r="M892" s="91">
        <v>45775</v>
      </c>
      <c r="N892" s="91">
        <v>45812</v>
      </c>
      <c r="O892" s="95">
        <f t="shared" si="85"/>
        <v>5</v>
      </c>
      <c r="P892" s="95">
        <f>MONTH('RAW DATA'!$J892)</f>
        <v>6</v>
      </c>
      <c r="Q892" s="95" t="str">
        <f t="shared" si="86"/>
        <v>ICB</v>
      </c>
      <c r="R892" s="96" t="str">
        <f t="shared" si="87"/>
        <v>CHINA</v>
      </c>
      <c r="S892" s="90" t="str">
        <f>IF(OR('RAW DATA'!$D892="",'RAW DATA'!$C892='RAW DATA'!$D892),"NO",IF('RAW DATA'!$C892&lt;'RAW DATA'!$D892,"YES","NO"))</f>
        <v>NO</v>
      </c>
      <c r="T892" s="96" t="str">
        <f>IF('RAW DATA'!$D892='RAW DATA'!$E892,"YES","NO")</f>
        <v>NO</v>
      </c>
      <c r="U892" s="95" t="str">
        <f>IF(('RAW DATA'!$D892-'RAW DATA'!$M892)&lt;=5,"YES","NO")</f>
        <v>NO</v>
      </c>
    </row>
    <row r="893" spans="1:21" x14ac:dyDescent="0.25">
      <c r="A893" s="77">
        <v>515</v>
      </c>
      <c r="B893" s="74">
        <v>5547656569</v>
      </c>
      <c r="C893" s="76">
        <v>45785</v>
      </c>
      <c r="D893" s="76">
        <v>45783</v>
      </c>
      <c r="E893" s="76">
        <v>45785</v>
      </c>
      <c r="F893" s="74">
        <v>252116616</v>
      </c>
      <c r="G893" s="82">
        <v>1573</v>
      </c>
      <c r="H893" s="102" t="s">
        <v>14</v>
      </c>
      <c r="I893" s="83">
        <v>7730429758</v>
      </c>
      <c r="J893" s="84">
        <v>45832</v>
      </c>
      <c r="K893" s="74" t="s">
        <v>15</v>
      </c>
      <c r="L893" s="74" t="s">
        <v>136</v>
      </c>
      <c r="M893" s="76">
        <v>45780</v>
      </c>
      <c r="N893" s="76">
        <v>45812</v>
      </c>
      <c r="O893" s="73">
        <f t="shared" si="85"/>
        <v>5</v>
      </c>
      <c r="P893" s="73">
        <f>MONTH('RAW DATA'!$J893)</f>
        <v>6</v>
      </c>
      <c r="Q893" s="73" t="str">
        <f t="shared" si="86"/>
        <v>ICB</v>
      </c>
      <c r="R893" s="75" t="str">
        <f t="shared" si="87"/>
        <v>CHINA</v>
      </c>
      <c r="S893" s="74" t="str">
        <f>IF(OR('RAW DATA'!$D893="",'RAW DATA'!$C893='RAW DATA'!$D893),"NO",IF('RAW DATA'!$C893&lt;'RAW DATA'!$D893,"YES","NO"))</f>
        <v>NO</v>
      </c>
      <c r="T893" s="75" t="str">
        <f>IF('RAW DATA'!$D893='RAW DATA'!$E893,"YES","NO")</f>
        <v>NO</v>
      </c>
      <c r="U893" s="73" t="str">
        <f>IF(('RAW DATA'!$D893-'RAW DATA'!$M893)&lt;=5,"YES","NO")</f>
        <v>YES</v>
      </c>
    </row>
    <row r="894" spans="1:21" x14ac:dyDescent="0.25">
      <c r="A894" s="89">
        <v>515</v>
      </c>
      <c r="B894" s="90">
        <v>5547656570</v>
      </c>
      <c r="C894" s="91">
        <v>45785</v>
      </c>
      <c r="D894" s="91">
        <v>45783</v>
      </c>
      <c r="E894" s="91">
        <v>45785</v>
      </c>
      <c r="F894" s="90">
        <v>252116616</v>
      </c>
      <c r="G894" s="92">
        <v>903</v>
      </c>
      <c r="H894" s="101" t="s">
        <v>14</v>
      </c>
      <c r="I894" s="93">
        <v>7730429758</v>
      </c>
      <c r="J894" s="94">
        <v>45832</v>
      </c>
      <c r="K894" s="90" t="s">
        <v>15</v>
      </c>
      <c r="L894" s="90" t="s">
        <v>136</v>
      </c>
      <c r="M894" s="91">
        <v>45774</v>
      </c>
      <c r="N894" s="91">
        <v>45812</v>
      </c>
      <c r="O894" s="95">
        <f t="shared" si="85"/>
        <v>5</v>
      </c>
      <c r="P894" s="95">
        <f>MONTH('RAW DATA'!$J894)</f>
        <v>6</v>
      </c>
      <c r="Q894" s="95" t="str">
        <f t="shared" si="86"/>
        <v>ICB</v>
      </c>
      <c r="R894" s="96" t="str">
        <f t="shared" si="87"/>
        <v>CHINA</v>
      </c>
      <c r="S894" s="90" t="str">
        <f>IF(OR('RAW DATA'!$D894="",'RAW DATA'!$C894='RAW DATA'!$D894),"NO",IF('RAW DATA'!$C894&lt;'RAW DATA'!$D894,"YES","NO"))</f>
        <v>NO</v>
      </c>
      <c r="T894" s="96" t="str">
        <f>IF('RAW DATA'!$D894='RAW DATA'!$E894,"YES","NO")</f>
        <v>NO</v>
      </c>
      <c r="U894" s="95" t="str">
        <f>IF(('RAW DATA'!$D894-'RAW DATA'!$M894)&lt;=5,"YES","NO")</f>
        <v>NO</v>
      </c>
    </row>
    <row r="895" spans="1:21" x14ac:dyDescent="0.25">
      <c r="A895" s="77">
        <v>71</v>
      </c>
      <c r="B895" s="74">
        <v>5282923715</v>
      </c>
      <c r="C895" s="76">
        <v>45785</v>
      </c>
      <c r="D895" s="76">
        <v>45776</v>
      </c>
      <c r="E895" s="76">
        <v>45785</v>
      </c>
      <c r="F895" s="74">
        <v>251038978</v>
      </c>
      <c r="G895" s="82">
        <v>2746</v>
      </c>
      <c r="H895" s="102" t="s">
        <v>14</v>
      </c>
      <c r="I895" s="83">
        <v>7730429758</v>
      </c>
      <c r="J895" s="84">
        <v>45832</v>
      </c>
      <c r="K895" s="74" t="s">
        <v>15</v>
      </c>
      <c r="L895" s="74" t="s">
        <v>136</v>
      </c>
      <c r="M895" s="76">
        <v>45773.395833333336</v>
      </c>
      <c r="N895" s="76">
        <v>45812.25</v>
      </c>
      <c r="O895" s="73">
        <f t="shared" si="85"/>
        <v>4</v>
      </c>
      <c r="P895" s="73">
        <f>MONTH('RAW DATA'!$J895)</f>
        <v>6</v>
      </c>
      <c r="Q895" s="73" t="str">
        <f t="shared" si="86"/>
        <v>ICB</v>
      </c>
      <c r="R895" s="75" t="str">
        <f t="shared" si="87"/>
        <v>CHINA</v>
      </c>
      <c r="S895" s="74" t="str">
        <f>IF(OR('RAW DATA'!$D895="",'RAW DATA'!$C895='RAW DATA'!$D895),"NO",IF('RAW DATA'!$C895&lt;'RAW DATA'!$D895,"YES","NO"))</f>
        <v>NO</v>
      </c>
      <c r="T895" s="75" t="str">
        <f>IF('RAW DATA'!$D895='RAW DATA'!$E895,"YES","NO")</f>
        <v>NO</v>
      </c>
      <c r="U895" s="73" t="str">
        <f>IF(('RAW DATA'!$D895-'RAW DATA'!$M895)&lt;=5,"YES","NO")</f>
        <v>YES</v>
      </c>
    </row>
    <row r="896" spans="1:21" x14ac:dyDescent="0.25">
      <c r="A896" s="89">
        <v>71</v>
      </c>
      <c r="B896" s="90">
        <v>5282927833</v>
      </c>
      <c r="C896" s="91">
        <v>45796</v>
      </c>
      <c r="D896" s="91">
        <v>45779</v>
      </c>
      <c r="E896" s="91">
        <v>45796</v>
      </c>
      <c r="F896" s="90">
        <v>251706132</v>
      </c>
      <c r="G896" s="92">
        <v>20981</v>
      </c>
      <c r="H896" s="101" t="s">
        <v>14</v>
      </c>
      <c r="I896" s="93">
        <v>7730429758</v>
      </c>
      <c r="J896" s="94">
        <v>45832</v>
      </c>
      <c r="K896" s="90" t="s">
        <v>15</v>
      </c>
      <c r="L896" s="90" t="s">
        <v>136</v>
      </c>
      <c r="M896" s="91">
        <v>45777.583333333336</v>
      </c>
      <c r="N896" s="91">
        <v>45812.75</v>
      </c>
      <c r="O896" s="95">
        <f t="shared" si="85"/>
        <v>5</v>
      </c>
      <c r="P896" s="95">
        <f>MONTH('RAW DATA'!$J896)</f>
        <v>6</v>
      </c>
      <c r="Q896" s="95" t="str">
        <f t="shared" si="86"/>
        <v>ICB</v>
      </c>
      <c r="R896" s="96" t="str">
        <f t="shared" si="87"/>
        <v>CHINA</v>
      </c>
      <c r="S896" s="90" t="str">
        <f>IF(OR('RAW DATA'!$D896="",'RAW DATA'!$C896='RAW DATA'!$D896),"NO",IF('RAW DATA'!$C896&lt;'RAW DATA'!$D896,"YES","NO"))</f>
        <v>NO</v>
      </c>
      <c r="T896" s="96" t="str">
        <f>IF('RAW DATA'!$D896='RAW DATA'!$E896,"YES","NO")</f>
        <v>NO</v>
      </c>
      <c r="U896" s="95" t="str">
        <f>IF(('RAW DATA'!$D896-'RAW DATA'!$M896)&lt;=5,"YES","NO")</f>
        <v>YES</v>
      </c>
    </row>
    <row r="897" spans="1:21" x14ac:dyDescent="0.25">
      <c r="A897" s="77">
        <v>71</v>
      </c>
      <c r="B897" s="74">
        <v>5282929919</v>
      </c>
      <c r="C897" s="76">
        <v>45786</v>
      </c>
      <c r="D897" s="76">
        <v>45781</v>
      </c>
      <c r="E897" s="76">
        <v>45786</v>
      </c>
      <c r="F897" s="74">
        <v>252927799</v>
      </c>
      <c r="G897" s="82">
        <v>8386</v>
      </c>
      <c r="H897" s="102" t="s">
        <v>14</v>
      </c>
      <c r="I897" s="83">
        <v>7730429758</v>
      </c>
      <c r="J897" s="84">
        <v>45832</v>
      </c>
      <c r="K897" s="74" t="s">
        <v>15</v>
      </c>
      <c r="L897" s="74" t="s">
        <v>136</v>
      </c>
      <c r="M897" s="76">
        <v>45781.5</v>
      </c>
      <c r="N897" s="76">
        <v>45812.75</v>
      </c>
      <c r="O897" s="73">
        <f t="shared" si="85"/>
        <v>5</v>
      </c>
      <c r="P897" s="73">
        <f>MONTH('RAW DATA'!$J897)</f>
        <v>6</v>
      </c>
      <c r="Q897" s="73" t="str">
        <f t="shared" si="86"/>
        <v>ICB</v>
      </c>
      <c r="R897" s="75" t="str">
        <f t="shared" si="87"/>
        <v>CHINA</v>
      </c>
      <c r="S897" s="74" t="str">
        <f>IF(OR('RAW DATA'!$D897="",'RAW DATA'!$C897='RAW DATA'!$D897),"NO",IF('RAW DATA'!$C897&lt;'RAW DATA'!$D897,"YES","NO"))</f>
        <v>NO</v>
      </c>
      <c r="T897" s="75" t="str">
        <f>IF('RAW DATA'!$D897='RAW DATA'!$E897,"YES","NO")</f>
        <v>NO</v>
      </c>
      <c r="U897" s="73" t="str">
        <f>IF(('RAW DATA'!$D897-'RAW DATA'!$M897)&lt;=5,"YES","NO")</f>
        <v>YES</v>
      </c>
    </row>
    <row r="898" spans="1:21" x14ac:dyDescent="0.25">
      <c r="A898" s="89">
        <v>71</v>
      </c>
      <c r="B898" s="90">
        <v>5282929920</v>
      </c>
      <c r="C898" s="91">
        <v>45785</v>
      </c>
      <c r="D898" s="91">
        <v>45781</v>
      </c>
      <c r="E898" s="91">
        <v>45785</v>
      </c>
      <c r="F898" s="90">
        <v>252672541</v>
      </c>
      <c r="G898" s="92">
        <v>2341</v>
      </c>
      <c r="H898" s="101" t="s">
        <v>14</v>
      </c>
      <c r="I898" s="93">
        <v>7730429758</v>
      </c>
      <c r="J898" s="94">
        <v>45832</v>
      </c>
      <c r="K898" s="90" t="s">
        <v>15</v>
      </c>
      <c r="L898" s="90" t="s">
        <v>136</v>
      </c>
      <c r="M898" s="91">
        <v>45781.5</v>
      </c>
      <c r="N898" s="91">
        <v>45812.75</v>
      </c>
      <c r="O898" s="95">
        <f t="shared" si="85"/>
        <v>5</v>
      </c>
      <c r="P898" s="95">
        <f>MONTH('RAW DATA'!$J898)</f>
        <v>6</v>
      </c>
      <c r="Q898" s="95" t="str">
        <f t="shared" si="86"/>
        <v>ICB</v>
      </c>
      <c r="R898" s="96" t="str">
        <f t="shared" si="87"/>
        <v>CHINA</v>
      </c>
      <c r="S898" s="90" t="str">
        <f>IF(OR('RAW DATA'!$D898="",'RAW DATA'!$C898='RAW DATA'!$D898),"NO",IF('RAW DATA'!$C898&lt;'RAW DATA'!$D898,"YES","NO"))</f>
        <v>NO</v>
      </c>
      <c r="T898" s="96" t="str">
        <f>IF('RAW DATA'!$D898='RAW DATA'!$E898,"YES","NO")</f>
        <v>NO</v>
      </c>
      <c r="U898" s="95" t="str">
        <f>IF(('RAW DATA'!$D898-'RAW DATA'!$M898)&lt;=5,"YES","NO")</f>
        <v>YES</v>
      </c>
    </row>
    <row r="899" spans="1:21" x14ac:dyDescent="0.25">
      <c r="A899" s="77">
        <v>71</v>
      </c>
      <c r="B899" s="74">
        <v>5282929923</v>
      </c>
      <c r="C899" s="76">
        <v>45786</v>
      </c>
      <c r="D899" s="76">
        <v>45781</v>
      </c>
      <c r="E899" s="76">
        <v>45786</v>
      </c>
      <c r="F899" s="74">
        <v>252927799</v>
      </c>
      <c r="G899" s="82">
        <v>4775</v>
      </c>
      <c r="H899" s="102" t="s">
        <v>14</v>
      </c>
      <c r="I899" s="83">
        <v>7730429758</v>
      </c>
      <c r="J899" s="84">
        <v>45832</v>
      </c>
      <c r="K899" s="74" t="s">
        <v>15</v>
      </c>
      <c r="L899" s="74" t="s">
        <v>136</v>
      </c>
      <c r="M899" s="76">
        <v>45781.5</v>
      </c>
      <c r="N899" s="76">
        <v>45812.75</v>
      </c>
      <c r="O899" s="73">
        <f t="shared" si="85"/>
        <v>5</v>
      </c>
      <c r="P899" s="73">
        <f>MONTH('RAW DATA'!$J899)</f>
        <v>6</v>
      </c>
      <c r="Q899" s="73" t="str">
        <f t="shared" si="86"/>
        <v>ICB</v>
      </c>
      <c r="R899" s="75" t="str">
        <f t="shared" si="87"/>
        <v>CHINA</v>
      </c>
      <c r="S899" s="74" t="str">
        <f>IF(OR('RAW DATA'!$D899="",'RAW DATA'!$C899='RAW DATA'!$D899),"NO",IF('RAW DATA'!$C899&lt;'RAW DATA'!$D899,"YES","NO"))</f>
        <v>NO</v>
      </c>
      <c r="T899" s="75" t="str">
        <f>IF('RAW DATA'!$D899='RAW DATA'!$E899,"YES","NO")</f>
        <v>NO</v>
      </c>
      <c r="U899" s="73" t="str">
        <f>IF(('RAW DATA'!$D899-'RAW DATA'!$M899)&lt;=5,"YES","NO")</f>
        <v>YES</v>
      </c>
    </row>
    <row r="900" spans="1:21" x14ac:dyDescent="0.25">
      <c r="A900" s="89">
        <v>71</v>
      </c>
      <c r="B900" s="90">
        <v>5282943458</v>
      </c>
      <c r="C900" s="91">
        <v>45796</v>
      </c>
      <c r="D900" s="91">
        <v>45789</v>
      </c>
      <c r="E900" s="91">
        <v>45796</v>
      </c>
      <c r="F900" s="90">
        <v>252114056</v>
      </c>
      <c r="G900" s="92">
        <v>2754</v>
      </c>
      <c r="H900" s="101" t="s">
        <v>14</v>
      </c>
      <c r="I900" s="93">
        <v>7730429758</v>
      </c>
      <c r="J900" s="94">
        <v>45832</v>
      </c>
      <c r="K900" s="90" t="s">
        <v>15</v>
      </c>
      <c r="L900" s="90" t="s">
        <v>136</v>
      </c>
      <c r="M900" s="91">
        <v>45778.270833333336</v>
      </c>
      <c r="N900" s="91">
        <v>45812.75</v>
      </c>
      <c r="O900" s="95">
        <f t="shared" si="85"/>
        <v>5</v>
      </c>
      <c r="P900" s="95">
        <f>MONTH('RAW DATA'!$J900)</f>
        <v>6</v>
      </c>
      <c r="Q900" s="95" t="str">
        <f t="shared" si="86"/>
        <v>ICB</v>
      </c>
      <c r="R900" s="96" t="str">
        <f t="shared" si="87"/>
        <v>CHINA</v>
      </c>
      <c r="S900" s="90" t="str">
        <f>IF(OR('RAW DATA'!$D900="",'RAW DATA'!$C900='RAW DATA'!$D900),"NO",IF('RAW DATA'!$C900&lt;'RAW DATA'!$D900,"YES","NO"))</f>
        <v>NO</v>
      </c>
      <c r="T900" s="96" t="str">
        <f>IF('RAW DATA'!$D900='RAW DATA'!$E900,"YES","NO")</f>
        <v>NO</v>
      </c>
      <c r="U900" s="95" t="str">
        <f>IF(('RAW DATA'!$D900-'RAW DATA'!$M900)&lt;=5,"YES","NO")</f>
        <v>NO</v>
      </c>
    </row>
    <row r="901" spans="1:21" x14ac:dyDescent="0.25">
      <c r="A901" s="77">
        <v>71</v>
      </c>
      <c r="B901" s="74">
        <v>5282943460</v>
      </c>
      <c r="C901" s="76">
        <v>45796</v>
      </c>
      <c r="D901" s="76">
        <v>45789</v>
      </c>
      <c r="E901" s="76">
        <v>45796</v>
      </c>
      <c r="F901" s="74">
        <v>252114056</v>
      </c>
      <c r="G901" s="82">
        <v>2754</v>
      </c>
      <c r="H901" s="102" t="s">
        <v>14</v>
      </c>
      <c r="I901" s="83">
        <v>7730429758</v>
      </c>
      <c r="J901" s="84">
        <v>45832</v>
      </c>
      <c r="K901" s="74" t="s">
        <v>15</v>
      </c>
      <c r="L901" s="74" t="s">
        <v>136</v>
      </c>
      <c r="M901" s="76">
        <v>45778.270833333336</v>
      </c>
      <c r="N901" s="76">
        <v>45812.75</v>
      </c>
      <c r="O901" s="73">
        <f t="shared" si="85"/>
        <v>5</v>
      </c>
      <c r="P901" s="73">
        <f>MONTH('RAW DATA'!$J901)</f>
        <v>6</v>
      </c>
      <c r="Q901" s="73" t="str">
        <f t="shared" si="86"/>
        <v>ICB</v>
      </c>
      <c r="R901" s="75" t="str">
        <f t="shared" si="87"/>
        <v>CHINA</v>
      </c>
      <c r="S901" s="74" t="str">
        <f>IF(OR('RAW DATA'!$D901="",'RAW DATA'!$C901='RAW DATA'!$D901),"NO",IF('RAW DATA'!$C901&lt;'RAW DATA'!$D901,"YES","NO"))</f>
        <v>NO</v>
      </c>
      <c r="T901" s="75" t="str">
        <f>IF('RAW DATA'!$D901='RAW DATA'!$E901,"YES","NO")</f>
        <v>NO</v>
      </c>
      <c r="U901" s="73" t="str">
        <f>IF(('RAW DATA'!$D901-'RAW DATA'!$M901)&lt;=5,"YES","NO")</f>
        <v>NO</v>
      </c>
    </row>
    <row r="902" spans="1:21" x14ac:dyDescent="0.25">
      <c r="A902" s="89">
        <v>71</v>
      </c>
      <c r="B902" s="90">
        <v>5282965537</v>
      </c>
      <c r="C902" s="91">
        <v>45806</v>
      </c>
      <c r="D902" s="91">
        <v>45798</v>
      </c>
      <c r="E902" s="91">
        <v>45806</v>
      </c>
      <c r="F902" s="90">
        <v>251292181</v>
      </c>
      <c r="G902" s="92">
        <v>47</v>
      </c>
      <c r="H902" s="101" t="s">
        <v>14</v>
      </c>
      <c r="I902" s="93">
        <v>7730429758</v>
      </c>
      <c r="J902" s="94">
        <v>45832</v>
      </c>
      <c r="K902" s="90" t="s">
        <v>15</v>
      </c>
      <c r="L902" s="90" t="s">
        <v>136</v>
      </c>
      <c r="M902" s="91">
        <v>45777.583333333336</v>
      </c>
      <c r="N902" s="91">
        <v>45812.75</v>
      </c>
      <c r="O902" s="95">
        <f t="shared" si="85"/>
        <v>5</v>
      </c>
      <c r="P902" s="95">
        <f>MONTH('RAW DATA'!$J902)</f>
        <v>6</v>
      </c>
      <c r="Q902" s="95" t="str">
        <f t="shared" si="86"/>
        <v>ICB</v>
      </c>
      <c r="R902" s="96" t="str">
        <f t="shared" si="87"/>
        <v>CHINA</v>
      </c>
      <c r="S902" s="90" t="str">
        <f>IF(OR('RAW DATA'!$D902="",'RAW DATA'!$C902='RAW DATA'!$D902),"NO",IF('RAW DATA'!$C902&lt;'RAW DATA'!$D902,"YES","NO"))</f>
        <v>NO</v>
      </c>
      <c r="T902" s="96" t="str">
        <f>IF('RAW DATA'!$D902='RAW DATA'!$E902,"YES","NO")</f>
        <v>NO</v>
      </c>
      <c r="U902" s="95" t="str">
        <f>IF(('RAW DATA'!$D902-'RAW DATA'!$M902)&lt;=5,"YES","NO")</f>
        <v>NO</v>
      </c>
    </row>
    <row r="903" spans="1:21" x14ac:dyDescent="0.25">
      <c r="A903" s="77">
        <v>71</v>
      </c>
      <c r="B903" s="74">
        <v>5282965538</v>
      </c>
      <c r="C903" s="76">
        <v>45806</v>
      </c>
      <c r="D903" s="76">
        <v>45798</v>
      </c>
      <c r="E903" s="76">
        <v>45806</v>
      </c>
      <c r="F903" s="74">
        <v>251292181</v>
      </c>
      <c r="G903" s="82">
        <v>1501</v>
      </c>
      <c r="H903" s="102" t="s">
        <v>14</v>
      </c>
      <c r="I903" s="83">
        <v>7730429758</v>
      </c>
      <c r="J903" s="84">
        <v>45832</v>
      </c>
      <c r="K903" s="74" t="s">
        <v>15</v>
      </c>
      <c r="L903" s="74" t="s">
        <v>136</v>
      </c>
      <c r="M903" s="76">
        <v>45778.270833333336</v>
      </c>
      <c r="N903" s="76">
        <v>45812.75</v>
      </c>
      <c r="O903" s="73">
        <f t="shared" si="85"/>
        <v>5</v>
      </c>
      <c r="P903" s="73">
        <f>MONTH('RAW DATA'!$J903)</f>
        <v>6</v>
      </c>
      <c r="Q903" s="73" t="str">
        <f t="shared" si="86"/>
        <v>ICB</v>
      </c>
      <c r="R903" s="75" t="str">
        <f t="shared" si="87"/>
        <v>CHINA</v>
      </c>
      <c r="S903" s="74" t="str">
        <f>IF(OR('RAW DATA'!$D903="",'RAW DATA'!$C903='RAW DATA'!$D903),"NO",IF('RAW DATA'!$C903&lt;'RAW DATA'!$D903,"YES","NO"))</f>
        <v>NO</v>
      </c>
      <c r="T903" s="75" t="str">
        <f>IF('RAW DATA'!$D903='RAW DATA'!$E903,"YES","NO")</f>
        <v>NO</v>
      </c>
      <c r="U903" s="73" t="str">
        <f>IF(('RAW DATA'!$D903-'RAW DATA'!$M903)&lt;=5,"YES","NO")</f>
        <v>NO</v>
      </c>
    </row>
    <row r="904" spans="1:21" x14ac:dyDescent="0.25">
      <c r="A904" s="89">
        <v>71</v>
      </c>
      <c r="B904" s="90">
        <v>5282968208</v>
      </c>
      <c r="C904" s="91">
        <v>45806</v>
      </c>
      <c r="D904" s="91">
        <v>45799</v>
      </c>
      <c r="E904" s="91">
        <v>45806</v>
      </c>
      <c r="F904" s="90">
        <v>253153276</v>
      </c>
      <c r="G904" s="92">
        <v>1287</v>
      </c>
      <c r="H904" s="101" t="s">
        <v>14</v>
      </c>
      <c r="I904" s="93">
        <v>7730429758</v>
      </c>
      <c r="J904" s="94">
        <v>45832</v>
      </c>
      <c r="K904" s="90" t="s">
        <v>15</v>
      </c>
      <c r="L904" s="90" t="s">
        <v>136</v>
      </c>
      <c r="M904" s="91">
        <v>45778.270833333336</v>
      </c>
      <c r="N904" s="91">
        <v>45812.75</v>
      </c>
      <c r="O904" s="95">
        <f t="shared" si="85"/>
        <v>5</v>
      </c>
      <c r="P904" s="95">
        <f>MONTH('RAW DATA'!$J904)</f>
        <v>6</v>
      </c>
      <c r="Q904" s="95" t="str">
        <f t="shared" si="86"/>
        <v>ICB</v>
      </c>
      <c r="R904" s="96" t="str">
        <f t="shared" si="87"/>
        <v>CHINA</v>
      </c>
      <c r="S904" s="90" t="str">
        <f>IF(OR('RAW DATA'!$D904="",'RAW DATA'!$C904='RAW DATA'!$D904),"NO",IF('RAW DATA'!$C904&lt;'RAW DATA'!$D904,"YES","NO"))</f>
        <v>NO</v>
      </c>
      <c r="T904" s="96" t="str">
        <f>IF('RAW DATA'!$D904='RAW DATA'!$E904,"YES","NO")</f>
        <v>NO</v>
      </c>
      <c r="U904" s="95" t="str">
        <f>IF(('RAW DATA'!$D904-'RAW DATA'!$M904)&lt;=5,"YES","NO")</f>
        <v>NO</v>
      </c>
    </row>
    <row r="905" spans="1:21" x14ac:dyDescent="0.25">
      <c r="A905" s="77">
        <v>71</v>
      </c>
      <c r="B905" s="74">
        <v>5282970339</v>
      </c>
      <c r="C905" s="76">
        <v>45806</v>
      </c>
      <c r="D905" s="76">
        <v>45800</v>
      </c>
      <c r="E905" s="76">
        <v>45806</v>
      </c>
      <c r="F905" s="74">
        <v>252957645</v>
      </c>
      <c r="G905" s="82">
        <v>3243</v>
      </c>
      <c r="H905" s="102" t="s">
        <v>14</v>
      </c>
      <c r="I905" s="83">
        <v>7730429758</v>
      </c>
      <c r="J905" s="84">
        <v>45832</v>
      </c>
      <c r="K905" s="74" t="s">
        <v>15</v>
      </c>
      <c r="L905" s="74" t="s">
        <v>136</v>
      </c>
      <c r="M905" s="76">
        <v>45778.270833333336</v>
      </c>
      <c r="N905" s="76">
        <v>45812.75</v>
      </c>
      <c r="O905" s="73">
        <f t="shared" si="85"/>
        <v>5</v>
      </c>
      <c r="P905" s="73">
        <f>MONTH('RAW DATA'!$J905)</f>
        <v>6</v>
      </c>
      <c r="Q905" s="73" t="str">
        <f t="shared" si="86"/>
        <v>ICB</v>
      </c>
      <c r="R905" s="75" t="str">
        <f t="shared" si="87"/>
        <v>CHINA</v>
      </c>
      <c r="S905" s="74" t="str">
        <f>IF(OR('RAW DATA'!$D905="",'RAW DATA'!$C905='RAW DATA'!$D905),"NO",IF('RAW DATA'!$C905&lt;'RAW DATA'!$D905,"YES","NO"))</f>
        <v>NO</v>
      </c>
      <c r="T905" s="75" t="str">
        <f>IF('RAW DATA'!$D905='RAW DATA'!$E905,"YES","NO")</f>
        <v>NO</v>
      </c>
      <c r="U905" s="73" t="str">
        <f>IF(('RAW DATA'!$D905-'RAW DATA'!$M905)&lt;=5,"YES","NO")</f>
        <v>NO</v>
      </c>
    </row>
    <row r="906" spans="1:21" x14ac:dyDescent="0.25">
      <c r="A906" s="89">
        <v>71</v>
      </c>
      <c r="B906" s="90">
        <v>5282970640</v>
      </c>
      <c r="C906" s="91">
        <v>45806</v>
      </c>
      <c r="D906" s="91">
        <v>45801</v>
      </c>
      <c r="E906" s="91">
        <v>45806</v>
      </c>
      <c r="F906" s="90" t="s">
        <v>170</v>
      </c>
      <c r="G906" s="92">
        <v>277</v>
      </c>
      <c r="H906" s="101" t="s">
        <v>14</v>
      </c>
      <c r="I906" s="93">
        <v>7730429758</v>
      </c>
      <c r="J906" s="94">
        <v>45832</v>
      </c>
      <c r="K906" s="90" t="s">
        <v>15</v>
      </c>
      <c r="L906" s="90" t="s">
        <v>136</v>
      </c>
      <c r="M906" s="91">
        <v>45778.270833333336</v>
      </c>
      <c r="N906" s="91">
        <v>45812.75</v>
      </c>
      <c r="O906" s="95">
        <f t="shared" si="85"/>
        <v>5</v>
      </c>
      <c r="P906" s="95">
        <f>MONTH('RAW DATA'!$J906)</f>
        <v>6</v>
      </c>
      <c r="Q906" s="95" t="str">
        <f t="shared" si="86"/>
        <v>ICB</v>
      </c>
      <c r="R906" s="96" t="str">
        <f t="shared" si="87"/>
        <v>CHINA</v>
      </c>
      <c r="S906" s="90" t="str">
        <f>IF(OR('RAW DATA'!$D906="",'RAW DATA'!$C906='RAW DATA'!$D906),"NO",IF('RAW DATA'!$C906&lt;'RAW DATA'!$D906,"YES","NO"))</f>
        <v>NO</v>
      </c>
      <c r="T906" s="96" t="str">
        <f>IF('RAW DATA'!$D906='RAW DATA'!$E906,"YES","NO")</f>
        <v>NO</v>
      </c>
      <c r="U906" s="95" t="str">
        <f>IF(('RAW DATA'!$D906-'RAW DATA'!$M906)&lt;=5,"YES","NO")</f>
        <v>NO</v>
      </c>
    </row>
    <row r="907" spans="1:21" x14ac:dyDescent="0.25">
      <c r="A907" s="77">
        <v>71</v>
      </c>
      <c r="B907" s="74">
        <v>5283055040</v>
      </c>
      <c r="C907" s="76">
        <v>45845</v>
      </c>
      <c r="D907" s="76">
        <v>45838</v>
      </c>
      <c r="E907" s="76">
        <v>45845</v>
      </c>
      <c r="F907" s="74">
        <v>251706132</v>
      </c>
      <c r="G907" s="82">
        <v>9913</v>
      </c>
      <c r="H907" s="102" t="s">
        <v>14</v>
      </c>
      <c r="I907" s="83">
        <v>7730437911</v>
      </c>
      <c r="J907" s="84">
        <v>45860</v>
      </c>
      <c r="K907" s="74" t="s">
        <v>15</v>
      </c>
      <c r="L907" s="74" t="s">
        <v>183</v>
      </c>
      <c r="M907" s="76">
        <v>45777.583333333336</v>
      </c>
      <c r="N907" s="76">
        <v>45812.75</v>
      </c>
      <c r="O907" s="73">
        <f t="shared" si="85"/>
        <v>6</v>
      </c>
      <c r="P907" s="73">
        <f>MONTH('RAW DATA'!$J907)</f>
        <v>7</v>
      </c>
      <c r="Q907" s="73" t="str">
        <f t="shared" si="86"/>
        <v>ICB</v>
      </c>
      <c r="R907" s="75" t="str">
        <f t="shared" si="87"/>
        <v>CHINA</v>
      </c>
      <c r="S907" s="74" t="str">
        <f>IF(OR('RAW DATA'!$D907="",'RAW DATA'!$C907='RAW DATA'!$D907),"NO",IF('RAW DATA'!$C907&lt;'RAW DATA'!$D907,"YES","NO"))</f>
        <v>NO</v>
      </c>
      <c r="T907" s="75" t="str">
        <f>IF('RAW DATA'!$D907='RAW DATA'!$E907,"YES","NO")</f>
        <v>NO</v>
      </c>
      <c r="U907" s="73" t="str">
        <f>IF(('RAW DATA'!$D907-'RAW DATA'!$M907)&lt;=5,"YES","NO")</f>
        <v>NO</v>
      </c>
    </row>
    <row r="908" spans="1:21" x14ac:dyDescent="0.25">
      <c r="A908" s="89">
        <v>1591</v>
      </c>
      <c r="B908" s="90">
        <v>5612374982</v>
      </c>
      <c r="C908" s="91">
        <v>45845</v>
      </c>
      <c r="D908" s="91">
        <v>45842</v>
      </c>
      <c r="E908" s="91">
        <v>45845</v>
      </c>
      <c r="F908" s="90">
        <v>252993611</v>
      </c>
      <c r="G908" s="92">
        <v>2754</v>
      </c>
      <c r="H908" s="101" t="s">
        <v>14</v>
      </c>
      <c r="I908" s="93">
        <v>7730437911</v>
      </c>
      <c r="J908" s="94">
        <v>45860</v>
      </c>
      <c r="K908" s="90" t="s">
        <v>15</v>
      </c>
      <c r="L908" s="90" t="s">
        <v>183</v>
      </c>
      <c r="M908" s="91">
        <v>45781.395833333336</v>
      </c>
      <c r="N908" s="91">
        <v>45812.75</v>
      </c>
      <c r="O908" s="95">
        <f t="shared" si="85"/>
        <v>7</v>
      </c>
      <c r="P908" s="95">
        <f>MONTH('RAW DATA'!$J908)</f>
        <v>7</v>
      </c>
      <c r="Q908" s="95" t="str">
        <f t="shared" si="86"/>
        <v>ICB</v>
      </c>
      <c r="R908" s="96" t="str">
        <f t="shared" si="87"/>
        <v>CHINA</v>
      </c>
      <c r="S908" s="90" t="str">
        <f>IF(OR('RAW DATA'!$D908="",'RAW DATA'!$C908='RAW DATA'!$D908),"NO",IF('RAW DATA'!$C908&lt;'RAW DATA'!$D908,"YES","NO"))</f>
        <v>NO</v>
      </c>
      <c r="T908" s="96" t="str">
        <f>IF('RAW DATA'!$D908='RAW DATA'!$E908,"YES","NO")</f>
        <v>NO</v>
      </c>
      <c r="U908" s="95" t="str">
        <f>IF(('RAW DATA'!$D908-'RAW DATA'!$M908)&lt;=5,"YES","NO")</f>
        <v>NO</v>
      </c>
    </row>
    <row r="909" spans="1:21" x14ac:dyDescent="0.25">
      <c r="A909" s="77">
        <v>1591</v>
      </c>
      <c r="B909" s="74">
        <v>5612374983</v>
      </c>
      <c r="C909" s="76">
        <v>45845</v>
      </c>
      <c r="D909" s="76">
        <v>45842</v>
      </c>
      <c r="E909" s="76">
        <v>45845</v>
      </c>
      <c r="F909" s="74">
        <v>252993611</v>
      </c>
      <c r="G909" s="82">
        <v>51308</v>
      </c>
      <c r="H909" s="102" t="s">
        <v>14</v>
      </c>
      <c r="I909" s="83">
        <v>7730437911</v>
      </c>
      <c r="J909" s="84">
        <v>45860</v>
      </c>
      <c r="K909" s="74" t="s">
        <v>15</v>
      </c>
      <c r="L909" s="74" t="s">
        <v>183</v>
      </c>
      <c r="M909" s="76">
        <v>45781.395833333336</v>
      </c>
      <c r="N909" s="76">
        <v>45812.75</v>
      </c>
      <c r="O909" s="73">
        <f t="shared" si="85"/>
        <v>7</v>
      </c>
      <c r="P909" s="73">
        <f>MONTH('RAW DATA'!$J909)</f>
        <v>7</v>
      </c>
      <c r="Q909" s="73" t="str">
        <f t="shared" si="86"/>
        <v>ICB</v>
      </c>
      <c r="R909" s="75" t="str">
        <f t="shared" si="87"/>
        <v>CHINA</v>
      </c>
      <c r="S909" s="74" t="str">
        <f>IF(OR('RAW DATA'!$D909="",'RAW DATA'!$C909='RAW DATA'!$D909),"NO",IF('RAW DATA'!$C909&lt;'RAW DATA'!$D909,"YES","NO"))</f>
        <v>NO</v>
      </c>
      <c r="T909" s="75" t="str">
        <f>IF('RAW DATA'!$D909='RAW DATA'!$E909,"YES","NO")</f>
        <v>NO</v>
      </c>
      <c r="U909" s="73" t="str">
        <f>IF(('RAW DATA'!$D909-'RAW DATA'!$M909)&lt;=5,"YES","NO")</f>
        <v>NO</v>
      </c>
    </row>
    <row r="910" spans="1:21" x14ac:dyDescent="0.25">
      <c r="A910" s="89">
        <v>1591</v>
      </c>
      <c r="B910" s="90">
        <v>5612374984</v>
      </c>
      <c r="C910" s="91">
        <v>45845</v>
      </c>
      <c r="D910" s="91">
        <v>45842</v>
      </c>
      <c r="E910" s="91">
        <v>45845</v>
      </c>
      <c r="F910" s="90">
        <v>252993611</v>
      </c>
      <c r="G910" s="92">
        <v>49243</v>
      </c>
      <c r="H910" s="101" t="s">
        <v>14</v>
      </c>
      <c r="I910" s="93">
        <v>7730437911</v>
      </c>
      <c r="J910" s="94">
        <v>45860</v>
      </c>
      <c r="K910" s="90" t="s">
        <v>15</v>
      </c>
      <c r="L910" s="90" t="s">
        <v>183</v>
      </c>
      <c r="M910" s="91">
        <v>45781.395833333336</v>
      </c>
      <c r="N910" s="91">
        <v>45812.75</v>
      </c>
      <c r="O910" s="95">
        <f t="shared" ref="O910:O955" si="88">IF(D910="", "", IF(YEAR(D910)=2024, "", MONTH(D910)))</f>
        <v>7</v>
      </c>
      <c r="P910" s="95">
        <f>MONTH('RAW DATA'!$J910)</f>
        <v>7</v>
      </c>
      <c r="Q910" s="95" t="str">
        <f t="shared" ref="Q910:Q955" si="89">IF(OR(A910=71,A910=1595,A910=1588,A910=1594,A910=3547,A910=1571,A910=1538,A910=1570,A910=1569,A910=1590,A910=1591,A910=1589,A910=515,A910=1572,A910=3546,A910=1592,A910=3548,A910=122,A910=10171,A910=40,A910=35,A910=95,A910=381,A910=136,A910=375),"ICB","Vendor")</f>
        <v>ICB</v>
      </c>
      <c r="R910" s="96" t="str">
        <f t="shared" ref="R910:R955" si="90">IF(OR(A910=71,A910=515,A910=1592,A910=1589,A910=1591,A910=1571,A910=1572),"CHINA",IF(A910=35,"POLAND",
IF(A910=10171,"VIETNAM",
IF(A910=381,"TURKEY",
IF(A910=375,"CAMBODIA",
IF(A910=40,"AUSTRALIA",""))))))</f>
        <v>CHINA</v>
      </c>
      <c r="S910" s="90" t="str">
        <f>IF(OR('RAW DATA'!$D910="",'RAW DATA'!$C910='RAW DATA'!$D910),"NO",IF('RAW DATA'!$C910&lt;'RAW DATA'!$D910,"YES","NO"))</f>
        <v>NO</v>
      </c>
      <c r="T910" s="96" t="str">
        <f>IF('RAW DATA'!$D910='RAW DATA'!$E910,"YES","NO")</f>
        <v>NO</v>
      </c>
      <c r="U910" s="95" t="str">
        <f>IF(('RAW DATA'!$D910-'RAW DATA'!$M910)&lt;=5,"YES","NO")</f>
        <v>NO</v>
      </c>
    </row>
    <row r="911" spans="1:21" x14ac:dyDescent="0.25">
      <c r="A911" s="77">
        <v>1591</v>
      </c>
      <c r="B911" s="74">
        <v>5612374986</v>
      </c>
      <c r="C911" s="76">
        <v>45845</v>
      </c>
      <c r="D911" s="76">
        <v>45842</v>
      </c>
      <c r="E911" s="76">
        <v>45845</v>
      </c>
      <c r="F911" s="74">
        <v>253037612</v>
      </c>
      <c r="G911" s="82">
        <v>51308</v>
      </c>
      <c r="H911" s="102" t="s">
        <v>14</v>
      </c>
      <c r="I911" s="83">
        <v>7730437911</v>
      </c>
      <c r="J911" s="84">
        <v>45860</v>
      </c>
      <c r="K911" s="74" t="s">
        <v>15</v>
      </c>
      <c r="L911" s="74" t="s">
        <v>183</v>
      </c>
      <c r="M911" s="76">
        <v>45781.395833333336</v>
      </c>
      <c r="N911" s="76">
        <v>45812.75</v>
      </c>
      <c r="O911" s="73">
        <f t="shared" si="88"/>
        <v>7</v>
      </c>
      <c r="P911" s="73">
        <f>MONTH('RAW DATA'!$J911)</f>
        <v>7</v>
      </c>
      <c r="Q911" s="73" t="str">
        <f t="shared" si="89"/>
        <v>ICB</v>
      </c>
      <c r="R911" s="75" t="str">
        <f t="shared" si="90"/>
        <v>CHINA</v>
      </c>
      <c r="S911" s="74" t="str">
        <f>IF(OR('RAW DATA'!$D911="",'RAW DATA'!$C911='RAW DATA'!$D911),"NO",IF('RAW DATA'!$C911&lt;'RAW DATA'!$D911,"YES","NO"))</f>
        <v>NO</v>
      </c>
      <c r="T911" s="75" t="str">
        <f>IF('RAW DATA'!$D911='RAW DATA'!$E911,"YES","NO")</f>
        <v>NO</v>
      </c>
      <c r="U911" s="73" t="str">
        <f>IF(('RAW DATA'!$D911-'RAW DATA'!$M911)&lt;=5,"YES","NO")</f>
        <v>NO</v>
      </c>
    </row>
    <row r="912" spans="1:21" x14ac:dyDescent="0.25">
      <c r="A912" s="89">
        <v>1591</v>
      </c>
      <c r="B912" s="90">
        <v>5612374987</v>
      </c>
      <c r="C912" s="91">
        <v>45845</v>
      </c>
      <c r="D912" s="91">
        <v>45842</v>
      </c>
      <c r="E912" s="91">
        <v>45845</v>
      </c>
      <c r="F912" s="90">
        <v>253037612</v>
      </c>
      <c r="G912" s="92">
        <v>102616</v>
      </c>
      <c r="H912" s="101" t="s">
        <v>14</v>
      </c>
      <c r="I912" s="93">
        <v>7730437911</v>
      </c>
      <c r="J912" s="94">
        <v>45860</v>
      </c>
      <c r="K912" s="90" t="s">
        <v>15</v>
      </c>
      <c r="L912" s="90" t="s">
        <v>183</v>
      </c>
      <c r="M912" s="91">
        <v>45781.395833333336</v>
      </c>
      <c r="N912" s="91">
        <v>45812.75</v>
      </c>
      <c r="O912" s="95">
        <f t="shared" si="88"/>
        <v>7</v>
      </c>
      <c r="P912" s="95">
        <f>MONTH('RAW DATA'!$J912)</f>
        <v>7</v>
      </c>
      <c r="Q912" s="95" t="str">
        <f t="shared" si="89"/>
        <v>ICB</v>
      </c>
      <c r="R912" s="96" t="str">
        <f t="shared" si="90"/>
        <v>CHINA</v>
      </c>
      <c r="S912" s="90" t="str">
        <f>IF(OR('RAW DATA'!$D912="",'RAW DATA'!$C912='RAW DATA'!$D912),"NO",IF('RAW DATA'!$C912&lt;'RAW DATA'!$D912,"YES","NO"))</f>
        <v>NO</v>
      </c>
      <c r="T912" s="96" t="str">
        <f>IF('RAW DATA'!$D912='RAW DATA'!$E912,"YES","NO")</f>
        <v>NO</v>
      </c>
      <c r="U912" s="95" t="str">
        <f>IF(('RAW DATA'!$D912-'RAW DATA'!$M912)&lt;=5,"YES","NO")</f>
        <v>NO</v>
      </c>
    </row>
    <row r="913" spans="1:21" x14ac:dyDescent="0.25">
      <c r="A913" s="77">
        <v>1591</v>
      </c>
      <c r="B913" s="74">
        <v>5612374994</v>
      </c>
      <c r="C913" s="76">
        <v>45845</v>
      </c>
      <c r="D913" s="76">
        <v>45842</v>
      </c>
      <c r="E913" s="76">
        <v>45845</v>
      </c>
      <c r="F913" s="74">
        <v>252993611</v>
      </c>
      <c r="G913" s="82">
        <v>2754</v>
      </c>
      <c r="H913" s="102" t="s">
        <v>14</v>
      </c>
      <c r="I913" s="83">
        <v>7730437911</v>
      </c>
      <c r="J913" s="84">
        <v>45860</v>
      </c>
      <c r="K913" s="74" t="s">
        <v>15</v>
      </c>
      <c r="L913" s="74" t="s">
        <v>183</v>
      </c>
      <c r="M913" s="76">
        <v>45781.395833333336</v>
      </c>
      <c r="N913" s="76">
        <v>45812.75</v>
      </c>
      <c r="O913" s="73">
        <f t="shared" si="88"/>
        <v>7</v>
      </c>
      <c r="P913" s="73">
        <f>MONTH('RAW DATA'!$J913)</f>
        <v>7</v>
      </c>
      <c r="Q913" s="73" t="str">
        <f t="shared" si="89"/>
        <v>ICB</v>
      </c>
      <c r="R913" s="75" t="str">
        <f t="shared" si="90"/>
        <v>CHINA</v>
      </c>
      <c r="S913" s="74" t="str">
        <f>IF(OR('RAW DATA'!$D913="",'RAW DATA'!$C913='RAW DATA'!$D913),"NO",IF('RAW DATA'!$C913&lt;'RAW DATA'!$D913,"YES","NO"))</f>
        <v>NO</v>
      </c>
      <c r="T913" s="75" t="str">
        <f>IF('RAW DATA'!$D913='RAW DATA'!$E913,"YES","NO")</f>
        <v>NO</v>
      </c>
      <c r="U913" s="73" t="str">
        <f>IF(('RAW DATA'!$D913-'RAW DATA'!$M913)&lt;=5,"YES","NO")</f>
        <v>NO</v>
      </c>
    </row>
    <row r="914" spans="1:21" x14ac:dyDescent="0.25">
      <c r="A914" s="89">
        <v>515</v>
      </c>
      <c r="B914" s="90">
        <v>5547659045</v>
      </c>
      <c r="C914" s="91">
        <v>45785</v>
      </c>
      <c r="D914" s="91">
        <v>45784</v>
      </c>
      <c r="E914" s="91">
        <v>45785</v>
      </c>
      <c r="F914" s="90">
        <v>250691939</v>
      </c>
      <c r="G914" s="92">
        <v>10097</v>
      </c>
      <c r="H914" s="101" t="s">
        <v>14</v>
      </c>
      <c r="I914" s="93">
        <v>7730429758</v>
      </c>
      <c r="J914" s="94">
        <v>45832</v>
      </c>
      <c r="K914" s="90" t="s">
        <v>15</v>
      </c>
      <c r="L914" s="90" t="s">
        <v>136</v>
      </c>
      <c r="M914" s="91">
        <v>45781</v>
      </c>
      <c r="N914" s="91">
        <v>45815</v>
      </c>
      <c r="O914" s="95">
        <f t="shared" si="88"/>
        <v>5</v>
      </c>
      <c r="P914" s="95">
        <f>MONTH('RAW DATA'!$J914)</f>
        <v>6</v>
      </c>
      <c r="Q914" s="95" t="str">
        <f t="shared" si="89"/>
        <v>ICB</v>
      </c>
      <c r="R914" s="96" t="str">
        <f t="shared" si="90"/>
        <v>CHINA</v>
      </c>
      <c r="S914" s="90" t="str">
        <f>IF(OR('RAW DATA'!$D914="",'RAW DATA'!$C914='RAW DATA'!$D914),"NO",IF('RAW DATA'!$C914&lt;'RAW DATA'!$D914,"YES","NO"))</f>
        <v>NO</v>
      </c>
      <c r="T914" s="96" t="str">
        <f>IF('RAW DATA'!$D914='RAW DATA'!$E914,"YES","NO")</f>
        <v>NO</v>
      </c>
      <c r="U914" s="95" t="str">
        <f>IF(('RAW DATA'!$D914-'RAW DATA'!$M914)&lt;=5,"YES","NO")</f>
        <v>YES</v>
      </c>
    </row>
    <row r="915" spans="1:21" x14ac:dyDescent="0.25">
      <c r="A915" s="77">
        <v>515</v>
      </c>
      <c r="B915" s="74">
        <v>5547659046</v>
      </c>
      <c r="C915" s="76">
        <v>45785</v>
      </c>
      <c r="D915" s="76">
        <v>45784</v>
      </c>
      <c r="E915" s="76">
        <v>45785</v>
      </c>
      <c r="F915" s="74">
        <v>250691939</v>
      </c>
      <c r="G915" s="82">
        <v>2893</v>
      </c>
      <c r="H915" s="102" t="s">
        <v>14</v>
      </c>
      <c r="I915" s="83">
        <v>7730429758</v>
      </c>
      <c r="J915" s="84">
        <v>45832</v>
      </c>
      <c r="K915" s="74" t="s">
        <v>15</v>
      </c>
      <c r="L915" s="74" t="s">
        <v>136</v>
      </c>
      <c r="M915" s="76">
        <v>45781</v>
      </c>
      <c r="N915" s="76">
        <v>45815</v>
      </c>
      <c r="O915" s="73">
        <f t="shared" si="88"/>
        <v>5</v>
      </c>
      <c r="P915" s="73">
        <f>MONTH('RAW DATA'!$J915)</f>
        <v>6</v>
      </c>
      <c r="Q915" s="73" t="str">
        <f t="shared" si="89"/>
        <v>ICB</v>
      </c>
      <c r="R915" s="75" t="str">
        <f t="shared" si="90"/>
        <v>CHINA</v>
      </c>
      <c r="S915" s="74" t="str">
        <f>IF(OR('RAW DATA'!$D915="",'RAW DATA'!$C915='RAW DATA'!$D915),"NO",IF('RAW DATA'!$C915&lt;'RAW DATA'!$D915,"YES","NO"))</f>
        <v>NO</v>
      </c>
      <c r="T915" s="75" t="str">
        <f>IF('RAW DATA'!$D915='RAW DATA'!$E915,"YES","NO")</f>
        <v>NO</v>
      </c>
      <c r="U915" s="73" t="str">
        <f>IF(('RAW DATA'!$D915-'RAW DATA'!$M915)&lt;=5,"YES","NO")</f>
        <v>YES</v>
      </c>
    </row>
    <row r="916" spans="1:21" x14ac:dyDescent="0.25">
      <c r="A916" s="89">
        <v>71</v>
      </c>
      <c r="B916" s="90">
        <v>5283050017</v>
      </c>
      <c r="C916" s="91">
        <v>45845</v>
      </c>
      <c r="D916" s="91">
        <v>45835</v>
      </c>
      <c r="E916" s="91">
        <v>45845</v>
      </c>
      <c r="F916" s="90">
        <v>252249842</v>
      </c>
      <c r="G916" s="92">
        <v>9033</v>
      </c>
      <c r="H916" s="101" t="s">
        <v>14</v>
      </c>
      <c r="I916" s="93">
        <v>7730437911</v>
      </c>
      <c r="J916" s="94">
        <v>45860</v>
      </c>
      <c r="K916" s="90" t="s">
        <v>15</v>
      </c>
      <c r="L916" s="90" t="s">
        <v>183</v>
      </c>
      <c r="M916" s="91">
        <v>45778.125</v>
      </c>
      <c r="N916" s="91">
        <v>45815.875</v>
      </c>
      <c r="O916" s="95">
        <f t="shared" si="88"/>
        <v>6</v>
      </c>
      <c r="P916" s="95">
        <f>MONTH('RAW DATA'!$J916)</f>
        <v>7</v>
      </c>
      <c r="Q916" s="95" t="str">
        <f t="shared" si="89"/>
        <v>ICB</v>
      </c>
      <c r="R916" s="96" t="str">
        <f t="shared" si="90"/>
        <v>CHINA</v>
      </c>
      <c r="S916" s="90" t="str">
        <f>IF(OR('RAW DATA'!$D916="",'RAW DATA'!$C916='RAW DATA'!$D916),"NO",IF('RAW DATA'!$C916&lt;'RAW DATA'!$D916,"YES","NO"))</f>
        <v>NO</v>
      </c>
      <c r="T916" s="96" t="str">
        <f>IF('RAW DATA'!$D916='RAW DATA'!$E916,"YES","NO")</f>
        <v>NO</v>
      </c>
      <c r="U916" s="95" t="str">
        <f>IF(('RAW DATA'!$D916-'RAW DATA'!$M916)&lt;=5,"YES","NO")</f>
        <v>NO</v>
      </c>
    </row>
    <row r="917" spans="1:21" x14ac:dyDescent="0.25">
      <c r="A917" s="77">
        <v>71</v>
      </c>
      <c r="B917" s="74">
        <v>5283050020</v>
      </c>
      <c r="C917" s="76">
        <v>45845</v>
      </c>
      <c r="D917" s="76">
        <v>45835</v>
      </c>
      <c r="E917" s="76">
        <v>45845</v>
      </c>
      <c r="F917" s="74">
        <v>252249842</v>
      </c>
      <c r="G917" s="82">
        <v>3182</v>
      </c>
      <c r="H917" s="102" t="s">
        <v>14</v>
      </c>
      <c r="I917" s="83">
        <v>7730437911</v>
      </c>
      <c r="J917" s="84">
        <v>45860</v>
      </c>
      <c r="K917" s="74" t="s">
        <v>15</v>
      </c>
      <c r="L917" s="74" t="s">
        <v>183</v>
      </c>
      <c r="M917" s="76">
        <v>45778.125</v>
      </c>
      <c r="N917" s="76">
        <v>45815.875</v>
      </c>
      <c r="O917" s="73">
        <f t="shared" si="88"/>
        <v>6</v>
      </c>
      <c r="P917" s="73">
        <f>MONTH('RAW DATA'!$J917)</f>
        <v>7</v>
      </c>
      <c r="Q917" s="73" t="str">
        <f t="shared" si="89"/>
        <v>ICB</v>
      </c>
      <c r="R917" s="75" t="str">
        <f t="shared" si="90"/>
        <v>CHINA</v>
      </c>
      <c r="S917" s="74" t="str">
        <f>IF(OR('RAW DATA'!$D917="",'RAW DATA'!$C917='RAW DATA'!$D917),"NO",IF('RAW DATA'!$C917&lt;'RAW DATA'!$D917,"YES","NO"))</f>
        <v>NO</v>
      </c>
      <c r="T917" s="75" t="str">
        <f>IF('RAW DATA'!$D917='RAW DATA'!$E917,"YES","NO")</f>
        <v>NO</v>
      </c>
      <c r="U917" s="73" t="str">
        <f>IF(('RAW DATA'!$D917-'RAW DATA'!$M917)&lt;=5,"YES","NO")</f>
        <v>NO</v>
      </c>
    </row>
    <row r="918" spans="1:21" x14ac:dyDescent="0.25">
      <c r="A918" s="89">
        <v>71</v>
      </c>
      <c r="B918" s="90">
        <v>5283050039</v>
      </c>
      <c r="C918" s="91">
        <v>45845</v>
      </c>
      <c r="D918" s="91">
        <v>45835</v>
      </c>
      <c r="E918" s="91">
        <v>45845</v>
      </c>
      <c r="F918" s="90">
        <v>252249842</v>
      </c>
      <c r="G918" s="92">
        <v>22216</v>
      </c>
      <c r="H918" s="101" t="s">
        <v>14</v>
      </c>
      <c r="I918" s="93">
        <v>7730437911</v>
      </c>
      <c r="J918" s="94">
        <v>45860</v>
      </c>
      <c r="K918" s="90" t="s">
        <v>15</v>
      </c>
      <c r="L918" s="90" t="s">
        <v>183</v>
      </c>
      <c r="M918" s="91">
        <v>45778.125</v>
      </c>
      <c r="N918" s="91">
        <v>45815.875</v>
      </c>
      <c r="O918" s="95">
        <f t="shared" si="88"/>
        <v>6</v>
      </c>
      <c r="P918" s="95">
        <f>MONTH('RAW DATA'!$J918)</f>
        <v>7</v>
      </c>
      <c r="Q918" s="95" t="str">
        <f t="shared" si="89"/>
        <v>ICB</v>
      </c>
      <c r="R918" s="96" t="str">
        <f t="shared" si="90"/>
        <v>CHINA</v>
      </c>
      <c r="S918" s="90" t="str">
        <f>IF(OR('RAW DATA'!$D918="",'RAW DATA'!$C918='RAW DATA'!$D918),"NO",IF('RAW DATA'!$C918&lt;'RAW DATA'!$D918,"YES","NO"))</f>
        <v>NO</v>
      </c>
      <c r="T918" s="96" t="str">
        <f>IF('RAW DATA'!$D918='RAW DATA'!$E918,"YES","NO")</f>
        <v>NO</v>
      </c>
      <c r="U918" s="95" t="str">
        <f>IF(('RAW DATA'!$D918-'RAW DATA'!$M918)&lt;=5,"YES","NO")</f>
        <v>NO</v>
      </c>
    </row>
    <row r="919" spans="1:21" x14ac:dyDescent="0.25">
      <c r="A919" s="77">
        <v>71</v>
      </c>
      <c r="B919" s="74">
        <v>5282957173</v>
      </c>
      <c r="C919" s="76">
        <v>45796</v>
      </c>
      <c r="D919" s="76">
        <v>45796</v>
      </c>
      <c r="E919" s="76">
        <v>45796</v>
      </c>
      <c r="F919" s="74">
        <v>251292181</v>
      </c>
      <c r="G919" s="82">
        <v>1115</v>
      </c>
      <c r="H919" s="102" t="s">
        <v>14</v>
      </c>
      <c r="I919" s="83">
        <v>7730429758</v>
      </c>
      <c r="J919" s="84">
        <v>45832</v>
      </c>
      <c r="K919" s="74" t="s">
        <v>15</v>
      </c>
      <c r="L919" s="74" t="s">
        <v>136</v>
      </c>
      <c r="M919" s="76">
        <v>45778.5</v>
      </c>
      <c r="N919" s="76">
        <v>45818.666666666664</v>
      </c>
      <c r="O919" s="73">
        <f t="shared" si="88"/>
        <v>5</v>
      </c>
      <c r="P919" s="73">
        <f>MONTH('RAW DATA'!$J919)</f>
        <v>6</v>
      </c>
      <c r="Q919" s="73" t="str">
        <f t="shared" si="89"/>
        <v>ICB</v>
      </c>
      <c r="R919" s="75" t="str">
        <f t="shared" si="90"/>
        <v>CHINA</v>
      </c>
      <c r="S919" s="74" t="str">
        <f>IF(OR('RAW DATA'!$D919="",'RAW DATA'!$C919='RAW DATA'!$D919),"NO",IF('RAW DATA'!$C919&lt;'RAW DATA'!$D919,"YES","NO"))</f>
        <v>NO</v>
      </c>
      <c r="T919" s="75" t="str">
        <f>IF('RAW DATA'!$D919='RAW DATA'!$E919,"YES","NO")</f>
        <v>YES</v>
      </c>
      <c r="U919" s="73" t="str">
        <f>IF(('RAW DATA'!$D919-'RAW DATA'!$M919)&lt;=5,"YES","NO")</f>
        <v>NO</v>
      </c>
    </row>
    <row r="920" spans="1:21" x14ac:dyDescent="0.25">
      <c r="A920" s="89">
        <v>71</v>
      </c>
      <c r="B920" s="90">
        <v>5282968210</v>
      </c>
      <c r="C920" s="91">
        <v>45806</v>
      </c>
      <c r="D920" s="91">
        <v>45799</v>
      </c>
      <c r="E920" s="91">
        <v>45806</v>
      </c>
      <c r="F920" s="90">
        <v>253153276</v>
      </c>
      <c r="G920" s="92">
        <v>4601</v>
      </c>
      <c r="H920" s="101" t="s">
        <v>14</v>
      </c>
      <c r="I920" s="93">
        <v>7730429758</v>
      </c>
      <c r="J920" s="94">
        <v>45832</v>
      </c>
      <c r="K920" s="90" t="s">
        <v>15</v>
      </c>
      <c r="L920" s="90" t="s">
        <v>136</v>
      </c>
      <c r="M920" s="91">
        <v>45778.5</v>
      </c>
      <c r="N920" s="91">
        <v>45818.666666666664</v>
      </c>
      <c r="O920" s="95">
        <f t="shared" si="88"/>
        <v>5</v>
      </c>
      <c r="P920" s="95">
        <f>MONTH('RAW DATA'!$J920)</f>
        <v>6</v>
      </c>
      <c r="Q920" s="95" t="str">
        <f t="shared" si="89"/>
        <v>ICB</v>
      </c>
      <c r="R920" s="96" t="str">
        <f t="shared" si="90"/>
        <v>CHINA</v>
      </c>
      <c r="S920" s="90" t="str">
        <f>IF(OR('RAW DATA'!$D920="",'RAW DATA'!$C920='RAW DATA'!$D920),"NO",IF('RAW DATA'!$C920&lt;'RAW DATA'!$D920,"YES","NO"))</f>
        <v>NO</v>
      </c>
      <c r="T920" s="96" t="str">
        <f>IF('RAW DATA'!$D920='RAW DATA'!$E920,"YES","NO")</f>
        <v>NO</v>
      </c>
      <c r="U920" s="95" t="str">
        <f>IF(('RAW DATA'!$D920-'RAW DATA'!$M920)&lt;=5,"YES","NO")</f>
        <v>NO</v>
      </c>
    </row>
    <row r="921" spans="1:21" x14ac:dyDescent="0.25">
      <c r="A921" s="77">
        <v>71</v>
      </c>
      <c r="B921" s="74">
        <v>5283050018</v>
      </c>
      <c r="C921" s="76">
        <v>45852</v>
      </c>
      <c r="D921" s="76">
        <v>45835</v>
      </c>
      <c r="E921" s="76">
        <v>45852</v>
      </c>
      <c r="F921" s="74">
        <v>251292181</v>
      </c>
      <c r="G921" s="82">
        <v>1077</v>
      </c>
      <c r="H921" s="102" t="s">
        <v>14</v>
      </c>
      <c r="I921" s="83">
        <v>7730437911</v>
      </c>
      <c r="J921" s="84">
        <v>45860</v>
      </c>
      <c r="K921" s="74" t="s">
        <v>15</v>
      </c>
      <c r="L921" s="74" t="s">
        <v>183</v>
      </c>
      <c r="M921" s="76">
        <v>45778.5</v>
      </c>
      <c r="N921" s="76">
        <v>45818.666666666664</v>
      </c>
      <c r="O921" s="73">
        <f t="shared" si="88"/>
        <v>6</v>
      </c>
      <c r="P921" s="73">
        <f>MONTH('RAW DATA'!$J921)</f>
        <v>7</v>
      </c>
      <c r="Q921" s="73" t="str">
        <f t="shared" si="89"/>
        <v>ICB</v>
      </c>
      <c r="R921" s="75" t="str">
        <f t="shared" si="90"/>
        <v>CHINA</v>
      </c>
      <c r="S921" s="74" t="str">
        <f>IF(OR('RAW DATA'!$D921="",'RAW DATA'!$C921='RAW DATA'!$D921),"NO",IF('RAW DATA'!$C921&lt;'RAW DATA'!$D921,"YES","NO"))</f>
        <v>NO</v>
      </c>
      <c r="T921" s="75" t="str">
        <f>IF('RAW DATA'!$D921='RAW DATA'!$E921,"YES","NO")</f>
        <v>NO</v>
      </c>
      <c r="U921" s="73" t="str">
        <f>IF(('RAW DATA'!$D921-'RAW DATA'!$M921)&lt;=5,"YES","NO")</f>
        <v>NO</v>
      </c>
    </row>
    <row r="922" spans="1:21" x14ac:dyDescent="0.25">
      <c r="A922" s="89">
        <v>71</v>
      </c>
      <c r="B922" s="90">
        <v>5283074579</v>
      </c>
      <c r="C922" s="91">
        <v>45855</v>
      </c>
      <c r="D922" s="91">
        <v>45846</v>
      </c>
      <c r="E922" s="91">
        <v>45855</v>
      </c>
      <c r="F922" s="90">
        <v>251039351</v>
      </c>
      <c r="G922" s="92">
        <v>7773</v>
      </c>
      <c r="H922" s="101" t="s">
        <v>14</v>
      </c>
      <c r="I922" s="93">
        <v>7730445508</v>
      </c>
      <c r="J922" s="94">
        <v>45891</v>
      </c>
      <c r="K922" s="90" t="s">
        <v>15</v>
      </c>
      <c r="L922" s="90" t="s">
        <v>159</v>
      </c>
      <c r="M922" s="91">
        <v>45786</v>
      </c>
      <c r="N922" s="91">
        <v>45819</v>
      </c>
      <c r="O922" s="95">
        <f t="shared" si="88"/>
        <v>7</v>
      </c>
      <c r="P922" s="95">
        <f>MONTH('RAW DATA'!$J922)</f>
        <v>8</v>
      </c>
      <c r="Q922" s="95" t="str">
        <f t="shared" si="89"/>
        <v>ICB</v>
      </c>
      <c r="R922" s="96" t="str">
        <f t="shared" si="90"/>
        <v>CHINA</v>
      </c>
      <c r="S922" s="90" t="str">
        <f>IF(OR('RAW DATA'!$D922="",'RAW DATA'!$C922='RAW DATA'!$D922),"NO",IF('RAW DATA'!$C922&lt;'RAW DATA'!$D922,"YES","NO"))</f>
        <v>NO</v>
      </c>
      <c r="T922" s="96" t="str">
        <f>IF('RAW DATA'!$D922='RAW DATA'!$E922,"YES","NO")</f>
        <v>NO</v>
      </c>
      <c r="U922" s="95" t="str">
        <f>IF(('RAW DATA'!$D922-'RAW DATA'!$M922)&lt;=5,"YES","NO")</f>
        <v>NO</v>
      </c>
    </row>
    <row r="923" spans="1:21" x14ac:dyDescent="0.25">
      <c r="A923" s="77">
        <v>515</v>
      </c>
      <c r="B923" s="74">
        <v>5547667039</v>
      </c>
      <c r="C923" s="76">
        <v>45796</v>
      </c>
      <c r="D923" s="76">
        <v>45790</v>
      </c>
      <c r="E923" s="76">
        <v>45796</v>
      </c>
      <c r="F923" s="74">
        <v>252116152</v>
      </c>
      <c r="G923" s="82">
        <v>1722</v>
      </c>
      <c r="H923" s="102" t="s">
        <v>14</v>
      </c>
      <c r="I923" s="83">
        <v>7730429758</v>
      </c>
      <c r="J923" s="84">
        <v>45832</v>
      </c>
      <c r="K923" s="74" t="s">
        <v>15</v>
      </c>
      <c r="L923" s="74" t="s">
        <v>136</v>
      </c>
      <c r="M923" s="76">
        <v>45783</v>
      </c>
      <c r="N923" s="76">
        <v>45819</v>
      </c>
      <c r="O923" s="73">
        <f t="shared" si="88"/>
        <v>5</v>
      </c>
      <c r="P923" s="73">
        <f>MONTH('RAW DATA'!$J923)</f>
        <v>6</v>
      </c>
      <c r="Q923" s="73" t="str">
        <f t="shared" si="89"/>
        <v>ICB</v>
      </c>
      <c r="R923" s="75" t="str">
        <f t="shared" si="90"/>
        <v>CHINA</v>
      </c>
      <c r="S923" s="74" t="str">
        <f>IF(OR('RAW DATA'!$D923="",'RAW DATA'!$C923='RAW DATA'!$D923),"NO",IF('RAW DATA'!$C923&lt;'RAW DATA'!$D923,"YES","NO"))</f>
        <v>NO</v>
      </c>
      <c r="T923" s="75" t="str">
        <f>IF('RAW DATA'!$D923='RAW DATA'!$E923,"YES","NO")</f>
        <v>NO</v>
      </c>
      <c r="U923" s="73" t="str">
        <f>IF(('RAW DATA'!$D923-'RAW DATA'!$M923)&lt;=5,"YES","NO")</f>
        <v>NO</v>
      </c>
    </row>
    <row r="924" spans="1:21" x14ac:dyDescent="0.25">
      <c r="A924" s="89">
        <v>515</v>
      </c>
      <c r="B924" s="90">
        <v>5547667075</v>
      </c>
      <c r="C924" s="91">
        <v>45796</v>
      </c>
      <c r="D924" s="91">
        <v>45790</v>
      </c>
      <c r="E924" s="91">
        <v>45796</v>
      </c>
      <c r="F924" s="90">
        <v>252116152</v>
      </c>
      <c r="G924" s="92">
        <v>1168</v>
      </c>
      <c r="H924" s="101" t="s">
        <v>14</v>
      </c>
      <c r="I924" s="93">
        <v>7730429758</v>
      </c>
      <c r="J924" s="94">
        <v>45832</v>
      </c>
      <c r="K924" s="90" t="s">
        <v>15</v>
      </c>
      <c r="L924" s="90" t="s">
        <v>136</v>
      </c>
      <c r="M924" s="91">
        <v>45779</v>
      </c>
      <c r="N924" s="91">
        <v>45819</v>
      </c>
      <c r="O924" s="95">
        <f t="shared" si="88"/>
        <v>5</v>
      </c>
      <c r="P924" s="95">
        <f>MONTH('RAW DATA'!$J924)</f>
        <v>6</v>
      </c>
      <c r="Q924" s="95" t="str">
        <f t="shared" si="89"/>
        <v>ICB</v>
      </c>
      <c r="R924" s="96" t="str">
        <f t="shared" si="90"/>
        <v>CHINA</v>
      </c>
      <c r="S924" s="90" t="str">
        <f>IF(OR('RAW DATA'!$D924="",'RAW DATA'!$C924='RAW DATA'!$D924),"NO",IF('RAW DATA'!$C924&lt;'RAW DATA'!$D924,"YES","NO"))</f>
        <v>NO</v>
      </c>
      <c r="T924" s="96" t="str">
        <f>IF('RAW DATA'!$D924='RAW DATA'!$E924,"YES","NO")</f>
        <v>NO</v>
      </c>
      <c r="U924" s="95" t="str">
        <f>IF(('RAW DATA'!$D924-'RAW DATA'!$M924)&lt;=5,"YES","NO")</f>
        <v>NO</v>
      </c>
    </row>
    <row r="925" spans="1:21" x14ac:dyDescent="0.25">
      <c r="A925" s="77">
        <v>515</v>
      </c>
      <c r="B925" s="74">
        <v>5547667076</v>
      </c>
      <c r="C925" s="76">
        <v>45796</v>
      </c>
      <c r="D925" s="76">
        <v>45790</v>
      </c>
      <c r="E925" s="76">
        <v>45796</v>
      </c>
      <c r="F925" s="74">
        <v>252116152</v>
      </c>
      <c r="G925" s="82">
        <v>3366</v>
      </c>
      <c r="H925" s="102" t="s">
        <v>14</v>
      </c>
      <c r="I925" s="83">
        <v>7730429758</v>
      </c>
      <c r="J925" s="84">
        <v>45832</v>
      </c>
      <c r="K925" s="74" t="s">
        <v>15</v>
      </c>
      <c r="L925" s="74" t="s">
        <v>136</v>
      </c>
      <c r="M925" s="76">
        <v>45783</v>
      </c>
      <c r="N925" s="76">
        <v>45819</v>
      </c>
      <c r="O925" s="73">
        <f t="shared" si="88"/>
        <v>5</v>
      </c>
      <c r="P925" s="73">
        <f>MONTH('RAW DATA'!$J925)</f>
        <v>6</v>
      </c>
      <c r="Q925" s="73" t="str">
        <f t="shared" si="89"/>
        <v>ICB</v>
      </c>
      <c r="R925" s="75" t="str">
        <f t="shared" si="90"/>
        <v>CHINA</v>
      </c>
      <c r="S925" s="74" t="str">
        <f>IF(OR('RAW DATA'!$D925="",'RAW DATA'!$C925='RAW DATA'!$D925),"NO",IF('RAW DATA'!$C925&lt;'RAW DATA'!$D925,"YES","NO"))</f>
        <v>NO</v>
      </c>
      <c r="T925" s="75" t="str">
        <f>IF('RAW DATA'!$D925='RAW DATA'!$E925,"YES","NO")</f>
        <v>NO</v>
      </c>
      <c r="U925" s="73" t="str">
        <f>IF(('RAW DATA'!$D925-'RAW DATA'!$M925)&lt;=5,"YES","NO")</f>
        <v>NO</v>
      </c>
    </row>
    <row r="926" spans="1:21" x14ac:dyDescent="0.25">
      <c r="A926" s="89">
        <v>515</v>
      </c>
      <c r="B926" s="90">
        <v>5547667077</v>
      </c>
      <c r="C926" s="91">
        <v>45796</v>
      </c>
      <c r="D926" s="91">
        <v>45790</v>
      </c>
      <c r="E926" s="91">
        <v>45796</v>
      </c>
      <c r="F926" s="90">
        <v>252116152</v>
      </c>
      <c r="G926" s="92">
        <v>604</v>
      </c>
      <c r="H926" s="101" t="s">
        <v>14</v>
      </c>
      <c r="I926" s="93">
        <v>7730429758</v>
      </c>
      <c r="J926" s="94">
        <v>45832</v>
      </c>
      <c r="K926" s="90" t="s">
        <v>15</v>
      </c>
      <c r="L926" s="90" t="s">
        <v>136</v>
      </c>
      <c r="M926" s="91">
        <v>45779</v>
      </c>
      <c r="N926" s="91">
        <v>45819</v>
      </c>
      <c r="O926" s="95">
        <f t="shared" si="88"/>
        <v>5</v>
      </c>
      <c r="P926" s="95">
        <f>MONTH('RAW DATA'!$J926)</f>
        <v>6</v>
      </c>
      <c r="Q926" s="95" t="str">
        <f t="shared" si="89"/>
        <v>ICB</v>
      </c>
      <c r="R926" s="96" t="str">
        <f t="shared" si="90"/>
        <v>CHINA</v>
      </c>
      <c r="S926" s="90" t="str">
        <f>IF(OR('RAW DATA'!$D926="",'RAW DATA'!$C926='RAW DATA'!$D926),"NO",IF('RAW DATA'!$C926&lt;'RAW DATA'!$D926,"YES","NO"))</f>
        <v>NO</v>
      </c>
      <c r="T926" s="96" t="str">
        <f>IF('RAW DATA'!$D926='RAW DATA'!$E926,"YES","NO")</f>
        <v>NO</v>
      </c>
      <c r="U926" s="95" t="str">
        <f>IF(('RAW DATA'!$D926-'RAW DATA'!$M926)&lt;=5,"YES","NO")</f>
        <v>NO</v>
      </c>
    </row>
    <row r="927" spans="1:21" x14ac:dyDescent="0.25">
      <c r="A927" s="77">
        <v>515</v>
      </c>
      <c r="B927" s="74">
        <v>5547667078</v>
      </c>
      <c r="C927" s="76">
        <v>45796</v>
      </c>
      <c r="D927" s="76">
        <v>45790</v>
      </c>
      <c r="E927" s="76">
        <v>45796</v>
      </c>
      <c r="F927" s="74">
        <v>252116152</v>
      </c>
      <c r="G927" s="82">
        <v>658</v>
      </c>
      <c r="H927" s="102" t="s">
        <v>14</v>
      </c>
      <c r="I927" s="83">
        <v>7730429758</v>
      </c>
      <c r="J927" s="84">
        <v>45832</v>
      </c>
      <c r="K927" s="74" t="s">
        <v>15</v>
      </c>
      <c r="L927" s="74" t="s">
        <v>136</v>
      </c>
      <c r="M927" s="76">
        <v>45779</v>
      </c>
      <c r="N927" s="76">
        <v>45819</v>
      </c>
      <c r="O927" s="73">
        <f t="shared" si="88"/>
        <v>5</v>
      </c>
      <c r="P927" s="73">
        <f>MONTH('RAW DATA'!$J927)</f>
        <v>6</v>
      </c>
      <c r="Q927" s="73" t="str">
        <f t="shared" si="89"/>
        <v>ICB</v>
      </c>
      <c r="R927" s="75" t="str">
        <f t="shared" si="90"/>
        <v>CHINA</v>
      </c>
      <c r="S927" s="74" t="str">
        <f>IF(OR('RAW DATA'!$D927="",'RAW DATA'!$C927='RAW DATA'!$D927),"NO",IF('RAW DATA'!$C927&lt;'RAW DATA'!$D927,"YES","NO"))</f>
        <v>NO</v>
      </c>
      <c r="T927" s="75" t="str">
        <f>IF('RAW DATA'!$D927='RAW DATA'!$E927,"YES","NO")</f>
        <v>NO</v>
      </c>
      <c r="U927" s="73" t="str">
        <f>IF(('RAW DATA'!$D927-'RAW DATA'!$M927)&lt;=5,"YES","NO")</f>
        <v>NO</v>
      </c>
    </row>
    <row r="928" spans="1:21" x14ac:dyDescent="0.25">
      <c r="A928" s="89">
        <v>515</v>
      </c>
      <c r="B928" s="90">
        <v>5547667079</v>
      </c>
      <c r="C928" s="91">
        <v>45796</v>
      </c>
      <c r="D928" s="91">
        <v>45790</v>
      </c>
      <c r="E928" s="91">
        <v>45796</v>
      </c>
      <c r="F928" s="90">
        <v>252116152</v>
      </c>
      <c r="G928" s="92">
        <v>4616</v>
      </c>
      <c r="H928" s="101" t="s">
        <v>14</v>
      </c>
      <c r="I928" s="93">
        <v>7730429758</v>
      </c>
      <c r="J928" s="94">
        <v>45832</v>
      </c>
      <c r="K928" s="90" t="s">
        <v>15</v>
      </c>
      <c r="L928" s="90" t="s">
        <v>136</v>
      </c>
      <c r="M928" s="91">
        <v>45783</v>
      </c>
      <c r="N928" s="91">
        <v>45819</v>
      </c>
      <c r="O928" s="95">
        <f t="shared" si="88"/>
        <v>5</v>
      </c>
      <c r="P928" s="95">
        <f>MONTH('RAW DATA'!$J928)</f>
        <v>6</v>
      </c>
      <c r="Q928" s="95" t="str">
        <f t="shared" si="89"/>
        <v>ICB</v>
      </c>
      <c r="R928" s="96" t="str">
        <f t="shared" si="90"/>
        <v>CHINA</v>
      </c>
      <c r="S928" s="90" t="str">
        <f>IF(OR('RAW DATA'!$D928="",'RAW DATA'!$C928='RAW DATA'!$D928),"NO",IF('RAW DATA'!$C928&lt;'RAW DATA'!$D928,"YES","NO"))</f>
        <v>NO</v>
      </c>
      <c r="T928" s="96" t="str">
        <f>IF('RAW DATA'!$D928='RAW DATA'!$E928,"YES","NO")</f>
        <v>NO</v>
      </c>
      <c r="U928" s="95" t="str">
        <f>IF(('RAW DATA'!$D928-'RAW DATA'!$M928)&lt;=5,"YES","NO")</f>
        <v>NO</v>
      </c>
    </row>
    <row r="929" spans="1:21" x14ac:dyDescent="0.25">
      <c r="A929" s="77">
        <v>515</v>
      </c>
      <c r="B929" s="74">
        <v>5547667080</v>
      </c>
      <c r="C929" s="76">
        <v>45796</v>
      </c>
      <c r="D929" s="76">
        <v>45790</v>
      </c>
      <c r="E929" s="76">
        <v>45796</v>
      </c>
      <c r="F929" s="74">
        <v>252116152</v>
      </c>
      <c r="G929" s="82">
        <v>282</v>
      </c>
      <c r="H929" s="102" t="s">
        <v>14</v>
      </c>
      <c r="I929" s="83">
        <v>7730429758</v>
      </c>
      <c r="J929" s="84">
        <v>45832</v>
      </c>
      <c r="K929" s="74" t="s">
        <v>15</v>
      </c>
      <c r="L929" s="74" t="s">
        <v>136</v>
      </c>
      <c r="M929" s="76">
        <v>45783</v>
      </c>
      <c r="N929" s="76">
        <v>45819</v>
      </c>
      <c r="O929" s="73">
        <f t="shared" si="88"/>
        <v>5</v>
      </c>
      <c r="P929" s="73">
        <f>MONTH('RAW DATA'!$J929)</f>
        <v>6</v>
      </c>
      <c r="Q929" s="73" t="str">
        <f t="shared" si="89"/>
        <v>ICB</v>
      </c>
      <c r="R929" s="75" t="str">
        <f t="shared" si="90"/>
        <v>CHINA</v>
      </c>
      <c r="S929" s="74" t="str">
        <f>IF(OR('RAW DATA'!$D929="",'RAW DATA'!$C929='RAW DATA'!$D929),"NO",IF('RAW DATA'!$C929&lt;'RAW DATA'!$D929,"YES","NO"))</f>
        <v>NO</v>
      </c>
      <c r="T929" s="75" t="str">
        <f>IF('RAW DATA'!$D929='RAW DATA'!$E929,"YES","NO")</f>
        <v>NO</v>
      </c>
      <c r="U929" s="73" t="str">
        <f>IF(('RAW DATA'!$D929-'RAW DATA'!$M929)&lt;=5,"YES","NO")</f>
        <v>NO</v>
      </c>
    </row>
    <row r="930" spans="1:21" x14ac:dyDescent="0.25">
      <c r="A930" s="89">
        <v>515</v>
      </c>
      <c r="B930" s="90">
        <v>5547667081</v>
      </c>
      <c r="C930" s="91">
        <v>45796</v>
      </c>
      <c r="D930" s="91">
        <v>45790</v>
      </c>
      <c r="E930" s="91">
        <v>45796</v>
      </c>
      <c r="F930" s="90">
        <v>252116152</v>
      </c>
      <c r="G930" s="92">
        <v>2227</v>
      </c>
      <c r="H930" s="101" t="s">
        <v>14</v>
      </c>
      <c r="I930" s="93">
        <v>7730429758</v>
      </c>
      <c r="J930" s="94">
        <v>45832</v>
      </c>
      <c r="K930" s="90" t="s">
        <v>15</v>
      </c>
      <c r="L930" s="90" t="s">
        <v>136</v>
      </c>
      <c r="M930" s="91">
        <v>45783</v>
      </c>
      <c r="N930" s="91">
        <v>45819</v>
      </c>
      <c r="O930" s="95">
        <f t="shared" si="88"/>
        <v>5</v>
      </c>
      <c r="P930" s="95">
        <f>MONTH('RAW DATA'!$J930)</f>
        <v>6</v>
      </c>
      <c r="Q930" s="95" t="str">
        <f t="shared" si="89"/>
        <v>ICB</v>
      </c>
      <c r="R930" s="96" t="str">
        <f t="shared" si="90"/>
        <v>CHINA</v>
      </c>
      <c r="S930" s="90" t="str">
        <f>IF(OR('RAW DATA'!$D930="",'RAW DATA'!$C930='RAW DATA'!$D930),"NO",IF('RAW DATA'!$C930&lt;'RAW DATA'!$D930,"YES","NO"))</f>
        <v>NO</v>
      </c>
      <c r="T930" s="96" t="str">
        <f>IF('RAW DATA'!$D930='RAW DATA'!$E930,"YES","NO")</f>
        <v>NO</v>
      </c>
      <c r="U930" s="95" t="str">
        <f>IF(('RAW DATA'!$D930-'RAW DATA'!$M930)&lt;=5,"YES","NO")</f>
        <v>NO</v>
      </c>
    </row>
    <row r="931" spans="1:21" x14ac:dyDescent="0.25">
      <c r="A931" s="77">
        <v>515</v>
      </c>
      <c r="B931" s="74">
        <v>5547667106</v>
      </c>
      <c r="C931" s="76">
        <v>45796</v>
      </c>
      <c r="D931" s="76">
        <v>45790</v>
      </c>
      <c r="E931" s="76">
        <v>45796</v>
      </c>
      <c r="F931" s="74">
        <v>252116152</v>
      </c>
      <c r="G931" s="82">
        <v>3635</v>
      </c>
      <c r="H931" s="102" t="s">
        <v>14</v>
      </c>
      <c r="I931" s="83">
        <v>7730429758</v>
      </c>
      <c r="J931" s="84">
        <v>45832</v>
      </c>
      <c r="K931" s="74" t="s">
        <v>15</v>
      </c>
      <c r="L931" s="74" t="s">
        <v>136</v>
      </c>
      <c r="M931" s="76">
        <v>45787</v>
      </c>
      <c r="N931" s="76">
        <v>45819</v>
      </c>
      <c r="O931" s="73">
        <f t="shared" si="88"/>
        <v>5</v>
      </c>
      <c r="P931" s="73">
        <f>MONTH('RAW DATA'!$J931)</f>
        <v>6</v>
      </c>
      <c r="Q931" s="73" t="str">
        <f t="shared" si="89"/>
        <v>ICB</v>
      </c>
      <c r="R931" s="75" t="str">
        <f t="shared" si="90"/>
        <v>CHINA</v>
      </c>
      <c r="S931" s="74" t="str">
        <f>IF(OR('RAW DATA'!$D931="",'RAW DATA'!$C931='RAW DATA'!$D931),"NO",IF('RAW DATA'!$C931&lt;'RAW DATA'!$D931,"YES","NO"))</f>
        <v>NO</v>
      </c>
      <c r="T931" s="75" t="str">
        <f>IF('RAW DATA'!$D931='RAW DATA'!$E931,"YES","NO")</f>
        <v>NO</v>
      </c>
      <c r="U931" s="73" t="str">
        <f>IF(('RAW DATA'!$D931-'RAW DATA'!$M931)&lt;=5,"YES","NO")</f>
        <v>YES</v>
      </c>
    </row>
    <row r="932" spans="1:21" x14ac:dyDescent="0.25">
      <c r="A932" s="89">
        <v>515</v>
      </c>
      <c r="B932" s="90">
        <v>5547669378</v>
      </c>
      <c r="C932" s="91">
        <v>45796</v>
      </c>
      <c r="D932" s="91">
        <v>45791</v>
      </c>
      <c r="E932" s="91">
        <v>45796</v>
      </c>
      <c r="F932" s="90">
        <v>252116152</v>
      </c>
      <c r="G932" s="92">
        <v>1503</v>
      </c>
      <c r="H932" s="101" t="s">
        <v>14</v>
      </c>
      <c r="I932" s="93">
        <v>7730429758</v>
      </c>
      <c r="J932" s="94">
        <v>45832</v>
      </c>
      <c r="K932" s="90" t="s">
        <v>15</v>
      </c>
      <c r="L932" s="90" t="s">
        <v>136</v>
      </c>
      <c r="M932" s="91">
        <v>45783</v>
      </c>
      <c r="N932" s="91">
        <v>45819</v>
      </c>
      <c r="O932" s="95">
        <f t="shared" si="88"/>
        <v>5</v>
      </c>
      <c r="P932" s="95">
        <f>MONTH('RAW DATA'!$J932)</f>
        <v>6</v>
      </c>
      <c r="Q932" s="95" t="str">
        <f t="shared" si="89"/>
        <v>ICB</v>
      </c>
      <c r="R932" s="96" t="str">
        <f t="shared" si="90"/>
        <v>CHINA</v>
      </c>
      <c r="S932" s="90" t="str">
        <f>IF(OR('RAW DATA'!$D932="",'RAW DATA'!$C932='RAW DATA'!$D932),"NO",IF('RAW DATA'!$C932&lt;'RAW DATA'!$D932,"YES","NO"))</f>
        <v>NO</v>
      </c>
      <c r="T932" s="96" t="str">
        <f>IF('RAW DATA'!$D932='RAW DATA'!$E932,"YES","NO")</f>
        <v>NO</v>
      </c>
      <c r="U932" s="95" t="str">
        <f>IF(('RAW DATA'!$D932-'RAW DATA'!$M932)&lt;=5,"YES","NO")</f>
        <v>NO</v>
      </c>
    </row>
    <row r="933" spans="1:21" x14ac:dyDescent="0.25">
      <c r="A933" s="77">
        <v>515</v>
      </c>
      <c r="B933" s="74">
        <v>5547669379</v>
      </c>
      <c r="C933" s="76">
        <v>45796</v>
      </c>
      <c r="D933" s="76">
        <v>45791</v>
      </c>
      <c r="E933" s="76">
        <v>45796</v>
      </c>
      <c r="F933" s="74">
        <v>252116152</v>
      </c>
      <c r="G933" s="82">
        <v>933</v>
      </c>
      <c r="H933" s="102" t="s">
        <v>14</v>
      </c>
      <c r="I933" s="83">
        <v>7730429758</v>
      </c>
      <c r="J933" s="84">
        <v>45832</v>
      </c>
      <c r="K933" s="74" t="s">
        <v>15</v>
      </c>
      <c r="L933" s="74" t="s">
        <v>136</v>
      </c>
      <c r="M933" s="76">
        <v>45781</v>
      </c>
      <c r="N933" s="76">
        <v>45819</v>
      </c>
      <c r="O933" s="73">
        <f t="shared" si="88"/>
        <v>5</v>
      </c>
      <c r="P933" s="73">
        <f>MONTH('RAW DATA'!$J933)</f>
        <v>6</v>
      </c>
      <c r="Q933" s="73" t="str">
        <f t="shared" si="89"/>
        <v>ICB</v>
      </c>
      <c r="R933" s="75" t="str">
        <f t="shared" si="90"/>
        <v>CHINA</v>
      </c>
      <c r="S933" s="74" t="str">
        <f>IF(OR('RAW DATA'!$D933="",'RAW DATA'!$C933='RAW DATA'!$D933),"NO",IF('RAW DATA'!$C933&lt;'RAW DATA'!$D933,"YES","NO"))</f>
        <v>NO</v>
      </c>
      <c r="T933" s="75" t="str">
        <f>IF('RAW DATA'!$D933='RAW DATA'!$E933,"YES","NO")</f>
        <v>NO</v>
      </c>
      <c r="U933" s="73" t="str">
        <f>IF(('RAW DATA'!$D933-'RAW DATA'!$M933)&lt;=5,"YES","NO")</f>
        <v>NO</v>
      </c>
    </row>
    <row r="934" spans="1:21" x14ac:dyDescent="0.25">
      <c r="A934" s="89">
        <v>71</v>
      </c>
      <c r="B934" s="90">
        <v>5282941047</v>
      </c>
      <c r="C934" s="91">
        <v>45796</v>
      </c>
      <c r="D934" s="91">
        <v>45786</v>
      </c>
      <c r="E934" s="91">
        <v>45796</v>
      </c>
      <c r="F934" s="90">
        <v>251038985</v>
      </c>
      <c r="G934" s="92">
        <v>2754</v>
      </c>
      <c r="H934" s="101" t="s">
        <v>14</v>
      </c>
      <c r="I934" s="93">
        <v>7730429758</v>
      </c>
      <c r="J934" s="94">
        <v>45832</v>
      </c>
      <c r="K934" s="90" t="s">
        <v>15</v>
      </c>
      <c r="L934" s="90" t="s">
        <v>136</v>
      </c>
      <c r="M934" s="91">
        <v>45778.583333333336</v>
      </c>
      <c r="N934" s="91">
        <v>45819.25</v>
      </c>
      <c r="O934" s="95">
        <f t="shared" si="88"/>
        <v>5</v>
      </c>
      <c r="P934" s="95">
        <f>MONTH('RAW DATA'!$J934)</f>
        <v>6</v>
      </c>
      <c r="Q934" s="95" t="str">
        <f t="shared" si="89"/>
        <v>ICB</v>
      </c>
      <c r="R934" s="96" t="str">
        <f t="shared" si="90"/>
        <v>CHINA</v>
      </c>
      <c r="S934" s="90" t="str">
        <f>IF(OR('RAW DATA'!$D934="",'RAW DATA'!$C934='RAW DATA'!$D934),"NO",IF('RAW DATA'!$C934&lt;'RAW DATA'!$D934,"YES","NO"))</f>
        <v>NO</v>
      </c>
      <c r="T934" s="96" t="str">
        <f>IF('RAW DATA'!$D934='RAW DATA'!$E934,"YES","NO")</f>
        <v>NO</v>
      </c>
      <c r="U934" s="95" t="str">
        <f>IF(('RAW DATA'!$D934-'RAW DATA'!$M934)&lt;=5,"YES","NO")</f>
        <v>NO</v>
      </c>
    </row>
    <row r="935" spans="1:21" x14ac:dyDescent="0.25">
      <c r="A935" s="77">
        <v>71</v>
      </c>
      <c r="B935" s="74">
        <v>5282970654</v>
      </c>
      <c r="C935" s="76">
        <v>45806</v>
      </c>
      <c r="D935" s="76">
        <v>45801</v>
      </c>
      <c r="E935" s="76">
        <v>45806</v>
      </c>
      <c r="F935" s="74" t="s">
        <v>171</v>
      </c>
      <c r="G935" s="82">
        <v>564</v>
      </c>
      <c r="H935" s="102" t="s">
        <v>14</v>
      </c>
      <c r="I935" s="83">
        <v>7730429758</v>
      </c>
      <c r="J935" s="84">
        <v>45832</v>
      </c>
      <c r="K935" s="74" t="s">
        <v>15</v>
      </c>
      <c r="L935" s="74" t="s">
        <v>136</v>
      </c>
      <c r="M935" s="76">
        <v>45778.583333333336</v>
      </c>
      <c r="N935" s="76">
        <v>45819.25</v>
      </c>
      <c r="O935" s="73">
        <f t="shared" si="88"/>
        <v>5</v>
      </c>
      <c r="P935" s="73">
        <f>MONTH('RAW DATA'!$J935)</f>
        <v>6</v>
      </c>
      <c r="Q935" s="73" t="str">
        <f t="shared" si="89"/>
        <v>ICB</v>
      </c>
      <c r="R935" s="75" t="str">
        <f t="shared" si="90"/>
        <v>CHINA</v>
      </c>
      <c r="S935" s="74" t="str">
        <f>IF(OR('RAW DATA'!$D935="",'RAW DATA'!$C935='RAW DATA'!$D935),"NO",IF('RAW DATA'!$C935&lt;'RAW DATA'!$D935,"YES","NO"))</f>
        <v>NO</v>
      </c>
      <c r="T935" s="75" t="str">
        <f>IF('RAW DATA'!$D935='RAW DATA'!$E935,"YES","NO")</f>
        <v>NO</v>
      </c>
      <c r="U935" s="73" t="str">
        <f>IF(('RAW DATA'!$D935-'RAW DATA'!$M935)&lt;=5,"YES","NO")</f>
        <v>NO</v>
      </c>
    </row>
    <row r="936" spans="1:21" x14ac:dyDescent="0.25">
      <c r="A936" s="89">
        <v>71</v>
      </c>
      <c r="B936" s="90">
        <v>5283040264</v>
      </c>
      <c r="C936" s="91">
        <v>45840</v>
      </c>
      <c r="D936" s="91">
        <v>45833</v>
      </c>
      <c r="E936" s="91">
        <v>45840</v>
      </c>
      <c r="F936" s="90">
        <v>251038985</v>
      </c>
      <c r="G936" s="92">
        <v>2754</v>
      </c>
      <c r="H936" s="101" t="s">
        <v>14</v>
      </c>
      <c r="I936" s="93">
        <v>7730437911</v>
      </c>
      <c r="J936" s="94">
        <v>45860</v>
      </c>
      <c r="K936" s="90" t="s">
        <v>15</v>
      </c>
      <c r="L936" s="90" t="s">
        <v>183</v>
      </c>
      <c r="M936" s="91">
        <v>45778.583333333336</v>
      </c>
      <c r="N936" s="91">
        <v>45819.25</v>
      </c>
      <c r="O936" s="95">
        <f t="shared" si="88"/>
        <v>6</v>
      </c>
      <c r="P936" s="95">
        <f>MONTH('RAW DATA'!$J936)</f>
        <v>7</v>
      </c>
      <c r="Q936" s="95" t="str">
        <f t="shared" si="89"/>
        <v>ICB</v>
      </c>
      <c r="R936" s="96" t="str">
        <f t="shared" si="90"/>
        <v>CHINA</v>
      </c>
      <c r="S936" s="90" t="str">
        <f>IF(OR('RAW DATA'!$D936="",'RAW DATA'!$C936='RAW DATA'!$D936),"NO",IF('RAW DATA'!$C936&lt;'RAW DATA'!$D936,"YES","NO"))</f>
        <v>NO</v>
      </c>
      <c r="T936" s="96" t="str">
        <f>IF('RAW DATA'!$D936='RAW DATA'!$E936,"YES","NO")</f>
        <v>NO</v>
      </c>
      <c r="U936" s="95" t="str">
        <f>IF(('RAW DATA'!$D936-'RAW DATA'!$M936)&lt;=5,"YES","NO")</f>
        <v>NO</v>
      </c>
    </row>
    <row r="937" spans="1:21" x14ac:dyDescent="0.25">
      <c r="A937" s="77">
        <v>1591</v>
      </c>
      <c r="B937" s="74">
        <v>5612375205</v>
      </c>
      <c r="C937" s="76">
        <v>45845</v>
      </c>
      <c r="D937" s="76">
        <v>45844</v>
      </c>
      <c r="E937" s="76">
        <v>45845</v>
      </c>
      <c r="F937" s="74">
        <v>253029626</v>
      </c>
      <c r="G937" s="82">
        <v>51308</v>
      </c>
      <c r="H937" s="102" t="s">
        <v>14</v>
      </c>
      <c r="I937" s="83">
        <v>7730437911</v>
      </c>
      <c r="J937" s="84">
        <v>45860</v>
      </c>
      <c r="K937" s="74" t="s">
        <v>15</v>
      </c>
      <c r="L937" s="74" t="s">
        <v>183</v>
      </c>
      <c r="M937" s="76">
        <v>45781.395833333336</v>
      </c>
      <c r="N937" s="76">
        <v>45819.25</v>
      </c>
      <c r="O937" s="73">
        <f t="shared" si="88"/>
        <v>7</v>
      </c>
      <c r="P937" s="73">
        <f>MONTH('RAW DATA'!$J937)</f>
        <v>7</v>
      </c>
      <c r="Q937" s="73" t="str">
        <f t="shared" si="89"/>
        <v>ICB</v>
      </c>
      <c r="R937" s="75" t="str">
        <f t="shared" si="90"/>
        <v>CHINA</v>
      </c>
      <c r="S937" s="74" t="str">
        <f>IF(OR('RAW DATA'!$D937="",'RAW DATA'!$C937='RAW DATA'!$D937),"NO",IF('RAW DATA'!$C937&lt;'RAW DATA'!$D937,"YES","NO"))</f>
        <v>NO</v>
      </c>
      <c r="T937" s="75" t="str">
        <f>IF('RAW DATA'!$D937='RAW DATA'!$E937,"YES","NO")</f>
        <v>NO</v>
      </c>
      <c r="U937" s="73" t="str">
        <f>IF(('RAW DATA'!$D937-'RAW DATA'!$M937)&lt;=5,"YES","NO")</f>
        <v>NO</v>
      </c>
    </row>
    <row r="938" spans="1:21" x14ac:dyDescent="0.25">
      <c r="A938" s="89">
        <v>71</v>
      </c>
      <c r="B938" s="90">
        <v>5282944159</v>
      </c>
      <c r="C938" s="91">
        <v>45796</v>
      </c>
      <c r="D938" s="91">
        <v>45789</v>
      </c>
      <c r="E938" s="91">
        <v>45796</v>
      </c>
      <c r="F938" s="90">
        <v>251706107</v>
      </c>
      <c r="G938" s="92">
        <v>813</v>
      </c>
      <c r="H938" s="101" t="s">
        <v>14</v>
      </c>
      <c r="I938" s="93">
        <v>7730429758</v>
      </c>
      <c r="J938" s="94">
        <v>45832</v>
      </c>
      <c r="K938" s="90" t="s">
        <v>15</v>
      </c>
      <c r="L938" s="90" t="s">
        <v>136</v>
      </c>
      <c r="M938" s="91">
        <v>45786.625</v>
      </c>
      <c r="N938" s="91">
        <v>45819.75</v>
      </c>
      <c r="O938" s="95">
        <f t="shared" si="88"/>
        <v>5</v>
      </c>
      <c r="P938" s="95">
        <f>MONTH('RAW DATA'!$J938)</f>
        <v>6</v>
      </c>
      <c r="Q938" s="95" t="str">
        <f t="shared" si="89"/>
        <v>ICB</v>
      </c>
      <c r="R938" s="96" t="str">
        <f t="shared" si="90"/>
        <v>CHINA</v>
      </c>
      <c r="S938" s="90" t="str">
        <f>IF(OR('RAW DATA'!$D938="",'RAW DATA'!$C938='RAW DATA'!$D938),"NO",IF('RAW DATA'!$C938&lt;'RAW DATA'!$D938,"YES","NO"))</f>
        <v>NO</v>
      </c>
      <c r="T938" s="96" t="str">
        <f>IF('RAW DATA'!$D938='RAW DATA'!$E938,"YES","NO")</f>
        <v>NO</v>
      </c>
      <c r="U938" s="95" t="str">
        <f>IF(('RAW DATA'!$D938-'RAW DATA'!$M938)&lt;=5,"YES","NO")</f>
        <v>YES</v>
      </c>
    </row>
    <row r="939" spans="1:21" x14ac:dyDescent="0.25">
      <c r="A939" s="77">
        <v>71</v>
      </c>
      <c r="B939" s="74">
        <v>5282944160</v>
      </c>
      <c r="C939" s="76">
        <v>45796</v>
      </c>
      <c r="D939" s="76">
        <v>45789</v>
      </c>
      <c r="E939" s="76">
        <v>45796</v>
      </c>
      <c r="F939" s="74">
        <v>251706107</v>
      </c>
      <c r="G939" s="82">
        <v>607</v>
      </c>
      <c r="H939" s="102" t="s">
        <v>14</v>
      </c>
      <c r="I939" s="83">
        <v>7730429758</v>
      </c>
      <c r="J939" s="84">
        <v>45832</v>
      </c>
      <c r="K939" s="74" t="s">
        <v>15</v>
      </c>
      <c r="L939" s="74" t="s">
        <v>136</v>
      </c>
      <c r="M939" s="76">
        <v>45786.625</v>
      </c>
      <c r="N939" s="76">
        <v>45819.75</v>
      </c>
      <c r="O939" s="73">
        <f t="shared" si="88"/>
        <v>5</v>
      </c>
      <c r="P939" s="73">
        <f>MONTH('RAW DATA'!$J939)</f>
        <v>6</v>
      </c>
      <c r="Q939" s="73" t="str">
        <f t="shared" si="89"/>
        <v>ICB</v>
      </c>
      <c r="R939" s="75" t="str">
        <f t="shared" si="90"/>
        <v>CHINA</v>
      </c>
      <c r="S939" s="74" t="str">
        <f>IF(OR('RAW DATA'!$D939="",'RAW DATA'!$C939='RAW DATA'!$D939),"NO",IF('RAW DATA'!$C939&lt;'RAW DATA'!$D939,"YES","NO"))</f>
        <v>NO</v>
      </c>
      <c r="T939" s="75" t="str">
        <f>IF('RAW DATA'!$D939='RAW DATA'!$E939,"YES","NO")</f>
        <v>NO</v>
      </c>
      <c r="U939" s="73" t="str">
        <f>IF(('RAW DATA'!$D939-'RAW DATA'!$M939)&lt;=5,"YES","NO")</f>
        <v>YES</v>
      </c>
    </row>
    <row r="940" spans="1:21" x14ac:dyDescent="0.25">
      <c r="A940" s="89">
        <v>71</v>
      </c>
      <c r="B940" s="90">
        <v>5282944163</v>
      </c>
      <c r="C940" s="91">
        <v>45796</v>
      </c>
      <c r="D940" s="91">
        <v>45789</v>
      </c>
      <c r="E940" s="91">
        <v>45796</v>
      </c>
      <c r="F940" s="90">
        <v>251706107</v>
      </c>
      <c r="G940" s="92">
        <v>831</v>
      </c>
      <c r="H940" s="101" t="s">
        <v>14</v>
      </c>
      <c r="I940" s="93">
        <v>7730429758</v>
      </c>
      <c r="J940" s="94">
        <v>45832</v>
      </c>
      <c r="K940" s="90" t="s">
        <v>15</v>
      </c>
      <c r="L940" s="90" t="s">
        <v>136</v>
      </c>
      <c r="M940" s="91">
        <v>45786.625</v>
      </c>
      <c r="N940" s="91">
        <v>45819.75</v>
      </c>
      <c r="O940" s="95">
        <f t="shared" si="88"/>
        <v>5</v>
      </c>
      <c r="P940" s="95">
        <f>MONTH('RAW DATA'!$J940)</f>
        <v>6</v>
      </c>
      <c r="Q940" s="95" t="str">
        <f t="shared" si="89"/>
        <v>ICB</v>
      </c>
      <c r="R940" s="96" t="str">
        <f t="shared" si="90"/>
        <v>CHINA</v>
      </c>
      <c r="S940" s="90" t="str">
        <f>IF(OR('RAW DATA'!$D940="",'RAW DATA'!$C940='RAW DATA'!$D940),"NO",IF('RAW DATA'!$C940&lt;'RAW DATA'!$D940,"YES","NO"))</f>
        <v>NO</v>
      </c>
      <c r="T940" s="96" t="str">
        <f>IF('RAW DATA'!$D940='RAW DATA'!$E940,"YES","NO")</f>
        <v>NO</v>
      </c>
      <c r="U940" s="95" t="str">
        <f>IF(('RAW DATA'!$D940-'RAW DATA'!$M940)&lt;=5,"YES","NO")</f>
        <v>YES</v>
      </c>
    </row>
    <row r="941" spans="1:21" x14ac:dyDescent="0.25">
      <c r="A941" s="77">
        <v>71</v>
      </c>
      <c r="B941" s="74">
        <v>5282944172</v>
      </c>
      <c r="C941" s="76">
        <v>45796</v>
      </c>
      <c r="D941" s="76">
        <v>45789</v>
      </c>
      <c r="E941" s="76">
        <v>45796</v>
      </c>
      <c r="F941" s="74">
        <v>251706107</v>
      </c>
      <c r="G941" s="82">
        <v>2941</v>
      </c>
      <c r="H941" s="102" t="s">
        <v>14</v>
      </c>
      <c r="I941" s="83">
        <v>7730429758</v>
      </c>
      <c r="J941" s="84">
        <v>45832</v>
      </c>
      <c r="K941" s="74" t="s">
        <v>15</v>
      </c>
      <c r="L941" s="74" t="s">
        <v>136</v>
      </c>
      <c r="M941" s="76">
        <v>45786.625</v>
      </c>
      <c r="N941" s="76">
        <v>45819.75</v>
      </c>
      <c r="O941" s="73">
        <f t="shared" si="88"/>
        <v>5</v>
      </c>
      <c r="P941" s="73">
        <f>MONTH('RAW DATA'!$J941)</f>
        <v>6</v>
      </c>
      <c r="Q941" s="73" t="str">
        <f t="shared" si="89"/>
        <v>ICB</v>
      </c>
      <c r="R941" s="75" t="str">
        <f t="shared" si="90"/>
        <v>CHINA</v>
      </c>
      <c r="S941" s="74" t="str">
        <f>IF(OR('RAW DATA'!$D941="",'RAW DATA'!$C941='RAW DATA'!$D941),"NO",IF('RAW DATA'!$C941&lt;'RAW DATA'!$D941,"YES","NO"))</f>
        <v>NO</v>
      </c>
      <c r="T941" s="75" t="str">
        <f>IF('RAW DATA'!$D941='RAW DATA'!$E941,"YES","NO")</f>
        <v>NO</v>
      </c>
      <c r="U941" s="73" t="str">
        <f>IF(('RAW DATA'!$D941-'RAW DATA'!$M941)&lt;=5,"YES","NO")</f>
        <v>YES</v>
      </c>
    </row>
    <row r="942" spans="1:21" x14ac:dyDescent="0.25">
      <c r="A942" s="89">
        <v>71</v>
      </c>
      <c r="B942" s="90">
        <v>5282944175</v>
      </c>
      <c r="C942" s="91">
        <v>45796</v>
      </c>
      <c r="D942" s="91">
        <v>45789</v>
      </c>
      <c r="E942" s="91">
        <v>45796</v>
      </c>
      <c r="F942" s="90">
        <v>251706107</v>
      </c>
      <c r="G942" s="92">
        <v>1861</v>
      </c>
      <c r="H942" s="101" t="s">
        <v>14</v>
      </c>
      <c r="I942" s="93">
        <v>7730429758</v>
      </c>
      <c r="J942" s="94">
        <v>45832</v>
      </c>
      <c r="K942" s="90" t="s">
        <v>15</v>
      </c>
      <c r="L942" s="90" t="s">
        <v>136</v>
      </c>
      <c r="M942" s="91">
        <v>45786.625</v>
      </c>
      <c r="N942" s="91">
        <v>45819.75</v>
      </c>
      <c r="O942" s="95">
        <f t="shared" si="88"/>
        <v>5</v>
      </c>
      <c r="P942" s="95">
        <f>MONTH('RAW DATA'!$J942)</f>
        <v>6</v>
      </c>
      <c r="Q942" s="95" t="str">
        <f t="shared" si="89"/>
        <v>ICB</v>
      </c>
      <c r="R942" s="96" t="str">
        <f t="shared" si="90"/>
        <v>CHINA</v>
      </c>
      <c r="S942" s="90" t="str">
        <f>IF(OR('RAW DATA'!$D942="",'RAW DATA'!$C942='RAW DATA'!$D942),"NO",IF('RAW DATA'!$C942&lt;'RAW DATA'!$D942,"YES","NO"))</f>
        <v>NO</v>
      </c>
      <c r="T942" s="96" t="str">
        <f>IF('RAW DATA'!$D942='RAW DATA'!$E942,"YES","NO")</f>
        <v>NO</v>
      </c>
      <c r="U942" s="95" t="str">
        <f>IF(('RAW DATA'!$D942-'RAW DATA'!$M942)&lt;=5,"YES","NO")</f>
        <v>YES</v>
      </c>
    </row>
    <row r="943" spans="1:21" x14ac:dyDescent="0.25">
      <c r="A943" s="77">
        <v>71</v>
      </c>
      <c r="B943" s="74">
        <v>5282952134</v>
      </c>
      <c r="C943" s="76">
        <v>45796</v>
      </c>
      <c r="D943" s="76">
        <v>45792</v>
      </c>
      <c r="E943" s="76">
        <v>45796</v>
      </c>
      <c r="F943" s="74">
        <v>252364063</v>
      </c>
      <c r="G943" s="82">
        <v>2764</v>
      </c>
      <c r="H943" s="102" t="s">
        <v>14</v>
      </c>
      <c r="I943" s="83">
        <v>7730429758</v>
      </c>
      <c r="J943" s="84">
        <v>45832</v>
      </c>
      <c r="K943" s="74" t="s">
        <v>15</v>
      </c>
      <c r="L943" s="74" t="s">
        <v>136</v>
      </c>
      <c r="M943" s="76">
        <v>45786.625</v>
      </c>
      <c r="N943" s="76">
        <v>45819.75</v>
      </c>
      <c r="O943" s="73">
        <f t="shared" si="88"/>
        <v>5</v>
      </c>
      <c r="P943" s="73">
        <f>MONTH('RAW DATA'!$J943)</f>
        <v>6</v>
      </c>
      <c r="Q943" s="73" t="str">
        <f t="shared" si="89"/>
        <v>ICB</v>
      </c>
      <c r="R943" s="75" t="str">
        <f t="shared" si="90"/>
        <v>CHINA</v>
      </c>
      <c r="S943" s="74" t="str">
        <f>IF(OR('RAW DATA'!$D943="",'RAW DATA'!$C943='RAW DATA'!$D943),"NO",IF('RAW DATA'!$C943&lt;'RAW DATA'!$D943,"YES","NO"))</f>
        <v>NO</v>
      </c>
      <c r="T943" s="75" t="str">
        <f>IF('RAW DATA'!$D943='RAW DATA'!$E943,"YES","NO")</f>
        <v>NO</v>
      </c>
      <c r="U943" s="73" t="str">
        <f>IF(('RAW DATA'!$D943-'RAW DATA'!$M943)&lt;=5,"YES","NO")</f>
        <v>NO</v>
      </c>
    </row>
    <row r="944" spans="1:21" x14ac:dyDescent="0.25">
      <c r="A944" s="89">
        <v>71</v>
      </c>
      <c r="B944" s="90">
        <v>5282962611</v>
      </c>
      <c r="C944" s="91">
        <v>45806</v>
      </c>
      <c r="D944" s="91">
        <v>45797</v>
      </c>
      <c r="E944" s="91">
        <v>45806</v>
      </c>
      <c r="F944" s="90">
        <v>252957645</v>
      </c>
      <c r="G944" s="92">
        <v>146</v>
      </c>
      <c r="H944" s="101" t="s">
        <v>14</v>
      </c>
      <c r="I944" s="93">
        <v>7730429758</v>
      </c>
      <c r="J944" s="94">
        <v>45832</v>
      </c>
      <c r="K944" s="90" t="s">
        <v>15</v>
      </c>
      <c r="L944" s="90" t="s">
        <v>136</v>
      </c>
      <c r="M944" s="91">
        <v>45786.625</v>
      </c>
      <c r="N944" s="91">
        <v>45819.75</v>
      </c>
      <c r="O944" s="95">
        <f t="shared" si="88"/>
        <v>5</v>
      </c>
      <c r="P944" s="95">
        <f>MONTH('RAW DATA'!$J944)</f>
        <v>6</v>
      </c>
      <c r="Q944" s="95" t="str">
        <f t="shared" si="89"/>
        <v>ICB</v>
      </c>
      <c r="R944" s="96" t="str">
        <f t="shared" si="90"/>
        <v>CHINA</v>
      </c>
      <c r="S944" s="90" t="str">
        <f>IF(OR('RAW DATA'!$D944="",'RAW DATA'!$C944='RAW DATA'!$D944),"NO",IF('RAW DATA'!$C944&lt;'RAW DATA'!$D944,"YES","NO"))</f>
        <v>NO</v>
      </c>
      <c r="T944" s="96" t="str">
        <f>IF('RAW DATA'!$D944='RAW DATA'!$E944,"YES","NO")</f>
        <v>NO</v>
      </c>
      <c r="U944" s="95" t="str">
        <f>IF(('RAW DATA'!$D944-'RAW DATA'!$M944)&lt;=5,"YES","NO")</f>
        <v>NO</v>
      </c>
    </row>
    <row r="945" spans="1:21" x14ac:dyDescent="0.25">
      <c r="A945" s="77">
        <v>71</v>
      </c>
      <c r="B945" s="74">
        <v>5282965539</v>
      </c>
      <c r="C945" s="76">
        <v>45806</v>
      </c>
      <c r="D945" s="76">
        <v>45798</v>
      </c>
      <c r="E945" s="76">
        <v>45806</v>
      </c>
      <c r="F945" s="74">
        <v>251292181</v>
      </c>
      <c r="G945" s="82">
        <v>2707</v>
      </c>
      <c r="H945" s="102" t="s">
        <v>14</v>
      </c>
      <c r="I945" s="83">
        <v>7730429758</v>
      </c>
      <c r="J945" s="84">
        <v>45832</v>
      </c>
      <c r="K945" s="74" t="s">
        <v>15</v>
      </c>
      <c r="L945" s="74" t="s">
        <v>136</v>
      </c>
      <c r="M945" s="76">
        <v>45786.625</v>
      </c>
      <c r="N945" s="76">
        <v>45819.75</v>
      </c>
      <c r="O945" s="73">
        <f t="shared" si="88"/>
        <v>5</v>
      </c>
      <c r="P945" s="73">
        <f>MONTH('RAW DATA'!$J945)</f>
        <v>6</v>
      </c>
      <c r="Q945" s="73" t="str">
        <f t="shared" si="89"/>
        <v>ICB</v>
      </c>
      <c r="R945" s="75" t="str">
        <f t="shared" si="90"/>
        <v>CHINA</v>
      </c>
      <c r="S945" s="74" t="str">
        <f>IF(OR('RAW DATA'!$D945="",'RAW DATA'!$C945='RAW DATA'!$D945),"NO",IF('RAW DATA'!$C945&lt;'RAW DATA'!$D945,"YES","NO"))</f>
        <v>NO</v>
      </c>
      <c r="T945" s="75" t="str">
        <f>IF('RAW DATA'!$D945='RAW DATA'!$E945,"YES","NO")</f>
        <v>NO</v>
      </c>
      <c r="U945" s="73" t="str">
        <f>IF(('RAW DATA'!$D945-'RAW DATA'!$M945)&lt;=5,"YES","NO")</f>
        <v>NO</v>
      </c>
    </row>
    <row r="946" spans="1:21" x14ac:dyDescent="0.25">
      <c r="A946" s="89">
        <v>71</v>
      </c>
      <c r="B946" s="90">
        <v>5282970650</v>
      </c>
      <c r="C946" s="91">
        <v>45806</v>
      </c>
      <c r="D946" s="91">
        <v>45801</v>
      </c>
      <c r="E946" s="91">
        <v>45806</v>
      </c>
      <c r="F946" s="90" t="s">
        <v>171</v>
      </c>
      <c r="G946" s="92">
        <v>49</v>
      </c>
      <c r="H946" s="101" t="s">
        <v>14</v>
      </c>
      <c r="I946" s="93">
        <v>7730429758</v>
      </c>
      <c r="J946" s="94">
        <v>45832</v>
      </c>
      <c r="K946" s="90" t="s">
        <v>15</v>
      </c>
      <c r="L946" s="90" t="s">
        <v>136</v>
      </c>
      <c r="M946" s="91">
        <v>45786.625</v>
      </c>
      <c r="N946" s="91">
        <v>45819.75</v>
      </c>
      <c r="O946" s="95">
        <f t="shared" si="88"/>
        <v>5</v>
      </c>
      <c r="P946" s="95">
        <f>MONTH('RAW DATA'!$J946)</f>
        <v>6</v>
      </c>
      <c r="Q946" s="95" t="str">
        <f t="shared" si="89"/>
        <v>ICB</v>
      </c>
      <c r="R946" s="96" t="str">
        <f t="shared" si="90"/>
        <v>CHINA</v>
      </c>
      <c r="S946" s="90" t="str">
        <f>IF(OR('RAW DATA'!$D946="",'RAW DATA'!$C946='RAW DATA'!$D946),"NO",IF('RAW DATA'!$C946&lt;'RAW DATA'!$D946,"YES","NO"))</f>
        <v>NO</v>
      </c>
      <c r="T946" s="96" t="str">
        <f>IF('RAW DATA'!$D946='RAW DATA'!$E946,"YES","NO")</f>
        <v>NO</v>
      </c>
      <c r="U946" s="95" t="str">
        <f>IF(('RAW DATA'!$D946-'RAW DATA'!$M946)&lt;=5,"YES","NO")</f>
        <v>NO</v>
      </c>
    </row>
    <row r="947" spans="1:21" x14ac:dyDescent="0.25">
      <c r="A947" s="77">
        <v>71</v>
      </c>
      <c r="B947" s="74">
        <v>5282972574</v>
      </c>
      <c r="C947" s="76">
        <v>45806</v>
      </c>
      <c r="D947" s="76">
        <v>45803</v>
      </c>
      <c r="E947" s="76">
        <v>45806</v>
      </c>
      <c r="F947" s="74">
        <v>252941369</v>
      </c>
      <c r="G947" s="82">
        <v>10306</v>
      </c>
      <c r="H947" s="102" t="s">
        <v>14</v>
      </c>
      <c r="I947" s="83">
        <v>7730429758</v>
      </c>
      <c r="J947" s="84">
        <v>45832</v>
      </c>
      <c r="K947" s="74" t="s">
        <v>15</v>
      </c>
      <c r="L947" s="74" t="s">
        <v>136</v>
      </c>
      <c r="M947" s="76">
        <v>45786.625</v>
      </c>
      <c r="N947" s="76">
        <v>45819.75</v>
      </c>
      <c r="O947" s="73">
        <f t="shared" si="88"/>
        <v>5</v>
      </c>
      <c r="P947" s="73">
        <f>MONTH('RAW DATA'!$J947)</f>
        <v>6</v>
      </c>
      <c r="Q947" s="73" t="str">
        <f t="shared" si="89"/>
        <v>ICB</v>
      </c>
      <c r="R947" s="75" t="str">
        <f t="shared" si="90"/>
        <v>CHINA</v>
      </c>
      <c r="S947" s="74" t="str">
        <f>IF(OR('RAW DATA'!$D947="",'RAW DATA'!$C947='RAW DATA'!$D947),"NO",IF('RAW DATA'!$C947&lt;'RAW DATA'!$D947,"YES","NO"))</f>
        <v>NO</v>
      </c>
      <c r="T947" s="75" t="str">
        <f>IF('RAW DATA'!$D947='RAW DATA'!$E947,"YES","NO")</f>
        <v>NO</v>
      </c>
      <c r="U947" s="73" t="str">
        <f>IF(('RAW DATA'!$D947-'RAW DATA'!$M947)&lt;=5,"YES","NO")</f>
        <v>NO</v>
      </c>
    </row>
    <row r="948" spans="1:21" x14ac:dyDescent="0.25">
      <c r="A948" s="89">
        <v>515</v>
      </c>
      <c r="B948" s="90">
        <v>5547669594</v>
      </c>
      <c r="C948" s="91">
        <v>45796</v>
      </c>
      <c r="D948" s="91">
        <v>45791</v>
      </c>
      <c r="E948" s="91">
        <v>45796</v>
      </c>
      <c r="F948" s="90" t="s">
        <v>172</v>
      </c>
      <c r="G948" s="92">
        <v>593</v>
      </c>
      <c r="H948" s="101" t="s">
        <v>14</v>
      </c>
      <c r="I948" s="93">
        <v>7730429758</v>
      </c>
      <c r="J948" s="94">
        <v>45832</v>
      </c>
      <c r="K948" s="90" t="s">
        <v>15</v>
      </c>
      <c r="L948" s="90" t="s">
        <v>136</v>
      </c>
      <c r="M948" s="91">
        <v>45781</v>
      </c>
      <c r="N948" s="91">
        <v>45822</v>
      </c>
      <c r="O948" s="95">
        <f t="shared" si="88"/>
        <v>5</v>
      </c>
      <c r="P948" s="95">
        <f>MONTH('RAW DATA'!$J948)</f>
        <v>6</v>
      </c>
      <c r="Q948" s="95" t="str">
        <f t="shared" si="89"/>
        <v>ICB</v>
      </c>
      <c r="R948" s="96" t="str">
        <f t="shared" si="90"/>
        <v>CHINA</v>
      </c>
      <c r="S948" s="90" t="str">
        <f>IF(OR('RAW DATA'!$D948="",'RAW DATA'!$C948='RAW DATA'!$D948),"NO",IF('RAW DATA'!$C948&lt;'RAW DATA'!$D948,"YES","NO"))</f>
        <v>NO</v>
      </c>
      <c r="T948" s="96" t="str">
        <f>IF('RAW DATA'!$D948='RAW DATA'!$E948,"YES","NO")</f>
        <v>NO</v>
      </c>
      <c r="U948" s="95" t="str">
        <f>IF(('RAW DATA'!$D948-'RAW DATA'!$M948)&lt;=5,"YES","NO")</f>
        <v>NO</v>
      </c>
    </row>
    <row r="949" spans="1:21" x14ac:dyDescent="0.25">
      <c r="A949" s="77">
        <v>71</v>
      </c>
      <c r="B949" s="74">
        <v>5282941142</v>
      </c>
      <c r="C949" s="76">
        <v>45796</v>
      </c>
      <c r="D949" s="76">
        <v>45788</v>
      </c>
      <c r="E949" s="76">
        <v>45796</v>
      </c>
      <c r="F949" s="74">
        <v>251616030</v>
      </c>
      <c r="G949" s="82">
        <v>232</v>
      </c>
      <c r="H949" s="102" t="s">
        <v>14</v>
      </c>
      <c r="I949" s="83">
        <v>7730429758</v>
      </c>
      <c r="J949" s="84">
        <v>45832</v>
      </c>
      <c r="K949" s="74" t="s">
        <v>15</v>
      </c>
      <c r="L949" s="74" t="s">
        <v>136</v>
      </c>
      <c r="M949" s="76">
        <v>45785.583333333336</v>
      </c>
      <c r="N949" s="76">
        <v>45822.875</v>
      </c>
      <c r="O949" s="73">
        <f t="shared" si="88"/>
        <v>5</v>
      </c>
      <c r="P949" s="73">
        <f>MONTH('RAW DATA'!$J949)</f>
        <v>6</v>
      </c>
      <c r="Q949" s="73" t="str">
        <f t="shared" si="89"/>
        <v>ICB</v>
      </c>
      <c r="R949" s="75" t="str">
        <f t="shared" si="90"/>
        <v>CHINA</v>
      </c>
      <c r="S949" s="74" t="str">
        <f>IF(OR('RAW DATA'!$D949="",'RAW DATA'!$C949='RAW DATA'!$D949),"NO",IF('RAW DATA'!$C949&lt;'RAW DATA'!$D949,"YES","NO"))</f>
        <v>NO</v>
      </c>
      <c r="T949" s="75" t="str">
        <f>IF('RAW DATA'!$D949='RAW DATA'!$E949,"YES","NO")</f>
        <v>NO</v>
      </c>
      <c r="U949" s="73" t="str">
        <f>IF(('RAW DATA'!$D949-'RAW DATA'!$M949)&lt;=5,"YES","NO")</f>
        <v>YES</v>
      </c>
    </row>
    <row r="950" spans="1:21" x14ac:dyDescent="0.25">
      <c r="A950" s="89">
        <v>71</v>
      </c>
      <c r="B950" s="90">
        <v>5282941143</v>
      </c>
      <c r="C950" s="91">
        <v>45796</v>
      </c>
      <c r="D950" s="91">
        <v>45788</v>
      </c>
      <c r="E950" s="91">
        <v>45796</v>
      </c>
      <c r="F950" s="90">
        <v>251616030</v>
      </c>
      <c r="G950" s="92">
        <v>21481</v>
      </c>
      <c r="H950" s="101" t="s">
        <v>14</v>
      </c>
      <c r="I950" s="93">
        <v>7730429758</v>
      </c>
      <c r="J950" s="94">
        <v>45832</v>
      </c>
      <c r="K950" s="90" t="s">
        <v>15</v>
      </c>
      <c r="L950" s="90" t="s">
        <v>136</v>
      </c>
      <c r="M950" s="91">
        <v>45785.583333333336</v>
      </c>
      <c r="N950" s="91">
        <v>45822.875</v>
      </c>
      <c r="O950" s="95">
        <f t="shared" si="88"/>
        <v>5</v>
      </c>
      <c r="P950" s="95">
        <f>MONTH('RAW DATA'!$J950)</f>
        <v>6</v>
      </c>
      <c r="Q950" s="95" t="str">
        <f t="shared" si="89"/>
        <v>ICB</v>
      </c>
      <c r="R950" s="96" t="str">
        <f t="shared" si="90"/>
        <v>CHINA</v>
      </c>
      <c r="S950" s="90" t="str">
        <f>IF(OR('RAW DATA'!$D950="",'RAW DATA'!$C950='RAW DATA'!$D950),"NO",IF('RAW DATA'!$C950&lt;'RAW DATA'!$D950,"YES","NO"))</f>
        <v>NO</v>
      </c>
      <c r="T950" s="96" t="str">
        <f>IF('RAW DATA'!$D950='RAW DATA'!$E950,"YES","NO")</f>
        <v>NO</v>
      </c>
      <c r="U950" s="95" t="str">
        <f>IF(('RAW DATA'!$D950-'RAW DATA'!$M950)&lt;=5,"YES","NO")</f>
        <v>YES</v>
      </c>
    </row>
    <row r="951" spans="1:21" x14ac:dyDescent="0.25">
      <c r="A951" s="77">
        <v>71</v>
      </c>
      <c r="B951" s="74">
        <v>5282941156</v>
      </c>
      <c r="C951" s="76">
        <v>45796</v>
      </c>
      <c r="D951" s="76">
        <v>45788</v>
      </c>
      <c r="E951" s="76">
        <v>45796</v>
      </c>
      <c r="F951" s="74">
        <v>251616030</v>
      </c>
      <c r="G951" s="82">
        <v>1012</v>
      </c>
      <c r="H951" s="102" t="s">
        <v>14</v>
      </c>
      <c r="I951" s="83">
        <v>7730429758</v>
      </c>
      <c r="J951" s="84">
        <v>45832</v>
      </c>
      <c r="K951" s="74" t="s">
        <v>15</v>
      </c>
      <c r="L951" s="74" t="s">
        <v>136</v>
      </c>
      <c r="M951" s="76">
        <v>45785.583333333336</v>
      </c>
      <c r="N951" s="76">
        <v>45822.875</v>
      </c>
      <c r="O951" s="73">
        <f t="shared" si="88"/>
        <v>5</v>
      </c>
      <c r="P951" s="73">
        <f>MONTH('RAW DATA'!$J951)</f>
        <v>6</v>
      </c>
      <c r="Q951" s="73" t="str">
        <f t="shared" si="89"/>
        <v>ICB</v>
      </c>
      <c r="R951" s="75" t="str">
        <f t="shared" si="90"/>
        <v>CHINA</v>
      </c>
      <c r="S951" s="74" t="str">
        <f>IF(OR('RAW DATA'!$D951="",'RAW DATA'!$C951='RAW DATA'!$D951),"NO",IF('RAW DATA'!$C951&lt;'RAW DATA'!$D951,"YES","NO"))</f>
        <v>NO</v>
      </c>
      <c r="T951" s="75" t="str">
        <f>IF('RAW DATA'!$D951='RAW DATA'!$E951,"YES","NO")</f>
        <v>NO</v>
      </c>
      <c r="U951" s="73" t="str">
        <f>IF(('RAW DATA'!$D951-'RAW DATA'!$M951)&lt;=5,"YES","NO")</f>
        <v>YES</v>
      </c>
    </row>
    <row r="952" spans="1:21" x14ac:dyDescent="0.25">
      <c r="A952" s="89">
        <v>71</v>
      </c>
      <c r="B952" s="90">
        <v>5282941160</v>
      </c>
      <c r="C952" s="91">
        <v>45796</v>
      </c>
      <c r="D952" s="91">
        <v>45788</v>
      </c>
      <c r="E952" s="91">
        <v>45796</v>
      </c>
      <c r="F952" s="90">
        <v>251616030</v>
      </c>
      <c r="G952" s="92">
        <v>877</v>
      </c>
      <c r="H952" s="101" t="s">
        <v>14</v>
      </c>
      <c r="I952" s="93">
        <v>7730429758</v>
      </c>
      <c r="J952" s="94">
        <v>45832</v>
      </c>
      <c r="K952" s="90" t="s">
        <v>15</v>
      </c>
      <c r="L952" s="90" t="s">
        <v>136</v>
      </c>
      <c r="M952" s="91">
        <v>45785.583333333336</v>
      </c>
      <c r="N952" s="91">
        <v>45822.875</v>
      </c>
      <c r="O952" s="95">
        <f t="shared" si="88"/>
        <v>5</v>
      </c>
      <c r="P952" s="95">
        <f>MONTH('RAW DATA'!$J952)</f>
        <v>6</v>
      </c>
      <c r="Q952" s="95" t="str">
        <f t="shared" si="89"/>
        <v>ICB</v>
      </c>
      <c r="R952" s="96" t="str">
        <f t="shared" si="90"/>
        <v>CHINA</v>
      </c>
      <c r="S952" s="90" t="str">
        <f>IF(OR('RAW DATA'!$D952="",'RAW DATA'!$C952='RAW DATA'!$D952),"NO",IF('RAW DATA'!$C952&lt;'RAW DATA'!$D952,"YES","NO"))</f>
        <v>NO</v>
      </c>
      <c r="T952" s="96" t="str">
        <f>IF('RAW DATA'!$D952='RAW DATA'!$E952,"YES","NO")</f>
        <v>NO</v>
      </c>
      <c r="U952" s="95" t="str">
        <f>IF(('RAW DATA'!$D952-'RAW DATA'!$M952)&lt;=5,"YES","NO")</f>
        <v>YES</v>
      </c>
    </row>
    <row r="953" spans="1:21" x14ac:dyDescent="0.25">
      <c r="A953" s="77">
        <v>71</v>
      </c>
      <c r="B953" s="74">
        <v>5282941163</v>
      </c>
      <c r="C953" s="76">
        <v>45796</v>
      </c>
      <c r="D953" s="76">
        <v>45788</v>
      </c>
      <c r="E953" s="76">
        <v>45796</v>
      </c>
      <c r="F953" s="74">
        <v>251616030</v>
      </c>
      <c r="G953" s="82">
        <v>995</v>
      </c>
      <c r="H953" s="102" t="s">
        <v>14</v>
      </c>
      <c r="I953" s="83">
        <v>7730429758</v>
      </c>
      <c r="J953" s="84">
        <v>45832</v>
      </c>
      <c r="K953" s="74" t="s">
        <v>15</v>
      </c>
      <c r="L953" s="74" t="s">
        <v>136</v>
      </c>
      <c r="M953" s="76">
        <v>45785.583333333336</v>
      </c>
      <c r="N953" s="76">
        <v>45822.875</v>
      </c>
      <c r="O953" s="73">
        <f t="shared" si="88"/>
        <v>5</v>
      </c>
      <c r="P953" s="73">
        <f>MONTH('RAW DATA'!$J953)</f>
        <v>6</v>
      </c>
      <c r="Q953" s="73" t="str">
        <f t="shared" si="89"/>
        <v>ICB</v>
      </c>
      <c r="R953" s="75" t="str">
        <f t="shared" si="90"/>
        <v>CHINA</v>
      </c>
      <c r="S953" s="74" t="str">
        <f>IF(OR('RAW DATA'!$D953="",'RAW DATA'!$C953='RAW DATA'!$D953),"NO",IF('RAW DATA'!$C953&lt;'RAW DATA'!$D953,"YES","NO"))</f>
        <v>NO</v>
      </c>
      <c r="T953" s="75" t="str">
        <f>IF('RAW DATA'!$D953='RAW DATA'!$E953,"YES","NO")</f>
        <v>NO</v>
      </c>
      <c r="U953" s="73" t="str">
        <f>IF(('RAW DATA'!$D953-'RAW DATA'!$M953)&lt;=5,"YES","NO")</f>
        <v>YES</v>
      </c>
    </row>
    <row r="954" spans="1:21" x14ac:dyDescent="0.25">
      <c r="A954" s="89">
        <v>71</v>
      </c>
      <c r="B954" s="90">
        <v>5282970645</v>
      </c>
      <c r="C954" s="91">
        <v>45806</v>
      </c>
      <c r="D954" s="91">
        <v>45801</v>
      </c>
      <c r="E954" s="91">
        <v>45806</v>
      </c>
      <c r="F954" s="90" t="s">
        <v>171</v>
      </c>
      <c r="G954" s="92">
        <v>147</v>
      </c>
      <c r="H954" s="101" t="s">
        <v>14</v>
      </c>
      <c r="I954" s="93">
        <v>7730429758</v>
      </c>
      <c r="J954" s="94">
        <v>45832</v>
      </c>
      <c r="K954" s="90" t="s">
        <v>15</v>
      </c>
      <c r="L954" s="90" t="s">
        <v>136</v>
      </c>
      <c r="M954" s="91">
        <v>45785.583333333336</v>
      </c>
      <c r="N954" s="91">
        <v>45822.875</v>
      </c>
      <c r="O954" s="95">
        <f t="shared" si="88"/>
        <v>5</v>
      </c>
      <c r="P954" s="95">
        <f>MONTH('RAW DATA'!$J954)</f>
        <v>6</v>
      </c>
      <c r="Q954" s="95" t="str">
        <f t="shared" si="89"/>
        <v>ICB</v>
      </c>
      <c r="R954" s="96" t="str">
        <f t="shared" si="90"/>
        <v>CHINA</v>
      </c>
      <c r="S954" s="90" t="str">
        <f>IF(OR('RAW DATA'!$D954="",'RAW DATA'!$C954='RAW DATA'!$D954),"NO",IF('RAW DATA'!$C954&lt;'RAW DATA'!$D954,"YES","NO"))</f>
        <v>NO</v>
      </c>
      <c r="T954" s="96" t="str">
        <f>IF('RAW DATA'!$D954='RAW DATA'!$E954,"YES","NO")</f>
        <v>NO</v>
      </c>
      <c r="U954" s="95" t="str">
        <f>IF(('RAW DATA'!$D954-'RAW DATA'!$M954)&lt;=5,"YES","NO")</f>
        <v>NO</v>
      </c>
    </row>
    <row r="955" spans="1:21" x14ac:dyDescent="0.25">
      <c r="A955" s="77">
        <v>71</v>
      </c>
      <c r="B955" s="74">
        <v>5282970648</v>
      </c>
      <c r="C955" s="76">
        <v>45806</v>
      </c>
      <c r="D955" s="76">
        <v>45801</v>
      </c>
      <c r="E955" s="76">
        <v>45806</v>
      </c>
      <c r="F955" s="74" t="s">
        <v>171</v>
      </c>
      <c r="G955" s="82">
        <v>407</v>
      </c>
      <c r="H955" s="102" t="s">
        <v>14</v>
      </c>
      <c r="I955" s="83">
        <v>7730429758</v>
      </c>
      <c r="J955" s="84">
        <v>45832</v>
      </c>
      <c r="K955" s="74" t="s">
        <v>15</v>
      </c>
      <c r="L955" s="74" t="s">
        <v>136</v>
      </c>
      <c r="M955" s="76">
        <v>45785.583333333336</v>
      </c>
      <c r="N955" s="76">
        <v>45822.875</v>
      </c>
      <c r="O955" s="73">
        <f t="shared" si="88"/>
        <v>5</v>
      </c>
      <c r="P955" s="73">
        <f>MONTH('RAW DATA'!$J955)</f>
        <v>6</v>
      </c>
      <c r="Q955" s="73" t="str">
        <f t="shared" si="89"/>
        <v>ICB</v>
      </c>
      <c r="R955" s="75" t="str">
        <f t="shared" si="90"/>
        <v>CHINA</v>
      </c>
      <c r="S955" s="74" t="str">
        <f>IF(OR('RAW DATA'!$D955="",'RAW DATA'!$C955='RAW DATA'!$D955),"NO",IF('RAW DATA'!$C955&lt;'RAW DATA'!$D955,"YES","NO"))</f>
        <v>NO</v>
      </c>
      <c r="T955" s="75" t="str">
        <f>IF('RAW DATA'!$D955='RAW DATA'!$E955,"YES","NO")</f>
        <v>NO</v>
      </c>
      <c r="U955" s="73" t="str">
        <f>IF(('RAW DATA'!$D955-'RAW DATA'!$M955)&lt;=5,"YES","NO")</f>
        <v>NO</v>
      </c>
    </row>
    <row r="956" spans="1:21" x14ac:dyDescent="0.25">
      <c r="A956" s="89">
        <v>71</v>
      </c>
      <c r="B956" s="90">
        <v>5282970649</v>
      </c>
      <c r="C956" s="91">
        <v>45806</v>
      </c>
      <c r="D956" s="91">
        <v>45801</v>
      </c>
      <c r="E956" s="91">
        <v>45806</v>
      </c>
      <c r="F956" s="90" t="s">
        <v>171</v>
      </c>
      <c r="G956" s="92">
        <v>5268</v>
      </c>
      <c r="H956" s="101" t="s">
        <v>14</v>
      </c>
      <c r="I956" s="93">
        <v>7730429758</v>
      </c>
      <c r="J956" s="94">
        <v>45832</v>
      </c>
      <c r="K956" s="90" t="s">
        <v>15</v>
      </c>
      <c r="L956" s="90" t="s">
        <v>136</v>
      </c>
      <c r="M956" s="91">
        <v>45785.583333333336</v>
      </c>
      <c r="N956" s="91">
        <v>45822.875</v>
      </c>
      <c r="O956" s="95">
        <f t="shared" ref="O956:O1010" si="91">IF(D956="", "", IF(YEAR(D956)=2024, "", MONTH(D956)))</f>
        <v>5</v>
      </c>
      <c r="P956" s="95">
        <f>MONTH('RAW DATA'!$J956)</f>
        <v>6</v>
      </c>
      <c r="Q956" s="95" t="str">
        <f t="shared" ref="Q956:Q1010" si="92">IF(OR(A956=71,A956=1595,A956=1588,A956=1594,A956=3547,A956=1571,A956=1538,A956=1570,A956=1569,A956=1590,A956=1591,A956=1589,A956=515,A956=1572,A956=3546,A956=1592,A956=3548,A956=122,A956=10171,A956=40,A956=35,A956=95,A956=381,A956=136,A956=375),"ICB","Vendor")</f>
        <v>ICB</v>
      </c>
      <c r="R956" s="96" t="str">
        <f t="shared" ref="R956:R1010" si="93">IF(OR(A956=71,A956=515,A956=1592,A956=1589,A956=1591,A956=1571,A956=1572),"CHINA",IF(A956=35,"POLAND",
IF(A956=10171,"VIETNAM",
IF(A956=381,"TURKEY",
IF(A956=375,"CAMBODIA",
IF(A956=40,"AUSTRALIA",""))))))</f>
        <v>CHINA</v>
      </c>
      <c r="S956" s="90" t="str">
        <f>IF(OR('RAW DATA'!$D956="",'RAW DATA'!$C956='RAW DATA'!$D956),"NO",IF('RAW DATA'!$C956&lt;'RAW DATA'!$D956,"YES","NO"))</f>
        <v>NO</v>
      </c>
      <c r="T956" s="96" t="str">
        <f>IF('RAW DATA'!$D956='RAW DATA'!$E956,"YES","NO")</f>
        <v>NO</v>
      </c>
      <c r="U956" s="95" t="str">
        <f>IF(('RAW DATA'!$D956-'RAW DATA'!$M956)&lt;=5,"YES","NO")</f>
        <v>NO</v>
      </c>
    </row>
    <row r="957" spans="1:21" x14ac:dyDescent="0.25">
      <c r="A957" s="77">
        <v>71</v>
      </c>
      <c r="B957" s="74">
        <v>5282970651</v>
      </c>
      <c r="C957" s="76">
        <v>45806</v>
      </c>
      <c r="D957" s="76">
        <v>45801</v>
      </c>
      <c r="E957" s="76">
        <v>45806</v>
      </c>
      <c r="F957" s="74" t="s">
        <v>171</v>
      </c>
      <c r="G957" s="82">
        <v>1017</v>
      </c>
      <c r="H957" s="102" t="s">
        <v>14</v>
      </c>
      <c r="I957" s="83">
        <v>7730429758</v>
      </c>
      <c r="J957" s="84">
        <v>45832</v>
      </c>
      <c r="K957" s="74" t="s">
        <v>15</v>
      </c>
      <c r="L957" s="74" t="s">
        <v>136</v>
      </c>
      <c r="M957" s="76">
        <v>45785.583333333336</v>
      </c>
      <c r="N957" s="76">
        <v>45822.875</v>
      </c>
      <c r="O957" s="73">
        <f t="shared" si="91"/>
        <v>5</v>
      </c>
      <c r="P957" s="73">
        <f>MONTH('RAW DATA'!$J957)</f>
        <v>6</v>
      </c>
      <c r="Q957" s="73" t="str">
        <f t="shared" si="92"/>
        <v>ICB</v>
      </c>
      <c r="R957" s="75" t="str">
        <f t="shared" si="93"/>
        <v>CHINA</v>
      </c>
      <c r="S957" s="74" t="str">
        <f>IF(OR('RAW DATA'!$D957="",'RAW DATA'!$C957='RAW DATA'!$D957),"NO",IF('RAW DATA'!$C957&lt;'RAW DATA'!$D957,"YES","NO"))</f>
        <v>NO</v>
      </c>
      <c r="T957" s="75" t="str">
        <f>IF('RAW DATA'!$D957='RAW DATA'!$E957,"YES","NO")</f>
        <v>NO</v>
      </c>
      <c r="U957" s="73" t="str">
        <f>IF(('RAW DATA'!$D957-'RAW DATA'!$M957)&lt;=5,"YES","NO")</f>
        <v>NO</v>
      </c>
    </row>
    <row r="958" spans="1:21" x14ac:dyDescent="0.25">
      <c r="A958" s="89">
        <v>515</v>
      </c>
      <c r="B958" s="90">
        <v>5547755974</v>
      </c>
      <c r="C958" s="91">
        <v>45840</v>
      </c>
      <c r="D958" s="91">
        <v>45833</v>
      </c>
      <c r="E958" s="91">
        <v>45840</v>
      </c>
      <c r="F958" s="90">
        <v>253534690</v>
      </c>
      <c r="G958" s="92">
        <v>2794</v>
      </c>
      <c r="H958" s="101" t="s">
        <v>14</v>
      </c>
      <c r="I958" s="93">
        <v>7730437911</v>
      </c>
      <c r="J958" s="94">
        <v>45860</v>
      </c>
      <c r="K958" s="90" t="s">
        <v>15</v>
      </c>
      <c r="L958" s="90" t="s">
        <v>183</v>
      </c>
      <c r="M958" s="91">
        <v>45790</v>
      </c>
      <c r="N958" s="91">
        <v>45824</v>
      </c>
      <c r="O958" s="95">
        <f t="shared" si="91"/>
        <v>6</v>
      </c>
      <c r="P958" s="95">
        <f>MONTH('RAW DATA'!$J958)</f>
        <v>7</v>
      </c>
      <c r="Q958" s="95" t="str">
        <f t="shared" si="92"/>
        <v>ICB</v>
      </c>
      <c r="R958" s="96" t="str">
        <f t="shared" si="93"/>
        <v>CHINA</v>
      </c>
      <c r="S958" s="90" t="str">
        <f>IF(OR('RAW DATA'!$D958="",'RAW DATA'!$C958='RAW DATA'!$D958),"NO",IF('RAW DATA'!$C958&lt;'RAW DATA'!$D958,"YES","NO"))</f>
        <v>NO</v>
      </c>
      <c r="T958" s="96" t="str">
        <f>IF('RAW DATA'!$D958='RAW DATA'!$E958,"YES","NO")</f>
        <v>NO</v>
      </c>
      <c r="U958" s="95" t="str">
        <f>IF(('RAW DATA'!$D958-'RAW DATA'!$M958)&lt;=5,"YES","NO")</f>
        <v>NO</v>
      </c>
    </row>
    <row r="959" spans="1:21" x14ac:dyDescent="0.25">
      <c r="A959" s="77">
        <v>515</v>
      </c>
      <c r="B959" s="74">
        <v>5547755975</v>
      </c>
      <c r="C959" s="76">
        <v>45840</v>
      </c>
      <c r="D959" s="76">
        <v>45833</v>
      </c>
      <c r="E959" s="76">
        <v>45840</v>
      </c>
      <c r="F959" s="74">
        <v>253534690</v>
      </c>
      <c r="G959" s="82">
        <v>3239</v>
      </c>
      <c r="H959" s="102" t="s">
        <v>14</v>
      </c>
      <c r="I959" s="83">
        <v>7730437911</v>
      </c>
      <c r="J959" s="84">
        <v>45860</v>
      </c>
      <c r="K959" s="74" t="s">
        <v>15</v>
      </c>
      <c r="L959" s="74" t="s">
        <v>183</v>
      </c>
      <c r="M959" s="76">
        <v>45790</v>
      </c>
      <c r="N959" s="76">
        <v>45824</v>
      </c>
      <c r="O959" s="73">
        <f t="shared" si="91"/>
        <v>6</v>
      </c>
      <c r="P959" s="73">
        <f>MONTH('RAW DATA'!$J959)</f>
        <v>7</v>
      </c>
      <c r="Q959" s="73" t="str">
        <f t="shared" si="92"/>
        <v>ICB</v>
      </c>
      <c r="R959" s="75" t="str">
        <f t="shared" si="93"/>
        <v>CHINA</v>
      </c>
      <c r="S959" s="74" t="str">
        <f>IF(OR('RAW DATA'!$D959="",'RAW DATA'!$C959='RAW DATA'!$D959),"NO",IF('RAW DATA'!$C959&lt;'RAW DATA'!$D959,"YES","NO"))</f>
        <v>NO</v>
      </c>
      <c r="T959" s="75" t="str">
        <f>IF('RAW DATA'!$D959='RAW DATA'!$E959,"YES","NO")</f>
        <v>NO</v>
      </c>
      <c r="U959" s="73" t="str">
        <f>IF(('RAW DATA'!$D959-'RAW DATA'!$M959)&lt;=5,"YES","NO")</f>
        <v>NO</v>
      </c>
    </row>
    <row r="960" spans="1:21" x14ac:dyDescent="0.25">
      <c r="A960" s="89">
        <v>515</v>
      </c>
      <c r="B960" s="90">
        <v>5547755976</v>
      </c>
      <c r="C960" s="91">
        <v>45840</v>
      </c>
      <c r="D960" s="91">
        <v>45833</v>
      </c>
      <c r="E960" s="91">
        <v>45840</v>
      </c>
      <c r="F960" s="90">
        <v>253534690</v>
      </c>
      <c r="G960" s="92">
        <v>14667</v>
      </c>
      <c r="H960" s="101" t="s">
        <v>14</v>
      </c>
      <c r="I960" s="93">
        <v>7730437911</v>
      </c>
      <c r="J960" s="94">
        <v>45860</v>
      </c>
      <c r="K960" s="90" t="s">
        <v>15</v>
      </c>
      <c r="L960" s="90" t="s">
        <v>183</v>
      </c>
      <c r="M960" s="91">
        <v>45790</v>
      </c>
      <c r="N960" s="91">
        <v>45824</v>
      </c>
      <c r="O960" s="95">
        <f t="shared" si="91"/>
        <v>6</v>
      </c>
      <c r="P960" s="95">
        <f>MONTH('RAW DATA'!$J960)</f>
        <v>7</v>
      </c>
      <c r="Q960" s="95" t="str">
        <f t="shared" si="92"/>
        <v>ICB</v>
      </c>
      <c r="R960" s="96" t="str">
        <f t="shared" si="93"/>
        <v>CHINA</v>
      </c>
      <c r="S960" s="90" t="str">
        <f>IF(OR('RAW DATA'!$D960="",'RAW DATA'!$C960='RAW DATA'!$D960),"NO",IF('RAW DATA'!$C960&lt;'RAW DATA'!$D960,"YES","NO"))</f>
        <v>NO</v>
      </c>
      <c r="T960" s="96" t="str">
        <f>IF('RAW DATA'!$D960='RAW DATA'!$E960,"YES","NO")</f>
        <v>NO</v>
      </c>
      <c r="U960" s="95" t="str">
        <f>IF(('RAW DATA'!$D960-'RAW DATA'!$M960)&lt;=5,"YES","NO")</f>
        <v>NO</v>
      </c>
    </row>
    <row r="961" spans="1:21" x14ac:dyDescent="0.25">
      <c r="A961" s="77">
        <v>515</v>
      </c>
      <c r="B961" s="74">
        <v>5547755979</v>
      </c>
      <c r="C961" s="76">
        <v>45833</v>
      </c>
      <c r="D961" s="76">
        <v>45833</v>
      </c>
      <c r="E961" s="76">
        <v>45833</v>
      </c>
      <c r="F961" s="74">
        <v>253534690</v>
      </c>
      <c r="G961" s="82">
        <v>2158</v>
      </c>
      <c r="H961" s="102" t="s">
        <v>14</v>
      </c>
      <c r="I961" s="83">
        <v>7730437911</v>
      </c>
      <c r="J961" s="84">
        <v>45860</v>
      </c>
      <c r="K961" s="74" t="s">
        <v>15</v>
      </c>
      <c r="L961" s="74" t="s">
        <v>183</v>
      </c>
      <c r="M961" s="76">
        <v>45790</v>
      </c>
      <c r="N961" s="76">
        <v>45824</v>
      </c>
      <c r="O961" s="73">
        <f t="shared" si="91"/>
        <v>6</v>
      </c>
      <c r="P961" s="73">
        <f>MONTH('RAW DATA'!$J961)</f>
        <v>7</v>
      </c>
      <c r="Q961" s="73" t="str">
        <f t="shared" si="92"/>
        <v>ICB</v>
      </c>
      <c r="R961" s="75" t="str">
        <f t="shared" si="93"/>
        <v>CHINA</v>
      </c>
      <c r="S961" s="74" t="str">
        <f>IF(OR('RAW DATA'!$D961="",'RAW DATA'!$C961='RAW DATA'!$D961),"NO",IF('RAW DATA'!$C961&lt;'RAW DATA'!$D961,"YES","NO"))</f>
        <v>NO</v>
      </c>
      <c r="T961" s="75" t="str">
        <f>IF('RAW DATA'!$D961='RAW DATA'!$E961,"YES","NO")</f>
        <v>YES</v>
      </c>
      <c r="U961" s="73" t="str">
        <f>IF(('RAW DATA'!$D961-'RAW DATA'!$M961)&lt;=5,"YES","NO")</f>
        <v>NO</v>
      </c>
    </row>
    <row r="962" spans="1:21" x14ac:dyDescent="0.25">
      <c r="A962" s="89">
        <v>515</v>
      </c>
      <c r="B962" s="90">
        <v>5547755980</v>
      </c>
      <c r="C962" s="91">
        <v>45840</v>
      </c>
      <c r="D962" s="91">
        <v>45833</v>
      </c>
      <c r="E962" s="91">
        <v>45840</v>
      </c>
      <c r="F962" s="90">
        <v>253534690</v>
      </c>
      <c r="G962" s="92">
        <v>3318</v>
      </c>
      <c r="H962" s="101" t="s">
        <v>14</v>
      </c>
      <c r="I962" s="93">
        <v>7730437911</v>
      </c>
      <c r="J962" s="94">
        <v>45860</v>
      </c>
      <c r="K962" s="90" t="s">
        <v>15</v>
      </c>
      <c r="L962" s="90" t="s">
        <v>183</v>
      </c>
      <c r="M962" s="91">
        <v>45790</v>
      </c>
      <c r="N962" s="91">
        <v>45824</v>
      </c>
      <c r="O962" s="95">
        <f t="shared" si="91"/>
        <v>6</v>
      </c>
      <c r="P962" s="95">
        <f>MONTH('RAW DATA'!$J962)</f>
        <v>7</v>
      </c>
      <c r="Q962" s="95" t="str">
        <f t="shared" si="92"/>
        <v>ICB</v>
      </c>
      <c r="R962" s="96" t="str">
        <f t="shared" si="93"/>
        <v>CHINA</v>
      </c>
      <c r="S962" s="90" t="str">
        <f>IF(OR('RAW DATA'!$D962="",'RAW DATA'!$C962='RAW DATA'!$D962),"NO",IF('RAW DATA'!$C962&lt;'RAW DATA'!$D962,"YES","NO"))</f>
        <v>NO</v>
      </c>
      <c r="T962" s="96" t="str">
        <f>IF('RAW DATA'!$D962='RAW DATA'!$E962,"YES","NO")</f>
        <v>NO</v>
      </c>
      <c r="U962" s="95" t="str">
        <f>IF(('RAW DATA'!$D962-'RAW DATA'!$M962)&lt;=5,"YES","NO")</f>
        <v>NO</v>
      </c>
    </row>
    <row r="963" spans="1:21" x14ac:dyDescent="0.25">
      <c r="A963" s="77">
        <v>515</v>
      </c>
      <c r="B963" s="74">
        <v>5547755981</v>
      </c>
      <c r="C963" s="76">
        <v>45840</v>
      </c>
      <c r="D963" s="76">
        <v>45833</v>
      </c>
      <c r="E963" s="76">
        <v>45840</v>
      </c>
      <c r="F963" s="74">
        <v>253534690</v>
      </c>
      <c r="G963" s="82">
        <v>6125</v>
      </c>
      <c r="H963" s="102" t="s">
        <v>14</v>
      </c>
      <c r="I963" s="83">
        <v>7730437911</v>
      </c>
      <c r="J963" s="84">
        <v>45860</v>
      </c>
      <c r="K963" s="74" t="s">
        <v>15</v>
      </c>
      <c r="L963" s="74" t="s">
        <v>183</v>
      </c>
      <c r="M963" s="76">
        <v>45790</v>
      </c>
      <c r="N963" s="76">
        <v>45824</v>
      </c>
      <c r="O963" s="73">
        <f t="shared" si="91"/>
        <v>6</v>
      </c>
      <c r="P963" s="73">
        <f>MONTH('RAW DATA'!$J963)</f>
        <v>7</v>
      </c>
      <c r="Q963" s="73" t="str">
        <f t="shared" si="92"/>
        <v>ICB</v>
      </c>
      <c r="R963" s="75" t="str">
        <f t="shared" si="93"/>
        <v>CHINA</v>
      </c>
      <c r="S963" s="74" t="str">
        <f>IF(OR('RAW DATA'!$D963="",'RAW DATA'!$C963='RAW DATA'!$D963),"NO",IF('RAW DATA'!$C963&lt;'RAW DATA'!$D963,"YES","NO"))</f>
        <v>NO</v>
      </c>
      <c r="T963" s="75" t="str">
        <f>IF('RAW DATA'!$D963='RAW DATA'!$E963,"YES","NO")</f>
        <v>NO</v>
      </c>
      <c r="U963" s="73" t="str">
        <f>IF(('RAW DATA'!$D963-'RAW DATA'!$M963)&lt;=5,"YES","NO")</f>
        <v>NO</v>
      </c>
    </row>
    <row r="964" spans="1:21" x14ac:dyDescent="0.25">
      <c r="A964" s="89">
        <v>10171</v>
      </c>
      <c r="B964" s="90">
        <v>5481706137</v>
      </c>
      <c r="C964" s="91">
        <v>45827</v>
      </c>
      <c r="D964" s="91">
        <v>45835</v>
      </c>
      <c r="E964" s="91">
        <v>45835</v>
      </c>
      <c r="F964" s="90" t="s">
        <v>117</v>
      </c>
      <c r="G964" s="92">
        <v>54</v>
      </c>
      <c r="H964" s="101" t="s">
        <v>14</v>
      </c>
      <c r="I964" s="93">
        <v>7730465118</v>
      </c>
      <c r="J964" s="94">
        <v>45966</v>
      </c>
      <c r="K964" s="90" t="s">
        <v>15</v>
      </c>
      <c r="L964" s="90" t="s">
        <v>268</v>
      </c>
      <c r="M964" s="91">
        <v>45777</v>
      </c>
      <c r="N964" s="91">
        <v>45825</v>
      </c>
      <c r="O964" s="95">
        <f t="shared" si="91"/>
        <v>6</v>
      </c>
      <c r="P964" s="95">
        <f>MONTH('RAW DATA'!$J964)</f>
        <v>11</v>
      </c>
      <c r="Q964" s="95" t="str">
        <f t="shared" si="92"/>
        <v>ICB</v>
      </c>
      <c r="R964" s="96" t="str">
        <f t="shared" si="93"/>
        <v>VIETNAM</v>
      </c>
      <c r="S964" s="90" t="str">
        <f>IF(OR('RAW DATA'!$D964="",'RAW DATA'!$C964='RAW DATA'!$D964),"NO",IF('RAW DATA'!$C964&lt;'RAW DATA'!$D964,"YES","NO"))</f>
        <v>YES</v>
      </c>
      <c r="T964" s="96" t="str">
        <f>IF('RAW DATA'!$D964='RAW DATA'!$E964,"YES","NO")</f>
        <v>YES</v>
      </c>
      <c r="U964" s="95" t="str">
        <f>IF(('RAW DATA'!$D964-'RAW DATA'!$M964)&lt;=5,"YES","NO")</f>
        <v>NO</v>
      </c>
    </row>
    <row r="965" spans="1:21" x14ac:dyDescent="0.25">
      <c r="A965" s="77">
        <v>10171</v>
      </c>
      <c r="B965" s="74">
        <v>5481706206</v>
      </c>
      <c r="C965" s="76">
        <v>45827</v>
      </c>
      <c r="D965" s="76">
        <v>45835</v>
      </c>
      <c r="E965" s="76">
        <v>45835</v>
      </c>
      <c r="F965" s="74" t="s">
        <v>116</v>
      </c>
      <c r="G965" s="82">
        <v>54</v>
      </c>
      <c r="H965" s="102" t="s">
        <v>14</v>
      </c>
      <c r="I965" s="83">
        <v>7730465118</v>
      </c>
      <c r="J965" s="84">
        <v>45966</v>
      </c>
      <c r="K965" s="74" t="s">
        <v>15</v>
      </c>
      <c r="L965" s="74" t="s">
        <v>268</v>
      </c>
      <c r="M965" s="76">
        <v>45777</v>
      </c>
      <c r="N965" s="76">
        <v>45825</v>
      </c>
      <c r="O965" s="73">
        <f t="shared" si="91"/>
        <v>6</v>
      </c>
      <c r="P965" s="73">
        <f>MONTH('RAW DATA'!$J965)</f>
        <v>11</v>
      </c>
      <c r="Q965" s="73" t="str">
        <f t="shared" si="92"/>
        <v>ICB</v>
      </c>
      <c r="R965" s="75" t="str">
        <f t="shared" si="93"/>
        <v>VIETNAM</v>
      </c>
      <c r="S965" s="74" t="str">
        <f>IF(OR('RAW DATA'!$D965="",'RAW DATA'!$C965='RAW DATA'!$D965),"NO",IF('RAW DATA'!$C965&lt;'RAW DATA'!$D965,"YES","NO"))</f>
        <v>YES</v>
      </c>
      <c r="T965" s="75" t="str">
        <f>IF('RAW DATA'!$D965='RAW DATA'!$E965,"YES","NO")</f>
        <v>YES</v>
      </c>
      <c r="U965" s="73" t="str">
        <f>IF(('RAW DATA'!$D965-'RAW DATA'!$M965)&lt;=5,"YES","NO")</f>
        <v>NO</v>
      </c>
    </row>
    <row r="966" spans="1:21" x14ac:dyDescent="0.25">
      <c r="A966" s="89">
        <v>10171</v>
      </c>
      <c r="B966" s="90">
        <v>5481706207</v>
      </c>
      <c r="C966" s="91">
        <v>45827</v>
      </c>
      <c r="D966" s="91">
        <v>45835</v>
      </c>
      <c r="E966" s="91">
        <v>45835</v>
      </c>
      <c r="F966" s="90" t="s">
        <v>117</v>
      </c>
      <c r="G966" s="92">
        <v>7046</v>
      </c>
      <c r="H966" s="101" t="s">
        <v>14</v>
      </c>
      <c r="I966" s="93">
        <v>7730465118</v>
      </c>
      <c r="J966" s="94">
        <v>45966</v>
      </c>
      <c r="K966" s="90" t="s">
        <v>15</v>
      </c>
      <c r="L966" s="90" t="s">
        <v>268</v>
      </c>
      <c r="M966" s="91">
        <v>45777</v>
      </c>
      <c r="N966" s="91">
        <v>45825</v>
      </c>
      <c r="O966" s="95">
        <f t="shared" si="91"/>
        <v>6</v>
      </c>
      <c r="P966" s="95">
        <f>MONTH('RAW DATA'!$J966)</f>
        <v>11</v>
      </c>
      <c r="Q966" s="95" t="str">
        <f t="shared" si="92"/>
        <v>ICB</v>
      </c>
      <c r="R966" s="96" t="str">
        <f t="shared" si="93"/>
        <v>VIETNAM</v>
      </c>
      <c r="S966" s="90" t="str">
        <f>IF(OR('RAW DATA'!$D966="",'RAW DATA'!$C966='RAW DATA'!$D966),"NO",IF('RAW DATA'!$C966&lt;'RAW DATA'!$D966,"YES","NO"))</f>
        <v>YES</v>
      </c>
      <c r="T966" s="96" t="str">
        <f>IF('RAW DATA'!$D966='RAW DATA'!$E966,"YES","NO")</f>
        <v>YES</v>
      </c>
      <c r="U966" s="95" t="str">
        <f>IF(('RAW DATA'!$D966-'RAW DATA'!$M966)&lt;=5,"YES","NO")</f>
        <v>NO</v>
      </c>
    </row>
    <row r="967" spans="1:21" x14ac:dyDescent="0.25">
      <c r="A967" s="77">
        <v>10171</v>
      </c>
      <c r="B967" s="74">
        <v>5481706322</v>
      </c>
      <c r="C967" s="76">
        <v>45827</v>
      </c>
      <c r="D967" s="76">
        <v>45835</v>
      </c>
      <c r="E967" s="76">
        <v>45835</v>
      </c>
      <c r="F967" s="74" t="s">
        <v>117</v>
      </c>
      <c r="G967" s="82">
        <v>9946</v>
      </c>
      <c r="H967" s="102" t="s">
        <v>14</v>
      </c>
      <c r="I967" s="83">
        <v>7730465118</v>
      </c>
      <c r="J967" s="84">
        <v>45966</v>
      </c>
      <c r="K967" s="74" t="s">
        <v>15</v>
      </c>
      <c r="L967" s="74" t="s">
        <v>268</v>
      </c>
      <c r="M967" s="76">
        <v>45777</v>
      </c>
      <c r="N967" s="76">
        <v>45825</v>
      </c>
      <c r="O967" s="73">
        <f t="shared" si="91"/>
        <v>6</v>
      </c>
      <c r="P967" s="73">
        <f>MONTH('RAW DATA'!$J967)</f>
        <v>11</v>
      </c>
      <c r="Q967" s="73" t="str">
        <f t="shared" si="92"/>
        <v>ICB</v>
      </c>
      <c r="R967" s="75" t="str">
        <f t="shared" si="93"/>
        <v>VIETNAM</v>
      </c>
      <c r="S967" s="74" t="str">
        <f>IF(OR('RAW DATA'!$D967="",'RAW DATA'!$C967='RAW DATA'!$D967),"NO",IF('RAW DATA'!$C967&lt;'RAW DATA'!$D967,"YES","NO"))</f>
        <v>YES</v>
      </c>
      <c r="T967" s="75" t="str">
        <f>IF('RAW DATA'!$D967='RAW DATA'!$E967,"YES","NO")</f>
        <v>YES</v>
      </c>
      <c r="U967" s="73" t="str">
        <f>IF(('RAW DATA'!$D967-'RAW DATA'!$M967)&lt;=5,"YES","NO")</f>
        <v>NO</v>
      </c>
    </row>
    <row r="968" spans="1:21" x14ac:dyDescent="0.25">
      <c r="A968" s="89">
        <v>10171</v>
      </c>
      <c r="B968" s="90">
        <v>5481706326</v>
      </c>
      <c r="C968" s="91">
        <v>45827</v>
      </c>
      <c r="D968" s="91">
        <v>45835</v>
      </c>
      <c r="E968" s="91">
        <v>45835</v>
      </c>
      <c r="F968" s="90" t="s">
        <v>116</v>
      </c>
      <c r="G968" s="92">
        <v>7046</v>
      </c>
      <c r="H968" s="101" t="s">
        <v>14</v>
      </c>
      <c r="I968" s="93">
        <v>7730465118</v>
      </c>
      <c r="J968" s="94">
        <v>45966</v>
      </c>
      <c r="K968" s="90" t="s">
        <v>15</v>
      </c>
      <c r="L968" s="90" t="s">
        <v>268</v>
      </c>
      <c r="M968" s="91">
        <v>45777</v>
      </c>
      <c r="N968" s="91">
        <v>45825</v>
      </c>
      <c r="O968" s="95">
        <f t="shared" si="91"/>
        <v>6</v>
      </c>
      <c r="P968" s="95">
        <f>MONTH('RAW DATA'!$J968)</f>
        <v>11</v>
      </c>
      <c r="Q968" s="95" t="str">
        <f t="shared" si="92"/>
        <v>ICB</v>
      </c>
      <c r="R968" s="96" t="str">
        <f t="shared" si="93"/>
        <v>VIETNAM</v>
      </c>
      <c r="S968" s="90" t="str">
        <f>IF(OR('RAW DATA'!$D968="",'RAW DATA'!$C968='RAW DATA'!$D968),"NO",IF('RAW DATA'!$C968&lt;'RAW DATA'!$D968,"YES","NO"))</f>
        <v>YES</v>
      </c>
      <c r="T968" s="96" t="str">
        <f>IF('RAW DATA'!$D968='RAW DATA'!$E968,"YES","NO")</f>
        <v>YES</v>
      </c>
      <c r="U968" s="95" t="str">
        <f>IF(('RAW DATA'!$D968-'RAW DATA'!$M968)&lt;=5,"YES","NO")</f>
        <v>NO</v>
      </c>
    </row>
    <row r="969" spans="1:21" x14ac:dyDescent="0.25">
      <c r="A969" s="77">
        <v>515</v>
      </c>
      <c r="B969" s="74">
        <v>5547755984</v>
      </c>
      <c r="C969" s="76">
        <v>45840</v>
      </c>
      <c r="D969" s="76">
        <v>45833</v>
      </c>
      <c r="E969" s="76">
        <v>45840</v>
      </c>
      <c r="F969" s="74">
        <v>252209310</v>
      </c>
      <c r="G969" s="82">
        <v>413</v>
      </c>
      <c r="H969" s="102" t="s">
        <v>14</v>
      </c>
      <c r="I969" s="83">
        <v>7730437911</v>
      </c>
      <c r="J969" s="84">
        <v>45860</v>
      </c>
      <c r="K969" s="74" t="s">
        <v>15</v>
      </c>
      <c r="L969" s="74" t="s">
        <v>183</v>
      </c>
      <c r="M969" s="76">
        <v>45794</v>
      </c>
      <c r="N969" s="76">
        <v>45826</v>
      </c>
      <c r="O969" s="73">
        <f t="shared" si="91"/>
        <v>6</v>
      </c>
      <c r="P969" s="73">
        <f>MONTH('RAW DATA'!$J969)</f>
        <v>7</v>
      </c>
      <c r="Q969" s="73" t="str">
        <f t="shared" si="92"/>
        <v>ICB</v>
      </c>
      <c r="R969" s="75" t="str">
        <f t="shared" si="93"/>
        <v>CHINA</v>
      </c>
      <c r="S969" s="74" t="str">
        <f>IF(OR('RAW DATA'!$D969="",'RAW DATA'!$C969='RAW DATA'!$D969),"NO",IF('RAW DATA'!$C969&lt;'RAW DATA'!$D969,"YES","NO"))</f>
        <v>NO</v>
      </c>
      <c r="T969" s="75" t="str">
        <f>IF('RAW DATA'!$D969='RAW DATA'!$E969,"YES","NO")</f>
        <v>NO</v>
      </c>
      <c r="U969" s="73" t="str">
        <f>IF(('RAW DATA'!$D969-'RAW DATA'!$M969)&lt;=5,"YES","NO")</f>
        <v>NO</v>
      </c>
    </row>
    <row r="970" spans="1:21" x14ac:dyDescent="0.25">
      <c r="A970" s="89">
        <v>515</v>
      </c>
      <c r="B970" s="90">
        <v>5547755986</v>
      </c>
      <c r="C970" s="91">
        <v>45840</v>
      </c>
      <c r="D970" s="91">
        <v>45833</v>
      </c>
      <c r="E970" s="91">
        <v>45840</v>
      </c>
      <c r="F970" s="90">
        <v>252209310</v>
      </c>
      <c r="G970" s="92">
        <v>20323</v>
      </c>
      <c r="H970" s="101" t="s">
        <v>14</v>
      </c>
      <c r="I970" s="93">
        <v>7730437911</v>
      </c>
      <c r="J970" s="94">
        <v>45860</v>
      </c>
      <c r="K970" s="90" t="s">
        <v>15</v>
      </c>
      <c r="L970" s="90" t="s">
        <v>183</v>
      </c>
      <c r="M970" s="91">
        <v>45794</v>
      </c>
      <c r="N970" s="91">
        <v>45826</v>
      </c>
      <c r="O970" s="95">
        <f t="shared" si="91"/>
        <v>6</v>
      </c>
      <c r="P970" s="95">
        <f>MONTH('RAW DATA'!$J970)</f>
        <v>7</v>
      </c>
      <c r="Q970" s="95" t="str">
        <f t="shared" si="92"/>
        <v>ICB</v>
      </c>
      <c r="R970" s="96" t="str">
        <f t="shared" si="93"/>
        <v>CHINA</v>
      </c>
      <c r="S970" s="90" t="str">
        <f>IF(OR('RAW DATA'!$D970="",'RAW DATA'!$C970='RAW DATA'!$D970),"NO",IF('RAW DATA'!$C970&lt;'RAW DATA'!$D970,"YES","NO"))</f>
        <v>NO</v>
      </c>
      <c r="T970" s="96" t="str">
        <f>IF('RAW DATA'!$D970='RAW DATA'!$E970,"YES","NO")</f>
        <v>NO</v>
      </c>
      <c r="U970" s="95" t="str">
        <f>IF(('RAW DATA'!$D970-'RAW DATA'!$M970)&lt;=5,"YES","NO")</f>
        <v>NO</v>
      </c>
    </row>
    <row r="971" spans="1:21" x14ac:dyDescent="0.25">
      <c r="A971" s="77">
        <v>515</v>
      </c>
      <c r="B971" s="74">
        <v>5547755987</v>
      </c>
      <c r="C971" s="76">
        <v>45840</v>
      </c>
      <c r="D971" s="76">
        <v>45833</v>
      </c>
      <c r="E971" s="76">
        <v>45840</v>
      </c>
      <c r="F971" s="74">
        <v>252209310</v>
      </c>
      <c r="G971" s="82">
        <v>2533</v>
      </c>
      <c r="H971" s="102" t="s">
        <v>14</v>
      </c>
      <c r="I971" s="83">
        <v>7730437911</v>
      </c>
      <c r="J971" s="84">
        <v>45860</v>
      </c>
      <c r="K971" s="74" t="s">
        <v>15</v>
      </c>
      <c r="L971" s="74" t="s">
        <v>183</v>
      </c>
      <c r="M971" s="76">
        <v>45794</v>
      </c>
      <c r="N971" s="76">
        <v>45826</v>
      </c>
      <c r="O971" s="73">
        <f t="shared" si="91"/>
        <v>6</v>
      </c>
      <c r="P971" s="73">
        <f>MONTH('RAW DATA'!$J971)</f>
        <v>7</v>
      </c>
      <c r="Q971" s="73" t="str">
        <f t="shared" si="92"/>
        <v>ICB</v>
      </c>
      <c r="R971" s="75" t="str">
        <f t="shared" si="93"/>
        <v>CHINA</v>
      </c>
      <c r="S971" s="74" t="str">
        <f>IF(OR('RAW DATA'!$D971="",'RAW DATA'!$C971='RAW DATA'!$D971),"NO",IF('RAW DATA'!$C971&lt;'RAW DATA'!$D971,"YES","NO"))</f>
        <v>NO</v>
      </c>
      <c r="T971" s="75" t="str">
        <f>IF('RAW DATA'!$D971='RAW DATA'!$E971,"YES","NO")</f>
        <v>NO</v>
      </c>
      <c r="U971" s="73" t="str">
        <f>IF(('RAW DATA'!$D971-'RAW DATA'!$M971)&lt;=5,"YES","NO")</f>
        <v>NO</v>
      </c>
    </row>
    <row r="972" spans="1:21" x14ac:dyDescent="0.25">
      <c r="A972" s="89">
        <v>71</v>
      </c>
      <c r="B972" s="90">
        <v>5283087085</v>
      </c>
      <c r="C972" s="91">
        <v>45852</v>
      </c>
      <c r="D972" s="91">
        <v>45852</v>
      </c>
      <c r="E972" s="91">
        <v>45852</v>
      </c>
      <c r="F972" s="90">
        <v>252657397</v>
      </c>
      <c r="G972" s="92">
        <v>1476</v>
      </c>
      <c r="H972" s="101" t="s">
        <v>14</v>
      </c>
      <c r="I972" s="93">
        <v>7730437911</v>
      </c>
      <c r="J972" s="94">
        <v>45860</v>
      </c>
      <c r="K972" s="90" t="s">
        <v>15</v>
      </c>
      <c r="L972" s="90" t="s">
        <v>183</v>
      </c>
      <c r="M972" s="91">
        <v>45794.625694444447</v>
      </c>
      <c r="N972" s="91">
        <v>45826.75</v>
      </c>
      <c r="O972" s="95">
        <f t="shared" si="91"/>
        <v>7</v>
      </c>
      <c r="P972" s="95">
        <f>MONTH('RAW DATA'!$J972)</f>
        <v>7</v>
      </c>
      <c r="Q972" s="95" t="str">
        <f t="shared" si="92"/>
        <v>ICB</v>
      </c>
      <c r="R972" s="96" t="str">
        <f t="shared" si="93"/>
        <v>CHINA</v>
      </c>
      <c r="S972" s="90" t="str">
        <f>IF(OR('RAW DATA'!$D972="",'RAW DATA'!$C972='RAW DATA'!$D972),"NO",IF('RAW DATA'!$C972&lt;'RAW DATA'!$D972,"YES","NO"))</f>
        <v>NO</v>
      </c>
      <c r="T972" s="96" t="str">
        <f>IF('RAW DATA'!$D972='RAW DATA'!$E972,"YES","NO")</f>
        <v>YES</v>
      </c>
      <c r="U972" s="95" t="str">
        <f>IF(('RAW DATA'!$D972-'RAW DATA'!$M972)&lt;=5,"YES","NO")</f>
        <v>NO</v>
      </c>
    </row>
    <row r="973" spans="1:21" x14ac:dyDescent="0.25">
      <c r="A973" s="77">
        <v>10171</v>
      </c>
      <c r="B973" s="74">
        <v>5481670847</v>
      </c>
      <c r="C973" s="76">
        <v>45813</v>
      </c>
      <c r="D973" s="76">
        <v>45818</v>
      </c>
      <c r="E973" s="76">
        <v>45813</v>
      </c>
      <c r="F973" s="74" t="s">
        <v>173</v>
      </c>
      <c r="G973" s="82">
        <v>1296</v>
      </c>
      <c r="H973" s="102" t="s">
        <v>14</v>
      </c>
      <c r="I973" s="83">
        <v>7730432179</v>
      </c>
      <c r="J973" s="84">
        <v>45839</v>
      </c>
      <c r="K973" s="74" t="s">
        <v>15</v>
      </c>
      <c r="L973" s="74" t="s">
        <v>137</v>
      </c>
      <c r="M973" s="76">
        <v>45782</v>
      </c>
      <c r="N973" s="76">
        <v>45829</v>
      </c>
      <c r="O973" s="73">
        <f t="shared" si="91"/>
        <v>6</v>
      </c>
      <c r="P973" s="73">
        <f>MONTH('RAW DATA'!$J973)</f>
        <v>7</v>
      </c>
      <c r="Q973" s="73" t="str">
        <f t="shared" si="92"/>
        <v>ICB</v>
      </c>
      <c r="R973" s="75" t="str">
        <f t="shared" si="93"/>
        <v>VIETNAM</v>
      </c>
      <c r="S973" s="74" t="str">
        <f>IF(OR('RAW DATA'!$D973="",'RAW DATA'!$C973='RAW DATA'!$D973),"NO",IF('RAW DATA'!$C973&lt;'RAW DATA'!$D973,"YES","NO"))</f>
        <v>YES</v>
      </c>
      <c r="T973" s="75" t="str">
        <f>IF('RAW DATA'!$D973='RAW DATA'!$E973,"YES","NO")</f>
        <v>NO</v>
      </c>
      <c r="U973" s="73" t="str">
        <f>IF(('RAW DATA'!$D973-'RAW DATA'!$M973)&lt;=5,"YES","NO")</f>
        <v>NO</v>
      </c>
    </row>
    <row r="974" spans="1:21" x14ac:dyDescent="0.25">
      <c r="A974" s="89">
        <v>515</v>
      </c>
      <c r="B974" s="90">
        <v>5547755983</v>
      </c>
      <c r="C974" s="91">
        <v>45835</v>
      </c>
      <c r="D974" s="91">
        <v>45833</v>
      </c>
      <c r="E974" s="91">
        <v>45835</v>
      </c>
      <c r="F974" s="90">
        <v>253173900</v>
      </c>
      <c r="G974" s="92">
        <v>83</v>
      </c>
      <c r="H974" s="101" t="s">
        <v>14</v>
      </c>
      <c r="I974" s="93">
        <v>7730437911</v>
      </c>
      <c r="J974" s="94">
        <v>45860</v>
      </c>
      <c r="K974" s="90" t="s">
        <v>15</v>
      </c>
      <c r="L974" s="90" t="s">
        <v>183</v>
      </c>
      <c r="M974" s="91">
        <v>45801</v>
      </c>
      <c r="N974" s="91">
        <v>45833</v>
      </c>
      <c r="O974" s="95">
        <f t="shared" si="91"/>
        <v>6</v>
      </c>
      <c r="P974" s="95">
        <f>MONTH('RAW DATA'!$J974)</f>
        <v>7</v>
      </c>
      <c r="Q974" s="95" t="str">
        <f t="shared" si="92"/>
        <v>ICB</v>
      </c>
      <c r="R974" s="96" t="str">
        <f t="shared" si="93"/>
        <v>CHINA</v>
      </c>
      <c r="S974" s="90" t="str">
        <f>IF(OR('RAW DATA'!$D974="",'RAW DATA'!$C974='RAW DATA'!$D974),"NO",IF('RAW DATA'!$C974&lt;'RAW DATA'!$D974,"YES","NO"))</f>
        <v>NO</v>
      </c>
      <c r="T974" s="96" t="str">
        <f>IF('RAW DATA'!$D974='RAW DATA'!$E974,"YES","NO")</f>
        <v>NO</v>
      </c>
      <c r="U974" s="95" t="str">
        <f>IF(('RAW DATA'!$D974-'RAW DATA'!$M974)&lt;=5,"YES","NO")</f>
        <v>NO</v>
      </c>
    </row>
    <row r="975" spans="1:21" x14ac:dyDescent="0.25">
      <c r="A975" s="77">
        <v>515</v>
      </c>
      <c r="B975" s="74">
        <v>5547761710</v>
      </c>
      <c r="C975" s="76">
        <v>45835</v>
      </c>
      <c r="D975" s="76">
        <v>45835</v>
      </c>
      <c r="E975" s="76">
        <v>45835</v>
      </c>
      <c r="F975" s="74">
        <v>253173900</v>
      </c>
      <c r="G975" s="82">
        <v>2179</v>
      </c>
      <c r="H975" s="102" t="s">
        <v>14</v>
      </c>
      <c r="I975" s="83">
        <v>7730437911</v>
      </c>
      <c r="J975" s="84">
        <v>45860</v>
      </c>
      <c r="K975" s="74" t="s">
        <v>15</v>
      </c>
      <c r="L975" s="74" t="s">
        <v>183</v>
      </c>
      <c r="M975" s="76">
        <v>45801</v>
      </c>
      <c r="N975" s="76">
        <v>45833</v>
      </c>
      <c r="O975" s="73">
        <f t="shared" si="91"/>
        <v>6</v>
      </c>
      <c r="P975" s="73">
        <f>MONTH('RAW DATA'!$J975)</f>
        <v>7</v>
      </c>
      <c r="Q975" s="73" t="str">
        <f t="shared" si="92"/>
        <v>ICB</v>
      </c>
      <c r="R975" s="75" t="str">
        <f t="shared" si="93"/>
        <v>CHINA</v>
      </c>
      <c r="S975" s="74" t="str">
        <f>IF(OR('RAW DATA'!$D975="",'RAW DATA'!$C975='RAW DATA'!$D975),"NO",IF('RAW DATA'!$C975&lt;'RAW DATA'!$D975,"YES","NO"))</f>
        <v>NO</v>
      </c>
      <c r="T975" s="75" t="str">
        <f>IF('RAW DATA'!$D975='RAW DATA'!$E975,"YES","NO")</f>
        <v>YES</v>
      </c>
      <c r="U975" s="73" t="str">
        <f>IF(('RAW DATA'!$D975-'RAW DATA'!$M975)&lt;=5,"YES","NO")</f>
        <v>NO</v>
      </c>
    </row>
    <row r="976" spans="1:21" x14ac:dyDescent="0.25">
      <c r="A976" s="89">
        <v>1591</v>
      </c>
      <c r="B976" s="90">
        <v>5612312476</v>
      </c>
      <c r="C976" s="91">
        <v>45821</v>
      </c>
      <c r="D976" s="91">
        <v>45803</v>
      </c>
      <c r="E976" s="91">
        <v>45821</v>
      </c>
      <c r="F976" s="90">
        <v>253497938</v>
      </c>
      <c r="G976" s="92">
        <v>19768</v>
      </c>
      <c r="H976" s="101" t="s">
        <v>14</v>
      </c>
      <c r="I976" s="93">
        <v>7730432179</v>
      </c>
      <c r="J976" s="94">
        <v>45839</v>
      </c>
      <c r="K976" s="90" t="s">
        <v>15</v>
      </c>
      <c r="L976" s="90" t="s">
        <v>137</v>
      </c>
      <c r="M976" s="91">
        <v>45800</v>
      </c>
      <c r="N976" s="91">
        <v>45833</v>
      </c>
      <c r="O976" s="95">
        <f t="shared" si="91"/>
        <v>5</v>
      </c>
      <c r="P976" s="95">
        <f>MONTH('RAW DATA'!$J976)</f>
        <v>7</v>
      </c>
      <c r="Q976" s="95" t="str">
        <f t="shared" si="92"/>
        <v>ICB</v>
      </c>
      <c r="R976" s="96" t="str">
        <f t="shared" si="93"/>
        <v>CHINA</v>
      </c>
      <c r="S976" s="90" t="str">
        <f>IF(OR('RAW DATA'!$D976="",'RAW DATA'!$C976='RAW DATA'!$D976),"NO",IF('RAW DATA'!$C976&lt;'RAW DATA'!$D976,"YES","NO"))</f>
        <v>NO</v>
      </c>
      <c r="T976" s="96" t="str">
        <f>IF('RAW DATA'!$D976='RAW DATA'!$E976,"YES","NO")</f>
        <v>NO</v>
      </c>
      <c r="U976" s="95" t="str">
        <f>IF(('RAW DATA'!$D976-'RAW DATA'!$M976)&lt;=5,"YES","NO")</f>
        <v>YES</v>
      </c>
    </row>
    <row r="977" spans="1:21" x14ac:dyDescent="0.25">
      <c r="A977" s="77">
        <v>71</v>
      </c>
      <c r="B977" s="74">
        <v>5282944237</v>
      </c>
      <c r="C977" s="76">
        <v>45796</v>
      </c>
      <c r="D977" s="76">
        <v>45790</v>
      </c>
      <c r="E977" s="76">
        <v>45796</v>
      </c>
      <c r="F977" s="74">
        <v>252660994</v>
      </c>
      <c r="G977" s="82">
        <v>276</v>
      </c>
      <c r="H977" s="102" t="s">
        <v>14</v>
      </c>
      <c r="I977" s="83">
        <v>7730432179</v>
      </c>
      <c r="J977" s="84">
        <v>45839</v>
      </c>
      <c r="K977" s="74" t="s">
        <v>15</v>
      </c>
      <c r="L977" s="74" t="s">
        <v>137</v>
      </c>
      <c r="M977" s="76">
        <v>45787.625</v>
      </c>
      <c r="N977" s="76">
        <v>45833.458333333336</v>
      </c>
      <c r="O977" s="73">
        <f t="shared" si="91"/>
        <v>5</v>
      </c>
      <c r="P977" s="73">
        <f>MONTH('RAW DATA'!$J977)</f>
        <v>7</v>
      </c>
      <c r="Q977" s="73" t="str">
        <f t="shared" si="92"/>
        <v>ICB</v>
      </c>
      <c r="R977" s="75" t="str">
        <f t="shared" si="93"/>
        <v>CHINA</v>
      </c>
      <c r="S977" s="74" t="str">
        <f>IF(OR('RAW DATA'!$D977="",'RAW DATA'!$C977='RAW DATA'!$D977),"NO",IF('RAW DATA'!$C977&lt;'RAW DATA'!$D977,"YES","NO"))</f>
        <v>NO</v>
      </c>
      <c r="T977" s="75" t="str">
        <f>IF('RAW DATA'!$D977='RAW DATA'!$E977,"YES","NO")</f>
        <v>NO</v>
      </c>
      <c r="U977" s="73" t="str">
        <f>IF(('RAW DATA'!$D977-'RAW DATA'!$M977)&lt;=5,"YES","NO")</f>
        <v>YES</v>
      </c>
    </row>
    <row r="978" spans="1:21" x14ac:dyDescent="0.25">
      <c r="A978" s="89">
        <v>71</v>
      </c>
      <c r="B978" s="90">
        <v>5282944241</v>
      </c>
      <c r="C978" s="91">
        <v>45796</v>
      </c>
      <c r="D978" s="91">
        <v>45790</v>
      </c>
      <c r="E978" s="91">
        <v>45796</v>
      </c>
      <c r="F978" s="90">
        <v>252660994</v>
      </c>
      <c r="G978" s="92">
        <v>276</v>
      </c>
      <c r="H978" s="101" t="s">
        <v>14</v>
      </c>
      <c r="I978" s="93">
        <v>7730432179</v>
      </c>
      <c r="J978" s="94">
        <v>45839</v>
      </c>
      <c r="K978" s="90" t="s">
        <v>15</v>
      </c>
      <c r="L978" s="90" t="s">
        <v>137</v>
      </c>
      <c r="M978" s="91">
        <v>45787.625</v>
      </c>
      <c r="N978" s="91">
        <v>45833.458333333336</v>
      </c>
      <c r="O978" s="95">
        <f t="shared" si="91"/>
        <v>5</v>
      </c>
      <c r="P978" s="95">
        <f>MONTH('RAW DATA'!$J978)</f>
        <v>7</v>
      </c>
      <c r="Q978" s="95" t="str">
        <f t="shared" si="92"/>
        <v>ICB</v>
      </c>
      <c r="R978" s="96" t="str">
        <f t="shared" si="93"/>
        <v>CHINA</v>
      </c>
      <c r="S978" s="90" t="str">
        <f>IF(OR('RAW DATA'!$D978="",'RAW DATA'!$C978='RAW DATA'!$D978),"NO",IF('RAW DATA'!$C978&lt;'RAW DATA'!$D978,"YES","NO"))</f>
        <v>NO</v>
      </c>
      <c r="T978" s="96" t="str">
        <f>IF('RAW DATA'!$D978='RAW DATA'!$E978,"YES","NO")</f>
        <v>NO</v>
      </c>
      <c r="U978" s="95" t="str">
        <f>IF(('RAW DATA'!$D978-'RAW DATA'!$M978)&lt;=5,"YES","NO")</f>
        <v>YES</v>
      </c>
    </row>
    <row r="979" spans="1:21" x14ac:dyDescent="0.25">
      <c r="A979" s="77">
        <v>71</v>
      </c>
      <c r="B979" s="74">
        <v>5282944243</v>
      </c>
      <c r="C979" s="76">
        <v>45796</v>
      </c>
      <c r="D979" s="76">
        <v>45790</v>
      </c>
      <c r="E979" s="76">
        <v>45796</v>
      </c>
      <c r="F979" s="74">
        <v>252660994</v>
      </c>
      <c r="G979" s="82">
        <v>4765</v>
      </c>
      <c r="H979" s="102" t="s">
        <v>14</v>
      </c>
      <c r="I979" s="83">
        <v>7730432179</v>
      </c>
      <c r="J979" s="84">
        <v>45839</v>
      </c>
      <c r="K979" s="74" t="s">
        <v>15</v>
      </c>
      <c r="L979" s="74" t="s">
        <v>137</v>
      </c>
      <c r="M979" s="76">
        <v>45787.625</v>
      </c>
      <c r="N979" s="76">
        <v>45833.458333333336</v>
      </c>
      <c r="O979" s="73">
        <f t="shared" si="91"/>
        <v>5</v>
      </c>
      <c r="P979" s="73">
        <f>MONTH('RAW DATA'!$J979)</f>
        <v>7</v>
      </c>
      <c r="Q979" s="73" t="str">
        <f t="shared" si="92"/>
        <v>ICB</v>
      </c>
      <c r="R979" s="75" t="str">
        <f t="shared" si="93"/>
        <v>CHINA</v>
      </c>
      <c r="S979" s="74" t="str">
        <f>IF(OR('RAW DATA'!$D979="",'RAW DATA'!$C979='RAW DATA'!$D979),"NO",IF('RAW DATA'!$C979&lt;'RAW DATA'!$D979,"YES","NO"))</f>
        <v>NO</v>
      </c>
      <c r="T979" s="75" t="str">
        <f>IF('RAW DATA'!$D979='RAW DATA'!$E979,"YES","NO")</f>
        <v>NO</v>
      </c>
      <c r="U979" s="73" t="str">
        <f>IF(('RAW DATA'!$D979-'RAW DATA'!$M979)&lt;=5,"YES","NO")</f>
        <v>YES</v>
      </c>
    </row>
    <row r="980" spans="1:21" x14ac:dyDescent="0.25">
      <c r="A980" s="89">
        <v>71</v>
      </c>
      <c r="B980" s="90">
        <v>5282944244</v>
      </c>
      <c r="C980" s="91">
        <v>45796</v>
      </c>
      <c r="D980" s="91">
        <v>45790</v>
      </c>
      <c r="E980" s="91">
        <v>45796</v>
      </c>
      <c r="F980" s="90">
        <v>252660994</v>
      </c>
      <c r="G980" s="92">
        <v>276</v>
      </c>
      <c r="H980" s="101" t="s">
        <v>14</v>
      </c>
      <c r="I980" s="93">
        <v>7730432179</v>
      </c>
      <c r="J980" s="94">
        <v>45839</v>
      </c>
      <c r="K980" s="90" t="s">
        <v>15</v>
      </c>
      <c r="L980" s="90" t="s">
        <v>137</v>
      </c>
      <c r="M980" s="91">
        <v>45787.625</v>
      </c>
      <c r="N980" s="91">
        <v>45833.458333333336</v>
      </c>
      <c r="O980" s="95">
        <f t="shared" si="91"/>
        <v>5</v>
      </c>
      <c r="P980" s="95">
        <f>MONTH('RAW DATA'!$J980)</f>
        <v>7</v>
      </c>
      <c r="Q980" s="95" t="str">
        <f t="shared" si="92"/>
        <v>ICB</v>
      </c>
      <c r="R980" s="96" t="str">
        <f t="shared" si="93"/>
        <v>CHINA</v>
      </c>
      <c r="S980" s="90" t="str">
        <f>IF(OR('RAW DATA'!$D980="",'RAW DATA'!$C980='RAW DATA'!$D980),"NO",IF('RAW DATA'!$C980&lt;'RAW DATA'!$D980,"YES","NO"))</f>
        <v>NO</v>
      </c>
      <c r="T980" s="96" t="str">
        <f>IF('RAW DATA'!$D980='RAW DATA'!$E980,"YES","NO")</f>
        <v>NO</v>
      </c>
      <c r="U980" s="95" t="str">
        <f>IF(('RAW DATA'!$D980-'RAW DATA'!$M980)&lt;=5,"YES","NO")</f>
        <v>YES</v>
      </c>
    </row>
    <row r="981" spans="1:21" x14ac:dyDescent="0.25">
      <c r="A981" s="77">
        <v>71</v>
      </c>
      <c r="B981" s="74">
        <v>5282944249</v>
      </c>
      <c r="C981" s="76">
        <v>45796</v>
      </c>
      <c r="D981" s="76">
        <v>45790</v>
      </c>
      <c r="E981" s="76">
        <v>45796</v>
      </c>
      <c r="F981" s="74">
        <v>252660994</v>
      </c>
      <c r="G981" s="82">
        <v>276</v>
      </c>
      <c r="H981" s="102" t="s">
        <v>14</v>
      </c>
      <c r="I981" s="83">
        <v>7730432179</v>
      </c>
      <c r="J981" s="84">
        <v>45839</v>
      </c>
      <c r="K981" s="74" t="s">
        <v>15</v>
      </c>
      <c r="L981" s="74" t="s">
        <v>137</v>
      </c>
      <c r="M981" s="76">
        <v>45787.625</v>
      </c>
      <c r="N981" s="76">
        <v>45833.458333333336</v>
      </c>
      <c r="O981" s="73">
        <f t="shared" si="91"/>
        <v>5</v>
      </c>
      <c r="P981" s="73">
        <f>MONTH('RAW DATA'!$J981)</f>
        <v>7</v>
      </c>
      <c r="Q981" s="73" t="str">
        <f t="shared" si="92"/>
        <v>ICB</v>
      </c>
      <c r="R981" s="75" t="str">
        <f t="shared" si="93"/>
        <v>CHINA</v>
      </c>
      <c r="S981" s="74" t="str">
        <f>IF(OR('RAW DATA'!$D981="",'RAW DATA'!$C981='RAW DATA'!$D981),"NO",IF('RAW DATA'!$C981&lt;'RAW DATA'!$D981,"YES","NO"))</f>
        <v>NO</v>
      </c>
      <c r="T981" s="75" t="str">
        <f>IF('RAW DATA'!$D981='RAW DATA'!$E981,"YES","NO")</f>
        <v>NO</v>
      </c>
      <c r="U981" s="73" t="str">
        <f>IF(('RAW DATA'!$D981-'RAW DATA'!$M981)&lt;=5,"YES","NO")</f>
        <v>YES</v>
      </c>
    </row>
    <row r="982" spans="1:21" x14ac:dyDescent="0.25">
      <c r="A982" s="89">
        <v>71</v>
      </c>
      <c r="B982" s="90">
        <v>5282944250</v>
      </c>
      <c r="C982" s="91">
        <v>45796</v>
      </c>
      <c r="D982" s="91">
        <v>45790</v>
      </c>
      <c r="E982" s="91">
        <v>45796</v>
      </c>
      <c r="F982" s="90">
        <v>252660994</v>
      </c>
      <c r="G982" s="92">
        <v>276</v>
      </c>
      <c r="H982" s="101" t="s">
        <v>14</v>
      </c>
      <c r="I982" s="93">
        <v>7730432179</v>
      </c>
      <c r="J982" s="94">
        <v>45839</v>
      </c>
      <c r="K982" s="90" t="s">
        <v>15</v>
      </c>
      <c r="L982" s="90" t="s">
        <v>137</v>
      </c>
      <c r="M982" s="91">
        <v>45787.625</v>
      </c>
      <c r="N982" s="91">
        <v>45833.458333333336</v>
      </c>
      <c r="O982" s="95">
        <f t="shared" si="91"/>
        <v>5</v>
      </c>
      <c r="P982" s="95">
        <f>MONTH('RAW DATA'!$J982)</f>
        <v>7</v>
      </c>
      <c r="Q982" s="95" t="str">
        <f t="shared" si="92"/>
        <v>ICB</v>
      </c>
      <c r="R982" s="90" t="str">
        <f t="shared" si="93"/>
        <v>CHINA</v>
      </c>
      <c r="S982" s="90" t="str">
        <f>IF(OR('RAW DATA'!$D982="",'RAW DATA'!$C982='RAW DATA'!$D982),"NO",IF('RAW DATA'!$C982&lt;'RAW DATA'!$D982,"YES","NO"))</f>
        <v>NO</v>
      </c>
      <c r="T982" s="96" t="str">
        <f>IF('RAW DATA'!$D982='RAW DATA'!$E982,"YES","NO")</f>
        <v>NO</v>
      </c>
      <c r="U982" s="95" t="str">
        <f>IF(('RAW DATA'!$D982-'RAW DATA'!$M982)&lt;=5,"YES","NO")</f>
        <v>YES</v>
      </c>
    </row>
    <row r="983" spans="1:21" x14ac:dyDescent="0.25">
      <c r="A983" s="77">
        <v>71</v>
      </c>
      <c r="B983" s="74">
        <v>5282944251</v>
      </c>
      <c r="C983" s="76">
        <v>45796</v>
      </c>
      <c r="D983" s="76">
        <v>45790</v>
      </c>
      <c r="E983" s="76">
        <v>45796</v>
      </c>
      <c r="F983" s="74">
        <v>252660994</v>
      </c>
      <c r="G983" s="82">
        <v>6759</v>
      </c>
      <c r="H983" s="102" t="s">
        <v>14</v>
      </c>
      <c r="I983" s="83">
        <v>7730432179</v>
      </c>
      <c r="J983" s="84">
        <v>45839</v>
      </c>
      <c r="K983" s="74" t="s">
        <v>15</v>
      </c>
      <c r="L983" s="74" t="s">
        <v>137</v>
      </c>
      <c r="M983" s="76">
        <v>45787.625</v>
      </c>
      <c r="N983" s="76">
        <v>45833.458333333336</v>
      </c>
      <c r="O983" s="73">
        <f t="shared" si="91"/>
        <v>5</v>
      </c>
      <c r="P983" s="73">
        <f>MONTH('RAW DATA'!$J983)</f>
        <v>7</v>
      </c>
      <c r="Q983" s="73" t="str">
        <f t="shared" si="92"/>
        <v>ICB</v>
      </c>
      <c r="R983" s="74" t="str">
        <f t="shared" si="93"/>
        <v>CHINA</v>
      </c>
      <c r="S983" s="74" t="str">
        <f>IF(OR('RAW DATA'!$D983="",'RAW DATA'!$C983='RAW DATA'!$D983),"NO",IF('RAW DATA'!$C983&lt;'RAW DATA'!$D983,"YES","NO"))</f>
        <v>NO</v>
      </c>
      <c r="T983" s="75" t="str">
        <f>IF('RAW DATA'!$D983='RAW DATA'!$E983,"YES","NO")</f>
        <v>NO</v>
      </c>
      <c r="U983" s="73" t="str">
        <f>IF(('RAW DATA'!$D983-'RAW DATA'!$M983)&lt;=5,"YES","NO")</f>
        <v>YES</v>
      </c>
    </row>
    <row r="984" spans="1:21" x14ac:dyDescent="0.25">
      <c r="A984" s="89">
        <v>71</v>
      </c>
      <c r="B984" s="90">
        <v>5282958943</v>
      </c>
      <c r="C984" s="91">
        <v>45806</v>
      </c>
      <c r="D984" s="91">
        <v>45797</v>
      </c>
      <c r="E984" s="91">
        <v>45806</v>
      </c>
      <c r="F984" s="90">
        <v>251706108</v>
      </c>
      <c r="G984" s="92">
        <v>4817</v>
      </c>
      <c r="H984" s="101" t="s">
        <v>14</v>
      </c>
      <c r="I984" s="93">
        <v>7730432179</v>
      </c>
      <c r="J984" s="94">
        <v>45839</v>
      </c>
      <c r="K984" s="90" t="s">
        <v>15</v>
      </c>
      <c r="L984" s="90" t="s">
        <v>137</v>
      </c>
      <c r="M984" s="91">
        <v>45787.625</v>
      </c>
      <c r="N984" s="91">
        <v>45833.458333333336</v>
      </c>
      <c r="O984" s="95">
        <f t="shared" si="91"/>
        <v>5</v>
      </c>
      <c r="P984" s="95">
        <f>MONTH('RAW DATA'!$J984)</f>
        <v>7</v>
      </c>
      <c r="Q984" s="95" t="str">
        <f t="shared" si="92"/>
        <v>ICB</v>
      </c>
      <c r="R984" s="90" t="str">
        <f t="shared" si="93"/>
        <v>CHINA</v>
      </c>
      <c r="S984" s="90" t="str">
        <f>IF(OR('RAW DATA'!$D984="",'RAW DATA'!$C984='RAW DATA'!$D984),"NO",IF('RAW DATA'!$C984&lt;'RAW DATA'!$D984,"YES","NO"))</f>
        <v>NO</v>
      </c>
      <c r="T984" s="96" t="str">
        <f>IF('RAW DATA'!$D984='RAW DATA'!$E984,"YES","NO")</f>
        <v>NO</v>
      </c>
      <c r="U984" s="95" t="str">
        <f>IF(('RAW DATA'!$D984-'RAW DATA'!$M984)&lt;=5,"YES","NO")</f>
        <v>NO</v>
      </c>
    </row>
    <row r="985" spans="1:21" x14ac:dyDescent="0.25">
      <c r="A985" s="77">
        <v>71</v>
      </c>
      <c r="B985" s="74">
        <v>5282962577</v>
      </c>
      <c r="C985" s="76">
        <v>45806</v>
      </c>
      <c r="D985" s="76">
        <v>45797</v>
      </c>
      <c r="E985" s="76">
        <v>45806</v>
      </c>
      <c r="F985" s="74">
        <v>252659193</v>
      </c>
      <c r="G985" s="82">
        <v>2773</v>
      </c>
      <c r="H985" s="102" t="s">
        <v>14</v>
      </c>
      <c r="I985" s="83">
        <v>7730432179</v>
      </c>
      <c r="J985" s="84">
        <v>45839</v>
      </c>
      <c r="K985" s="74" t="s">
        <v>15</v>
      </c>
      <c r="L985" s="74" t="s">
        <v>137</v>
      </c>
      <c r="M985" s="76">
        <v>45787.625</v>
      </c>
      <c r="N985" s="76">
        <v>45833.458333333336</v>
      </c>
      <c r="O985" s="73">
        <f t="shared" si="91"/>
        <v>5</v>
      </c>
      <c r="P985" s="73">
        <f>MONTH('RAW DATA'!$J985)</f>
        <v>7</v>
      </c>
      <c r="Q985" s="73" t="str">
        <f t="shared" si="92"/>
        <v>ICB</v>
      </c>
      <c r="R985" s="74" t="str">
        <f t="shared" si="93"/>
        <v>CHINA</v>
      </c>
      <c r="S985" s="74" t="str">
        <f>IF(OR('RAW DATA'!$D985="",'RAW DATA'!$C985='RAW DATA'!$D985),"NO",IF('RAW DATA'!$C985&lt;'RAW DATA'!$D985,"YES","NO"))</f>
        <v>NO</v>
      </c>
      <c r="T985" s="75" t="str">
        <f>IF('RAW DATA'!$D985='RAW DATA'!$E985,"YES","NO")</f>
        <v>NO</v>
      </c>
      <c r="U985" s="73" t="str">
        <f>IF(('RAW DATA'!$D985-'RAW DATA'!$M985)&lt;=5,"YES","NO")</f>
        <v>NO</v>
      </c>
    </row>
    <row r="986" spans="1:21" x14ac:dyDescent="0.25">
      <c r="A986" s="89">
        <v>71</v>
      </c>
      <c r="B986" s="90">
        <v>5282962608</v>
      </c>
      <c r="C986" s="91">
        <v>45806</v>
      </c>
      <c r="D986" s="91">
        <v>45797</v>
      </c>
      <c r="E986" s="91">
        <v>45806</v>
      </c>
      <c r="F986" s="90">
        <v>252957645</v>
      </c>
      <c r="G986" s="92">
        <v>2529</v>
      </c>
      <c r="H986" s="101" t="s">
        <v>14</v>
      </c>
      <c r="I986" s="93">
        <v>7730432179</v>
      </c>
      <c r="J986" s="94">
        <v>45839</v>
      </c>
      <c r="K986" s="90" t="s">
        <v>15</v>
      </c>
      <c r="L986" s="90" t="s">
        <v>137</v>
      </c>
      <c r="M986" s="91">
        <v>45787.625</v>
      </c>
      <c r="N986" s="91">
        <v>45833.458333333336</v>
      </c>
      <c r="O986" s="95">
        <f t="shared" si="91"/>
        <v>5</v>
      </c>
      <c r="P986" s="95">
        <f>MONTH('RAW DATA'!$J986)</f>
        <v>7</v>
      </c>
      <c r="Q986" s="95" t="str">
        <f t="shared" si="92"/>
        <v>ICB</v>
      </c>
      <c r="R986" s="90" t="str">
        <f t="shared" si="93"/>
        <v>CHINA</v>
      </c>
      <c r="S986" s="90" t="str">
        <f>IF(OR('RAW DATA'!$D986="",'RAW DATA'!$C986='RAW DATA'!$D986),"NO",IF('RAW DATA'!$C986&lt;'RAW DATA'!$D986,"YES","NO"))</f>
        <v>NO</v>
      </c>
      <c r="T986" s="96" t="str">
        <f>IF('RAW DATA'!$D986='RAW DATA'!$E986,"YES","NO")</f>
        <v>NO</v>
      </c>
      <c r="U986" s="95" t="str">
        <f>IF(('RAW DATA'!$D986-'RAW DATA'!$M986)&lt;=5,"YES","NO")</f>
        <v>NO</v>
      </c>
    </row>
    <row r="987" spans="1:21" x14ac:dyDescent="0.25">
      <c r="A987" s="77">
        <v>71</v>
      </c>
      <c r="B987" s="74">
        <v>5282968213</v>
      </c>
      <c r="C987" s="76">
        <v>45806</v>
      </c>
      <c r="D987" s="76">
        <v>45799</v>
      </c>
      <c r="E987" s="76">
        <v>45806</v>
      </c>
      <c r="F987" s="74">
        <v>253153276</v>
      </c>
      <c r="G987" s="82">
        <v>13004</v>
      </c>
      <c r="H987" s="102" t="s">
        <v>14</v>
      </c>
      <c r="I987" s="83">
        <v>7730432179</v>
      </c>
      <c r="J987" s="84">
        <v>45839</v>
      </c>
      <c r="K987" s="74" t="s">
        <v>15</v>
      </c>
      <c r="L987" s="74" t="s">
        <v>137</v>
      </c>
      <c r="M987" s="76">
        <v>45787.625</v>
      </c>
      <c r="N987" s="76">
        <v>45833.458333333336</v>
      </c>
      <c r="O987" s="73">
        <f t="shared" si="91"/>
        <v>5</v>
      </c>
      <c r="P987" s="73">
        <f>MONTH('RAW DATA'!$J987)</f>
        <v>7</v>
      </c>
      <c r="Q987" s="73" t="str">
        <f t="shared" si="92"/>
        <v>ICB</v>
      </c>
      <c r="R987" s="74" t="str">
        <f t="shared" si="93"/>
        <v>CHINA</v>
      </c>
      <c r="S987" s="74" t="str">
        <f>IF(OR('RAW DATA'!$D987="",'RAW DATA'!$C987='RAW DATA'!$D987),"NO",IF('RAW DATA'!$C987&lt;'RAW DATA'!$D987,"YES","NO"))</f>
        <v>NO</v>
      </c>
      <c r="T987" s="75" t="str">
        <f>IF('RAW DATA'!$D987='RAW DATA'!$E987,"YES","NO")</f>
        <v>NO</v>
      </c>
      <c r="U987" s="73" t="str">
        <f>IF(('RAW DATA'!$D987-'RAW DATA'!$M987)&lt;=5,"YES","NO")</f>
        <v>NO</v>
      </c>
    </row>
    <row r="988" spans="1:21" x14ac:dyDescent="0.25">
      <c r="A988" s="89">
        <v>71</v>
      </c>
      <c r="B988" s="90">
        <v>5282970652</v>
      </c>
      <c r="C988" s="91">
        <v>45806</v>
      </c>
      <c r="D988" s="91">
        <v>45801</v>
      </c>
      <c r="E988" s="91">
        <v>45806</v>
      </c>
      <c r="F988" s="90" t="s">
        <v>171</v>
      </c>
      <c r="G988" s="92">
        <v>941</v>
      </c>
      <c r="H988" s="101" t="s">
        <v>14</v>
      </c>
      <c r="I988" s="93">
        <v>7730432179</v>
      </c>
      <c r="J988" s="94">
        <v>45839</v>
      </c>
      <c r="K988" s="90" t="s">
        <v>15</v>
      </c>
      <c r="L988" s="90" t="s">
        <v>137</v>
      </c>
      <c r="M988" s="91">
        <v>45787.625</v>
      </c>
      <c r="N988" s="91">
        <v>45833.458333333336</v>
      </c>
      <c r="O988" s="95">
        <f t="shared" si="91"/>
        <v>5</v>
      </c>
      <c r="P988" s="95">
        <f>MONTH('RAW DATA'!$J988)</f>
        <v>7</v>
      </c>
      <c r="Q988" s="95" t="str">
        <f t="shared" si="92"/>
        <v>ICB</v>
      </c>
      <c r="R988" s="90" t="str">
        <f t="shared" si="93"/>
        <v>CHINA</v>
      </c>
      <c r="S988" s="90" t="str">
        <f>IF(OR('RAW DATA'!$D988="",'RAW DATA'!$C988='RAW DATA'!$D988),"NO",IF('RAW DATA'!$C988&lt;'RAW DATA'!$D988,"YES","NO"))</f>
        <v>NO</v>
      </c>
      <c r="T988" s="96" t="str">
        <f>IF('RAW DATA'!$D988='RAW DATA'!$E988,"YES","NO")</f>
        <v>NO</v>
      </c>
      <c r="U988" s="95" t="str">
        <f>IF(('RAW DATA'!$D988-'RAW DATA'!$M988)&lt;=5,"YES","NO")</f>
        <v>NO</v>
      </c>
    </row>
    <row r="989" spans="1:21" x14ac:dyDescent="0.25">
      <c r="A989" s="77">
        <v>71</v>
      </c>
      <c r="B989" s="74">
        <v>5282970669</v>
      </c>
      <c r="C989" s="76">
        <v>45806</v>
      </c>
      <c r="D989" s="76">
        <v>45801</v>
      </c>
      <c r="E989" s="76">
        <v>45806</v>
      </c>
      <c r="F989" s="74" t="s">
        <v>171</v>
      </c>
      <c r="G989" s="82">
        <v>2571</v>
      </c>
      <c r="H989" s="102" t="s">
        <v>14</v>
      </c>
      <c r="I989" s="83">
        <v>7730432179</v>
      </c>
      <c r="J989" s="84">
        <v>45839</v>
      </c>
      <c r="K989" s="74" t="s">
        <v>15</v>
      </c>
      <c r="L989" s="74" t="s">
        <v>137</v>
      </c>
      <c r="M989" s="76">
        <v>45787.625</v>
      </c>
      <c r="N989" s="76">
        <v>45833.458333333336</v>
      </c>
      <c r="O989" s="73">
        <f t="shared" si="91"/>
        <v>5</v>
      </c>
      <c r="P989" s="73">
        <f>MONTH('RAW DATA'!$J989)</f>
        <v>7</v>
      </c>
      <c r="Q989" s="73" t="str">
        <f t="shared" si="92"/>
        <v>ICB</v>
      </c>
      <c r="R989" s="74" t="str">
        <f t="shared" si="93"/>
        <v>CHINA</v>
      </c>
      <c r="S989" s="74" t="str">
        <f>IF(OR('RAW DATA'!$D989="",'RAW DATA'!$C989='RAW DATA'!$D989),"NO",IF('RAW DATA'!$C989&lt;'RAW DATA'!$D989,"YES","NO"))</f>
        <v>NO</v>
      </c>
      <c r="T989" s="75" t="str">
        <f>IF('RAW DATA'!$D989='RAW DATA'!$E989,"YES","NO")</f>
        <v>NO</v>
      </c>
      <c r="U989" s="73" t="str">
        <f>IF(('RAW DATA'!$D989-'RAW DATA'!$M989)&lt;=5,"YES","NO")</f>
        <v>NO</v>
      </c>
    </row>
    <row r="990" spans="1:21" x14ac:dyDescent="0.25">
      <c r="A990" s="89">
        <v>71</v>
      </c>
      <c r="B990" s="90">
        <v>5283087086</v>
      </c>
      <c r="C990" s="91">
        <v>45852</v>
      </c>
      <c r="D990" s="91">
        <v>45852</v>
      </c>
      <c r="E990" s="91">
        <v>45852</v>
      </c>
      <c r="F990" s="90">
        <v>252659193</v>
      </c>
      <c r="G990" s="92">
        <v>25928</v>
      </c>
      <c r="H990" s="101" t="s">
        <v>14</v>
      </c>
      <c r="I990" s="93">
        <v>7730437911</v>
      </c>
      <c r="J990" s="94">
        <v>45860</v>
      </c>
      <c r="K990" s="90" t="s">
        <v>15</v>
      </c>
      <c r="L990" s="90" t="s">
        <v>183</v>
      </c>
      <c r="M990" s="91">
        <v>45794.167361111111</v>
      </c>
      <c r="N990" s="91">
        <v>45833.458333333336</v>
      </c>
      <c r="O990" s="95">
        <f t="shared" si="91"/>
        <v>7</v>
      </c>
      <c r="P990" s="95">
        <f>MONTH('RAW DATA'!$J990)</f>
        <v>7</v>
      </c>
      <c r="Q990" s="95" t="str">
        <f t="shared" si="92"/>
        <v>ICB</v>
      </c>
      <c r="R990" s="90" t="str">
        <f t="shared" si="93"/>
        <v>CHINA</v>
      </c>
      <c r="S990" s="90" t="str">
        <f>IF(OR('RAW DATA'!$D990="",'RAW DATA'!$C990='RAW DATA'!$D990),"NO",IF('RAW DATA'!$C990&lt;'RAW DATA'!$D990,"YES","NO"))</f>
        <v>NO</v>
      </c>
      <c r="T990" s="96" t="str">
        <f>IF('RAW DATA'!$D990='RAW DATA'!$E990,"YES","NO")</f>
        <v>YES</v>
      </c>
      <c r="U990" s="95" t="str">
        <f>IF(('RAW DATA'!$D990-'RAW DATA'!$M990)&lt;=5,"YES","NO")</f>
        <v>NO</v>
      </c>
    </row>
    <row r="991" spans="1:21" x14ac:dyDescent="0.25">
      <c r="A991" s="77">
        <v>71</v>
      </c>
      <c r="B991" s="74">
        <v>5283087087</v>
      </c>
      <c r="C991" s="76">
        <v>45852</v>
      </c>
      <c r="D991" s="76">
        <v>45852</v>
      </c>
      <c r="E991" s="76">
        <v>45852</v>
      </c>
      <c r="F991" s="74">
        <v>252659193</v>
      </c>
      <c r="G991" s="82">
        <v>19215</v>
      </c>
      <c r="H991" s="102" t="s">
        <v>14</v>
      </c>
      <c r="I991" s="83">
        <v>7730437911</v>
      </c>
      <c r="J991" s="84">
        <v>45860</v>
      </c>
      <c r="K991" s="74" t="s">
        <v>15</v>
      </c>
      <c r="L991" s="74" t="s">
        <v>183</v>
      </c>
      <c r="M991" s="76">
        <v>45794.167361111111</v>
      </c>
      <c r="N991" s="76">
        <v>45833.458333333336</v>
      </c>
      <c r="O991" s="73">
        <f t="shared" si="91"/>
        <v>7</v>
      </c>
      <c r="P991" s="73">
        <f>MONTH('RAW DATA'!$J991)</f>
        <v>7</v>
      </c>
      <c r="Q991" s="73" t="str">
        <f t="shared" si="92"/>
        <v>ICB</v>
      </c>
      <c r="R991" s="74" t="str">
        <f t="shared" si="93"/>
        <v>CHINA</v>
      </c>
      <c r="S991" s="74" t="str">
        <f>IF(OR('RAW DATA'!$D991="",'RAW DATA'!$C991='RAW DATA'!$D991),"NO",IF('RAW DATA'!$C991&lt;'RAW DATA'!$D991,"YES","NO"))</f>
        <v>NO</v>
      </c>
      <c r="T991" s="75" t="str">
        <f>IF('RAW DATA'!$D991='RAW DATA'!$E991,"YES","NO")</f>
        <v>YES</v>
      </c>
      <c r="U991" s="73" t="str">
        <f>IF(('RAW DATA'!$D991-'RAW DATA'!$M991)&lt;=5,"YES","NO")</f>
        <v>NO</v>
      </c>
    </row>
    <row r="992" spans="1:21" x14ac:dyDescent="0.25">
      <c r="A992" s="89">
        <v>515</v>
      </c>
      <c r="B992" s="90">
        <v>5547693699</v>
      </c>
      <c r="C992" s="91">
        <v>45821</v>
      </c>
      <c r="D992" s="91">
        <v>45805</v>
      </c>
      <c r="E992" s="91">
        <v>45821</v>
      </c>
      <c r="F992" s="90">
        <v>253153775</v>
      </c>
      <c r="G992" s="92">
        <v>796</v>
      </c>
      <c r="H992" s="101" t="s">
        <v>14</v>
      </c>
      <c r="I992" s="93">
        <v>7730432179</v>
      </c>
      <c r="J992" s="94">
        <v>45839</v>
      </c>
      <c r="K992" s="90" t="s">
        <v>15</v>
      </c>
      <c r="L992" s="90" t="s">
        <v>137</v>
      </c>
      <c r="M992" s="91">
        <v>45801</v>
      </c>
      <c r="N992" s="91">
        <v>45836</v>
      </c>
      <c r="O992" s="95">
        <f t="shared" si="91"/>
        <v>5</v>
      </c>
      <c r="P992" s="95">
        <f>MONTH('RAW DATA'!$J992)</f>
        <v>7</v>
      </c>
      <c r="Q992" s="95" t="str">
        <f t="shared" si="92"/>
        <v>ICB</v>
      </c>
      <c r="R992" s="90" t="str">
        <f t="shared" si="93"/>
        <v>CHINA</v>
      </c>
      <c r="S992" s="90" t="str">
        <f>IF(OR('RAW DATA'!$D992="",'RAW DATA'!$C992='RAW DATA'!$D992),"NO",IF('RAW DATA'!$C992&lt;'RAW DATA'!$D992,"YES","NO"))</f>
        <v>NO</v>
      </c>
      <c r="T992" s="96" t="str">
        <f>IF('RAW DATA'!$D992='RAW DATA'!$E992,"YES","NO")</f>
        <v>NO</v>
      </c>
      <c r="U992" s="95" t="str">
        <f>IF(('RAW DATA'!$D992-'RAW DATA'!$M992)&lt;=5,"YES","NO")</f>
        <v>YES</v>
      </c>
    </row>
    <row r="993" spans="1:21" x14ac:dyDescent="0.25">
      <c r="A993" s="77">
        <v>515</v>
      </c>
      <c r="B993" s="74">
        <v>5547693700</v>
      </c>
      <c r="C993" s="76">
        <v>45821</v>
      </c>
      <c r="D993" s="76">
        <v>45805</v>
      </c>
      <c r="E993" s="76">
        <v>45821</v>
      </c>
      <c r="F993" s="74">
        <v>253153775</v>
      </c>
      <c r="G993" s="82">
        <v>2083</v>
      </c>
      <c r="H993" s="102" t="s">
        <v>14</v>
      </c>
      <c r="I993" s="83">
        <v>7730432179</v>
      </c>
      <c r="J993" s="84">
        <v>45839</v>
      </c>
      <c r="K993" s="74" t="s">
        <v>15</v>
      </c>
      <c r="L993" s="74" t="s">
        <v>137</v>
      </c>
      <c r="M993" s="76">
        <v>45801</v>
      </c>
      <c r="N993" s="76">
        <v>45836</v>
      </c>
      <c r="O993" s="73">
        <f t="shared" si="91"/>
        <v>5</v>
      </c>
      <c r="P993" s="73">
        <f>MONTH('RAW DATA'!$J993)</f>
        <v>7</v>
      </c>
      <c r="Q993" s="73" t="str">
        <f t="shared" si="92"/>
        <v>ICB</v>
      </c>
      <c r="R993" s="74" t="str">
        <f t="shared" si="93"/>
        <v>CHINA</v>
      </c>
      <c r="S993" s="74" t="str">
        <f>IF(OR('RAW DATA'!$D993="",'RAW DATA'!$C993='RAW DATA'!$D993),"NO",IF('RAW DATA'!$C993&lt;'RAW DATA'!$D993,"YES","NO"))</f>
        <v>NO</v>
      </c>
      <c r="T993" s="75" t="str">
        <f>IF('RAW DATA'!$D993='RAW DATA'!$E993,"YES","NO")</f>
        <v>NO</v>
      </c>
      <c r="U993" s="73" t="str">
        <f>IF(('RAW DATA'!$D993-'RAW DATA'!$M993)&lt;=5,"YES","NO")</f>
        <v>YES</v>
      </c>
    </row>
    <row r="994" spans="1:21" x14ac:dyDescent="0.25">
      <c r="A994" s="89">
        <v>1591</v>
      </c>
      <c r="B994" s="90">
        <v>5612319767</v>
      </c>
      <c r="C994" s="91">
        <v>45821</v>
      </c>
      <c r="D994" s="91">
        <v>45810</v>
      </c>
      <c r="E994" s="91">
        <v>45821</v>
      </c>
      <c r="F994" s="90" t="s">
        <v>174</v>
      </c>
      <c r="G994" s="92">
        <v>6757</v>
      </c>
      <c r="H994" s="101" t="s">
        <v>14</v>
      </c>
      <c r="I994" s="93">
        <v>7730437911</v>
      </c>
      <c r="J994" s="94">
        <v>45860</v>
      </c>
      <c r="K994" s="90" t="s">
        <v>15</v>
      </c>
      <c r="L994" s="90" t="s">
        <v>183</v>
      </c>
      <c r="M994" s="91">
        <v>45807</v>
      </c>
      <c r="N994" s="91">
        <v>45839</v>
      </c>
      <c r="O994" s="95">
        <f t="shared" si="91"/>
        <v>6</v>
      </c>
      <c r="P994" s="95">
        <f>MONTH('RAW DATA'!$J994)</f>
        <v>7</v>
      </c>
      <c r="Q994" s="95" t="str">
        <f t="shared" si="92"/>
        <v>ICB</v>
      </c>
      <c r="R994" s="90" t="str">
        <f t="shared" si="93"/>
        <v>CHINA</v>
      </c>
      <c r="S994" s="90" t="str">
        <f>IF(OR('RAW DATA'!$D994="",'RAW DATA'!$C994='RAW DATA'!$D994),"NO",IF('RAW DATA'!$C994&lt;'RAW DATA'!$D994,"YES","NO"))</f>
        <v>NO</v>
      </c>
      <c r="T994" s="96" t="str">
        <f>IF('RAW DATA'!$D994='RAW DATA'!$E994,"YES","NO")</f>
        <v>NO</v>
      </c>
      <c r="U994" s="95" t="str">
        <f>IF(('RAW DATA'!$D994-'RAW DATA'!$M994)&lt;=5,"YES","NO")</f>
        <v>YES</v>
      </c>
    </row>
    <row r="995" spans="1:21" x14ac:dyDescent="0.25">
      <c r="A995" s="77">
        <v>1591</v>
      </c>
      <c r="B995" s="74">
        <v>5612359599</v>
      </c>
      <c r="C995" s="76">
        <v>45840</v>
      </c>
      <c r="D995" s="76">
        <v>45833</v>
      </c>
      <c r="E995" s="76">
        <v>45840</v>
      </c>
      <c r="F995" s="74" t="s">
        <v>175</v>
      </c>
      <c r="G995" s="82">
        <v>27361</v>
      </c>
      <c r="H995" s="102" t="s">
        <v>14</v>
      </c>
      <c r="I995" s="83">
        <v>7730437911</v>
      </c>
      <c r="J995" s="84">
        <v>45860</v>
      </c>
      <c r="K995" s="74" t="s">
        <v>15</v>
      </c>
      <c r="L995" s="74" t="s">
        <v>183</v>
      </c>
      <c r="M995" s="76">
        <v>45807</v>
      </c>
      <c r="N995" s="76">
        <v>45839</v>
      </c>
      <c r="O995" s="73">
        <f t="shared" si="91"/>
        <v>6</v>
      </c>
      <c r="P995" s="73">
        <f>MONTH('RAW DATA'!$J995)</f>
        <v>7</v>
      </c>
      <c r="Q995" s="73" t="str">
        <f t="shared" si="92"/>
        <v>ICB</v>
      </c>
      <c r="R995" s="74" t="str">
        <f t="shared" si="93"/>
        <v>CHINA</v>
      </c>
      <c r="S995" s="74" t="str">
        <f>IF(OR('RAW DATA'!$D995="",'RAW DATA'!$C995='RAW DATA'!$D995),"NO",IF('RAW DATA'!$C995&lt;'RAW DATA'!$D995,"YES","NO"))</f>
        <v>NO</v>
      </c>
      <c r="T995" s="75" t="str">
        <f>IF('RAW DATA'!$D995='RAW DATA'!$E995,"YES","NO")</f>
        <v>NO</v>
      </c>
      <c r="U995" s="73" t="str">
        <f>IF(('RAW DATA'!$D995-'RAW DATA'!$M995)&lt;=5,"YES","NO")</f>
        <v>NO</v>
      </c>
    </row>
    <row r="996" spans="1:21" x14ac:dyDescent="0.25">
      <c r="A996" s="89">
        <v>1591</v>
      </c>
      <c r="B996" s="90">
        <v>5612363551</v>
      </c>
      <c r="C996" s="91">
        <v>45840</v>
      </c>
      <c r="D996" s="91">
        <v>45835</v>
      </c>
      <c r="E996" s="91">
        <v>45840</v>
      </c>
      <c r="F996" s="90" t="s">
        <v>175</v>
      </c>
      <c r="G996" s="92">
        <v>46919</v>
      </c>
      <c r="H996" s="101" t="s">
        <v>14</v>
      </c>
      <c r="I996" s="93">
        <v>7730437911</v>
      </c>
      <c r="J996" s="94">
        <v>45860</v>
      </c>
      <c r="K996" s="90" t="s">
        <v>15</v>
      </c>
      <c r="L996" s="90" t="s">
        <v>183</v>
      </c>
      <c r="M996" s="91">
        <v>45807</v>
      </c>
      <c r="N996" s="91">
        <v>45839</v>
      </c>
      <c r="O996" s="95">
        <f t="shared" si="91"/>
        <v>6</v>
      </c>
      <c r="P996" s="95">
        <f>MONTH('RAW DATA'!$J996)</f>
        <v>7</v>
      </c>
      <c r="Q996" s="95" t="str">
        <f t="shared" si="92"/>
        <v>ICB</v>
      </c>
      <c r="R996" s="90" t="str">
        <f t="shared" si="93"/>
        <v>CHINA</v>
      </c>
      <c r="S996" s="90" t="str">
        <f>IF(OR('RAW DATA'!$D996="",'RAW DATA'!$C996='RAW DATA'!$D996),"NO",IF('RAW DATA'!$C996&lt;'RAW DATA'!$D996,"YES","NO"))</f>
        <v>NO</v>
      </c>
      <c r="T996" s="96" t="str">
        <f>IF('RAW DATA'!$D996='RAW DATA'!$E996,"YES","NO")</f>
        <v>NO</v>
      </c>
      <c r="U996" s="95" t="str">
        <f>IF(('RAW DATA'!$D996-'RAW DATA'!$M996)&lt;=5,"YES","NO")</f>
        <v>NO</v>
      </c>
    </row>
    <row r="997" spans="1:21" x14ac:dyDescent="0.25">
      <c r="A997" s="77">
        <v>515</v>
      </c>
      <c r="B997" s="74">
        <v>5547702066</v>
      </c>
      <c r="C997" s="76">
        <v>45821</v>
      </c>
      <c r="D997" s="76">
        <v>45811</v>
      </c>
      <c r="E997" s="76">
        <v>45821</v>
      </c>
      <c r="F997" s="74">
        <v>253859060</v>
      </c>
      <c r="G997" s="82">
        <v>323</v>
      </c>
      <c r="H997" s="102" t="s">
        <v>14</v>
      </c>
      <c r="I997" s="83">
        <v>7730437911</v>
      </c>
      <c r="J997" s="84">
        <v>45860</v>
      </c>
      <c r="K997" s="74" t="s">
        <v>15</v>
      </c>
      <c r="L997" s="74" t="s">
        <v>183</v>
      </c>
      <c r="M997" s="76">
        <v>45808</v>
      </c>
      <c r="N997" s="76">
        <v>45840</v>
      </c>
      <c r="O997" s="73">
        <f t="shared" si="91"/>
        <v>6</v>
      </c>
      <c r="P997" s="73">
        <f>MONTH('RAW DATA'!$J997)</f>
        <v>7</v>
      </c>
      <c r="Q997" s="73" t="str">
        <f t="shared" si="92"/>
        <v>ICB</v>
      </c>
      <c r="R997" s="74" t="str">
        <f t="shared" si="93"/>
        <v>CHINA</v>
      </c>
      <c r="S997" s="74" t="str">
        <f>IF(OR('RAW DATA'!$D997="",'RAW DATA'!$C997='RAW DATA'!$D997),"NO",IF('RAW DATA'!$C997&lt;'RAW DATA'!$D997,"YES","NO"))</f>
        <v>NO</v>
      </c>
      <c r="T997" s="75" t="str">
        <f>IF('RAW DATA'!$D997='RAW DATA'!$E997,"YES","NO")</f>
        <v>NO</v>
      </c>
      <c r="U997" s="73" t="str">
        <f>IF(('RAW DATA'!$D997-'RAW DATA'!$M997)&lt;=5,"YES","NO")</f>
        <v>YES</v>
      </c>
    </row>
    <row r="998" spans="1:21" x14ac:dyDescent="0.25">
      <c r="A998" s="89">
        <v>515</v>
      </c>
      <c r="B998" s="90">
        <v>5547702067</v>
      </c>
      <c r="C998" s="91">
        <v>45821</v>
      </c>
      <c r="D998" s="91">
        <v>45811</v>
      </c>
      <c r="E998" s="91">
        <v>45821</v>
      </c>
      <c r="F998" s="90">
        <v>253859060</v>
      </c>
      <c r="G998" s="92">
        <v>1741</v>
      </c>
      <c r="H998" s="101" t="s">
        <v>14</v>
      </c>
      <c r="I998" s="93">
        <v>7730437911</v>
      </c>
      <c r="J998" s="94">
        <v>45860</v>
      </c>
      <c r="K998" s="90" t="s">
        <v>15</v>
      </c>
      <c r="L998" s="90" t="s">
        <v>183</v>
      </c>
      <c r="M998" s="91">
        <v>45808</v>
      </c>
      <c r="N998" s="91">
        <v>45840</v>
      </c>
      <c r="O998" s="95">
        <f t="shared" si="91"/>
        <v>6</v>
      </c>
      <c r="P998" s="95">
        <f>MONTH('RAW DATA'!$J998)</f>
        <v>7</v>
      </c>
      <c r="Q998" s="95" t="str">
        <f t="shared" si="92"/>
        <v>ICB</v>
      </c>
      <c r="R998" s="90" t="str">
        <f t="shared" si="93"/>
        <v>CHINA</v>
      </c>
      <c r="S998" s="90" t="str">
        <f>IF(OR('RAW DATA'!$D998="",'RAW DATA'!$C998='RAW DATA'!$D998),"NO",IF('RAW DATA'!$C998&lt;'RAW DATA'!$D998,"YES","NO"))</f>
        <v>NO</v>
      </c>
      <c r="T998" s="96" t="str">
        <f>IF('RAW DATA'!$D998='RAW DATA'!$E998,"YES","NO")</f>
        <v>NO</v>
      </c>
      <c r="U998" s="95" t="str">
        <f>IF(('RAW DATA'!$D998-'RAW DATA'!$M998)&lt;=5,"YES","NO")</f>
        <v>YES</v>
      </c>
    </row>
    <row r="999" spans="1:21" x14ac:dyDescent="0.25">
      <c r="A999" s="77">
        <v>515</v>
      </c>
      <c r="B999" s="74">
        <v>5547702068</v>
      </c>
      <c r="C999" s="76">
        <v>45821</v>
      </c>
      <c r="D999" s="76">
        <v>45811</v>
      </c>
      <c r="E999" s="76">
        <v>45821</v>
      </c>
      <c r="F999" s="74">
        <v>253859060</v>
      </c>
      <c r="G999" s="82">
        <v>1179</v>
      </c>
      <c r="H999" s="102" t="s">
        <v>14</v>
      </c>
      <c r="I999" s="83">
        <v>7730437911</v>
      </c>
      <c r="J999" s="84">
        <v>45860</v>
      </c>
      <c r="K999" s="74" t="s">
        <v>15</v>
      </c>
      <c r="L999" s="74" t="s">
        <v>183</v>
      </c>
      <c r="M999" s="76">
        <v>45808</v>
      </c>
      <c r="N999" s="76">
        <v>45840</v>
      </c>
      <c r="O999" s="73">
        <f t="shared" si="91"/>
        <v>6</v>
      </c>
      <c r="P999" s="73">
        <f>MONTH('RAW DATA'!$J999)</f>
        <v>7</v>
      </c>
      <c r="Q999" s="73" t="str">
        <f t="shared" si="92"/>
        <v>ICB</v>
      </c>
      <c r="R999" s="74" t="str">
        <f t="shared" si="93"/>
        <v>CHINA</v>
      </c>
      <c r="S999" s="74" t="str">
        <f>IF(OR('RAW DATA'!$D999="",'RAW DATA'!$C999='RAW DATA'!$D999),"NO",IF('RAW DATA'!$C999&lt;'RAW DATA'!$D999,"YES","NO"))</f>
        <v>NO</v>
      </c>
      <c r="T999" s="75" t="str">
        <f>IF('RAW DATA'!$D999='RAW DATA'!$E999,"YES","NO")</f>
        <v>NO</v>
      </c>
      <c r="U999" s="73" t="str">
        <f>IF(('RAW DATA'!$D999-'RAW DATA'!$M999)&lt;=5,"YES","NO")</f>
        <v>YES</v>
      </c>
    </row>
    <row r="1000" spans="1:21" x14ac:dyDescent="0.25">
      <c r="A1000" s="89">
        <v>515</v>
      </c>
      <c r="B1000" s="90">
        <v>5547702069</v>
      </c>
      <c r="C1000" s="91">
        <v>45821</v>
      </c>
      <c r="D1000" s="91">
        <v>45811</v>
      </c>
      <c r="E1000" s="91">
        <v>45821</v>
      </c>
      <c r="F1000" s="90">
        <v>253859060</v>
      </c>
      <c r="G1000" s="92">
        <v>2</v>
      </c>
      <c r="H1000" s="101" t="s">
        <v>14</v>
      </c>
      <c r="I1000" s="93">
        <v>7730437911</v>
      </c>
      <c r="J1000" s="94">
        <v>45860</v>
      </c>
      <c r="K1000" s="90" t="s">
        <v>15</v>
      </c>
      <c r="L1000" s="90" t="s">
        <v>183</v>
      </c>
      <c r="M1000" s="91">
        <v>45808</v>
      </c>
      <c r="N1000" s="91">
        <v>45840</v>
      </c>
      <c r="O1000" s="95">
        <f t="shared" si="91"/>
        <v>6</v>
      </c>
      <c r="P1000" s="95">
        <f>MONTH('RAW DATA'!$J1000)</f>
        <v>7</v>
      </c>
      <c r="Q1000" s="95" t="str">
        <f t="shared" si="92"/>
        <v>ICB</v>
      </c>
      <c r="R1000" s="90" t="str">
        <f t="shared" si="93"/>
        <v>CHINA</v>
      </c>
      <c r="S1000" s="90" t="str">
        <f>IF(OR('RAW DATA'!$D1000="",'RAW DATA'!$C1000='RAW DATA'!$D1000),"NO",IF('RAW DATA'!$C1000&lt;'RAW DATA'!$D1000,"YES","NO"))</f>
        <v>NO</v>
      </c>
      <c r="T1000" s="96" t="str">
        <f>IF('RAW DATA'!$D1000='RAW DATA'!$E1000,"YES","NO")</f>
        <v>NO</v>
      </c>
      <c r="U1000" s="95" t="str">
        <f>IF(('RAW DATA'!$D1000-'RAW DATA'!$M1000)&lt;=5,"YES","NO")</f>
        <v>YES</v>
      </c>
    </row>
    <row r="1001" spans="1:21" x14ac:dyDescent="0.25">
      <c r="A1001" s="77">
        <v>515</v>
      </c>
      <c r="B1001" s="74">
        <v>5547702070</v>
      </c>
      <c r="C1001" s="76">
        <v>45821</v>
      </c>
      <c r="D1001" s="76">
        <v>45811</v>
      </c>
      <c r="E1001" s="76">
        <v>45821</v>
      </c>
      <c r="F1001" s="74">
        <v>253859060</v>
      </c>
      <c r="G1001" s="82">
        <v>4165</v>
      </c>
      <c r="H1001" s="102" t="s">
        <v>14</v>
      </c>
      <c r="I1001" s="83">
        <v>7730437911</v>
      </c>
      <c r="J1001" s="84">
        <v>45860</v>
      </c>
      <c r="K1001" s="74" t="s">
        <v>15</v>
      </c>
      <c r="L1001" s="74" t="s">
        <v>183</v>
      </c>
      <c r="M1001" s="76">
        <v>45808</v>
      </c>
      <c r="N1001" s="76">
        <v>45840</v>
      </c>
      <c r="O1001" s="73">
        <f t="shared" si="91"/>
        <v>6</v>
      </c>
      <c r="P1001" s="73">
        <f>MONTH('RAW DATA'!$J1001)</f>
        <v>7</v>
      </c>
      <c r="Q1001" s="73" t="str">
        <f t="shared" si="92"/>
        <v>ICB</v>
      </c>
      <c r="R1001" s="74" t="str">
        <f t="shared" si="93"/>
        <v>CHINA</v>
      </c>
      <c r="S1001" s="74" t="str">
        <f>IF(OR('RAW DATA'!$D1001="",'RAW DATA'!$C1001='RAW DATA'!$D1001),"NO",IF('RAW DATA'!$C1001&lt;'RAW DATA'!$D1001,"YES","NO"))</f>
        <v>NO</v>
      </c>
      <c r="T1001" s="75" t="str">
        <f>IF('RAW DATA'!$D1001='RAW DATA'!$E1001,"YES","NO")</f>
        <v>NO</v>
      </c>
      <c r="U1001" s="73" t="str">
        <f>IF(('RAW DATA'!$D1001-'RAW DATA'!$M1001)&lt;=5,"YES","NO")</f>
        <v>YES</v>
      </c>
    </row>
    <row r="1002" spans="1:21" x14ac:dyDescent="0.25">
      <c r="A1002" s="89">
        <v>515</v>
      </c>
      <c r="B1002" s="90">
        <v>5547702071</v>
      </c>
      <c r="C1002" s="91">
        <v>45821</v>
      </c>
      <c r="D1002" s="91">
        <v>45811</v>
      </c>
      <c r="E1002" s="91">
        <v>45821</v>
      </c>
      <c r="F1002" s="90">
        <v>253859060</v>
      </c>
      <c r="G1002" s="92">
        <v>1641</v>
      </c>
      <c r="H1002" s="101" t="s">
        <v>14</v>
      </c>
      <c r="I1002" s="93">
        <v>7730437911</v>
      </c>
      <c r="J1002" s="94">
        <v>45860</v>
      </c>
      <c r="K1002" s="90" t="s">
        <v>15</v>
      </c>
      <c r="L1002" s="90" t="s">
        <v>183</v>
      </c>
      <c r="M1002" s="91">
        <v>45808</v>
      </c>
      <c r="N1002" s="91">
        <v>45840</v>
      </c>
      <c r="O1002" s="95">
        <f t="shared" si="91"/>
        <v>6</v>
      </c>
      <c r="P1002" s="95">
        <f>MONTH('RAW DATA'!$J1002)</f>
        <v>7</v>
      </c>
      <c r="Q1002" s="95" t="str">
        <f t="shared" si="92"/>
        <v>ICB</v>
      </c>
      <c r="R1002" s="90" t="str">
        <f t="shared" si="93"/>
        <v>CHINA</v>
      </c>
      <c r="S1002" s="90" t="str">
        <f>IF(OR('RAW DATA'!$D1002="",'RAW DATA'!$C1002='RAW DATA'!$D1002),"NO",IF('RAW DATA'!$C1002&lt;'RAW DATA'!$D1002,"YES","NO"))</f>
        <v>NO</v>
      </c>
      <c r="T1002" s="96" t="str">
        <f>IF('RAW DATA'!$D1002='RAW DATA'!$E1002,"YES","NO")</f>
        <v>NO</v>
      </c>
      <c r="U1002" s="95" t="str">
        <f>IF(('RAW DATA'!$D1002-'RAW DATA'!$M1002)&lt;=5,"YES","NO")</f>
        <v>YES</v>
      </c>
    </row>
    <row r="1003" spans="1:21" x14ac:dyDescent="0.25">
      <c r="A1003" s="77">
        <v>515</v>
      </c>
      <c r="B1003" s="74">
        <v>5547702072</v>
      </c>
      <c r="C1003" s="76">
        <v>45821</v>
      </c>
      <c r="D1003" s="76">
        <v>45811</v>
      </c>
      <c r="E1003" s="76">
        <v>45821</v>
      </c>
      <c r="F1003" s="74">
        <v>253859060</v>
      </c>
      <c r="G1003" s="82">
        <v>3278</v>
      </c>
      <c r="H1003" s="102" t="s">
        <v>14</v>
      </c>
      <c r="I1003" s="83">
        <v>7730437911</v>
      </c>
      <c r="J1003" s="84">
        <v>45860</v>
      </c>
      <c r="K1003" s="74" t="s">
        <v>15</v>
      </c>
      <c r="L1003" s="74" t="s">
        <v>183</v>
      </c>
      <c r="M1003" s="76">
        <v>45808</v>
      </c>
      <c r="N1003" s="76">
        <v>45840</v>
      </c>
      <c r="O1003" s="73">
        <f t="shared" si="91"/>
        <v>6</v>
      </c>
      <c r="P1003" s="73">
        <f>MONTH('RAW DATA'!$J1003)</f>
        <v>7</v>
      </c>
      <c r="Q1003" s="73" t="str">
        <f t="shared" si="92"/>
        <v>ICB</v>
      </c>
      <c r="R1003" s="74" t="str">
        <f t="shared" si="93"/>
        <v>CHINA</v>
      </c>
      <c r="S1003" s="74" t="str">
        <f>IF(OR('RAW DATA'!$D1003="",'RAW DATA'!$C1003='RAW DATA'!$D1003),"NO",IF('RAW DATA'!$C1003&lt;'RAW DATA'!$D1003,"YES","NO"))</f>
        <v>NO</v>
      </c>
      <c r="T1003" s="75" t="str">
        <f>IF('RAW DATA'!$D1003='RAW DATA'!$E1003,"YES","NO")</f>
        <v>NO</v>
      </c>
      <c r="U1003" s="73" t="str">
        <f>IF(('RAW DATA'!$D1003-'RAW DATA'!$M1003)&lt;=5,"YES","NO")</f>
        <v>YES</v>
      </c>
    </row>
    <row r="1004" spans="1:21" x14ac:dyDescent="0.25">
      <c r="A1004" s="89">
        <v>515</v>
      </c>
      <c r="B1004" s="90">
        <v>5547702073</v>
      </c>
      <c r="C1004" s="91">
        <v>45821</v>
      </c>
      <c r="D1004" s="91">
        <v>45811</v>
      </c>
      <c r="E1004" s="91">
        <v>45821</v>
      </c>
      <c r="F1004" s="90">
        <v>253859060</v>
      </c>
      <c r="G1004" s="92">
        <v>442</v>
      </c>
      <c r="H1004" s="101" t="s">
        <v>14</v>
      </c>
      <c r="I1004" s="93">
        <v>7730437911</v>
      </c>
      <c r="J1004" s="94">
        <v>45860</v>
      </c>
      <c r="K1004" s="90" t="s">
        <v>15</v>
      </c>
      <c r="L1004" s="90" t="s">
        <v>183</v>
      </c>
      <c r="M1004" s="91">
        <v>45808</v>
      </c>
      <c r="N1004" s="91">
        <v>45840</v>
      </c>
      <c r="O1004" s="95">
        <f t="shared" si="91"/>
        <v>6</v>
      </c>
      <c r="P1004" s="95">
        <f>MONTH('RAW DATA'!$J1004)</f>
        <v>7</v>
      </c>
      <c r="Q1004" s="95" t="str">
        <f t="shared" si="92"/>
        <v>ICB</v>
      </c>
      <c r="R1004" s="90" t="str">
        <f t="shared" si="93"/>
        <v>CHINA</v>
      </c>
      <c r="S1004" s="90" t="str">
        <f>IF(OR('RAW DATA'!$D1004="",'RAW DATA'!$C1004='RAW DATA'!$D1004),"NO",IF('RAW DATA'!$C1004&lt;'RAW DATA'!$D1004,"YES","NO"))</f>
        <v>NO</v>
      </c>
      <c r="T1004" s="96" t="str">
        <f>IF('RAW DATA'!$D1004='RAW DATA'!$E1004,"YES","NO")</f>
        <v>NO</v>
      </c>
      <c r="U1004" s="95" t="str">
        <f>IF(('RAW DATA'!$D1004-'RAW DATA'!$M1004)&lt;=5,"YES","NO")</f>
        <v>YES</v>
      </c>
    </row>
    <row r="1005" spans="1:21" x14ac:dyDescent="0.25">
      <c r="A1005" s="77">
        <v>515</v>
      </c>
      <c r="B1005" s="74">
        <v>5547702074</v>
      </c>
      <c r="C1005" s="76">
        <v>45821</v>
      </c>
      <c r="D1005" s="76">
        <v>45811</v>
      </c>
      <c r="E1005" s="76">
        <v>45821</v>
      </c>
      <c r="F1005" s="74">
        <v>253859060</v>
      </c>
      <c r="G1005" s="82">
        <v>1653</v>
      </c>
      <c r="H1005" s="102" t="s">
        <v>14</v>
      </c>
      <c r="I1005" s="83">
        <v>7730437911</v>
      </c>
      <c r="J1005" s="84">
        <v>45860</v>
      </c>
      <c r="K1005" s="74" t="s">
        <v>15</v>
      </c>
      <c r="L1005" s="74" t="s">
        <v>183</v>
      </c>
      <c r="M1005" s="76">
        <v>45808</v>
      </c>
      <c r="N1005" s="76">
        <v>45840</v>
      </c>
      <c r="O1005" s="73">
        <f t="shared" si="91"/>
        <v>6</v>
      </c>
      <c r="P1005" s="73">
        <f>MONTH('RAW DATA'!$J1005)</f>
        <v>7</v>
      </c>
      <c r="Q1005" s="73" t="str">
        <f t="shared" si="92"/>
        <v>ICB</v>
      </c>
      <c r="R1005" s="74" t="str">
        <f t="shared" si="93"/>
        <v>CHINA</v>
      </c>
      <c r="S1005" s="74" t="str">
        <f>IF(OR('RAW DATA'!$D1005="",'RAW DATA'!$C1005='RAW DATA'!$D1005),"NO",IF('RAW DATA'!$C1005&lt;'RAW DATA'!$D1005,"YES","NO"))</f>
        <v>NO</v>
      </c>
      <c r="T1005" s="75" t="str">
        <f>IF('RAW DATA'!$D1005='RAW DATA'!$E1005,"YES","NO")</f>
        <v>NO</v>
      </c>
      <c r="U1005" s="73" t="str">
        <f>IF(('RAW DATA'!$D1005-'RAW DATA'!$M1005)&lt;=5,"YES","NO")</f>
        <v>YES</v>
      </c>
    </row>
    <row r="1006" spans="1:21" x14ac:dyDescent="0.25">
      <c r="A1006" s="89">
        <v>1591</v>
      </c>
      <c r="B1006" s="90">
        <v>5612331176</v>
      </c>
      <c r="C1006" s="91">
        <v>45821</v>
      </c>
      <c r="D1006" s="91">
        <v>45817</v>
      </c>
      <c r="E1006" s="91">
        <v>45821</v>
      </c>
      <c r="F1006" s="90">
        <v>253769175</v>
      </c>
      <c r="G1006" s="92">
        <v>3296</v>
      </c>
      <c r="H1006" s="101" t="s">
        <v>14</v>
      </c>
      <c r="I1006" s="93">
        <v>7730437911</v>
      </c>
      <c r="J1006" s="94">
        <v>45860</v>
      </c>
      <c r="K1006" s="90" t="s">
        <v>15</v>
      </c>
      <c r="L1006" s="90" t="s">
        <v>183</v>
      </c>
      <c r="M1006" s="91">
        <v>45809</v>
      </c>
      <c r="N1006" s="91">
        <v>45840</v>
      </c>
      <c r="O1006" s="95">
        <f t="shared" si="91"/>
        <v>6</v>
      </c>
      <c r="P1006" s="95">
        <f>MONTH('RAW DATA'!$J1006)</f>
        <v>7</v>
      </c>
      <c r="Q1006" s="95" t="str">
        <f t="shared" si="92"/>
        <v>ICB</v>
      </c>
      <c r="R1006" s="90" t="str">
        <f t="shared" si="93"/>
        <v>CHINA</v>
      </c>
      <c r="S1006" s="90" t="str">
        <f>IF(OR('RAW DATA'!$D1006="",'RAW DATA'!$C1006='RAW DATA'!$D1006),"NO",IF('RAW DATA'!$C1006&lt;'RAW DATA'!$D1006,"YES","NO"))</f>
        <v>NO</v>
      </c>
      <c r="T1006" s="96" t="str">
        <f>IF('RAW DATA'!$D1006='RAW DATA'!$E1006,"YES","NO")</f>
        <v>NO</v>
      </c>
      <c r="U1006" s="95" t="str">
        <f>IF(('RAW DATA'!$D1006-'RAW DATA'!$M1006)&lt;=5,"YES","NO")</f>
        <v>NO</v>
      </c>
    </row>
    <row r="1007" spans="1:21" x14ac:dyDescent="0.25">
      <c r="A1007" s="77">
        <v>1591</v>
      </c>
      <c r="B1007" s="74">
        <v>5612331181</v>
      </c>
      <c r="C1007" s="76">
        <v>45821</v>
      </c>
      <c r="D1007" s="76">
        <v>45817</v>
      </c>
      <c r="E1007" s="76">
        <v>45821</v>
      </c>
      <c r="F1007" s="74">
        <v>253769175</v>
      </c>
      <c r="G1007" s="82">
        <v>2407</v>
      </c>
      <c r="H1007" s="102" t="s">
        <v>14</v>
      </c>
      <c r="I1007" s="83">
        <v>7730437911</v>
      </c>
      <c r="J1007" s="84">
        <v>45860</v>
      </c>
      <c r="K1007" s="74" t="s">
        <v>15</v>
      </c>
      <c r="L1007" s="74" t="s">
        <v>183</v>
      </c>
      <c r="M1007" s="76">
        <v>45809</v>
      </c>
      <c r="N1007" s="76">
        <v>45840</v>
      </c>
      <c r="O1007" s="73">
        <f t="shared" si="91"/>
        <v>6</v>
      </c>
      <c r="P1007" s="73">
        <f>MONTH('RAW DATA'!$J1007)</f>
        <v>7</v>
      </c>
      <c r="Q1007" s="73" t="str">
        <f t="shared" si="92"/>
        <v>ICB</v>
      </c>
      <c r="R1007" s="74" t="str">
        <f t="shared" si="93"/>
        <v>CHINA</v>
      </c>
      <c r="S1007" s="74" t="str">
        <f>IF(OR('RAW DATA'!$D1007="",'RAW DATA'!$C1007='RAW DATA'!$D1007),"NO",IF('RAW DATA'!$C1007&lt;'RAW DATA'!$D1007,"YES","NO"))</f>
        <v>NO</v>
      </c>
      <c r="T1007" s="75" t="str">
        <f>IF('RAW DATA'!$D1007='RAW DATA'!$E1007,"YES","NO")</f>
        <v>NO</v>
      </c>
      <c r="U1007" s="73" t="str">
        <f>IF(('RAW DATA'!$D1007-'RAW DATA'!$M1007)&lt;=5,"YES","NO")</f>
        <v>NO</v>
      </c>
    </row>
    <row r="1008" spans="1:21" x14ac:dyDescent="0.25">
      <c r="A1008" s="89">
        <v>1591</v>
      </c>
      <c r="B1008" s="90">
        <v>5612338911</v>
      </c>
      <c r="C1008" s="91">
        <v>45821</v>
      </c>
      <c r="D1008" s="91">
        <v>45820</v>
      </c>
      <c r="E1008" s="91">
        <v>45821</v>
      </c>
      <c r="F1008" s="90">
        <v>253769175</v>
      </c>
      <c r="G1008" s="92">
        <v>1873</v>
      </c>
      <c r="H1008" s="101" t="s">
        <v>14</v>
      </c>
      <c r="I1008" s="93">
        <v>7730437911</v>
      </c>
      <c r="J1008" s="94">
        <v>45860</v>
      </c>
      <c r="K1008" s="90" t="s">
        <v>15</v>
      </c>
      <c r="L1008" s="90" t="s">
        <v>183</v>
      </c>
      <c r="M1008" s="91">
        <v>45807</v>
      </c>
      <c r="N1008" s="91">
        <v>45840</v>
      </c>
      <c r="O1008" s="95">
        <f t="shared" si="91"/>
        <v>6</v>
      </c>
      <c r="P1008" s="95">
        <f>MONTH('RAW DATA'!$J1008)</f>
        <v>7</v>
      </c>
      <c r="Q1008" s="95" t="str">
        <f t="shared" si="92"/>
        <v>ICB</v>
      </c>
      <c r="R1008" s="90" t="str">
        <f t="shared" si="93"/>
        <v>CHINA</v>
      </c>
      <c r="S1008" s="90" t="str">
        <f>IF(OR('RAW DATA'!$D1008="",'RAW DATA'!$C1008='RAW DATA'!$D1008),"NO",IF('RAW DATA'!$C1008&lt;'RAW DATA'!$D1008,"YES","NO"))</f>
        <v>NO</v>
      </c>
      <c r="T1008" s="96" t="str">
        <f>IF('RAW DATA'!$D1008='RAW DATA'!$E1008,"YES","NO")</f>
        <v>NO</v>
      </c>
      <c r="U1008" s="95" t="str">
        <f>IF(('RAW DATA'!$D1008-'RAW DATA'!$M1008)&lt;=5,"YES","NO")</f>
        <v>NO</v>
      </c>
    </row>
    <row r="1009" spans="1:21" x14ac:dyDescent="0.25">
      <c r="A1009" s="77">
        <v>1591</v>
      </c>
      <c r="B1009" s="74">
        <v>5612376533</v>
      </c>
      <c r="C1009" s="76">
        <v>45855</v>
      </c>
      <c r="D1009" s="76">
        <v>45845</v>
      </c>
      <c r="E1009" s="76">
        <v>45855</v>
      </c>
      <c r="F1009" s="74">
        <v>253769175</v>
      </c>
      <c r="G1009" s="82">
        <v>3089</v>
      </c>
      <c r="H1009" s="102" t="s">
        <v>14</v>
      </c>
      <c r="I1009" s="83">
        <v>7730445508</v>
      </c>
      <c r="J1009" s="84">
        <v>45891</v>
      </c>
      <c r="K1009" s="74" t="s">
        <v>15</v>
      </c>
      <c r="L1009" s="74" t="s">
        <v>159</v>
      </c>
      <c r="M1009" s="76">
        <v>45807</v>
      </c>
      <c r="N1009" s="76">
        <v>45840</v>
      </c>
      <c r="O1009" s="73">
        <f t="shared" si="91"/>
        <v>7</v>
      </c>
      <c r="P1009" s="73">
        <f>MONTH('RAW DATA'!$J1009)</f>
        <v>8</v>
      </c>
      <c r="Q1009" s="73" t="str">
        <f t="shared" si="92"/>
        <v>ICB</v>
      </c>
      <c r="R1009" s="74" t="str">
        <f t="shared" si="93"/>
        <v>CHINA</v>
      </c>
      <c r="S1009" s="74" t="str">
        <f>IF(OR('RAW DATA'!$D1009="",'RAW DATA'!$C1009='RAW DATA'!$D1009),"NO",IF('RAW DATA'!$C1009&lt;'RAW DATA'!$D1009,"YES","NO"))</f>
        <v>NO</v>
      </c>
      <c r="T1009" s="75" t="str">
        <f>IF('RAW DATA'!$D1009='RAW DATA'!$E1009,"YES","NO")</f>
        <v>NO</v>
      </c>
      <c r="U1009" s="73" t="str">
        <f>IF(('RAW DATA'!$D1009-'RAW DATA'!$M1009)&lt;=5,"YES","NO")</f>
        <v>NO</v>
      </c>
    </row>
    <row r="1010" spans="1:21" x14ac:dyDescent="0.25">
      <c r="A1010" s="89">
        <v>1591</v>
      </c>
      <c r="B1010" s="90">
        <v>5612377564</v>
      </c>
      <c r="C1010" s="91">
        <v>45855</v>
      </c>
      <c r="D1010" s="91">
        <v>45845</v>
      </c>
      <c r="E1010" s="91">
        <v>45855</v>
      </c>
      <c r="F1010" s="90">
        <v>253769175</v>
      </c>
      <c r="G1010" s="92">
        <v>1474</v>
      </c>
      <c r="H1010" s="101" t="s">
        <v>14</v>
      </c>
      <c r="I1010" s="93">
        <v>7730445508</v>
      </c>
      <c r="J1010" s="94">
        <v>45891</v>
      </c>
      <c r="K1010" s="90" t="s">
        <v>15</v>
      </c>
      <c r="L1010" s="90" t="s">
        <v>159</v>
      </c>
      <c r="M1010" s="91">
        <v>45807</v>
      </c>
      <c r="N1010" s="91">
        <v>45840</v>
      </c>
      <c r="O1010" s="95">
        <f t="shared" si="91"/>
        <v>7</v>
      </c>
      <c r="P1010" s="95">
        <f>MONTH('RAW DATA'!$J1010)</f>
        <v>8</v>
      </c>
      <c r="Q1010" s="95" t="str">
        <f t="shared" si="92"/>
        <v>ICB</v>
      </c>
      <c r="R1010" s="90" t="str">
        <f t="shared" si="93"/>
        <v>CHINA</v>
      </c>
      <c r="S1010" s="90" t="str">
        <f>IF(OR('RAW DATA'!$D1010="",'RAW DATA'!$C1010='RAW DATA'!$D1010),"NO",IF('RAW DATA'!$C1010&lt;'RAW DATA'!$D1010,"YES","NO"))</f>
        <v>NO</v>
      </c>
      <c r="T1010" s="96" t="str">
        <f>IF('RAW DATA'!$D1010='RAW DATA'!$E1010,"YES","NO")</f>
        <v>NO</v>
      </c>
      <c r="U1010" s="95" t="str">
        <f>IF(('RAW DATA'!$D1010-'RAW DATA'!$M1010)&lt;=5,"YES","NO")</f>
        <v>NO</v>
      </c>
    </row>
    <row r="1011" spans="1:21" x14ac:dyDescent="0.25">
      <c r="A1011" s="77">
        <v>71</v>
      </c>
      <c r="B1011" s="74">
        <v>5282987010</v>
      </c>
      <c r="C1011" s="76">
        <v>45819</v>
      </c>
      <c r="D1011" s="76">
        <v>45807</v>
      </c>
      <c r="E1011" s="76">
        <v>45819</v>
      </c>
      <c r="F1011" s="74">
        <v>253001752</v>
      </c>
      <c r="G1011" s="82">
        <v>1549</v>
      </c>
      <c r="H1011" s="102" t="s">
        <v>14</v>
      </c>
      <c r="I1011" s="83">
        <v>7730437911</v>
      </c>
      <c r="J1011" s="84">
        <v>45860</v>
      </c>
      <c r="K1011" s="74" t="s">
        <v>15</v>
      </c>
      <c r="L1011" s="74" t="s">
        <v>183</v>
      </c>
      <c r="M1011" s="76">
        <v>45804.479166666664</v>
      </c>
      <c r="N1011" s="76">
        <v>45840.75</v>
      </c>
      <c r="O1011" s="73">
        <f t="shared" ref="O1011:O1041" si="94">IF(D1011="", "", IF(YEAR(D1011)=2024, "", MONTH(D1011)))</f>
        <v>5</v>
      </c>
      <c r="P1011" s="73">
        <f>MONTH('RAW DATA'!$J1011)</f>
        <v>7</v>
      </c>
      <c r="Q1011" s="73" t="str">
        <f t="shared" ref="Q1011:Q1041" si="95">IF(OR(A1011=71,A1011=1595,A1011=1588,A1011=1594,A1011=3547,A1011=1571,A1011=1538,A1011=1570,A1011=1569,A1011=1590,A1011=1591,A1011=1589,A1011=515,A1011=1572,A1011=3546,A1011=1592,A1011=3548,A1011=122,A1011=10171,A1011=40,A1011=35,A1011=95,A1011=381,A1011=136,A1011=375),"ICB","Vendor")</f>
        <v>ICB</v>
      </c>
      <c r="R1011" s="74" t="str">
        <f t="shared" ref="R1011:R1041" si="96">IF(OR(A1011=71,A1011=515,A1011=1592,A1011=1589,A1011=1591,A1011=1571,A1011=1572),"CHINA",IF(A1011=35,"POLAND",
IF(A1011=10171,"VIETNAM",
IF(A1011=381,"TURKEY",
IF(A1011=375,"CAMBODIA",
IF(A1011=40,"AUSTRALIA",""))))))</f>
        <v>CHINA</v>
      </c>
      <c r="S1011" s="74" t="str">
        <f>IF(OR('RAW DATA'!$D1011="",'RAW DATA'!$C1011='RAW DATA'!$D1011),"NO",IF('RAW DATA'!$C1011&lt;'RAW DATA'!$D1011,"YES","NO"))</f>
        <v>NO</v>
      </c>
      <c r="T1011" s="75" t="str">
        <f>IF('RAW DATA'!$D1011='RAW DATA'!$E1011,"YES","NO")</f>
        <v>NO</v>
      </c>
      <c r="U1011" s="73" t="str">
        <f>IF(('RAW DATA'!$D1011-'RAW DATA'!$M1011)&lt;=5,"YES","NO")</f>
        <v>YES</v>
      </c>
    </row>
    <row r="1012" spans="1:21" x14ac:dyDescent="0.25">
      <c r="A1012" s="89">
        <v>71</v>
      </c>
      <c r="B1012" s="90">
        <v>5282987270</v>
      </c>
      <c r="C1012" s="91">
        <v>45819</v>
      </c>
      <c r="D1012" s="91">
        <v>45808</v>
      </c>
      <c r="E1012" s="91">
        <v>45819</v>
      </c>
      <c r="F1012" s="90">
        <v>253056345</v>
      </c>
      <c r="G1012" s="92">
        <v>2784</v>
      </c>
      <c r="H1012" s="101" t="s">
        <v>14</v>
      </c>
      <c r="I1012" s="93">
        <v>7730437911</v>
      </c>
      <c r="J1012" s="94">
        <v>45860</v>
      </c>
      <c r="K1012" s="90" t="s">
        <v>15</v>
      </c>
      <c r="L1012" s="90" t="s">
        <v>183</v>
      </c>
      <c r="M1012" s="91">
        <v>45804.479166666664</v>
      </c>
      <c r="N1012" s="91">
        <v>45840.75</v>
      </c>
      <c r="O1012" s="95">
        <f t="shared" si="94"/>
        <v>5</v>
      </c>
      <c r="P1012" s="95">
        <f>MONTH('RAW DATA'!$J1012)</f>
        <v>7</v>
      </c>
      <c r="Q1012" s="95" t="str">
        <f t="shared" si="95"/>
        <v>ICB</v>
      </c>
      <c r="R1012" s="90" t="str">
        <f t="shared" si="96"/>
        <v>CHINA</v>
      </c>
      <c r="S1012" s="90" t="str">
        <f>IF(OR('RAW DATA'!$D1012="",'RAW DATA'!$C1012='RAW DATA'!$D1012),"NO",IF('RAW DATA'!$C1012&lt;'RAW DATA'!$D1012,"YES","NO"))</f>
        <v>NO</v>
      </c>
      <c r="T1012" s="96" t="str">
        <f>IF('RAW DATA'!$D1012='RAW DATA'!$E1012,"YES","NO")</f>
        <v>NO</v>
      </c>
      <c r="U1012" s="95" t="str">
        <f>IF(('RAW DATA'!$D1012-'RAW DATA'!$M1012)&lt;=5,"YES","NO")</f>
        <v>YES</v>
      </c>
    </row>
    <row r="1013" spans="1:21" x14ac:dyDescent="0.25">
      <c r="A1013" s="77">
        <v>1591</v>
      </c>
      <c r="B1013" s="74">
        <v>5612369688</v>
      </c>
      <c r="C1013" s="76">
        <v>45845</v>
      </c>
      <c r="D1013" s="76">
        <v>45839</v>
      </c>
      <c r="E1013" s="76">
        <v>45845</v>
      </c>
      <c r="F1013" s="74">
        <v>253769175</v>
      </c>
      <c r="G1013" s="82">
        <v>2701</v>
      </c>
      <c r="H1013" s="102" t="s">
        <v>14</v>
      </c>
      <c r="I1013" s="83">
        <v>7730437911</v>
      </c>
      <c r="J1013" s="84">
        <v>45860</v>
      </c>
      <c r="K1013" s="74" t="s">
        <v>15</v>
      </c>
      <c r="L1013" s="74" t="s">
        <v>183</v>
      </c>
      <c r="M1013" s="76">
        <v>45807.645833333336</v>
      </c>
      <c r="N1013" s="76">
        <v>45840.75</v>
      </c>
      <c r="O1013" s="73">
        <f t="shared" si="94"/>
        <v>7</v>
      </c>
      <c r="P1013" s="73">
        <f>MONTH('RAW DATA'!$J1013)</f>
        <v>7</v>
      </c>
      <c r="Q1013" s="73" t="str">
        <f t="shared" si="95"/>
        <v>ICB</v>
      </c>
      <c r="R1013" s="74" t="str">
        <f t="shared" si="96"/>
        <v>CHINA</v>
      </c>
      <c r="S1013" s="74" t="str">
        <f>IF(OR('RAW DATA'!$D1013="",'RAW DATA'!$C1013='RAW DATA'!$D1013),"NO",IF('RAW DATA'!$C1013&lt;'RAW DATA'!$D1013,"YES","NO"))</f>
        <v>NO</v>
      </c>
      <c r="T1013" s="75" t="str">
        <f>IF('RAW DATA'!$D1013='RAW DATA'!$E1013,"YES","NO")</f>
        <v>NO</v>
      </c>
      <c r="U1013" s="73" t="str">
        <f>IF(('RAW DATA'!$D1013-'RAW DATA'!$M1013)&lt;=5,"YES","NO")</f>
        <v>NO</v>
      </c>
    </row>
    <row r="1014" spans="1:21" x14ac:dyDescent="0.25">
      <c r="A1014" s="89">
        <v>515</v>
      </c>
      <c r="B1014" s="90">
        <v>5547706963</v>
      </c>
      <c r="C1014" s="91">
        <v>45821</v>
      </c>
      <c r="D1014" s="91">
        <v>45813</v>
      </c>
      <c r="E1014" s="91">
        <v>45821</v>
      </c>
      <c r="F1014" s="90">
        <v>253966803</v>
      </c>
      <c r="G1014" s="92">
        <v>922</v>
      </c>
      <c r="H1014" s="101" t="s">
        <v>14</v>
      </c>
      <c r="I1014" s="93">
        <v>7730437911</v>
      </c>
      <c r="J1014" s="94">
        <v>45860</v>
      </c>
      <c r="K1014" s="90" t="s">
        <v>15</v>
      </c>
      <c r="L1014" s="90" t="s">
        <v>183</v>
      </c>
      <c r="M1014" s="91">
        <v>45801</v>
      </c>
      <c r="N1014" s="91">
        <v>45841</v>
      </c>
      <c r="O1014" s="95">
        <f t="shared" si="94"/>
        <v>6</v>
      </c>
      <c r="P1014" s="95">
        <f>MONTH('RAW DATA'!$J1014)</f>
        <v>7</v>
      </c>
      <c r="Q1014" s="95" t="str">
        <f t="shared" si="95"/>
        <v>ICB</v>
      </c>
      <c r="R1014" s="90" t="str">
        <f t="shared" si="96"/>
        <v>CHINA</v>
      </c>
      <c r="S1014" s="90" t="str">
        <f>IF(OR('RAW DATA'!$D1014="",'RAW DATA'!$C1014='RAW DATA'!$D1014),"NO",IF('RAW DATA'!$C1014&lt;'RAW DATA'!$D1014,"YES","NO"))</f>
        <v>NO</v>
      </c>
      <c r="T1014" s="96" t="str">
        <f>IF('RAW DATA'!$D1014='RAW DATA'!$E1014,"YES","NO")</f>
        <v>NO</v>
      </c>
      <c r="U1014" s="95" t="str">
        <f>IF(('RAW DATA'!$D1014-'RAW DATA'!$M1014)&lt;=5,"YES","NO")</f>
        <v>NO</v>
      </c>
    </row>
    <row r="1015" spans="1:21" x14ac:dyDescent="0.25">
      <c r="A1015" s="77">
        <v>515</v>
      </c>
      <c r="B1015" s="74">
        <v>5547706964</v>
      </c>
      <c r="C1015" s="76">
        <v>45821</v>
      </c>
      <c r="D1015" s="76">
        <v>45813</v>
      </c>
      <c r="E1015" s="76">
        <v>45821</v>
      </c>
      <c r="F1015" s="74">
        <v>253966803</v>
      </c>
      <c r="G1015" s="82">
        <v>1473</v>
      </c>
      <c r="H1015" s="102" t="s">
        <v>14</v>
      </c>
      <c r="I1015" s="83">
        <v>7730437911</v>
      </c>
      <c r="J1015" s="84">
        <v>45860</v>
      </c>
      <c r="K1015" s="74" t="s">
        <v>15</v>
      </c>
      <c r="L1015" s="74" t="s">
        <v>183</v>
      </c>
      <c r="M1015" s="76">
        <v>45801</v>
      </c>
      <c r="N1015" s="76">
        <v>45841</v>
      </c>
      <c r="O1015" s="73">
        <f t="shared" si="94"/>
        <v>6</v>
      </c>
      <c r="P1015" s="73">
        <f>MONTH('RAW DATA'!$J1015)</f>
        <v>7</v>
      </c>
      <c r="Q1015" s="73" t="str">
        <f t="shared" si="95"/>
        <v>ICB</v>
      </c>
      <c r="R1015" s="74" t="str">
        <f t="shared" si="96"/>
        <v>CHINA</v>
      </c>
      <c r="S1015" s="74" t="str">
        <f>IF(OR('RAW DATA'!$D1015="",'RAW DATA'!$C1015='RAW DATA'!$D1015),"NO",IF('RAW DATA'!$C1015&lt;'RAW DATA'!$D1015,"YES","NO"))</f>
        <v>NO</v>
      </c>
      <c r="T1015" s="75" t="str">
        <f>IF('RAW DATA'!$D1015='RAW DATA'!$E1015,"YES","NO")</f>
        <v>NO</v>
      </c>
      <c r="U1015" s="73" t="str">
        <f>IF(('RAW DATA'!$D1015-'RAW DATA'!$M1015)&lt;=5,"YES","NO")</f>
        <v>NO</v>
      </c>
    </row>
    <row r="1016" spans="1:21" x14ac:dyDescent="0.25">
      <c r="A1016" s="89">
        <v>515</v>
      </c>
      <c r="B1016" s="90">
        <v>5547706965</v>
      </c>
      <c r="C1016" s="91">
        <v>45821</v>
      </c>
      <c r="D1016" s="91">
        <v>45813</v>
      </c>
      <c r="E1016" s="91">
        <v>45821</v>
      </c>
      <c r="F1016" s="90">
        <v>253966803</v>
      </c>
      <c r="G1016" s="92">
        <v>2587</v>
      </c>
      <c r="H1016" s="101" t="s">
        <v>14</v>
      </c>
      <c r="I1016" s="93">
        <v>7730437911</v>
      </c>
      <c r="J1016" s="94">
        <v>45860</v>
      </c>
      <c r="K1016" s="90" t="s">
        <v>15</v>
      </c>
      <c r="L1016" s="90" t="s">
        <v>183</v>
      </c>
      <c r="M1016" s="91">
        <v>45801</v>
      </c>
      <c r="N1016" s="91">
        <v>45841</v>
      </c>
      <c r="O1016" s="95">
        <f t="shared" si="94"/>
        <v>6</v>
      </c>
      <c r="P1016" s="95">
        <f>MONTH('RAW DATA'!$J1016)</f>
        <v>7</v>
      </c>
      <c r="Q1016" s="95" t="str">
        <f t="shared" si="95"/>
        <v>ICB</v>
      </c>
      <c r="R1016" s="90" t="str">
        <f t="shared" si="96"/>
        <v>CHINA</v>
      </c>
      <c r="S1016" s="90" t="str">
        <f>IF(OR('RAW DATA'!$D1016="",'RAW DATA'!$C1016='RAW DATA'!$D1016),"NO",IF('RAW DATA'!$C1016&lt;'RAW DATA'!$D1016,"YES","NO"))</f>
        <v>NO</v>
      </c>
      <c r="T1016" s="96" t="str">
        <f>IF('RAW DATA'!$D1016='RAW DATA'!$E1016,"YES","NO")</f>
        <v>NO</v>
      </c>
      <c r="U1016" s="95" t="str">
        <f>IF(('RAW DATA'!$D1016-'RAW DATA'!$M1016)&lt;=5,"YES","NO")</f>
        <v>NO</v>
      </c>
    </row>
    <row r="1017" spans="1:21" x14ac:dyDescent="0.25">
      <c r="A1017" s="77">
        <v>515</v>
      </c>
      <c r="B1017" s="74">
        <v>5547706966</v>
      </c>
      <c r="C1017" s="76">
        <v>45821</v>
      </c>
      <c r="D1017" s="76">
        <v>45813</v>
      </c>
      <c r="E1017" s="76">
        <v>45821</v>
      </c>
      <c r="F1017" s="74">
        <v>253966803</v>
      </c>
      <c r="G1017" s="82">
        <v>106</v>
      </c>
      <c r="H1017" s="102" t="s">
        <v>14</v>
      </c>
      <c r="I1017" s="83">
        <v>7730437911</v>
      </c>
      <c r="J1017" s="84">
        <v>45860</v>
      </c>
      <c r="K1017" s="74" t="s">
        <v>15</v>
      </c>
      <c r="L1017" s="74" t="s">
        <v>183</v>
      </c>
      <c r="M1017" s="76">
        <v>45801</v>
      </c>
      <c r="N1017" s="76">
        <v>45841</v>
      </c>
      <c r="O1017" s="73">
        <f t="shared" si="94"/>
        <v>6</v>
      </c>
      <c r="P1017" s="73">
        <f>MONTH('RAW DATA'!$J1017)</f>
        <v>7</v>
      </c>
      <c r="Q1017" s="73" t="str">
        <f t="shared" si="95"/>
        <v>ICB</v>
      </c>
      <c r="R1017" s="74" t="str">
        <f t="shared" si="96"/>
        <v>CHINA</v>
      </c>
      <c r="S1017" s="74" t="str">
        <f>IF(OR('RAW DATA'!$D1017="",'RAW DATA'!$C1017='RAW DATA'!$D1017),"NO",IF('RAW DATA'!$C1017&lt;'RAW DATA'!$D1017,"YES","NO"))</f>
        <v>NO</v>
      </c>
      <c r="T1017" s="75" t="str">
        <f>IF('RAW DATA'!$D1017='RAW DATA'!$E1017,"YES","NO")</f>
        <v>NO</v>
      </c>
      <c r="U1017" s="73" t="str">
        <f>IF(('RAW DATA'!$D1017-'RAW DATA'!$M1017)&lt;=5,"YES","NO")</f>
        <v>NO</v>
      </c>
    </row>
    <row r="1018" spans="1:21" x14ac:dyDescent="0.25">
      <c r="A1018" s="89">
        <v>515</v>
      </c>
      <c r="B1018" s="90">
        <v>5547706967</v>
      </c>
      <c r="C1018" s="91">
        <v>45821</v>
      </c>
      <c r="D1018" s="91">
        <v>45813</v>
      </c>
      <c r="E1018" s="91">
        <v>45821</v>
      </c>
      <c r="F1018" s="90">
        <v>253966803</v>
      </c>
      <c r="G1018" s="92">
        <v>234</v>
      </c>
      <c r="H1018" s="101" t="s">
        <v>14</v>
      </c>
      <c r="I1018" s="93">
        <v>7730437911</v>
      </c>
      <c r="J1018" s="94">
        <v>45860</v>
      </c>
      <c r="K1018" s="90" t="s">
        <v>15</v>
      </c>
      <c r="L1018" s="90" t="s">
        <v>183</v>
      </c>
      <c r="M1018" s="91">
        <v>45801</v>
      </c>
      <c r="N1018" s="91">
        <v>45841</v>
      </c>
      <c r="O1018" s="95">
        <f t="shared" si="94"/>
        <v>6</v>
      </c>
      <c r="P1018" s="95">
        <f>MONTH('RAW DATA'!$J1018)</f>
        <v>7</v>
      </c>
      <c r="Q1018" s="95" t="str">
        <f t="shared" si="95"/>
        <v>ICB</v>
      </c>
      <c r="R1018" s="90" t="str">
        <f t="shared" si="96"/>
        <v>CHINA</v>
      </c>
      <c r="S1018" s="90" t="str">
        <f>IF(OR('RAW DATA'!$D1018="",'RAW DATA'!$C1018='RAW DATA'!$D1018),"NO",IF('RAW DATA'!$C1018&lt;'RAW DATA'!$D1018,"YES","NO"))</f>
        <v>NO</v>
      </c>
      <c r="T1018" s="96" t="str">
        <f>IF('RAW DATA'!$D1018='RAW DATA'!$E1018,"YES","NO")</f>
        <v>NO</v>
      </c>
      <c r="U1018" s="95" t="str">
        <f>IF(('RAW DATA'!$D1018-'RAW DATA'!$M1018)&lt;=5,"YES","NO")</f>
        <v>NO</v>
      </c>
    </row>
    <row r="1019" spans="1:21" x14ac:dyDescent="0.25">
      <c r="A1019" s="77">
        <v>515</v>
      </c>
      <c r="B1019" s="74">
        <v>5547729108</v>
      </c>
      <c r="C1019" s="76">
        <v>45831</v>
      </c>
      <c r="D1019" s="76">
        <v>45823</v>
      </c>
      <c r="E1019" s="76">
        <v>45831</v>
      </c>
      <c r="F1019" s="74">
        <v>253966803</v>
      </c>
      <c r="G1019" s="82">
        <v>463</v>
      </c>
      <c r="H1019" s="102" t="s">
        <v>14</v>
      </c>
      <c r="I1019" s="83">
        <v>7730437911</v>
      </c>
      <c r="J1019" s="84">
        <v>45860</v>
      </c>
      <c r="K1019" s="74" t="s">
        <v>15</v>
      </c>
      <c r="L1019" s="74" t="s">
        <v>183</v>
      </c>
      <c r="M1019" s="76">
        <v>45802</v>
      </c>
      <c r="N1019" s="76">
        <v>45841</v>
      </c>
      <c r="O1019" s="73">
        <f t="shared" si="94"/>
        <v>6</v>
      </c>
      <c r="P1019" s="73">
        <f>MONTH('RAW DATA'!$J1019)</f>
        <v>7</v>
      </c>
      <c r="Q1019" s="73" t="str">
        <f t="shared" si="95"/>
        <v>ICB</v>
      </c>
      <c r="R1019" s="74" t="str">
        <f t="shared" si="96"/>
        <v>CHINA</v>
      </c>
      <c r="S1019" s="74" t="str">
        <f>IF(OR('RAW DATA'!$D1019="",'RAW DATA'!$C1019='RAW DATA'!$D1019),"NO",IF('RAW DATA'!$C1019&lt;'RAW DATA'!$D1019,"YES","NO"))</f>
        <v>NO</v>
      </c>
      <c r="T1019" s="75" t="str">
        <f>IF('RAW DATA'!$D1019='RAW DATA'!$E1019,"YES","NO")</f>
        <v>NO</v>
      </c>
      <c r="U1019" s="73" t="str">
        <f>IF(('RAW DATA'!$D1019-'RAW DATA'!$M1019)&lt;=5,"YES","NO")</f>
        <v>NO</v>
      </c>
    </row>
    <row r="1020" spans="1:21" x14ac:dyDescent="0.25">
      <c r="A1020" s="89">
        <v>515</v>
      </c>
      <c r="B1020" s="90">
        <v>5547729109</v>
      </c>
      <c r="C1020" s="91">
        <v>45831</v>
      </c>
      <c r="D1020" s="91">
        <v>45823</v>
      </c>
      <c r="E1020" s="91">
        <v>45831</v>
      </c>
      <c r="F1020" s="90">
        <v>253966803</v>
      </c>
      <c r="G1020" s="92">
        <v>229</v>
      </c>
      <c r="H1020" s="101" t="s">
        <v>14</v>
      </c>
      <c r="I1020" s="93">
        <v>7730437911</v>
      </c>
      <c r="J1020" s="94">
        <v>45860</v>
      </c>
      <c r="K1020" s="90" t="s">
        <v>15</v>
      </c>
      <c r="L1020" s="90" t="s">
        <v>183</v>
      </c>
      <c r="M1020" s="91">
        <v>45802</v>
      </c>
      <c r="N1020" s="91">
        <v>45841</v>
      </c>
      <c r="O1020" s="95">
        <f t="shared" si="94"/>
        <v>6</v>
      </c>
      <c r="P1020" s="95">
        <f>MONTH('RAW DATA'!$J1020)</f>
        <v>7</v>
      </c>
      <c r="Q1020" s="95" t="str">
        <f t="shared" si="95"/>
        <v>ICB</v>
      </c>
      <c r="R1020" s="90" t="str">
        <f t="shared" si="96"/>
        <v>CHINA</v>
      </c>
      <c r="S1020" s="90" t="str">
        <f>IF(OR('RAW DATA'!$D1020="",'RAW DATA'!$C1020='RAW DATA'!$D1020),"NO",IF('RAW DATA'!$C1020&lt;'RAW DATA'!$D1020,"YES","NO"))</f>
        <v>NO</v>
      </c>
      <c r="T1020" s="96" t="str">
        <f>IF('RAW DATA'!$D1020='RAW DATA'!$E1020,"YES","NO")</f>
        <v>NO</v>
      </c>
      <c r="U1020" s="95" t="str">
        <f>IF(('RAW DATA'!$D1020-'RAW DATA'!$M1020)&lt;=5,"YES","NO")</f>
        <v>NO</v>
      </c>
    </row>
    <row r="1021" spans="1:21" x14ac:dyDescent="0.25">
      <c r="A1021" s="77">
        <v>515</v>
      </c>
      <c r="B1021" s="74">
        <v>5547706383</v>
      </c>
      <c r="C1021" s="76">
        <v>45821</v>
      </c>
      <c r="D1021" s="76">
        <v>45812</v>
      </c>
      <c r="E1021" s="76">
        <v>45821</v>
      </c>
      <c r="F1021" s="74">
        <v>253153542</v>
      </c>
      <c r="G1021" s="82">
        <v>148</v>
      </c>
      <c r="H1021" s="102" t="s">
        <v>14</v>
      </c>
      <c r="I1021" s="83">
        <v>7730437911</v>
      </c>
      <c r="J1021" s="84">
        <v>45860</v>
      </c>
      <c r="K1021" s="74" t="s">
        <v>15</v>
      </c>
      <c r="L1021" s="74" t="s">
        <v>183</v>
      </c>
      <c r="M1021" s="76">
        <v>45809</v>
      </c>
      <c r="N1021" s="76">
        <v>45843</v>
      </c>
      <c r="O1021" s="73">
        <f t="shared" si="94"/>
        <v>6</v>
      </c>
      <c r="P1021" s="73">
        <f>MONTH('RAW DATA'!$J1021)</f>
        <v>7</v>
      </c>
      <c r="Q1021" s="73" t="str">
        <f t="shared" si="95"/>
        <v>ICB</v>
      </c>
      <c r="R1021" s="74" t="str">
        <f t="shared" si="96"/>
        <v>CHINA</v>
      </c>
      <c r="S1021" s="74" t="str">
        <f>IF(OR('RAW DATA'!$D1021="",'RAW DATA'!$C1021='RAW DATA'!$D1021),"NO",IF('RAW DATA'!$C1021&lt;'RAW DATA'!$D1021,"YES","NO"))</f>
        <v>NO</v>
      </c>
      <c r="T1021" s="75" t="str">
        <f>IF('RAW DATA'!$D1021='RAW DATA'!$E1021,"YES","NO")</f>
        <v>NO</v>
      </c>
      <c r="U1021" s="73" t="str">
        <f>IF(('RAW DATA'!$D1021-'RAW DATA'!$M1021)&lt;=5,"YES","NO")</f>
        <v>YES</v>
      </c>
    </row>
    <row r="1022" spans="1:21" x14ac:dyDescent="0.25">
      <c r="A1022" s="89">
        <v>71</v>
      </c>
      <c r="B1022" s="90">
        <v>5282987879</v>
      </c>
      <c r="C1022" s="91">
        <v>45819</v>
      </c>
      <c r="D1022" s="91">
        <v>45809</v>
      </c>
      <c r="E1022" s="91">
        <v>45819</v>
      </c>
      <c r="F1022" s="90">
        <v>253111110</v>
      </c>
      <c r="G1022" s="92">
        <v>452</v>
      </c>
      <c r="H1022" s="101" t="s">
        <v>14</v>
      </c>
      <c r="I1022" s="93">
        <v>7730437911</v>
      </c>
      <c r="J1022" s="94">
        <v>45860</v>
      </c>
      <c r="K1022" s="90" t="s">
        <v>15</v>
      </c>
      <c r="L1022" s="90" t="s">
        <v>183</v>
      </c>
      <c r="M1022" s="91">
        <v>45806.125</v>
      </c>
      <c r="N1022" s="91">
        <v>45843.875</v>
      </c>
      <c r="O1022" s="95">
        <f t="shared" si="94"/>
        <v>6</v>
      </c>
      <c r="P1022" s="95">
        <f>MONTH('RAW DATA'!$J1022)</f>
        <v>7</v>
      </c>
      <c r="Q1022" s="95" t="str">
        <f t="shared" si="95"/>
        <v>ICB</v>
      </c>
      <c r="R1022" s="90" t="str">
        <f t="shared" si="96"/>
        <v>CHINA</v>
      </c>
      <c r="S1022" s="90" t="str">
        <f>IF(OR('RAW DATA'!$D1022="",'RAW DATA'!$C1022='RAW DATA'!$D1022),"NO",IF('RAW DATA'!$C1022&lt;'RAW DATA'!$D1022,"YES","NO"))</f>
        <v>NO</v>
      </c>
      <c r="T1022" s="96" t="str">
        <f>IF('RAW DATA'!$D1022='RAW DATA'!$E1022,"YES","NO")</f>
        <v>NO</v>
      </c>
      <c r="U1022" s="95" t="str">
        <f>IF(('RAW DATA'!$D1022-'RAW DATA'!$M1022)&lt;=5,"YES","NO")</f>
        <v>YES</v>
      </c>
    </row>
    <row r="1023" spans="1:21" x14ac:dyDescent="0.25">
      <c r="A1023" s="77">
        <v>71</v>
      </c>
      <c r="B1023" s="74">
        <v>5282987880</v>
      </c>
      <c r="C1023" s="76">
        <v>45819</v>
      </c>
      <c r="D1023" s="76">
        <v>45809</v>
      </c>
      <c r="E1023" s="76">
        <v>45819</v>
      </c>
      <c r="F1023" s="74">
        <v>253111110</v>
      </c>
      <c r="G1023" s="82">
        <v>4454</v>
      </c>
      <c r="H1023" s="102" t="s">
        <v>14</v>
      </c>
      <c r="I1023" s="83">
        <v>7730437911</v>
      </c>
      <c r="J1023" s="84">
        <v>45860</v>
      </c>
      <c r="K1023" s="74" t="s">
        <v>15</v>
      </c>
      <c r="L1023" s="74" t="s">
        <v>183</v>
      </c>
      <c r="M1023" s="76">
        <v>45806.125</v>
      </c>
      <c r="N1023" s="76">
        <v>45843.875</v>
      </c>
      <c r="O1023" s="73">
        <f t="shared" si="94"/>
        <v>6</v>
      </c>
      <c r="P1023" s="73">
        <f>MONTH('RAW DATA'!$J1023)</f>
        <v>7</v>
      </c>
      <c r="Q1023" s="73" t="str">
        <f t="shared" si="95"/>
        <v>ICB</v>
      </c>
      <c r="R1023" s="74" t="str">
        <f t="shared" si="96"/>
        <v>CHINA</v>
      </c>
      <c r="S1023" s="74" t="str">
        <f>IF(OR('RAW DATA'!$D1023="",'RAW DATA'!$C1023='RAW DATA'!$D1023),"NO",IF('RAW DATA'!$C1023&lt;'RAW DATA'!$D1023,"YES","NO"))</f>
        <v>NO</v>
      </c>
      <c r="T1023" s="75" t="str">
        <f>IF('RAW DATA'!$D1023='RAW DATA'!$E1023,"YES","NO")</f>
        <v>NO</v>
      </c>
      <c r="U1023" s="73" t="str">
        <f>IF(('RAW DATA'!$D1023-'RAW DATA'!$M1023)&lt;=5,"YES","NO")</f>
        <v>YES</v>
      </c>
    </row>
    <row r="1024" spans="1:21" x14ac:dyDescent="0.25">
      <c r="A1024" s="89">
        <v>71</v>
      </c>
      <c r="B1024" s="90">
        <v>5282987882</v>
      </c>
      <c r="C1024" s="91">
        <v>45819</v>
      </c>
      <c r="D1024" s="91">
        <v>45809</v>
      </c>
      <c r="E1024" s="91">
        <v>45819</v>
      </c>
      <c r="F1024" s="90">
        <v>253111110</v>
      </c>
      <c r="G1024" s="92">
        <v>309</v>
      </c>
      <c r="H1024" s="101" t="s">
        <v>14</v>
      </c>
      <c r="I1024" s="93">
        <v>7730437911</v>
      </c>
      <c r="J1024" s="94">
        <v>45860</v>
      </c>
      <c r="K1024" s="90" t="s">
        <v>15</v>
      </c>
      <c r="L1024" s="90" t="s">
        <v>183</v>
      </c>
      <c r="M1024" s="91">
        <v>45806.125</v>
      </c>
      <c r="N1024" s="91">
        <v>45843.875</v>
      </c>
      <c r="O1024" s="95">
        <f t="shared" si="94"/>
        <v>6</v>
      </c>
      <c r="P1024" s="95">
        <f>MONTH('RAW DATA'!$J1024)</f>
        <v>7</v>
      </c>
      <c r="Q1024" s="95" t="str">
        <f t="shared" si="95"/>
        <v>ICB</v>
      </c>
      <c r="R1024" s="90" t="str">
        <f t="shared" si="96"/>
        <v>CHINA</v>
      </c>
      <c r="S1024" s="90" t="str">
        <f>IF(OR('RAW DATA'!$D1024="",'RAW DATA'!$C1024='RAW DATA'!$D1024),"NO",IF('RAW DATA'!$C1024&lt;'RAW DATA'!$D1024,"YES","NO"))</f>
        <v>NO</v>
      </c>
      <c r="T1024" s="96" t="str">
        <f>IF('RAW DATA'!$D1024='RAW DATA'!$E1024,"YES","NO")</f>
        <v>NO</v>
      </c>
      <c r="U1024" s="95" t="str">
        <f>IF(('RAW DATA'!$D1024-'RAW DATA'!$M1024)&lt;=5,"YES","NO")</f>
        <v>YES</v>
      </c>
    </row>
    <row r="1025" spans="1:21" x14ac:dyDescent="0.25">
      <c r="A1025" s="77">
        <v>515</v>
      </c>
      <c r="B1025" s="74">
        <v>5547702749</v>
      </c>
      <c r="C1025" s="76">
        <v>45821</v>
      </c>
      <c r="D1025" s="76">
        <v>45811</v>
      </c>
      <c r="E1025" s="76">
        <v>45821</v>
      </c>
      <c r="F1025" s="74">
        <v>254281063</v>
      </c>
      <c r="G1025" s="82">
        <v>334</v>
      </c>
      <c r="H1025" s="102" t="s">
        <v>14</v>
      </c>
      <c r="I1025" s="83">
        <v>7730437911</v>
      </c>
      <c r="J1025" s="84">
        <v>45860</v>
      </c>
      <c r="K1025" s="74" t="s">
        <v>15</v>
      </c>
      <c r="L1025" s="74" t="s">
        <v>183</v>
      </c>
      <c r="M1025" s="76">
        <v>45807</v>
      </c>
      <c r="N1025" s="76">
        <v>45847</v>
      </c>
      <c r="O1025" s="73">
        <f t="shared" si="94"/>
        <v>6</v>
      </c>
      <c r="P1025" s="73">
        <f>MONTH('RAW DATA'!$J1025)</f>
        <v>7</v>
      </c>
      <c r="Q1025" s="73" t="str">
        <f t="shared" si="95"/>
        <v>ICB</v>
      </c>
      <c r="R1025" s="74" t="str">
        <f t="shared" si="96"/>
        <v>CHINA</v>
      </c>
      <c r="S1025" s="74" t="str">
        <f>IF(OR('RAW DATA'!$D1025="",'RAW DATA'!$C1025='RAW DATA'!$D1025),"NO",IF('RAW DATA'!$C1025&lt;'RAW DATA'!$D1025,"YES","NO"))</f>
        <v>NO</v>
      </c>
      <c r="T1025" s="75" t="str">
        <f>IF('RAW DATA'!$D1025='RAW DATA'!$E1025,"YES","NO")</f>
        <v>NO</v>
      </c>
      <c r="U1025" s="73" t="str">
        <f>IF(('RAW DATA'!$D1025-'RAW DATA'!$M1025)&lt;=5,"YES","NO")</f>
        <v>YES</v>
      </c>
    </row>
    <row r="1026" spans="1:21" x14ac:dyDescent="0.25">
      <c r="A1026" s="89">
        <v>515</v>
      </c>
      <c r="B1026" s="90">
        <v>5547755982</v>
      </c>
      <c r="C1026" s="91">
        <v>45833</v>
      </c>
      <c r="D1026" s="91">
        <v>45833</v>
      </c>
      <c r="E1026" s="91">
        <v>45833</v>
      </c>
      <c r="F1026" s="90">
        <v>253152650</v>
      </c>
      <c r="G1026" s="92">
        <v>15713</v>
      </c>
      <c r="H1026" s="101" t="s">
        <v>14</v>
      </c>
      <c r="I1026" s="93">
        <v>7730437911</v>
      </c>
      <c r="J1026" s="94">
        <v>45860</v>
      </c>
      <c r="K1026" s="90" t="s">
        <v>15</v>
      </c>
      <c r="L1026" s="90" t="s">
        <v>183</v>
      </c>
      <c r="M1026" s="91">
        <v>45815</v>
      </c>
      <c r="N1026" s="91">
        <v>45847</v>
      </c>
      <c r="O1026" s="95">
        <f t="shared" si="94"/>
        <v>6</v>
      </c>
      <c r="P1026" s="95">
        <f>MONTH('RAW DATA'!$J1026)</f>
        <v>7</v>
      </c>
      <c r="Q1026" s="95" t="str">
        <f t="shared" si="95"/>
        <v>ICB</v>
      </c>
      <c r="R1026" s="90" t="str">
        <f t="shared" si="96"/>
        <v>CHINA</v>
      </c>
      <c r="S1026" s="90" t="str">
        <f>IF(OR('RAW DATA'!$D1026="",'RAW DATA'!$C1026='RAW DATA'!$D1026),"NO",IF('RAW DATA'!$C1026&lt;'RAW DATA'!$D1026,"YES","NO"))</f>
        <v>NO</v>
      </c>
      <c r="T1026" s="96" t="str">
        <f>IF('RAW DATA'!$D1026='RAW DATA'!$E1026,"YES","NO")</f>
        <v>YES</v>
      </c>
      <c r="U1026" s="95" t="str">
        <f>IF(('RAW DATA'!$D1026-'RAW DATA'!$M1026)&lt;=5,"YES","NO")</f>
        <v>NO</v>
      </c>
    </row>
    <row r="1027" spans="1:21" x14ac:dyDescent="0.25">
      <c r="A1027" s="77">
        <v>1591</v>
      </c>
      <c r="B1027" s="74">
        <v>5612334297</v>
      </c>
      <c r="C1027" s="76">
        <v>45821</v>
      </c>
      <c r="D1027" s="76">
        <v>45818</v>
      </c>
      <c r="E1027" s="76">
        <v>45821</v>
      </c>
      <c r="F1027" s="74">
        <v>253633287</v>
      </c>
      <c r="G1027" s="82">
        <v>4304</v>
      </c>
      <c r="H1027" s="102" t="s">
        <v>14</v>
      </c>
      <c r="I1027" s="83">
        <v>7730437911</v>
      </c>
      <c r="J1027" s="84">
        <v>45860</v>
      </c>
      <c r="K1027" s="74" t="s">
        <v>15</v>
      </c>
      <c r="L1027" s="74" t="s">
        <v>183</v>
      </c>
      <c r="M1027" s="76">
        <v>45814</v>
      </c>
      <c r="N1027" s="76">
        <v>45847</v>
      </c>
      <c r="O1027" s="73">
        <f t="shared" si="94"/>
        <v>6</v>
      </c>
      <c r="P1027" s="73">
        <f>MONTH('RAW DATA'!$J1027)</f>
        <v>7</v>
      </c>
      <c r="Q1027" s="73" t="str">
        <f t="shared" si="95"/>
        <v>ICB</v>
      </c>
      <c r="R1027" s="74" t="str">
        <f t="shared" si="96"/>
        <v>CHINA</v>
      </c>
      <c r="S1027" s="74" t="str">
        <f>IF(OR('RAW DATA'!$D1027="",'RAW DATA'!$C1027='RAW DATA'!$D1027),"NO",IF('RAW DATA'!$C1027&lt;'RAW DATA'!$D1027,"YES","NO"))</f>
        <v>NO</v>
      </c>
      <c r="T1027" s="75" t="str">
        <f>IF('RAW DATA'!$D1027='RAW DATA'!$E1027,"YES","NO")</f>
        <v>NO</v>
      </c>
      <c r="U1027" s="73" t="str">
        <f>IF(('RAW DATA'!$D1027-'RAW DATA'!$M1027)&lt;=5,"YES","NO")</f>
        <v>YES</v>
      </c>
    </row>
    <row r="1028" spans="1:21" x14ac:dyDescent="0.25">
      <c r="A1028" s="89">
        <v>1591</v>
      </c>
      <c r="B1028" s="90">
        <v>5612334298</v>
      </c>
      <c r="C1028" s="91">
        <v>45821</v>
      </c>
      <c r="D1028" s="91">
        <v>45818</v>
      </c>
      <c r="E1028" s="91">
        <v>45821</v>
      </c>
      <c r="F1028" s="90">
        <v>253633287</v>
      </c>
      <c r="G1028" s="92">
        <v>6646</v>
      </c>
      <c r="H1028" s="101" t="s">
        <v>14</v>
      </c>
      <c r="I1028" s="93">
        <v>7730437911</v>
      </c>
      <c r="J1028" s="94">
        <v>45860</v>
      </c>
      <c r="K1028" s="90" t="s">
        <v>15</v>
      </c>
      <c r="L1028" s="90" t="s">
        <v>183</v>
      </c>
      <c r="M1028" s="91">
        <v>45814</v>
      </c>
      <c r="N1028" s="91">
        <v>45847</v>
      </c>
      <c r="O1028" s="95">
        <f t="shared" si="94"/>
        <v>6</v>
      </c>
      <c r="P1028" s="95">
        <f>MONTH('RAW DATA'!$J1028)</f>
        <v>7</v>
      </c>
      <c r="Q1028" s="95" t="str">
        <f t="shared" si="95"/>
        <v>ICB</v>
      </c>
      <c r="R1028" s="90" t="str">
        <f t="shared" si="96"/>
        <v>CHINA</v>
      </c>
      <c r="S1028" s="90" t="str">
        <f>IF(OR('RAW DATA'!$D1028="",'RAW DATA'!$C1028='RAW DATA'!$D1028),"NO",IF('RAW DATA'!$C1028&lt;'RAW DATA'!$D1028,"YES","NO"))</f>
        <v>NO</v>
      </c>
      <c r="T1028" s="96" t="str">
        <f>IF('RAW DATA'!$D1028='RAW DATA'!$E1028,"YES","NO")</f>
        <v>NO</v>
      </c>
      <c r="U1028" s="95" t="str">
        <f>IF(('RAW DATA'!$D1028-'RAW DATA'!$M1028)&lt;=5,"YES","NO")</f>
        <v>YES</v>
      </c>
    </row>
    <row r="1029" spans="1:21" x14ac:dyDescent="0.25">
      <c r="A1029" s="77">
        <v>1591</v>
      </c>
      <c r="B1029" s="74">
        <v>5612334299</v>
      </c>
      <c r="C1029" s="76">
        <v>45821</v>
      </c>
      <c r="D1029" s="76">
        <v>45818</v>
      </c>
      <c r="E1029" s="76">
        <v>45821</v>
      </c>
      <c r="F1029" s="74">
        <v>253633287</v>
      </c>
      <c r="G1029" s="82">
        <v>2006</v>
      </c>
      <c r="H1029" s="102" t="s">
        <v>14</v>
      </c>
      <c r="I1029" s="83">
        <v>7730437911</v>
      </c>
      <c r="J1029" s="84">
        <v>45860</v>
      </c>
      <c r="K1029" s="74" t="s">
        <v>15</v>
      </c>
      <c r="L1029" s="74" t="s">
        <v>183</v>
      </c>
      <c r="M1029" s="76">
        <v>45814</v>
      </c>
      <c r="N1029" s="76">
        <v>45847</v>
      </c>
      <c r="O1029" s="73">
        <f t="shared" si="94"/>
        <v>6</v>
      </c>
      <c r="P1029" s="73">
        <f>MONTH('RAW DATA'!$J1029)</f>
        <v>7</v>
      </c>
      <c r="Q1029" s="73" t="str">
        <f t="shared" si="95"/>
        <v>ICB</v>
      </c>
      <c r="R1029" s="74" t="str">
        <f t="shared" si="96"/>
        <v>CHINA</v>
      </c>
      <c r="S1029" s="74" t="str">
        <f>IF(OR('RAW DATA'!$D1029="",'RAW DATA'!$C1029='RAW DATA'!$D1029),"NO",IF('RAW DATA'!$C1029&lt;'RAW DATA'!$D1029,"YES","NO"))</f>
        <v>NO</v>
      </c>
      <c r="T1029" s="75" t="str">
        <f>IF('RAW DATA'!$D1029='RAW DATA'!$E1029,"YES","NO")</f>
        <v>NO</v>
      </c>
      <c r="U1029" s="73" t="str">
        <f>IF(('RAW DATA'!$D1029-'RAW DATA'!$M1029)&lt;=5,"YES","NO")</f>
        <v>YES</v>
      </c>
    </row>
    <row r="1030" spans="1:21" x14ac:dyDescent="0.25">
      <c r="A1030" s="89">
        <v>1591</v>
      </c>
      <c r="B1030" s="90">
        <v>5612334300</v>
      </c>
      <c r="C1030" s="91">
        <v>45821</v>
      </c>
      <c r="D1030" s="91">
        <v>45818</v>
      </c>
      <c r="E1030" s="91">
        <v>45821</v>
      </c>
      <c r="F1030" s="90">
        <v>253633287</v>
      </c>
      <c r="G1030" s="92">
        <v>2178</v>
      </c>
      <c r="H1030" s="101" t="s">
        <v>14</v>
      </c>
      <c r="I1030" s="93">
        <v>7730437911</v>
      </c>
      <c r="J1030" s="94">
        <v>45860</v>
      </c>
      <c r="K1030" s="90" t="s">
        <v>15</v>
      </c>
      <c r="L1030" s="90" t="s">
        <v>183</v>
      </c>
      <c r="M1030" s="91">
        <v>45814</v>
      </c>
      <c r="N1030" s="91">
        <v>45847</v>
      </c>
      <c r="O1030" s="95">
        <f t="shared" si="94"/>
        <v>6</v>
      </c>
      <c r="P1030" s="95">
        <f>MONTH('RAW DATA'!$J1030)</f>
        <v>7</v>
      </c>
      <c r="Q1030" s="95" t="str">
        <f t="shared" si="95"/>
        <v>ICB</v>
      </c>
      <c r="R1030" s="90" t="str">
        <f t="shared" si="96"/>
        <v>CHINA</v>
      </c>
      <c r="S1030" s="90" t="str">
        <f>IF(OR('RAW DATA'!$D1030="",'RAW DATA'!$C1030='RAW DATA'!$D1030),"NO",IF('RAW DATA'!$C1030&lt;'RAW DATA'!$D1030,"YES","NO"))</f>
        <v>NO</v>
      </c>
      <c r="T1030" s="96" t="str">
        <f>IF('RAW DATA'!$D1030='RAW DATA'!$E1030,"YES","NO")</f>
        <v>NO</v>
      </c>
      <c r="U1030" s="95" t="str">
        <f>IF(('RAW DATA'!$D1030-'RAW DATA'!$M1030)&lt;=5,"YES","NO")</f>
        <v>YES</v>
      </c>
    </row>
    <row r="1031" spans="1:21" x14ac:dyDescent="0.25">
      <c r="A1031" s="77">
        <v>1591</v>
      </c>
      <c r="B1031" s="74">
        <v>5612334802</v>
      </c>
      <c r="C1031" s="76">
        <v>45821</v>
      </c>
      <c r="D1031" s="76">
        <v>45819</v>
      </c>
      <c r="E1031" s="76">
        <v>45821</v>
      </c>
      <c r="F1031" s="74">
        <v>253633287</v>
      </c>
      <c r="G1031" s="82">
        <v>1392</v>
      </c>
      <c r="H1031" s="102" t="s">
        <v>14</v>
      </c>
      <c r="I1031" s="83">
        <v>7730437911</v>
      </c>
      <c r="J1031" s="84">
        <v>45860</v>
      </c>
      <c r="K1031" s="74" t="s">
        <v>15</v>
      </c>
      <c r="L1031" s="74" t="s">
        <v>183</v>
      </c>
      <c r="M1031" s="76">
        <v>45814</v>
      </c>
      <c r="N1031" s="76">
        <v>45847</v>
      </c>
      <c r="O1031" s="73">
        <f t="shared" si="94"/>
        <v>6</v>
      </c>
      <c r="P1031" s="73">
        <f>MONTH('RAW DATA'!$J1031)</f>
        <v>7</v>
      </c>
      <c r="Q1031" s="73" t="str">
        <f t="shared" si="95"/>
        <v>ICB</v>
      </c>
      <c r="R1031" s="74" t="str">
        <f t="shared" si="96"/>
        <v>CHINA</v>
      </c>
      <c r="S1031" s="74" t="str">
        <f>IF(OR('RAW DATA'!$D1031="",'RAW DATA'!$C1031='RAW DATA'!$D1031),"NO",IF('RAW DATA'!$C1031&lt;'RAW DATA'!$D1031,"YES","NO"))</f>
        <v>NO</v>
      </c>
      <c r="T1031" s="75" t="str">
        <f>IF('RAW DATA'!$D1031='RAW DATA'!$E1031,"YES","NO")</f>
        <v>NO</v>
      </c>
      <c r="U1031" s="73" t="str">
        <f>IF(('RAW DATA'!$D1031-'RAW DATA'!$M1031)&lt;=5,"YES","NO")</f>
        <v>YES</v>
      </c>
    </row>
    <row r="1032" spans="1:21" x14ac:dyDescent="0.25">
      <c r="A1032" s="89">
        <v>1591</v>
      </c>
      <c r="B1032" s="90">
        <v>5612371164</v>
      </c>
      <c r="C1032" s="91">
        <v>45840</v>
      </c>
      <c r="D1032" s="91">
        <v>45840</v>
      </c>
      <c r="E1032" s="91">
        <v>45840</v>
      </c>
      <c r="F1032" s="90">
        <v>253633287</v>
      </c>
      <c r="G1032" s="92">
        <v>1845</v>
      </c>
      <c r="H1032" s="101" t="s">
        <v>14</v>
      </c>
      <c r="I1032" s="93">
        <v>7730437911</v>
      </c>
      <c r="J1032" s="94">
        <v>45860</v>
      </c>
      <c r="K1032" s="90" t="s">
        <v>15</v>
      </c>
      <c r="L1032" s="90" t="s">
        <v>183</v>
      </c>
      <c r="M1032" s="91">
        <v>45814</v>
      </c>
      <c r="N1032" s="91">
        <v>45847</v>
      </c>
      <c r="O1032" s="95">
        <f t="shared" si="94"/>
        <v>7</v>
      </c>
      <c r="P1032" s="95">
        <f>MONTH('RAW DATA'!$J1032)</f>
        <v>7</v>
      </c>
      <c r="Q1032" s="95" t="str">
        <f t="shared" si="95"/>
        <v>ICB</v>
      </c>
      <c r="R1032" s="90" t="str">
        <f t="shared" si="96"/>
        <v>CHINA</v>
      </c>
      <c r="S1032" s="90" t="str">
        <f>IF(OR('RAW DATA'!$D1032="",'RAW DATA'!$C1032='RAW DATA'!$D1032),"NO",IF('RAW DATA'!$C1032&lt;'RAW DATA'!$D1032,"YES","NO"))</f>
        <v>NO</v>
      </c>
      <c r="T1032" s="96" t="str">
        <f>IF('RAW DATA'!$D1032='RAW DATA'!$E1032,"YES","NO")</f>
        <v>YES</v>
      </c>
      <c r="U1032" s="95" t="str">
        <f>IF(('RAW DATA'!$D1032-'RAW DATA'!$M1032)&lt;=5,"YES","NO")</f>
        <v>NO</v>
      </c>
    </row>
    <row r="1033" spans="1:21" x14ac:dyDescent="0.25">
      <c r="A1033" s="77">
        <v>1591</v>
      </c>
      <c r="B1033" s="74">
        <v>5612371309</v>
      </c>
      <c r="C1033" s="76">
        <v>45840</v>
      </c>
      <c r="D1033" s="76">
        <v>45840</v>
      </c>
      <c r="E1033" s="76">
        <v>45840</v>
      </c>
      <c r="F1033" s="74">
        <v>253633287</v>
      </c>
      <c r="G1033" s="82">
        <v>2784</v>
      </c>
      <c r="H1033" s="102" t="s">
        <v>14</v>
      </c>
      <c r="I1033" s="83">
        <v>7730437911</v>
      </c>
      <c r="J1033" s="84">
        <v>45860</v>
      </c>
      <c r="K1033" s="74" t="s">
        <v>15</v>
      </c>
      <c r="L1033" s="74" t="s">
        <v>183</v>
      </c>
      <c r="M1033" s="76">
        <v>45814</v>
      </c>
      <c r="N1033" s="76">
        <v>45847</v>
      </c>
      <c r="O1033" s="73">
        <f t="shared" si="94"/>
        <v>7</v>
      </c>
      <c r="P1033" s="73">
        <f>MONTH('RAW DATA'!$J1033)</f>
        <v>7</v>
      </c>
      <c r="Q1033" s="73" t="str">
        <f t="shared" si="95"/>
        <v>ICB</v>
      </c>
      <c r="R1033" s="74" t="str">
        <f t="shared" si="96"/>
        <v>CHINA</v>
      </c>
      <c r="S1033" s="74" t="str">
        <f>IF(OR('RAW DATA'!$D1033="",'RAW DATA'!$C1033='RAW DATA'!$D1033),"NO",IF('RAW DATA'!$C1033&lt;'RAW DATA'!$D1033,"YES","NO"))</f>
        <v>NO</v>
      </c>
      <c r="T1033" s="75" t="str">
        <f>IF('RAW DATA'!$D1033='RAW DATA'!$E1033,"YES","NO")</f>
        <v>YES</v>
      </c>
      <c r="U1033" s="73" t="str">
        <f>IF(('RAW DATA'!$D1033-'RAW DATA'!$M1033)&lt;=5,"YES","NO")</f>
        <v>NO</v>
      </c>
    </row>
    <row r="1034" spans="1:21" x14ac:dyDescent="0.25">
      <c r="A1034" s="89">
        <v>1591</v>
      </c>
      <c r="B1034" s="90">
        <v>5612371310</v>
      </c>
      <c r="C1034" s="91">
        <v>45840</v>
      </c>
      <c r="D1034" s="91">
        <v>45840</v>
      </c>
      <c r="E1034" s="91">
        <v>45840</v>
      </c>
      <c r="F1034" s="90">
        <v>253633287</v>
      </c>
      <c r="G1034" s="92">
        <v>1392</v>
      </c>
      <c r="H1034" s="101" t="s">
        <v>14</v>
      </c>
      <c r="I1034" s="93">
        <v>7730437911</v>
      </c>
      <c r="J1034" s="94">
        <v>45860</v>
      </c>
      <c r="K1034" s="90" t="s">
        <v>15</v>
      </c>
      <c r="L1034" s="90" t="s">
        <v>183</v>
      </c>
      <c r="M1034" s="91">
        <v>45814</v>
      </c>
      <c r="N1034" s="91">
        <v>45847</v>
      </c>
      <c r="O1034" s="95">
        <f t="shared" si="94"/>
        <v>7</v>
      </c>
      <c r="P1034" s="95">
        <f>MONTH('RAW DATA'!$J1034)</f>
        <v>7</v>
      </c>
      <c r="Q1034" s="95" t="str">
        <f t="shared" si="95"/>
        <v>ICB</v>
      </c>
      <c r="R1034" s="90" t="str">
        <f t="shared" si="96"/>
        <v>CHINA</v>
      </c>
      <c r="S1034" s="90" t="str">
        <f>IF(OR('RAW DATA'!$D1034="",'RAW DATA'!$C1034='RAW DATA'!$D1034),"NO",IF('RAW DATA'!$C1034&lt;'RAW DATA'!$D1034,"YES","NO"))</f>
        <v>NO</v>
      </c>
      <c r="T1034" s="96" t="str">
        <f>IF('RAW DATA'!$D1034='RAW DATA'!$E1034,"YES","NO")</f>
        <v>YES</v>
      </c>
      <c r="U1034" s="95" t="str">
        <f>IF(('RAW DATA'!$D1034-'RAW DATA'!$M1034)&lt;=5,"YES","NO")</f>
        <v>NO</v>
      </c>
    </row>
    <row r="1035" spans="1:21" x14ac:dyDescent="0.25">
      <c r="A1035" s="77">
        <v>1592</v>
      </c>
      <c r="B1035" s="74">
        <v>5775793652</v>
      </c>
      <c r="C1035" s="76">
        <v>45821</v>
      </c>
      <c r="D1035" s="76">
        <v>45816</v>
      </c>
      <c r="E1035" s="76">
        <v>45821</v>
      </c>
      <c r="F1035" s="74">
        <v>252985520</v>
      </c>
      <c r="G1035" s="82">
        <v>13928</v>
      </c>
      <c r="H1035" s="102" t="s">
        <v>14</v>
      </c>
      <c r="I1035" s="83">
        <v>7730437911</v>
      </c>
      <c r="J1035" s="84">
        <v>45860</v>
      </c>
      <c r="K1035" s="74" t="s">
        <v>15</v>
      </c>
      <c r="L1035" s="74" t="s">
        <v>183</v>
      </c>
      <c r="M1035" s="76">
        <v>45812</v>
      </c>
      <c r="N1035" s="76">
        <v>45847</v>
      </c>
      <c r="O1035" s="73">
        <f t="shared" si="94"/>
        <v>6</v>
      </c>
      <c r="P1035" s="73">
        <f>MONTH('RAW DATA'!$J1035)</f>
        <v>7</v>
      </c>
      <c r="Q1035" s="73" t="str">
        <f t="shared" si="95"/>
        <v>ICB</v>
      </c>
      <c r="R1035" s="74" t="str">
        <f t="shared" si="96"/>
        <v>CHINA</v>
      </c>
      <c r="S1035" s="74" t="str">
        <f>IF(OR('RAW DATA'!$D1035="",'RAW DATA'!$C1035='RAW DATA'!$D1035),"NO",IF('RAW DATA'!$C1035&lt;'RAW DATA'!$D1035,"YES","NO"))</f>
        <v>NO</v>
      </c>
      <c r="T1035" s="75" t="str">
        <f>IF('RAW DATA'!$D1035='RAW DATA'!$E1035,"YES","NO")</f>
        <v>NO</v>
      </c>
      <c r="U1035" s="73" t="str">
        <f>IF(('RAW DATA'!$D1035-'RAW DATA'!$M1035)&lt;=5,"YES","NO")</f>
        <v>YES</v>
      </c>
    </row>
    <row r="1036" spans="1:21" x14ac:dyDescent="0.25">
      <c r="A1036" s="89">
        <v>71</v>
      </c>
      <c r="B1036" s="90">
        <v>5282987876</v>
      </c>
      <c r="C1036" s="91">
        <v>45819</v>
      </c>
      <c r="D1036" s="91">
        <v>45809</v>
      </c>
      <c r="E1036" s="91">
        <v>45819</v>
      </c>
      <c r="F1036" s="90">
        <v>252533243</v>
      </c>
      <c r="G1036" s="92">
        <v>534</v>
      </c>
      <c r="H1036" s="101" t="s">
        <v>14</v>
      </c>
      <c r="I1036" s="93">
        <v>7730437911</v>
      </c>
      <c r="J1036" s="94">
        <v>45860</v>
      </c>
      <c r="K1036" s="90" t="s">
        <v>15</v>
      </c>
      <c r="L1036" s="90" t="s">
        <v>183</v>
      </c>
      <c r="M1036" s="91">
        <v>45806.125</v>
      </c>
      <c r="N1036" s="91">
        <v>45847.5</v>
      </c>
      <c r="O1036" s="95">
        <f t="shared" si="94"/>
        <v>6</v>
      </c>
      <c r="P1036" s="95">
        <f>MONTH('RAW DATA'!$J1036)</f>
        <v>7</v>
      </c>
      <c r="Q1036" s="95" t="str">
        <f t="shared" si="95"/>
        <v>ICB</v>
      </c>
      <c r="R1036" s="90" t="str">
        <f t="shared" si="96"/>
        <v>CHINA</v>
      </c>
      <c r="S1036" s="90" t="str">
        <f>IF(OR('RAW DATA'!$D1036="",'RAW DATA'!$C1036='RAW DATA'!$D1036),"NO",IF('RAW DATA'!$C1036&lt;'RAW DATA'!$D1036,"YES","NO"))</f>
        <v>NO</v>
      </c>
      <c r="T1036" s="96" t="str">
        <f>IF('RAW DATA'!$D1036='RAW DATA'!$E1036,"YES","NO")</f>
        <v>NO</v>
      </c>
      <c r="U1036" s="95" t="str">
        <f>IF(('RAW DATA'!$D1036-'RAW DATA'!$M1036)&lt;=5,"YES","NO")</f>
        <v>YES</v>
      </c>
    </row>
    <row r="1037" spans="1:21" x14ac:dyDescent="0.25">
      <c r="A1037" s="77">
        <v>71</v>
      </c>
      <c r="B1037" s="74">
        <v>5283000523</v>
      </c>
      <c r="C1037" s="76">
        <v>45819</v>
      </c>
      <c r="D1037" s="76">
        <v>45814</v>
      </c>
      <c r="E1037" s="76">
        <v>45819</v>
      </c>
      <c r="F1037" s="74">
        <v>252988265</v>
      </c>
      <c r="G1037" s="82">
        <v>3808</v>
      </c>
      <c r="H1037" s="102" t="s">
        <v>14</v>
      </c>
      <c r="I1037" s="83">
        <v>7730437911</v>
      </c>
      <c r="J1037" s="84">
        <v>45860</v>
      </c>
      <c r="K1037" s="74" t="s">
        <v>15</v>
      </c>
      <c r="L1037" s="74" t="s">
        <v>183</v>
      </c>
      <c r="M1037" s="76">
        <v>45812.645833333336</v>
      </c>
      <c r="N1037" s="76">
        <v>45847.75</v>
      </c>
      <c r="O1037" s="73">
        <f t="shared" si="94"/>
        <v>6</v>
      </c>
      <c r="P1037" s="73">
        <f>MONTH('RAW DATA'!$J1037)</f>
        <v>7</v>
      </c>
      <c r="Q1037" s="73" t="str">
        <f t="shared" si="95"/>
        <v>ICB</v>
      </c>
      <c r="R1037" s="74" t="str">
        <f t="shared" si="96"/>
        <v>CHINA</v>
      </c>
      <c r="S1037" s="74" t="str">
        <f>IF(OR('RAW DATA'!$D1037="",'RAW DATA'!$C1037='RAW DATA'!$D1037),"NO",IF('RAW DATA'!$C1037&lt;'RAW DATA'!$D1037,"YES","NO"))</f>
        <v>NO</v>
      </c>
      <c r="T1037" s="75" t="str">
        <f>IF('RAW DATA'!$D1037='RAW DATA'!$E1037,"YES","NO")</f>
        <v>NO</v>
      </c>
      <c r="U1037" s="73" t="str">
        <f>IF(('RAW DATA'!$D1037-'RAW DATA'!$M1037)&lt;=5,"YES","NO")</f>
        <v>YES</v>
      </c>
    </row>
    <row r="1038" spans="1:21" x14ac:dyDescent="0.25">
      <c r="A1038" s="89">
        <v>71</v>
      </c>
      <c r="B1038" s="90">
        <v>5283000525</v>
      </c>
      <c r="C1038" s="91">
        <v>45819</v>
      </c>
      <c r="D1038" s="91">
        <v>45814</v>
      </c>
      <c r="E1038" s="91">
        <v>45819</v>
      </c>
      <c r="F1038" s="90">
        <v>252988265</v>
      </c>
      <c r="G1038" s="92">
        <v>632</v>
      </c>
      <c r="H1038" s="101" t="s">
        <v>14</v>
      </c>
      <c r="I1038" s="93">
        <v>7730437911</v>
      </c>
      <c r="J1038" s="94">
        <v>45860</v>
      </c>
      <c r="K1038" s="90" t="s">
        <v>15</v>
      </c>
      <c r="L1038" s="90" t="s">
        <v>183</v>
      </c>
      <c r="M1038" s="91">
        <v>45812.645833333336</v>
      </c>
      <c r="N1038" s="91">
        <v>45847.75</v>
      </c>
      <c r="O1038" s="95">
        <f t="shared" si="94"/>
        <v>6</v>
      </c>
      <c r="P1038" s="95">
        <f>MONTH('RAW DATA'!$J1038)</f>
        <v>7</v>
      </c>
      <c r="Q1038" s="95" t="str">
        <f t="shared" si="95"/>
        <v>ICB</v>
      </c>
      <c r="R1038" s="90" t="str">
        <f t="shared" si="96"/>
        <v>CHINA</v>
      </c>
      <c r="S1038" s="90" t="str">
        <f>IF(OR('RAW DATA'!$D1038="",'RAW DATA'!$C1038='RAW DATA'!$D1038),"NO",IF('RAW DATA'!$C1038&lt;'RAW DATA'!$D1038,"YES","NO"))</f>
        <v>NO</v>
      </c>
      <c r="T1038" s="96" t="str">
        <f>IF('RAW DATA'!$D1038='RAW DATA'!$E1038,"YES","NO")</f>
        <v>NO</v>
      </c>
      <c r="U1038" s="95" t="str">
        <f>IF(('RAW DATA'!$D1038-'RAW DATA'!$M1038)&lt;=5,"YES","NO")</f>
        <v>YES</v>
      </c>
    </row>
    <row r="1039" spans="1:21" x14ac:dyDescent="0.25">
      <c r="A1039" s="77">
        <v>1591</v>
      </c>
      <c r="B1039" s="74">
        <v>5612360835</v>
      </c>
      <c r="C1039" s="76">
        <v>45840</v>
      </c>
      <c r="D1039" s="76">
        <v>45834</v>
      </c>
      <c r="E1039" s="76">
        <v>45840</v>
      </c>
      <c r="F1039" s="74">
        <v>254278065</v>
      </c>
      <c r="G1039" s="82">
        <v>1481</v>
      </c>
      <c r="H1039" s="102" t="s">
        <v>14</v>
      </c>
      <c r="I1039" s="83">
        <v>7730437911</v>
      </c>
      <c r="J1039" s="84">
        <v>45860</v>
      </c>
      <c r="K1039" s="74" t="s">
        <v>15</v>
      </c>
      <c r="L1039" s="74" t="s">
        <v>183</v>
      </c>
      <c r="M1039" s="76">
        <v>45807</v>
      </c>
      <c r="N1039" s="76">
        <v>45848</v>
      </c>
      <c r="O1039" s="73">
        <f t="shared" si="94"/>
        <v>6</v>
      </c>
      <c r="P1039" s="73">
        <f>MONTH('RAW DATA'!$J1039)</f>
        <v>7</v>
      </c>
      <c r="Q1039" s="73" t="str">
        <f t="shared" si="95"/>
        <v>ICB</v>
      </c>
      <c r="R1039" s="74" t="str">
        <f t="shared" si="96"/>
        <v>CHINA</v>
      </c>
      <c r="S1039" s="74" t="str">
        <f>IF(OR('RAW DATA'!$D1039="",'RAW DATA'!$C1039='RAW DATA'!$D1039),"NO",IF('RAW DATA'!$C1039&lt;'RAW DATA'!$D1039,"YES","NO"))</f>
        <v>NO</v>
      </c>
      <c r="T1039" s="75" t="str">
        <f>IF('RAW DATA'!$D1039='RAW DATA'!$E1039,"YES","NO")</f>
        <v>NO</v>
      </c>
      <c r="U1039" s="73" t="str">
        <f>IF(('RAW DATA'!$D1039-'RAW DATA'!$M1039)&lt;=5,"YES","NO")</f>
        <v>NO</v>
      </c>
    </row>
    <row r="1040" spans="1:21" x14ac:dyDescent="0.25">
      <c r="A1040" s="89">
        <v>1591</v>
      </c>
      <c r="B1040" s="90">
        <v>5612360839</v>
      </c>
      <c r="C1040" s="91">
        <v>45840</v>
      </c>
      <c r="D1040" s="91">
        <v>45834</v>
      </c>
      <c r="E1040" s="91">
        <v>45840</v>
      </c>
      <c r="F1040" s="90">
        <v>254278065</v>
      </c>
      <c r="G1040" s="92">
        <v>5533</v>
      </c>
      <c r="H1040" s="101" t="s">
        <v>14</v>
      </c>
      <c r="I1040" s="93">
        <v>7730437911</v>
      </c>
      <c r="J1040" s="94">
        <v>45860</v>
      </c>
      <c r="K1040" s="90" t="s">
        <v>15</v>
      </c>
      <c r="L1040" s="90" t="s">
        <v>183</v>
      </c>
      <c r="M1040" s="91">
        <v>45807</v>
      </c>
      <c r="N1040" s="91">
        <v>45848</v>
      </c>
      <c r="O1040" s="95">
        <f t="shared" si="94"/>
        <v>6</v>
      </c>
      <c r="P1040" s="95">
        <f>MONTH('RAW DATA'!$J1040)</f>
        <v>7</v>
      </c>
      <c r="Q1040" s="95" t="str">
        <f t="shared" si="95"/>
        <v>ICB</v>
      </c>
      <c r="R1040" s="90" t="str">
        <f t="shared" si="96"/>
        <v>CHINA</v>
      </c>
      <c r="S1040" s="90" t="str">
        <f>IF(OR('RAW DATA'!$D1040="",'RAW DATA'!$C1040='RAW DATA'!$D1040),"NO",IF('RAW DATA'!$C1040&lt;'RAW DATA'!$D1040,"YES","NO"))</f>
        <v>NO</v>
      </c>
      <c r="T1040" s="96" t="str">
        <f>IF('RAW DATA'!$D1040='RAW DATA'!$E1040,"YES","NO")</f>
        <v>NO</v>
      </c>
      <c r="U1040" s="95" t="str">
        <f>IF(('RAW DATA'!$D1040-'RAW DATA'!$M1040)&lt;=5,"YES","NO")</f>
        <v>NO</v>
      </c>
    </row>
    <row r="1041" spans="1:21" x14ac:dyDescent="0.25">
      <c r="A1041" s="77">
        <v>1048704</v>
      </c>
      <c r="B1041" s="74" t="s">
        <v>190</v>
      </c>
      <c r="C1041" s="76">
        <v>45849</v>
      </c>
      <c r="D1041" s="76">
        <v>45849</v>
      </c>
      <c r="E1041" s="76" t="s">
        <v>375</v>
      </c>
      <c r="F1041" s="74" t="s">
        <v>191</v>
      </c>
      <c r="G1041" s="82">
        <v>75248</v>
      </c>
      <c r="H1041" s="102" t="s">
        <v>29</v>
      </c>
      <c r="I1041" s="83">
        <v>7730445508</v>
      </c>
      <c r="J1041" s="84">
        <v>45891</v>
      </c>
      <c r="K1041" s="74" t="s">
        <v>15</v>
      </c>
      <c r="L1041" s="74" t="s">
        <v>159</v>
      </c>
      <c r="M1041" s="76">
        <v>45841</v>
      </c>
      <c r="N1041" s="76">
        <v>45849</v>
      </c>
      <c r="O1041" s="73">
        <f t="shared" si="94"/>
        <v>7</v>
      </c>
      <c r="P1041" s="73">
        <f>MONTH('RAW DATA'!$J1041)</f>
        <v>8</v>
      </c>
      <c r="Q1041" s="73" t="str">
        <f t="shared" si="95"/>
        <v>Vendor</v>
      </c>
      <c r="R1041" s="74" t="str">
        <f t="shared" si="96"/>
        <v/>
      </c>
      <c r="S1041" s="74" t="str">
        <f>IF(OR('RAW DATA'!$D1041="",'RAW DATA'!$C1041='RAW DATA'!$D1041),"NO",IF('RAW DATA'!$C1041&lt;'RAW DATA'!$D1041,"YES","NO"))</f>
        <v>NO</v>
      </c>
      <c r="T1041" s="75" t="str">
        <f>IF('RAW DATA'!$D1041='RAW DATA'!$E1041,"YES","NO")</f>
        <v>NO</v>
      </c>
      <c r="U1041" s="73" t="str">
        <f>IF(('RAW DATA'!$D1041-'RAW DATA'!$M1041)&lt;=5,"YES","NO")</f>
        <v>NO</v>
      </c>
    </row>
    <row r="1042" spans="1:21" x14ac:dyDescent="0.25">
      <c r="A1042" s="89">
        <v>515</v>
      </c>
      <c r="B1042" s="90">
        <v>5547712560</v>
      </c>
      <c r="C1042" s="91">
        <v>45821</v>
      </c>
      <c r="D1042" s="91">
        <v>45816</v>
      </c>
      <c r="E1042" s="91">
        <v>45821</v>
      </c>
      <c r="F1042" s="90">
        <v>253707997</v>
      </c>
      <c r="G1042" s="92">
        <v>6732</v>
      </c>
      <c r="H1042" s="101" t="s">
        <v>14</v>
      </c>
      <c r="I1042" s="93">
        <v>7730437911</v>
      </c>
      <c r="J1042" s="94">
        <v>45860</v>
      </c>
      <c r="K1042" s="90" t="s">
        <v>15</v>
      </c>
      <c r="L1042" s="90" t="s">
        <v>183</v>
      </c>
      <c r="M1042" s="91">
        <v>45813</v>
      </c>
      <c r="N1042" s="91">
        <v>45850</v>
      </c>
      <c r="O1042" s="95">
        <f t="shared" ref="O1042:O1084" si="97">IF(D1042="", "", IF(YEAR(D1042)=2024, "", MONTH(D1042)))</f>
        <v>6</v>
      </c>
      <c r="P1042" s="95">
        <f>MONTH('RAW DATA'!$J1042)</f>
        <v>7</v>
      </c>
      <c r="Q1042" s="95" t="str">
        <f t="shared" ref="Q1042:Q1084" si="98">IF(OR(A1042=71,A1042=1595,A1042=1588,A1042=1594,A1042=3547,A1042=1571,A1042=1538,A1042=1570,A1042=1569,A1042=1590,A1042=1591,A1042=1589,A1042=515,A1042=1572,A1042=3546,A1042=1592,A1042=3548,A1042=122,A1042=10171,A1042=40,A1042=35,A1042=95,A1042=381,A1042=136,A1042=375),"ICB","Vendor")</f>
        <v>ICB</v>
      </c>
      <c r="R1042" s="90" t="str">
        <f t="shared" ref="R1042:R1084" si="99">IF(OR(A1042=71,A1042=515,A1042=1592,A1042=1589,A1042=1591,A1042=1571,A1042=1572),"CHINA",IF(A1042=35,"POLAND",
IF(A1042=10171,"VIETNAM",
IF(A1042=381,"TURKEY",
IF(A1042=375,"CAMBODIA",
IF(A1042=40,"AUSTRALIA",""))))))</f>
        <v>CHINA</v>
      </c>
      <c r="S1042" s="90" t="str">
        <f>IF(OR('RAW DATA'!$D1042="",'RAW DATA'!$C1042='RAW DATA'!$D1042),"NO",IF('RAW DATA'!$C1042&lt;'RAW DATA'!$D1042,"YES","NO"))</f>
        <v>NO</v>
      </c>
      <c r="T1042" s="96" t="str">
        <f>IF('RAW DATA'!$D1042='RAW DATA'!$E1042,"YES","NO")</f>
        <v>NO</v>
      </c>
      <c r="U1042" s="95" t="str">
        <f>IF(('RAW DATA'!$D1042-'RAW DATA'!$M1042)&lt;=5,"YES","NO")</f>
        <v>YES</v>
      </c>
    </row>
    <row r="1043" spans="1:21" x14ac:dyDescent="0.25">
      <c r="A1043" s="77">
        <v>515</v>
      </c>
      <c r="B1043" s="74">
        <v>5547712561</v>
      </c>
      <c r="C1043" s="76">
        <v>45821</v>
      </c>
      <c r="D1043" s="76">
        <v>45816</v>
      </c>
      <c r="E1043" s="76">
        <v>45821</v>
      </c>
      <c r="F1043" s="74">
        <v>253707997</v>
      </c>
      <c r="G1043" s="82">
        <v>6732</v>
      </c>
      <c r="H1043" s="102" t="s">
        <v>14</v>
      </c>
      <c r="I1043" s="83">
        <v>7730437911</v>
      </c>
      <c r="J1043" s="84">
        <v>45860</v>
      </c>
      <c r="K1043" s="74" t="s">
        <v>15</v>
      </c>
      <c r="L1043" s="74" t="s">
        <v>183</v>
      </c>
      <c r="M1043" s="76">
        <v>45813</v>
      </c>
      <c r="N1043" s="76">
        <v>45850</v>
      </c>
      <c r="O1043" s="73">
        <f t="shared" si="97"/>
        <v>6</v>
      </c>
      <c r="P1043" s="73">
        <f>MONTH('RAW DATA'!$J1043)</f>
        <v>7</v>
      </c>
      <c r="Q1043" s="73" t="str">
        <f t="shared" si="98"/>
        <v>ICB</v>
      </c>
      <c r="R1043" s="74" t="str">
        <f t="shared" si="99"/>
        <v>CHINA</v>
      </c>
      <c r="S1043" s="74" t="str">
        <f>IF(OR('RAW DATA'!$D1043="",'RAW DATA'!$C1043='RAW DATA'!$D1043),"NO",IF('RAW DATA'!$C1043&lt;'RAW DATA'!$D1043,"YES","NO"))</f>
        <v>NO</v>
      </c>
      <c r="T1043" s="75" t="str">
        <f>IF('RAW DATA'!$D1043='RAW DATA'!$E1043,"YES","NO")</f>
        <v>NO</v>
      </c>
      <c r="U1043" s="73" t="str">
        <f>IF(('RAW DATA'!$D1043-'RAW DATA'!$M1043)&lt;=5,"YES","NO")</f>
        <v>YES</v>
      </c>
    </row>
    <row r="1044" spans="1:21" x14ac:dyDescent="0.25">
      <c r="A1044" s="89">
        <v>515</v>
      </c>
      <c r="B1044" s="90">
        <v>5547712562</v>
      </c>
      <c r="C1044" s="91">
        <v>45821</v>
      </c>
      <c r="D1044" s="91">
        <v>45816</v>
      </c>
      <c r="E1044" s="91">
        <v>45821</v>
      </c>
      <c r="F1044" s="90">
        <v>253707997</v>
      </c>
      <c r="G1044" s="92">
        <v>6732</v>
      </c>
      <c r="H1044" s="101" t="s">
        <v>14</v>
      </c>
      <c r="I1044" s="93">
        <v>7730437911</v>
      </c>
      <c r="J1044" s="94">
        <v>45860</v>
      </c>
      <c r="K1044" s="90" t="s">
        <v>15</v>
      </c>
      <c r="L1044" s="90" t="s">
        <v>183</v>
      </c>
      <c r="M1044" s="91">
        <v>45813</v>
      </c>
      <c r="N1044" s="91">
        <v>45850</v>
      </c>
      <c r="O1044" s="95">
        <f t="shared" si="97"/>
        <v>6</v>
      </c>
      <c r="P1044" s="95">
        <f>MONTH('RAW DATA'!$J1044)</f>
        <v>7</v>
      </c>
      <c r="Q1044" s="95" t="str">
        <f t="shared" si="98"/>
        <v>ICB</v>
      </c>
      <c r="R1044" s="90" t="str">
        <f t="shared" si="99"/>
        <v>CHINA</v>
      </c>
      <c r="S1044" s="90" t="str">
        <f>IF(OR('RAW DATA'!$D1044="",'RAW DATA'!$C1044='RAW DATA'!$D1044),"NO",IF('RAW DATA'!$C1044&lt;'RAW DATA'!$D1044,"YES","NO"))</f>
        <v>NO</v>
      </c>
      <c r="T1044" s="96" t="str">
        <f>IF('RAW DATA'!$D1044='RAW DATA'!$E1044,"YES","NO")</f>
        <v>NO</v>
      </c>
      <c r="U1044" s="95" t="str">
        <f>IF(('RAW DATA'!$D1044-'RAW DATA'!$M1044)&lt;=5,"YES","NO")</f>
        <v>YES</v>
      </c>
    </row>
    <row r="1045" spans="1:21" x14ac:dyDescent="0.25">
      <c r="A1045" s="77">
        <v>515</v>
      </c>
      <c r="B1045" s="74">
        <v>5547712564</v>
      </c>
      <c r="C1045" s="76">
        <v>45821</v>
      </c>
      <c r="D1045" s="76">
        <v>45816</v>
      </c>
      <c r="E1045" s="76">
        <v>45821</v>
      </c>
      <c r="F1045" s="74">
        <v>253707997</v>
      </c>
      <c r="G1045" s="82">
        <v>6732</v>
      </c>
      <c r="H1045" s="102" t="s">
        <v>14</v>
      </c>
      <c r="I1045" s="83">
        <v>7730437911</v>
      </c>
      <c r="J1045" s="84">
        <v>45860</v>
      </c>
      <c r="K1045" s="74" t="s">
        <v>15</v>
      </c>
      <c r="L1045" s="74" t="s">
        <v>183</v>
      </c>
      <c r="M1045" s="76">
        <v>45813</v>
      </c>
      <c r="N1045" s="76">
        <v>45850</v>
      </c>
      <c r="O1045" s="73">
        <f t="shared" si="97"/>
        <v>6</v>
      </c>
      <c r="P1045" s="73">
        <f>MONTH('RAW DATA'!$J1045)</f>
        <v>7</v>
      </c>
      <c r="Q1045" s="73" t="str">
        <f t="shared" si="98"/>
        <v>ICB</v>
      </c>
      <c r="R1045" s="74" t="str">
        <f t="shared" si="99"/>
        <v>CHINA</v>
      </c>
      <c r="S1045" s="74" t="str">
        <f>IF(OR('RAW DATA'!$D1045="",'RAW DATA'!$C1045='RAW DATA'!$D1045),"NO",IF('RAW DATA'!$C1045&lt;'RAW DATA'!$D1045,"YES","NO"))</f>
        <v>NO</v>
      </c>
      <c r="T1045" s="75" t="str">
        <f>IF('RAW DATA'!$D1045='RAW DATA'!$E1045,"YES","NO")</f>
        <v>NO</v>
      </c>
      <c r="U1045" s="73" t="str">
        <f>IF(('RAW DATA'!$D1045-'RAW DATA'!$M1045)&lt;=5,"YES","NO")</f>
        <v>YES</v>
      </c>
    </row>
    <row r="1046" spans="1:21" x14ac:dyDescent="0.25">
      <c r="A1046" s="89">
        <v>71</v>
      </c>
      <c r="B1046" s="90">
        <v>5283000930</v>
      </c>
      <c r="C1046" s="91">
        <v>45819</v>
      </c>
      <c r="D1046" s="91">
        <v>45816</v>
      </c>
      <c r="E1046" s="91">
        <v>45819</v>
      </c>
      <c r="F1046" s="90">
        <v>253508776</v>
      </c>
      <c r="G1046" s="92">
        <v>582</v>
      </c>
      <c r="H1046" s="101" t="s">
        <v>14</v>
      </c>
      <c r="I1046" s="93">
        <v>7730437911</v>
      </c>
      <c r="J1046" s="94">
        <v>45860</v>
      </c>
      <c r="K1046" s="90" t="s">
        <v>15</v>
      </c>
      <c r="L1046" s="90" t="s">
        <v>183</v>
      </c>
      <c r="M1046" s="91">
        <v>45813.625</v>
      </c>
      <c r="N1046" s="91">
        <v>45850.875</v>
      </c>
      <c r="O1046" s="95">
        <f t="shared" si="97"/>
        <v>6</v>
      </c>
      <c r="P1046" s="95">
        <f>MONTH('RAW DATA'!$J1046)</f>
        <v>7</v>
      </c>
      <c r="Q1046" s="95" t="str">
        <f t="shared" si="98"/>
        <v>ICB</v>
      </c>
      <c r="R1046" s="90" t="str">
        <f t="shared" si="99"/>
        <v>CHINA</v>
      </c>
      <c r="S1046" s="90" t="str">
        <f>IF(OR('RAW DATA'!$D1046="",'RAW DATA'!$C1046='RAW DATA'!$D1046),"NO",IF('RAW DATA'!$C1046&lt;'RAW DATA'!$D1046,"YES","NO"))</f>
        <v>NO</v>
      </c>
      <c r="T1046" s="96" t="str">
        <f>IF('RAW DATA'!$D1046='RAW DATA'!$E1046,"YES","NO")</f>
        <v>NO</v>
      </c>
      <c r="U1046" s="95" t="str">
        <f>IF(('RAW DATA'!$D1046-'RAW DATA'!$M1046)&lt;=5,"YES","NO")</f>
        <v>YES</v>
      </c>
    </row>
    <row r="1047" spans="1:21" x14ac:dyDescent="0.25">
      <c r="A1047" s="77">
        <v>71</v>
      </c>
      <c r="B1047" s="74">
        <v>5283000933</v>
      </c>
      <c r="C1047" s="76">
        <v>45819</v>
      </c>
      <c r="D1047" s="76">
        <v>45816</v>
      </c>
      <c r="E1047" s="76">
        <v>45819</v>
      </c>
      <c r="F1047" s="74">
        <v>253508776</v>
      </c>
      <c r="G1047" s="82">
        <v>713</v>
      </c>
      <c r="H1047" s="102" t="s">
        <v>14</v>
      </c>
      <c r="I1047" s="83">
        <v>7730437911</v>
      </c>
      <c r="J1047" s="84">
        <v>45860</v>
      </c>
      <c r="K1047" s="74" t="s">
        <v>15</v>
      </c>
      <c r="L1047" s="74" t="s">
        <v>183</v>
      </c>
      <c r="M1047" s="76">
        <v>45813.625</v>
      </c>
      <c r="N1047" s="76">
        <v>45850.875</v>
      </c>
      <c r="O1047" s="73">
        <f t="shared" si="97"/>
        <v>6</v>
      </c>
      <c r="P1047" s="73">
        <f>MONTH('RAW DATA'!$J1047)</f>
        <v>7</v>
      </c>
      <c r="Q1047" s="73" t="str">
        <f t="shared" si="98"/>
        <v>ICB</v>
      </c>
      <c r="R1047" s="74" t="str">
        <f t="shared" si="99"/>
        <v>CHINA</v>
      </c>
      <c r="S1047" s="74" t="str">
        <f>IF(OR('RAW DATA'!$D1047="",'RAW DATA'!$C1047='RAW DATA'!$D1047),"NO",IF('RAW DATA'!$C1047&lt;'RAW DATA'!$D1047,"YES","NO"))</f>
        <v>NO</v>
      </c>
      <c r="T1047" s="75" t="str">
        <f>IF('RAW DATA'!$D1047='RAW DATA'!$E1047,"YES","NO")</f>
        <v>NO</v>
      </c>
      <c r="U1047" s="73" t="str">
        <f>IF(('RAW DATA'!$D1047-'RAW DATA'!$M1047)&lt;=5,"YES","NO")</f>
        <v>YES</v>
      </c>
    </row>
    <row r="1048" spans="1:21" x14ac:dyDescent="0.25">
      <c r="A1048" s="89">
        <v>71</v>
      </c>
      <c r="B1048" s="90">
        <v>5283000959</v>
      </c>
      <c r="C1048" s="91">
        <v>45819</v>
      </c>
      <c r="D1048" s="91">
        <v>45816</v>
      </c>
      <c r="E1048" s="91">
        <v>45819</v>
      </c>
      <c r="F1048" s="90">
        <v>253508776</v>
      </c>
      <c r="G1048" s="92">
        <v>886</v>
      </c>
      <c r="H1048" s="101" t="s">
        <v>14</v>
      </c>
      <c r="I1048" s="93">
        <v>7730437911</v>
      </c>
      <c r="J1048" s="94">
        <v>45860</v>
      </c>
      <c r="K1048" s="90" t="s">
        <v>15</v>
      </c>
      <c r="L1048" s="90" t="s">
        <v>183</v>
      </c>
      <c r="M1048" s="91">
        <v>45813.625</v>
      </c>
      <c r="N1048" s="91">
        <v>45850.875</v>
      </c>
      <c r="O1048" s="95">
        <f t="shared" si="97"/>
        <v>6</v>
      </c>
      <c r="P1048" s="95">
        <f>MONTH('RAW DATA'!$J1048)</f>
        <v>7</v>
      </c>
      <c r="Q1048" s="95" t="str">
        <f t="shared" si="98"/>
        <v>ICB</v>
      </c>
      <c r="R1048" s="90" t="str">
        <f t="shared" si="99"/>
        <v>CHINA</v>
      </c>
      <c r="S1048" s="90" t="str">
        <f>IF(OR('RAW DATA'!$D1048="",'RAW DATA'!$C1048='RAW DATA'!$D1048),"NO",IF('RAW DATA'!$C1048&lt;'RAW DATA'!$D1048,"YES","NO"))</f>
        <v>NO</v>
      </c>
      <c r="T1048" s="96" t="str">
        <f>IF('RAW DATA'!$D1048='RAW DATA'!$E1048,"YES","NO")</f>
        <v>NO</v>
      </c>
      <c r="U1048" s="95" t="str">
        <f>IF(('RAW DATA'!$D1048-'RAW DATA'!$M1048)&lt;=5,"YES","NO")</f>
        <v>YES</v>
      </c>
    </row>
    <row r="1049" spans="1:21" x14ac:dyDescent="0.25">
      <c r="A1049" s="77">
        <v>71</v>
      </c>
      <c r="B1049" s="74">
        <v>5283000968</v>
      </c>
      <c r="C1049" s="76">
        <v>45819</v>
      </c>
      <c r="D1049" s="76">
        <v>45816</v>
      </c>
      <c r="E1049" s="76">
        <v>45819</v>
      </c>
      <c r="F1049" s="74">
        <v>253508776</v>
      </c>
      <c r="G1049" s="82">
        <v>2004</v>
      </c>
      <c r="H1049" s="102" t="s">
        <v>14</v>
      </c>
      <c r="I1049" s="83">
        <v>7730437911</v>
      </c>
      <c r="J1049" s="84">
        <v>45860</v>
      </c>
      <c r="K1049" s="74" t="s">
        <v>15</v>
      </c>
      <c r="L1049" s="74" t="s">
        <v>183</v>
      </c>
      <c r="M1049" s="76">
        <v>45813.625</v>
      </c>
      <c r="N1049" s="76">
        <v>45850.875</v>
      </c>
      <c r="O1049" s="73">
        <f t="shared" si="97"/>
        <v>6</v>
      </c>
      <c r="P1049" s="73">
        <f>MONTH('RAW DATA'!$J1049)</f>
        <v>7</v>
      </c>
      <c r="Q1049" s="73" t="str">
        <f t="shared" si="98"/>
        <v>ICB</v>
      </c>
      <c r="R1049" s="74" t="str">
        <f t="shared" si="99"/>
        <v>CHINA</v>
      </c>
      <c r="S1049" s="74" t="str">
        <f>IF(OR('RAW DATA'!$D1049="",'RAW DATA'!$C1049='RAW DATA'!$D1049),"NO",IF('RAW DATA'!$C1049&lt;'RAW DATA'!$D1049,"YES","NO"))</f>
        <v>NO</v>
      </c>
      <c r="T1049" s="75" t="str">
        <f>IF('RAW DATA'!$D1049='RAW DATA'!$E1049,"YES","NO")</f>
        <v>NO</v>
      </c>
      <c r="U1049" s="73" t="str">
        <f>IF(('RAW DATA'!$D1049-'RAW DATA'!$M1049)&lt;=5,"YES","NO")</f>
        <v>YES</v>
      </c>
    </row>
    <row r="1050" spans="1:21" x14ac:dyDescent="0.25">
      <c r="A1050" s="89">
        <v>10171</v>
      </c>
      <c r="B1050" s="90">
        <v>5481689873</v>
      </c>
      <c r="C1050" s="91">
        <v>45825</v>
      </c>
      <c r="D1050" s="91">
        <v>45826</v>
      </c>
      <c r="E1050" s="91">
        <v>45825</v>
      </c>
      <c r="F1050" s="90" t="s">
        <v>184</v>
      </c>
      <c r="G1050" s="92">
        <v>26514</v>
      </c>
      <c r="H1050" s="101" t="s">
        <v>14</v>
      </c>
      <c r="I1050" s="93">
        <v>7730445508</v>
      </c>
      <c r="J1050" s="94">
        <v>45891</v>
      </c>
      <c r="K1050" s="90" t="s">
        <v>15</v>
      </c>
      <c r="L1050" s="90" t="s">
        <v>159</v>
      </c>
      <c r="M1050" s="91">
        <v>45824</v>
      </c>
      <c r="N1050" s="91">
        <v>45854</v>
      </c>
      <c r="O1050" s="95">
        <f t="shared" si="97"/>
        <v>6</v>
      </c>
      <c r="P1050" s="95">
        <f>MONTH('RAW DATA'!$J1050)</f>
        <v>8</v>
      </c>
      <c r="Q1050" s="95" t="str">
        <f t="shared" si="98"/>
        <v>ICB</v>
      </c>
      <c r="R1050" s="90" t="str">
        <f t="shared" si="99"/>
        <v>VIETNAM</v>
      </c>
      <c r="S1050" s="90" t="str">
        <f>IF(OR('RAW DATA'!$D1050="",'RAW DATA'!$C1050='RAW DATA'!$D1050),"NO",IF('RAW DATA'!$C1050&lt;'RAW DATA'!$D1050,"YES","NO"))</f>
        <v>YES</v>
      </c>
      <c r="T1050" s="96" t="str">
        <f>IF('RAW DATA'!$D1050='RAW DATA'!$E1050,"YES","NO")</f>
        <v>NO</v>
      </c>
      <c r="U1050" s="95" t="str">
        <f>IF(('RAW DATA'!$D1050-'RAW DATA'!$M1050)&lt;=5,"YES","NO")</f>
        <v>YES</v>
      </c>
    </row>
    <row r="1051" spans="1:21" x14ac:dyDescent="0.25">
      <c r="A1051" s="77">
        <v>515</v>
      </c>
      <c r="B1051" s="74">
        <v>5547720424</v>
      </c>
      <c r="C1051" s="76">
        <v>45821</v>
      </c>
      <c r="D1051" s="76">
        <v>45818</v>
      </c>
      <c r="E1051" s="76">
        <v>45821</v>
      </c>
      <c r="F1051" s="74">
        <v>254531779</v>
      </c>
      <c r="G1051" s="82">
        <v>3023</v>
      </c>
      <c r="H1051" s="102" t="s">
        <v>14</v>
      </c>
      <c r="I1051" s="83">
        <v>7730445508</v>
      </c>
      <c r="J1051" s="84">
        <v>45891</v>
      </c>
      <c r="K1051" s="74" t="s">
        <v>15</v>
      </c>
      <c r="L1051" s="74" t="s">
        <v>159</v>
      </c>
      <c r="M1051" s="76">
        <v>45814</v>
      </c>
      <c r="N1051" s="76">
        <v>45854</v>
      </c>
      <c r="O1051" s="73">
        <f t="shared" si="97"/>
        <v>6</v>
      </c>
      <c r="P1051" s="73">
        <f>MONTH('RAW DATA'!$J1051)</f>
        <v>8</v>
      </c>
      <c r="Q1051" s="73" t="str">
        <f t="shared" si="98"/>
        <v>ICB</v>
      </c>
      <c r="R1051" s="74" t="str">
        <f t="shared" si="99"/>
        <v>CHINA</v>
      </c>
      <c r="S1051" s="74" t="str">
        <f>IF(OR('RAW DATA'!$D1051="",'RAW DATA'!$C1051='RAW DATA'!$D1051),"NO",IF('RAW DATA'!$C1051&lt;'RAW DATA'!$D1051,"YES","NO"))</f>
        <v>NO</v>
      </c>
      <c r="T1051" s="75" t="str">
        <f>IF('RAW DATA'!$D1051='RAW DATA'!$E1051,"YES","NO")</f>
        <v>NO</v>
      </c>
      <c r="U1051" s="73" t="str">
        <f>IF(('RAW DATA'!$D1051-'RAW DATA'!$M1051)&lt;=5,"YES","NO")</f>
        <v>YES</v>
      </c>
    </row>
    <row r="1052" spans="1:21" x14ac:dyDescent="0.25">
      <c r="A1052" s="89">
        <v>515</v>
      </c>
      <c r="B1052" s="90">
        <v>5547720425</v>
      </c>
      <c r="C1052" s="91">
        <v>45821</v>
      </c>
      <c r="D1052" s="91">
        <v>45818</v>
      </c>
      <c r="E1052" s="91">
        <v>45821</v>
      </c>
      <c r="F1052" s="90">
        <v>254531779</v>
      </c>
      <c r="G1052" s="92">
        <v>8212</v>
      </c>
      <c r="H1052" s="101" t="s">
        <v>14</v>
      </c>
      <c r="I1052" s="93">
        <v>7730445508</v>
      </c>
      <c r="J1052" s="94">
        <v>45891</v>
      </c>
      <c r="K1052" s="90" t="s">
        <v>15</v>
      </c>
      <c r="L1052" s="90" t="s">
        <v>159</v>
      </c>
      <c r="M1052" s="91">
        <v>45814</v>
      </c>
      <c r="N1052" s="91">
        <v>45854</v>
      </c>
      <c r="O1052" s="95">
        <f t="shared" si="97"/>
        <v>6</v>
      </c>
      <c r="P1052" s="95">
        <f>MONTH('RAW DATA'!$J1052)</f>
        <v>8</v>
      </c>
      <c r="Q1052" s="95" t="str">
        <f t="shared" si="98"/>
        <v>ICB</v>
      </c>
      <c r="R1052" s="90" t="str">
        <f t="shared" si="99"/>
        <v>CHINA</v>
      </c>
      <c r="S1052" s="90" t="str">
        <f>IF(OR('RAW DATA'!$D1052="",'RAW DATA'!$C1052='RAW DATA'!$D1052),"NO",IF('RAW DATA'!$C1052&lt;'RAW DATA'!$D1052,"YES","NO"))</f>
        <v>NO</v>
      </c>
      <c r="T1052" s="96" t="str">
        <f>IF('RAW DATA'!$D1052='RAW DATA'!$E1052,"YES","NO")</f>
        <v>NO</v>
      </c>
      <c r="U1052" s="95" t="str">
        <f>IF(('RAW DATA'!$D1052-'RAW DATA'!$M1052)&lt;=5,"YES","NO")</f>
        <v>YES</v>
      </c>
    </row>
    <row r="1053" spans="1:21" x14ac:dyDescent="0.25">
      <c r="A1053" s="77">
        <v>515</v>
      </c>
      <c r="B1053" s="74">
        <v>5547720460</v>
      </c>
      <c r="C1053" s="76">
        <v>45821</v>
      </c>
      <c r="D1053" s="76">
        <v>45818</v>
      </c>
      <c r="E1053" s="76">
        <v>45821</v>
      </c>
      <c r="F1053" s="74">
        <v>254531779</v>
      </c>
      <c r="G1053" s="82">
        <v>303</v>
      </c>
      <c r="H1053" s="102" t="s">
        <v>14</v>
      </c>
      <c r="I1053" s="83">
        <v>7730445508</v>
      </c>
      <c r="J1053" s="84">
        <v>45891</v>
      </c>
      <c r="K1053" s="74" t="s">
        <v>15</v>
      </c>
      <c r="L1053" s="74" t="s">
        <v>159</v>
      </c>
      <c r="M1053" s="76">
        <v>45814</v>
      </c>
      <c r="N1053" s="76">
        <v>45854</v>
      </c>
      <c r="O1053" s="73">
        <f t="shared" si="97"/>
        <v>6</v>
      </c>
      <c r="P1053" s="73">
        <f>MONTH('RAW DATA'!$J1053)</f>
        <v>8</v>
      </c>
      <c r="Q1053" s="73" t="str">
        <f t="shared" si="98"/>
        <v>ICB</v>
      </c>
      <c r="R1053" s="74" t="str">
        <f t="shared" si="99"/>
        <v>CHINA</v>
      </c>
      <c r="S1053" s="74" t="str">
        <f>IF(OR('RAW DATA'!$D1053="",'RAW DATA'!$C1053='RAW DATA'!$D1053),"NO",IF('RAW DATA'!$C1053&lt;'RAW DATA'!$D1053,"YES","NO"))</f>
        <v>NO</v>
      </c>
      <c r="T1053" s="75" t="str">
        <f>IF('RAW DATA'!$D1053='RAW DATA'!$E1053,"YES","NO")</f>
        <v>NO</v>
      </c>
      <c r="U1053" s="73" t="str">
        <f>IF(('RAW DATA'!$D1053-'RAW DATA'!$M1053)&lt;=5,"YES","NO")</f>
        <v>YES</v>
      </c>
    </row>
    <row r="1054" spans="1:21" x14ac:dyDescent="0.25">
      <c r="A1054" s="89">
        <v>515</v>
      </c>
      <c r="B1054" s="90">
        <v>5547720540</v>
      </c>
      <c r="C1054" s="91">
        <v>45831</v>
      </c>
      <c r="D1054" s="91">
        <v>45818</v>
      </c>
      <c r="E1054" s="91">
        <v>45831</v>
      </c>
      <c r="F1054" s="90">
        <v>254531779</v>
      </c>
      <c r="G1054" s="92">
        <v>351</v>
      </c>
      <c r="H1054" s="101" t="s">
        <v>14</v>
      </c>
      <c r="I1054" s="93">
        <v>7730445508</v>
      </c>
      <c r="J1054" s="94">
        <v>45891</v>
      </c>
      <c r="K1054" s="90" t="s">
        <v>15</v>
      </c>
      <c r="L1054" s="90" t="s">
        <v>159</v>
      </c>
      <c r="M1054" s="91">
        <v>45815</v>
      </c>
      <c r="N1054" s="91">
        <v>45854</v>
      </c>
      <c r="O1054" s="95">
        <f t="shared" si="97"/>
        <v>6</v>
      </c>
      <c r="P1054" s="95">
        <f>MONTH('RAW DATA'!$J1054)</f>
        <v>8</v>
      </c>
      <c r="Q1054" s="95" t="str">
        <f t="shared" si="98"/>
        <v>ICB</v>
      </c>
      <c r="R1054" s="90" t="str">
        <f t="shared" si="99"/>
        <v>CHINA</v>
      </c>
      <c r="S1054" s="90" t="str">
        <f>IF(OR('RAW DATA'!$D1054="",'RAW DATA'!$C1054='RAW DATA'!$D1054),"NO",IF('RAW DATA'!$C1054&lt;'RAW DATA'!$D1054,"YES","NO"))</f>
        <v>NO</v>
      </c>
      <c r="T1054" s="96" t="str">
        <f>IF('RAW DATA'!$D1054='RAW DATA'!$E1054,"YES","NO")</f>
        <v>NO</v>
      </c>
      <c r="U1054" s="95" t="str">
        <f>IF(('RAW DATA'!$D1054-'RAW DATA'!$M1054)&lt;=5,"YES","NO")</f>
        <v>YES</v>
      </c>
    </row>
    <row r="1055" spans="1:21" x14ac:dyDescent="0.25">
      <c r="A1055" s="77">
        <v>515</v>
      </c>
      <c r="B1055" s="74">
        <v>5547720541</v>
      </c>
      <c r="C1055" s="76">
        <v>45831</v>
      </c>
      <c r="D1055" s="76">
        <v>45818</v>
      </c>
      <c r="E1055" s="76">
        <v>45831</v>
      </c>
      <c r="F1055" s="74">
        <v>254531779</v>
      </c>
      <c r="G1055" s="82">
        <v>1015</v>
      </c>
      <c r="H1055" s="102" t="s">
        <v>14</v>
      </c>
      <c r="I1055" s="83">
        <v>7730445508</v>
      </c>
      <c r="J1055" s="84">
        <v>45891</v>
      </c>
      <c r="K1055" s="74" t="s">
        <v>15</v>
      </c>
      <c r="L1055" s="74" t="s">
        <v>159</v>
      </c>
      <c r="M1055" s="76">
        <v>45815</v>
      </c>
      <c r="N1055" s="76">
        <v>45854</v>
      </c>
      <c r="O1055" s="73">
        <f t="shared" si="97"/>
        <v>6</v>
      </c>
      <c r="P1055" s="73">
        <f>MONTH('RAW DATA'!$J1055)</f>
        <v>8</v>
      </c>
      <c r="Q1055" s="73" t="str">
        <f t="shared" si="98"/>
        <v>ICB</v>
      </c>
      <c r="R1055" s="74" t="str">
        <f t="shared" si="99"/>
        <v>CHINA</v>
      </c>
      <c r="S1055" s="74" t="str">
        <f>IF(OR('RAW DATA'!$D1055="",'RAW DATA'!$C1055='RAW DATA'!$D1055),"NO",IF('RAW DATA'!$C1055&lt;'RAW DATA'!$D1055,"YES","NO"))</f>
        <v>NO</v>
      </c>
      <c r="T1055" s="75" t="str">
        <f>IF('RAW DATA'!$D1055='RAW DATA'!$E1055,"YES","NO")</f>
        <v>NO</v>
      </c>
      <c r="U1055" s="73" t="str">
        <f>IF(('RAW DATA'!$D1055-'RAW DATA'!$M1055)&lt;=5,"YES","NO")</f>
        <v>YES</v>
      </c>
    </row>
    <row r="1056" spans="1:21" x14ac:dyDescent="0.25">
      <c r="A1056" s="89">
        <v>515</v>
      </c>
      <c r="B1056" s="90">
        <v>5547720542</v>
      </c>
      <c r="C1056" s="91">
        <v>45831</v>
      </c>
      <c r="D1056" s="91">
        <v>45818</v>
      </c>
      <c r="E1056" s="91">
        <v>45831</v>
      </c>
      <c r="F1056" s="90">
        <v>254531779</v>
      </c>
      <c r="G1056" s="92">
        <v>405</v>
      </c>
      <c r="H1056" s="101" t="s">
        <v>14</v>
      </c>
      <c r="I1056" s="93">
        <v>7730445508</v>
      </c>
      <c r="J1056" s="94">
        <v>45891</v>
      </c>
      <c r="K1056" s="90" t="s">
        <v>15</v>
      </c>
      <c r="L1056" s="90" t="s">
        <v>159</v>
      </c>
      <c r="M1056" s="91">
        <v>45815</v>
      </c>
      <c r="N1056" s="91">
        <v>45854</v>
      </c>
      <c r="O1056" s="95">
        <f t="shared" si="97"/>
        <v>6</v>
      </c>
      <c r="P1056" s="95">
        <f>MONTH('RAW DATA'!$J1056)</f>
        <v>8</v>
      </c>
      <c r="Q1056" s="95" t="str">
        <f t="shared" si="98"/>
        <v>ICB</v>
      </c>
      <c r="R1056" s="90" t="str">
        <f t="shared" si="99"/>
        <v>CHINA</v>
      </c>
      <c r="S1056" s="90" t="str">
        <f>IF(OR('RAW DATA'!$D1056="",'RAW DATA'!$C1056='RAW DATA'!$D1056),"NO",IF('RAW DATA'!$C1056&lt;'RAW DATA'!$D1056,"YES","NO"))</f>
        <v>NO</v>
      </c>
      <c r="T1056" s="96" t="str">
        <f>IF('RAW DATA'!$D1056='RAW DATA'!$E1056,"YES","NO")</f>
        <v>NO</v>
      </c>
      <c r="U1056" s="95" t="str">
        <f>IF(('RAW DATA'!$D1056-'RAW DATA'!$M1056)&lt;=5,"YES","NO")</f>
        <v>YES</v>
      </c>
    </row>
    <row r="1057" spans="1:21" x14ac:dyDescent="0.25">
      <c r="A1057" s="77">
        <v>515</v>
      </c>
      <c r="B1057" s="74">
        <v>5547720543</v>
      </c>
      <c r="C1057" s="76">
        <v>45831</v>
      </c>
      <c r="D1057" s="76">
        <v>45818</v>
      </c>
      <c r="E1057" s="76">
        <v>45831</v>
      </c>
      <c r="F1057" s="74">
        <v>254531779</v>
      </c>
      <c r="G1057" s="82">
        <v>1674</v>
      </c>
      <c r="H1057" s="102" t="s">
        <v>14</v>
      </c>
      <c r="I1057" s="83">
        <v>7730445508</v>
      </c>
      <c r="J1057" s="84">
        <v>45891</v>
      </c>
      <c r="K1057" s="74" t="s">
        <v>15</v>
      </c>
      <c r="L1057" s="74" t="s">
        <v>159</v>
      </c>
      <c r="M1057" s="76">
        <v>45815</v>
      </c>
      <c r="N1057" s="76">
        <v>45854</v>
      </c>
      <c r="O1057" s="73">
        <f t="shared" si="97"/>
        <v>6</v>
      </c>
      <c r="P1057" s="73">
        <f>MONTH('RAW DATA'!$J1057)</f>
        <v>8</v>
      </c>
      <c r="Q1057" s="73" t="str">
        <f t="shared" si="98"/>
        <v>ICB</v>
      </c>
      <c r="R1057" s="74" t="str">
        <f t="shared" si="99"/>
        <v>CHINA</v>
      </c>
      <c r="S1057" s="74" t="str">
        <f>IF(OR('RAW DATA'!$D1057="",'RAW DATA'!$C1057='RAW DATA'!$D1057),"NO",IF('RAW DATA'!$C1057&lt;'RAW DATA'!$D1057,"YES","NO"))</f>
        <v>NO</v>
      </c>
      <c r="T1057" s="75" t="str">
        <f>IF('RAW DATA'!$D1057='RAW DATA'!$E1057,"YES","NO")</f>
        <v>NO</v>
      </c>
      <c r="U1057" s="73" t="str">
        <f>IF(('RAW DATA'!$D1057-'RAW DATA'!$M1057)&lt;=5,"YES","NO")</f>
        <v>YES</v>
      </c>
    </row>
    <row r="1058" spans="1:21" x14ac:dyDescent="0.25">
      <c r="A1058" s="89">
        <v>515</v>
      </c>
      <c r="B1058" s="90">
        <v>5547720544</v>
      </c>
      <c r="C1058" s="91">
        <v>45831</v>
      </c>
      <c r="D1058" s="91">
        <v>45818</v>
      </c>
      <c r="E1058" s="91">
        <v>45831</v>
      </c>
      <c r="F1058" s="90">
        <v>254531779</v>
      </c>
      <c r="G1058" s="92">
        <v>259</v>
      </c>
      <c r="H1058" s="101" t="s">
        <v>14</v>
      </c>
      <c r="I1058" s="93">
        <v>7730445508</v>
      </c>
      <c r="J1058" s="94">
        <v>45891</v>
      </c>
      <c r="K1058" s="90" t="s">
        <v>15</v>
      </c>
      <c r="L1058" s="90" t="s">
        <v>159</v>
      </c>
      <c r="M1058" s="91">
        <v>45815</v>
      </c>
      <c r="N1058" s="91">
        <v>45854</v>
      </c>
      <c r="O1058" s="95">
        <f t="shared" si="97"/>
        <v>6</v>
      </c>
      <c r="P1058" s="95">
        <f>MONTH('RAW DATA'!$J1058)</f>
        <v>8</v>
      </c>
      <c r="Q1058" s="95" t="str">
        <f t="shared" si="98"/>
        <v>ICB</v>
      </c>
      <c r="R1058" s="90" t="str">
        <f t="shared" si="99"/>
        <v>CHINA</v>
      </c>
      <c r="S1058" s="90" t="str">
        <f>IF(OR('RAW DATA'!$D1058="",'RAW DATA'!$C1058='RAW DATA'!$D1058),"NO",IF('RAW DATA'!$C1058&lt;'RAW DATA'!$D1058,"YES","NO"))</f>
        <v>NO</v>
      </c>
      <c r="T1058" s="96" t="str">
        <f>IF('RAW DATA'!$D1058='RAW DATA'!$E1058,"YES","NO")</f>
        <v>NO</v>
      </c>
      <c r="U1058" s="95" t="str">
        <f>IF(('RAW DATA'!$D1058-'RAW DATA'!$M1058)&lt;=5,"YES","NO")</f>
        <v>YES</v>
      </c>
    </row>
    <row r="1059" spans="1:21" x14ac:dyDescent="0.25">
      <c r="A1059" s="77">
        <v>515</v>
      </c>
      <c r="B1059" s="74">
        <v>5547720545</v>
      </c>
      <c r="C1059" s="76">
        <v>45831</v>
      </c>
      <c r="D1059" s="76">
        <v>45818</v>
      </c>
      <c r="E1059" s="76">
        <v>45831</v>
      </c>
      <c r="F1059" s="74">
        <v>254531779</v>
      </c>
      <c r="G1059" s="82">
        <v>2534</v>
      </c>
      <c r="H1059" s="102" t="s">
        <v>14</v>
      </c>
      <c r="I1059" s="83">
        <v>7730445508</v>
      </c>
      <c r="J1059" s="84">
        <v>45891</v>
      </c>
      <c r="K1059" s="74" t="s">
        <v>15</v>
      </c>
      <c r="L1059" s="74" t="s">
        <v>159</v>
      </c>
      <c r="M1059" s="76">
        <v>45815</v>
      </c>
      <c r="N1059" s="76">
        <v>45854</v>
      </c>
      <c r="O1059" s="73">
        <f t="shared" si="97"/>
        <v>6</v>
      </c>
      <c r="P1059" s="73">
        <f>MONTH('RAW DATA'!$J1059)</f>
        <v>8</v>
      </c>
      <c r="Q1059" s="73" t="str">
        <f t="shared" si="98"/>
        <v>ICB</v>
      </c>
      <c r="R1059" s="74" t="str">
        <f t="shared" si="99"/>
        <v>CHINA</v>
      </c>
      <c r="S1059" s="74" t="str">
        <f>IF(OR('RAW DATA'!$D1059="",'RAW DATA'!$C1059='RAW DATA'!$D1059),"NO",IF('RAW DATA'!$C1059&lt;'RAW DATA'!$D1059,"YES","NO"))</f>
        <v>NO</v>
      </c>
      <c r="T1059" s="75" t="str">
        <f>IF('RAW DATA'!$D1059='RAW DATA'!$E1059,"YES","NO")</f>
        <v>NO</v>
      </c>
      <c r="U1059" s="73" t="str">
        <f>IF(('RAW DATA'!$D1059-'RAW DATA'!$M1059)&lt;=5,"YES","NO")</f>
        <v>YES</v>
      </c>
    </row>
    <row r="1060" spans="1:21" x14ac:dyDescent="0.25">
      <c r="A1060" s="89">
        <v>515</v>
      </c>
      <c r="B1060" s="90">
        <v>5547720546</v>
      </c>
      <c r="C1060" s="91">
        <v>45831</v>
      </c>
      <c r="D1060" s="91">
        <v>45818</v>
      </c>
      <c r="E1060" s="91">
        <v>45831</v>
      </c>
      <c r="F1060" s="90">
        <v>254531779</v>
      </c>
      <c r="G1060" s="92">
        <v>555</v>
      </c>
      <c r="H1060" s="101" t="s">
        <v>14</v>
      </c>
      <c r="I1060" s="93">
        <v>7730445508</v>
      </c>
      <c r="J1060" s="94">
        <v>45891</v>
      </c>
      <c r="K1060" s="90" t="s">
        <v>15</v>
      </c>
      <c r="L1060" s="90" t="s">
        <v>159</v>
      </c>
      <c r="M1060" s="91">
        <v>45815</v>
      </c>
      <c r="N1060" s="91">
        <v>45854</v>
      </c>
      <c r="O1060" s="95">
        <f t="shared" si="97"/>
        <v>6</v>
      </c>
      <c r="P1060" s="95">
        <f>MONTH('RAW DATA'!$J1060)</f>
        <v>8</v>
      </c>
      <c r="Q1060" s="95" t="str">
        <f t="shared" si="98"/>
        <v>ICB</v>
      </c>
      <c r="R1060" s="90" t="str">
        <f t="shared" si="99"/>
        <v>CHINA</v>
      </c>
      <c r="S1060" s="90" t="str">
        <f>IF(OR('RAW DATA'!$D1060="",'RAW DATA'!$C1060='RAW DATA'!$D1060),"NO",IF('RAW DATA'!$C1060&lt;'RAW DATA'!$D1060,"YES","NO"))</f>
        <v>NO</v>
      </c>
      <c r="T1060" s="96" t="str">
        <f>IF('RAW DATA'!$D1060='RAW DATA'!$E1060,"YES","NO")</f>
        <v>NO</v>
      </c>
      <c r="U1060" s="95" t="str">
        <f>IF(('RAW DATA'!$D1060-'RAW DATA'!$M1060)&lt;=5,"YES","NO")</f>
        <v>YES</v>
      </c>
    </row>
    <row r="1061" spans="1:21" x14ac:dyDescent="0.25">
      <c r="A1061" s="77">
        <v>515</v>
      </c>
      <c r="B1061" s="74">
        <v>5547720547</v>
      </c>
      <c r="C1061" s="76">
        <v>45831</v>
      </c>
      <c r="D1061" s="76">
        <v>45818</v>
      </c>
      <c r="E1061" s="76">
        <v>45831</v>
      </c>
      <c r="F1061" s="74">
        <v>254531779</v>
      </c>
      <c r="G1061" s="82">
        <v>301</v>
      </c>
      <c r="H1061" s="102" t="s">
        <v>14</v>
      </c>
      <c r="I1061" s="83">
        <v>7730445508</v>
      </c>
      <c r="J1061" s="84">
        <v>45891</v>
      </c>
      <c r="K1061" s="74" t="s">
        <v>15</v>
      </c>
      <c r="L1061" s="74" t="s">
        <v>159</v>
      </c>
      <c r="M1061" s="76">
        <v>45815</v>
      </c>
      <c r="N1061" s="76">
        <v>45854</v>
      </c>
      <c r="O1061" s="73">
        <f t="shared" si="97"/>
        <v>6</v>
      </c>
      <c r="P1061" s="73">
        <f>MONTH('RAW DATA'!$J1061)</f>
        <v>8</v>
      </c>
      <c r="Q1061" s="73" t="str">
        <f t="shared" si="98"/>
        <v>ICB</v>
      </c>
      <c r="R1061" s="74" t="str">
        <f t="shared" si="99"/>
        <v>CHINA</v>
      </c>
      <c r="S1061" s="74" t="str">
        <f>IF(OR('RAW DATA'!$D1061="",'RAW DATA'!$C1061='RAW DATA'!$D1061),"NO",IF('RAW DATA'!$C1061&lt;'RAW DATA'!$D1061,"YES","NO"))</f>
        <v>NO</v>
      </c>
      <c r="T1061" s="75" t="str">
        <f>IF('RAW DATA'!$D1061='RAW DATA'!$E1061,"YES","NO")</f>
        <v>NO</v>
      </c>
      <c r="U1061" s="73" t="str">
        <f>IF(('RAW DATA'!$D1061-'RAW DATA'!$M1061)&lt;=5,"YES","NO")</f>
        <v>YES</v>
      </c>
    </row>
    <row r="1062" spans="1:21" x14ac:dyDescent="0.25">
      <c r="A1062" s="89">
        <v>515</v>
      </c>
      <c r="B1062" s="90">
        <v>5547720548</v>
      </c>
      <c r="C1062" s="91">
        <v>45831</v>
      </c>
      <c r="D1062" s="91">
        <v>45818</v>
      </c>
      <c r="E1062" s="91">
        <v>45831</v>
      </c>
      <c r="F1062" s="90">
        <v>254531779</v>
      </c>
      <c r="G1062" s="92">
        <v>707</v>
      </c>
      <c r="H1062" s="101" t="s">
        <v>14</v>
      </c>
      <c r="I1062" s="93">
        <v>7730445508</v>
      </c>
      <c r="J1062" s="94">
        <v>45891</v>
      </c>
      <c r="K1062" s="90" t="s">
        <v>15</v>
      </c>
      <c r="L1062" s="90" t="s">
        <v>159</v>
      </c>
      <c r="M1062" s="91">
        <v>45815</v>
      </c>
      <c r="N1062" s="91">
        <v>45854</v>
      </c>
      <c r="O1062" s="95">
        <f t="shared" si="97"/>
        <v>6</v>
      </c>
      <c r="P1062" s="95">
        <f>MONTH('RAW DATA'!$J1062)</f>
        <v>8</v>
      </c>
      <c r="Q1062" s="95" t="str">
        <f t="shared" si="98"/>
        <v>ICB</v>
      </c>
      <c r="R1062" s="90" t="str">
        <f t="shared" si="99"/>
        <v>CHINA</v>
      </c>
      <c r="S1062" s="90" t="str">
        <f>IF(OR('RAW DATA'!$D1062="",'RAW DATA'!$C1062='RAW DATA'!$D1062),"NO",IF('RAW DATA'!$C1062&lt;'RAW DATA'!$D1062,"YES","NO"))</f>
        <v>NO</v>
      </c>
      <c r="T1062" s="96" t="str">
        <f>IF('RAW DATA'!$D1062='RAW DATA'!$E1062,"YES","NO")</f>
        <v>NO</v>
      </c>
      <c r="U1062" s="95" t="str">
        <f>IF(('RAW DATA'!$D1062-'RAW DATA'!$M1062)&lt;=5,"YES","NO")</f>
        <v>YES</v>
      </c>
    </row>
    <row r="1063" spans="1:21" x14ac:dyDescent="0.25">
      <c r="A1063" s="77">
        <v>515</v>
      </c>
      <c r="B1063" s="74">
        <v>5547738620</v>
      </c>
      <c r="C1063" s="76">
        <v>45847</v>
      </c>
      <c r="D1063" s="76">
        <v>45826</v>
      </c>
      <c r="E1063" s="76">
        <v>45847</v>
      </c>
      <c r="F1063" s="74">
        <v>253860901</v>
      </c>
      <c r="G1063" s="82">
        <v>4988</v>
      </c>
      <c r="H1063" s="102" t="s">
        <v>14</v>
      </c>
      <c r="I1063" s="83">
        <v>7730445508</v>
      </c>
      <c r="J1063" s="84">
        <v>45891</v>
      </c>
      <c r="K1063" s="74" t="s">
        <v>15</v>
      </c>
      <c r="L1063" s="74" t="s">
        <v>159</v>
      </c>
      <c r="M1063" s="76">
        <v>45822</v>
      </c>
      <c r="N1063" s="76">
        <v>45854</v>
      </c>
      <c r="O1063" s="73">
        <f t="shared" si="97"/>
        <v>6</v>
      </c>
      <c r="P1063" s="73">
        <f>MONTH('RAW DATA'!$J1063)</f>
        <v>8</v>
      </c>
      <c r="Q1063" s="73" t="str">
        <f t="shared" si="98"/>
        <v>ICB</v>
      </c>
      <c r="R1063" s="74" t="str">
        <f t="shared" si="99"/>
        <v>CHINA</v>
      </c>
      <c r="S1063" s="74" t="str">
        <f>IF(OR('RAW DATA'!$D1063="",'RAW DATA'!$C1063='RAW DATA'!$D1063),"NO",IF('RAW DATA'!$C1063&lt;'RAW DATA'!$D1063,"YES","NO"))</f>
        <v>NO</v>
      </c>
      <c r="T1063" s="75" t="str">
        <f>IF('RAW DATA'!$D1063='RAW DATA'!$E1063,"YES","NO")</f>
        <v>NO</v>
      </c>
      <c r="U1063" s="73" t="str">
        <f>IF(('RAW DATA'!$D1063-'RAW DATA'!$M1063)&lt;=5,"YES","NO")</f>
        <v>YES</v>
      </c>
    </row>
    <row r="1064" spans="1:21" x14ac:dyDescent="0.25">
      <c r="A1064" s="89">
        <v>515</v>
      </c>
      <c r="B1064" s="90">
        <v>5547738621</v>
      </c>
      <c r="C1064" s="91">
        <v>45847</v>
      </c>
      <c r="D1064" s="91">
        <v>45826</v>
      </c>
      <c r="E1064" s="91">
        <v>45847</v>
      </c>
      <c r="F1064" s="90">
        <v>253860901</v>
      </c>
      <c r="G1064" s="92">
        <v>1357</v>
      </c>
      <c r="H1064" s="101" t="s">
        <v>14</v>
      </c>
      <c r="I1064" s="93">
        <v>7730445508</v>
      </c>
      <c r="J1064" s="94">
        <v>45891</v>
      </c>
      <c r="K1064" s="90" t="s">
        <v>15</v>
      </c>
      <c r="L1064" s="90" t="s">
        <v>159</v>
      </c>
      <c r="M1064" s="91">
        <v>45822</v>
      </c>
      <c r="N1064" s="91">
        <v>45854</v>
      </c>
      <c r="O1064" s="95">
        <f t="shared" si="97"/>
        <v>6</v>
      </c>
      <c r="P1064" s="95">
        <f>MONTH('RAW DATA'!$J1064)</f>
        <v>8</v>
      </c>
      <c r="Q1064" s="95" t="str">
        <f t="shared" si="98"/>
        <v>ICB</v>
      </c>
      <c r="R1064" s="90" t="str">
        <f t="shared" si="99"/>
        <v>CHINA</v>
      </c>
      <c r="S1064" s="90" t="str">
        <f>IF(OR('RAW DATA'!$D1064="",'RAW DATA'!$C1064='RAW DATA'!$D1064),"NO",IF('RAW DATA'!$C1064&lt;'RAW DATA'!$D1064,"YES","NO"))</f>
        <v>NO</v>
      </c>
      <c r="T1064" s="96" t="str">
        <f>IF('RAW DATA'!$D1064='RAW DATA'!$E1064,"YES","NO")</f>
        <v>NO</v>
      </c>
      <c r="U1064" s="95" t="str">
        <f>IF(('RAW DATA'!$D1064-'RAW DATA'!$M1064)&lt;=5,"YES","NO")</f>
        <v>YES</v>
      </c>
    </row>
    <row r="1065" spans="1:21" x14ac:dyDescent="0.25">
      <c r="A1065" s="77">
        <v>515</v>
      </c>
      <c r="B1065" s="74">
        <v>5547738622</v>
      </c>
      <c r="C1065" s="76">
        <v>45847</v>
      </c>
      <c r="D1065" s="76">
        <v>45826</v>
      </c>
      <c r="E1065" s="76">
        <v>45847</v>
      </c>
      <c r="F1065" s="74">
        <v>253860901</v>
      </c>
      <c r="G1065" s="82">
        <v>281</v>
      </c>
      <c r="H1065" s="102" t="s">
        <v>14</v>
      </c>
      <c r="I1065" s="83">
        <v>7730445508</v>
      </c>
      <c r="J1065" s="84">
        <v>45891</v>
      </c>
      <c r="K1065" s="74" t="s">
        <v>15</v>
      </c>
      <c r="L1065" s="74" t="s">
        <v>159</v>
      </c>
      <c r="M1065" s="76">
        <v>45822</v>
      </c>
      <c r="N1065" s="76">
        <v>45854</v>
      </c>
      <c r="O1065" s="73">
        <f t="shared" si="97"/>
        <v>6</v>
      </c>
      <c r="P1065" s="73">
        <f>MONTH('RAW DATA'!$J1065)</f>
        <v>8</v>
      </c>
      <c r="Q1065" s="73" t="str">
        <f t="shared" si="98"/>
        <v>ICB</v>
      </c>
      <c r="R1065" s="74" t="str">
        <f t="shared" si="99"/>
        <v>CHINA</v>
      </c>
      <c r="S1065" s="74" t="str">
        <f>IF(OR('RAW DATA'!$D1065="",'RAW DATA'!$C1065='RAW DATA'!$D1065),"NO",IF('RAW DATA'!$C1065&lt;'RAW DATA'!$D1065,"YES","NO"))</f>
        <v>NO</v>
      </c>
      <c r="T1065" s="75" t="str">
        <f>IF('RAW DATA'!$D1065='RAW DATA'!$E1065,"YES","NO")</f>
        <v>NO</v>
      </c>
      <c r="U1065" s="73" t="str">
        <f>IF(('RAW DATA'!$D1065-'RAW DATA'!$M1065)&lt;=5,"YES","NO")</f>
        <v>YES</v>
      </c>
    </row>
    <row r="1066" spans="1:21" x14ac:dyDescent="0.25">
      <c r="A1066" s="89">
        <v>515</v>
      </c>
      <c r="B1066" s="90">
        <v>5547738623</v>
      </c>
      <c r="C1066" s="91">
        <v>45847</v>
      </c>
      <c r="D1066" s="91">
        <v>45826</v>
      </c>
      <c r="E1066" s="91">
        <v>45847</v>
      </c>
      <c r="F1066" s="90">
        <v>253860901</v>
      </c>
      <c r="G1066" s="92">
        <v>248</v>
      </c>
      <c r="H1066" s="101" t="s">
        <v>14</v>
      </c>
      <c r="I1066" s="93">
        <v>7730445508</v>
      </c>
      <c r="J1066" s="94">
        <v>45891</v>
      </c>
      <c r="K1066" s="90" t="s">
        <v>15</v>
      </c>
      <c r="L1066" s="90" t="s">
        <v>159</v>
      </c>
      <c r="M1066" s="91">
        <v>45822</v>
      </c>
      <c r="N1066" s="91">
        <v>45854</v>
      </c>
      <c r="O1066" s="95">
        <f t="shared" si="97"/>
        <v>6</v>
      </c>
      <c r="P1066" s="95">
        <f>MONTH('RAW DATA'!$J1066)</f>
        <v>8</v>
      </c>
      <c r="Q1066" s="95" t="str">
        <f t="shared" si="98"/>
        <v>ICB</v>
      </c>
      <c r="R1066" s="90" t="str">
        <f t="shared" si="99"/>
        <v>CHINA</v>
      </c>
      <c r="S1066" s="90" t="str">
        <f>IF(OR('RAW DATA'!$D1066="",'RAW DATA'!$C1066='RAW DATA'!$D1066),"NO",IF('RAW DATA'!$C1066&lt;'RAW DATA'!$D1066,"YES","NO"))</f>
        <v>NO</v>
      </c>
      <c r="T1066" s="96" t="str">
        <f>IF('RAW DATA'!$D1066='RAW DATA'!$E1066,"YES","NO")</f>
        <v>NO</v>
      </c>
      <c r="U1066" s="95" t="str">
        <f>IF(('RAW DATA'!$D1066-'RAW DATA'!$M1066)&lt;=5,"YES","NO")</f>
        <v>YES</v>
      </c>
    </row>
    <row r="1067" spans="1:21" x14ac:dyDescent="0.25">
      <c r="A1067" s="77">
        <v>515</v>
      </c>
      <c r="B1067" s="74">
        <v>5547738624</v>
      </c>
      <c r="C1067" s="76">
        <v>45847</v>
      </c>
      <c r="D1067" s="76">
        <v>45826</v>
      </c>
      <c r="E1067" s="76">
        <v>45847</v>
      </c>
      <c r="F1067" s="74">
        <v>253860901</v>
      </c>
      <c r="G1067" s="82">
        <v>223</v>
      </c>
      <c r="H1067" s="102" t="s">
        <v>14</v>
      </c>
      <c r="I1067" s="83">
        <v>7730445508</v>
      </c>
      <c r="J1067" s="84">
        <v>45891</v>
      </c>
      <c r="K1067" s="74" t="s">
        <v>15</v>
      </c>
      <c r="L1067" s="74" t="s">
        <v>159</v>
      </c>
      <c r="M1067" s="76">
        <v>45822</v>
      </c>
      <c r="N1067" s="76">
        <v>45854</v>
      </c>
      <c r="O1067" s="73">
        <f t="shared" si="97"/>
        <v>6</v>
      </c>
      <c r="P1067" s="73">
        <f>MONTH('RAW DATA'!$J1067)</f>
        <v>8</v>
      </c>
      <c r="Q1067" s="73" t="str">
        <f t="shared" si="98"/>
        <v>ICB</v>
      </c>
      <c r="R1067" s="74" t="str">
        <f t="shared" si="99"/>
        <v>CHINA</v>
      </c>
      <c r="S1067" s="74" t="str">
        <f>IF(OR('RAW DATA'!$D1067="",'RAW DATA'!$C1067='RAW DATA'!$D1067),"NO",IF('RAW DATA'!$C1067&lt;'RAW DATA'!$D1067,"YES","NO"))</f>
        <v>NO</v>
      </c>
      <c r="T1067" s="75" t="str">
        <f>IF('RAW DATA'!$D1067='RAW DATA'!$E1067,"YES","NO")</f>
        <v>NO</v>
      </c>
      <c r="U1067" s="73" t="str">
        <f>IF(('RAW DATA'!$D1067-'RAW DATA'!$M1067)&lt;=5,"YES","NO")</f>
        <v>YES</v>
      </c>
    </row>
    <row r="1068" spans="1:21" x14ac:dyDescent="0.25">
      <c r="A1068" s="89">
        <v>1591</v>
      </c>
      <c r="B1068" s="90">
        <v>5612331541</v>
      </c>
      <c r="C1068" s="91">
        <v>45821</v>
      </c>
      <c r="D1068" s="91">
        <v>45817</v>
      </c>
      <c r="E1068" s="91">
        <v>45821</v>
      </c>
      <c r="F1068" s="90">
        <v>254441558</v>
      </c>
      <c r="G1068" s="92">
        <v>2782</v>
      </c>
      <c r="H1068" s="101" t="s">
        <v>14</v>
      </c>
      <c r="I1068" s="93">
        <v>7730445508</v>
      </c>
      <c r="J1068" s="94">
        <v>45891</v>
      </c>
      <c r="K1068" s="90" t="s">
        <v>15</v>
      </c>
      <c r="L1068" s="90" t="s">
        <v>159</v>
      </c>
      <c r="M1068" s="91">
        <v>45814</v>
      </c>
      <c r="N1068" s="91">
        <v>45854</v>
      </c>
      <c r="O1068" s="95">
        <f t="shared" si="97"/>
        <v>6</v>
      </c>
      <c r="P1068" s="95">
        <f>MONTH('RAW DATA'!$J1068)</f>
        <v>8</v>
      </c>
      <c r="Q1068" s="95" t="str">
        <f t="shared" si="98"/>
        <v>ICB</v>
      </c>
      <c r="R1068" s="90" t="str">
        <f t="shared" si="99"/>
        <v>CHINA</v>
      </c>
      <c r="S1068" s="90" t="str">
        <f>IF(OR('RAW DATA'!$D1068="",'RAW DATA'!$C1068='RAW DATA'!$D1068),"NO",IF('RAW DATA'!$C1068&lt;'RAW DATA'!$D1068,"YES","NO"))</f>
        <v>NO</v>
      </c>
      <c r="T1068" s="96" t="str">
        <f>IF('RAW DATA'!$D1068='RAW DATA'!$E1068,"YES","NO")</f>
        <v>NO</v>
      </c>
      <c r="U1068" s="95" t="str">
        <f>IF(('RAW DATA'!$D1068-'RAW DATA'!$M1068)&lt;=5,"YES","NO")</f>
        <v>YES</v>
      </c>
    </row>
    <row r="1069" spans="1:21" x14ac:dyDescent="0.25">
      <c r="A1069" s="77">
        <v>1591</v>
      </c>
      <c r="B1069" s="74">
        <v>5612343992</v>
      </c>
      <c r="C1069" s="76">
        <v>45831</v>
      </c>
      <c r="D1069" s="76">
        <v>45825</v>
      </c>
      <c r="E1069" s="76">
        <v>45831</v>
      </c>
      <c r="F1069" s="74">
        <v>253727420</v>
      </c>
      <c r="G1069" s="82">
        <v>9676</v>
      </c>
      <c r="H1069" s="102" t="s">
        <v>14</v>
      </c>
      <c r="I1069" s="83">
        <v>7730445508</v>
      </c>
      <c r="J1069" s="84">
        <v>45891</v>
      </c>
      <c r="K1069" s="74" t="s">
        <v>15</v>
      </c>
      <c r="L1069" s="74" t="s">
        <v>159</v>
      </c>
      <c r="M1069" s="76">
        <v>45821</v>
      </c>
      <c r="N1069" s="76">
        <v>45854</v>
      </c>
      <c r="O1069" s="73">
        <f t="shared" si="97"/>
        <v>6</v>
      </c>
      <c r="P1069" s="73">
        <f>MONTH('RAW DATA'!$J1069)</f>
        <v>8</v>
      </c>
      <c r="Q1069" s="73" t="str">
        <f t="shared" si="98"/>
        <v>ICB</v>
      </c>
      <c r="R1069" s="74" t="str">
        <f t="shared" si="99"/>
        <v>CHINA</v>
      </c>
      <c r="S1069" s="74" t="str">
        <f>IF(OR('RAW DATA'!$D1069="",'RAW DATA'!$C1069='RAW DATA'!$D1069),"NO",IF('RAW DATA'!$C1069&lt;'RAW DATA'!$D1069,"YES","NO"))</f>
        <v>NO</v>
      </c>
      <c r="T1069" s="75" t="str">
        <f>IF('RAW DATA'!$D1069='RAW DATA'!$E1069,"YES","NO")</f>
        <v>NO</v>
      </c>
      <c r="U1069" s="73" t="str">
        <f>IF(('RAW DATA'!$D1069-'RAW DATA'!$M1069)&lt;=5,"YES","NO")</f>
        <v>YES</v>
      </c>
    </row>
    <row r="1070" spans="1:21" x14ac:dyDescent="0.25">
      <c r="A1070" s="89">
        <v>1591</v>
      </c>
      <c r="B1070" s="90">
        <v>5612343995</v>
      </c>
      <c r="C1070" s="91">
        <v>45831</v>
      </c>
      <c r="D1070" s="91">
        <v>45825</v>
      </c>
      <c r="E1070" s="91">
        <v>45831</v>
      </c>
      <c r="F1070" s="90">
        <v>253727420</v>
      </c>
      <c r="G1070" s="92">
        <v>1487614</v>
      </c>
      <c r="H1070" s="101" t="s">
        <v>14</v>
      </c>
      <c r="I1070" s="93">
        <v>7730445508</v>
      </c>
      <c r="J1070" s="94">
        <v>45891</v>
      </c>
      <c r="K1070" s="90" t="s">
        <v>15</v>
      </c>
      <c r="L1070" s="90" t="s">
        <v>159</v>
      </c>
      <c r="M1070" s="91">
        <v>45821</v>
      </c>
      <c r="N1070" s="91">
        <v>45854</v>
      </c>
      <c r="O1070" s="95">
        <f t="shared" si="97"/>
        <v>6</v>
      </c>
      <c r="P1070" s="95">
        <f>MONTH('RAW DATA'!$J1070)</f>
        <v>8</v>
      </c>
      <c r="Q1070" s="95" t="str">
        <f t="shared" si="98"/>
        <v>ICB</v>
      </c>
      <c r="R1070" s="90" t="str">
        <f t="shared" si="99"/>
        <v>CHINA</v>
      </c>
      <c r="S1070" s="90" t="str">
        <f>IF(OR('RAW DATA'!$D1070="",'RAW DATA'!$C1070='RAW DATA'!$D1070),"NO",IF('RAW DATA'!$C1070&lt;'RAW DATA'!$D1070,"YES","NO"))</f>
        <v>NO</v>
      </c>
      <c r="T1070" s="96" t="str">
        <f>IF('RAW DATA'!$D1070='RAW DATA'!$E1070,"YES","NO")</f>
        <v>NO</v>
      </c>
      <c r="U1070" s="95" t="str">
        <f>IF(('RAW DATA'!$D1070-'RAW DATA'!$M1070)&lt;=5,"YES","NO")</f>
        <v>YES</v>
      </c>
    </row>
    <row r="1071" spans="1:21" x14ac:dyDescent="0.25">
      <c r="A1071" s="77">
        <v>1591</v>
      </c>
      <c r="B1071" s="74">
        <v>5612344083</v>
      </c>
      <c r="C1071" s="76">
        <v>45831</v>
      </c>
      <c r="D1071" s="76">
        <v>45825</v>
      </c>
      <c r="E1071" s="76">
        <v>45831</v>
      </c>
      <c r="F1071" s="74">
        <v>254215850</v>
      </c>
      <c r="G1071" s="82">
        <v>1393</v>
      </c>
      <c r="H1071" s="102" t="s">
        <v>14</v>
      </c>
      <c r="I1071" s="83">
        <v>7730445508</v>
      </c>
      <c r="J1071" s="84">
        <v>45891</v>
      </c>
      <c r="K1071" s="74" t="s">
        <v>15</v>
      </c>
      <c r="L1071" s="74" t="s">
        <v>159</v>
      </c>
      <c r="M1071" s="76">
        <v>45821</v>
      </c>
      <c r="N1071" s="76">
        <v>45854</v>
      </c>
      <c r="O1071" s="73">
        <f t="shared" si="97"/>
        <v>6</v>
      </c>
      <c r="P1071" s="73">
        <f>MONTH('RAW DATA'!$J1071)</f>
        <v>8</v>
      </c>
      <c r="Q1071" s="73" t="str">
        <f t="shared" si="98"/>
        <v>ICB</v>
      </c>
      <c r="R1071" s="74" t="str">
        <f t="shared" si="99"/>
        <v>CHINA</v>
      </c>
      <c r="S1071" s="74" t="str">
        <f>IF(OR('RAW DATA'!$D1071="",'RAW DATA'!$C1071='RAW DATA'!$D1071),"NO",IF('RAW DATA'!$C1071&lt;'RAW DATA'!$D1071,"YES","NO"))</f>
        <v>NO</v>
      </c>
      <c r="T1071" s="75" t="str">
        <f>IF('RAW DATA'!$D1071='RAW DATA'!$E1071,"YES","NO")</f>
        <v>NO</v>
      </c>
      <c r="U1071" s="73" t="str">
        <f>IF(('RAW DATA'!$D1071-'RAW DATA'!$M1071)&lt;=5,"YES","NO")</f>
        <v>YES</v>
      </c>
    </row>
    <row r="1072" spans="1:21" x14ac:dyDescent="0.25">
      <c r="A1072" s="89">
        <v>1591</v>
      </c>
      <c r="B1072" s="90">
        <v>5612344090</v>
      </c>
      <c r="C1072" s="91">
        <v>45831</v>
      </c>
      <c r="D1072" s="91">
        <v>45825</v>
      </c>
      <c r="E1072" s="91">
        <v>45831</v>
      </c>
      <c r="F1072" s="90">
        <v>254215850</v>
      </c>
      <c r="G1072" s="92">
        <v>1393</v>
      </c>
      <c r="H1072" s="101" t="s">
        <v>14</v>
      </c>
      <c r="I1072" s="93">
        <v>7730445508</v>
      </c>
      <c r="J1072" s="94">
        <v>45891</v>
      </c>
      <c r="K1072" s="90" t="s">
        <v>15</v>
      </c>
      <c r="L1072" s="90" t="s">
        <v>159</v>
      </c>
      <c r="M1072" s="91">
        <v>45821</v>
      </c>
      <c r="N1072" s="91">
        <v>45854</v>
      </c>
      <c r="O1072" s="95">
        <f t="shared" si="97"/>
        <v>6</v>
      </c>
      <c r="P1072" s="95">
        <f>MONTH('RAW DATA'!$J1072)</f>
        <v>8</v>
      </c>
      <c r="Q1072" s="95" t="str">
        <f t="shared" si="98"/>
        <v>ICB</v>
      </c>
      <c r="R1072" s="90" t="str">
        <f t="shared" si="99"/>
        <v>CHINA</v>
      </c>
      <c r="S1072" s="90" t="str">
        <f>IF(OR('RAW DATA'!$D1072="",'RAW DATA'!$C1072='RAW DATA'!$D1072),"NO",IF('RAW DATA'!$C1072&lt;'RAW DATA'!$D1072,"YES","NO"))</f>
        <v>NO</v>
      </c>
      <c r="T1072" s="96" t="str">
        <f>IF('RAW DATA'!$D1072='RAW DATA'!$E1072,"YES","NO")</f>
        <v>NO</v>
      </c>
      <c r="U1072" s="95" t="str">
        <f>IF(('RAW DATA'!$D1072-'RAW DATA'!$M1072)&lt;=5,"YES","NO")</f>
        <v>YES</v>
      </c>
    </row>
    <row r="1073" spans="1:21" x14ac:dyDescent="0.25">
      <c r="A1073" s="77">
        <v>1591</v>
      </c>
      <c r="B1073" s="74">
        <v>5612369713</v>
      </c>
      <c r="C1073" s="76">
        <v>45832</v>
      </c>
      <c r="D1073" s="76">
        <v>45840</v>
      </c>
      <c r="E1073" s="76">
        <v>45832</v>
      </c>
      <c r="F1073" s="74">
        <v>253727420</v>
      </c>
      <c r="G1073" s="82">
        <v>2785</v>
      </c>
      <c r="H1073" s="102" t="s">
        <v>14</v>
      </c>
      <c r="I1073" s="83">
        <v>7730445508</v>
      </c>
      <c r="J1073" s="84">
        <v>45891</v>
      </c>
      <c r="K1073" s="74" t="s">
        <v>15</v>
      </c>
      <c r="L1073" s="74" t="s">
        <v>159</v>
      </c>
      <c r="M1073" s="76">
        <v>45821</v>
      </c>
      <c r="N1073" s="76">
        <v>45854</v>
      </c>
      <c r="O1073" s="73">
        <f t="shared" si="97"/>
        <v>7</v>
      </c>
      <c r="P1073" s="73">
        <f>MONTH('RAW DATA'!$J1073)</f>
        <v>8</v>
      </c>
      <c r="Q1073" s="73" t="str">
        <f t="shared" si="98"/>
        <v>ICB</v>
      </c>
      <c r="R1073" s="74" t="str">
        <f t="shared" si="99"/>
        <v>CHINA</v>
      </c>
      <c r="S1073" s="74" t="str">
        <f>IF(OR('RAW DATA'!$D1073="",'RAW DATA'!$C1073='RAW DATA'!$D1073),"NO",IF('RAW DATA'!$C1073&lt;'RAW DATA'!$D1073,"YES","NO"))</f>
        <v>YES</v>
      </c>
      <c r="T1073" s="75" t="str">
        <f>IF('RAW DATA'!$D1073='RAW DATA'!$E1073,"YES","NO")</f>
        <v>NO</v>
      </c>
      <c r="U1073" s="73" t="str">
        <f>IF(('RAW DATA'!$D1073-'RAW DATA'!$M1073)&lt;=5,"YES","NO")</f>
        <v>NO</v>
      </c>
    </row>
    <row r="1074" spans="1:21" x14ac:dyDescent="0.25">
      <c r="A1074" s="89">
        <v>1591</v>
      </c>
      <c r="B1074" s="90">
        <v>5612383279</v>
      </c>
      <c r="C1074" s="91">
        <v>45855</v>
      </c>
      <c r="D1074" s="91">
        <v>45848</v>
      </c>
      <c r="E1074" s="91">
        <v>45855</v>
      </c>
      <c r="F1074" s="90">
        <v>253727412</v>
      </c>
      <c r="G1074" s="92">
        <v>8824</v>
      </c>
      <c r="H1074" s="101" t="s">
        <v>14</v>
      </c>
      <c r="I1074" s="93">
        <v>7730445508</v>
      </c>
      <c r="J1074" s="94">
        <v>45891</v>
      </c>
      <c r="K1074" s="90" t="s">
        <v>15</v>
      </c>
      <c r="L1074" s="90" t="s">
        <v>159</v>
      </c>
      <c r="M1074" s="91">
        <v>45821</v>
      </c>
      <c r="N1074" s="91">
        <v>45854</v>
      </c>
      <c r="O1074" s="95">
        <f t="shared" si="97"/>
        <v>7</v>
      </c>
      <c r="P1074" s="95">
        <f>MONTH('RAW DATA'!$J1074)</f>
        <v>8</v>
      </c>
      <c r="Q1074" s="95" t="str">
        <f t="shared" si="98"/>
        <v>ICB</v>
      </c>
      <c r="R1074" s="90" t="str">
        <f t="shared" si="99"/>
        <v>CHINA</v>
      </c>
      <c r="S1074" s="90" t="str">
        <f>IF(OR('RAW DATA'!$D1074="",'RAW DATA'!$C1074='RAW DATA'!$D1074),"NO",IF('RAW DATA'!$C1074&lt;'RAW DATA'!$D1074,"YES","NO"))</f>
        <v>NO</v>
      </c>
      <c r="T1074" s="96" t="str">
        <f>IF('RAW DATA'!$D1074='RAW DATA'!$E1074,"YES","NO")</f>
        <v>NO</v>
      </c>
      <c r="U1074" s="95" t="str">
        <f>IF(('RAW DATA'!$D1074-'RAW DATA'!$M1074)&lt;=5,"YES","NO")</f>
        <v>NO</v>
      </c>
    </row>
    <row r="1075" spans="1:21" x14ac:dyDescent="0.25">
      <c r="A1075" s="77">
        <v>1591</v>
      </c>
      <c r="B1075" s="74">
        <v>5612383284</v>
      </c>
      <c r="C1075" s="76">
        <v>45855</v>
      </c>
      <c r="D1075" s="76">
        <v>45848</v>
      </c>
      <c r="E1075" s="76">
        <v>45855</v>
      </c>
      <c r="F1075" s="74">
        <v>253727412</v>
      </c>
      <c r="G1075" s="82">
        <v>13896</v>
      </c>
      <c r="H1075" s="102" t="s">
        <v>14</v>
      </c>
      <c r="I1075" s="83">
        <v>7730445508</v>
      </c>
      <c r="J1075" s="84">
        <v>45891</v>
      </c>
      <c r="K1075" s="74" t="s">
        <v>15</v>
      </c>
      <c r="L1075" s="74" t="s">
        <v>159</v>
      </c>
      <c r="M1075" s="76">
        <v>45821</v>
      </c>
      <c r="N1075" s="76">
        <v>45854</v>
      </c>
      <c r="O1075" s="73">
        <f t="shared" si="97"/>
        <v>7</v>
      </c>
      <c r="P1075" s="73">
        <f>MONTH('RAW DATA'!$J1075)</f>
        <v>8</v>
      </c>
      <c r="Q1075" s="73" t="str">
        <f t="shared" si="98"/>
        <v>ICB</v>
      </c>
      <c r="R1075" s="74" t="str">
        <f t="shared" si="99"/>
        <v>CHINA</v>
      </c>
      <c r="S1075" s="74" t="str">
        <f>IF(OR('RAW DATA'!$D1075="",'RAW DATA'!$C1075='RAW DATA'!$D1075),"NO",IF('RAW DATA'!$C1075&lt;'RAW DATA'!$D1075,"YES","NO"))</f>
        <v>NO</v>
      </c>
      <c r="T1075" s="75" t="str">
        <f>IF('RAW DATA'!$D1075='RAW DATA'!$E1075,"YES","NO")</f>
        <v>NO</v>
      </c>
      <c r="U1075" s="73" t="str">
        <f>IF(('RAW DATA'!$D1075-'RAW DATA'!$M1075)&lt;=5,"YES","NO")</f>
        <v>NO</v>
      </c>
    </row>
    <row r="1076" spans="1:21" x14ac:dyDescent="0.25">
      <c r="A1076" s="89">
        <v>1592</v>
      </c>
      <c r="B1076" s="90">
        <v>5775797542</v>
      </c>
      <c r="C1076" s="91">
        <v>45831</v>
      </c>
      <c r="D1076" s="91">
        <v>45823</v>
      </c>
      <c r="E1076" s="91">
        <v>45831</v>
      </c>
      <c r="F1076" s="90">
        <v>253561873</v>
      </c>
      <c r="G1076" s="92">
        <v>16039</v>
      </c>
      <c r="H1076" s="101" t="s">
        <v>14</v>
      </c>
      <c r="I1076" s="93">
        <v>7730445508</v>
      </c>
      <c r="J1076" s="94">
        <v>45891</v>
      </c>
      <c r="K1076" s="90" t="s">
        <v>15</v>
      </c>
      <c r="L1076" s="90" t="s">
        <v>159</v>
      </c>
      <c r="M1076" s="91">
        <v>45819</v>
      </c>
      <c r="N1076" s="91">
        <v>45854</v>
      </c>
      <c r="O1076" s="95">
        <f t="shared" si="97"/>
        <v>6</v>
      </c>
      <c r="P1076" s="95">
        <f>MONTH('RAW DATA'!$J1076)</f>
        <v>8</v>
      </c>
      <c r="Q1076" s="95" t="str">
        <f t="shared" si="98"/>
        <v>ICB</v>
      </c>
      <c r="R1076" s="90" t="str">
        <f t="shared" si="99"/>
        <v>CHINA</v>
      </c>
      <c r="S1076" s="90" t="str">
        <f>IF(OR('RAW DATA'!$D1076="",'RAW DATA'!$C1076='RAW DATA'!$D1076),"NO",IF('RAW DATA'!$C1076&lt;'RAW DATA'!$D1076,"YES","NO"))</f>
        <v>NO</v>
      </c>
      <c r="T1076" s="96" t="str">
        <f>IF('RAW DATA'!$D1076='RAW DATA'!$E1076,"YES","NO")</f>
        <v>NO</v>
      </c>
      <c r="U1076" s="95" t="str">
        <f>IF(('RAW DATA'!$D1076-'RAW DATA'!$M1076)&lt;=5,"YES","NO")</f>
        <v>YES</v>
      </c>
    </row>
    <row r="1077" spans="1:21" x14ac:dyDescent="0.25">
      <c r="A1077" s="77">
        <v>71</v>
      </c>
      <c r="B1077" s="74">
        <v>5283016518</v>
      </c>
      <c r="C1077" s="76">
        <v>45832</v>
      </c>
      <c r="D1077" s="76">
        <v>45822</v>
      </c>
      <c r="E1077" s="76">
        <v>45832</v>
      </c>
      <c r="F1077" s="74" t="s">
        <v>185</v>
      </c>
      <c r="G1077" s="82">
        <v>681</v>
      </c>
      <c r="H1077" s="102" t="s">
        <v>14</v>
      </c>
      <c r="I1077" s="83">
        <v>7730445508</v>
      </c>
      <c r="J1077" s="84">
        <v>45891</v>
      </c>
      <c r="K1077" s="74" t="s">
        <v>15</v>
      </c>
      <c r="L1077" s="74" t="s">
        <v>159</v>
      </c>
      <c r="M1077" s="76">
        <v>45819.166666666664</v>
      </c>
      <c r="N1077" s="76">
        <v>45854.75</v>
      </c>
      <c r="O1077" s="73">
        <f t="shared" si="97"/>
        <v>6</v>
      </c>
      <c r="P1077" s="73">
        <f>MONTH('RAW DATA'!$J1077)</f>
        <v>8</v>
      </c>
      <c r="Q1077" s="73" t="str">
        <f t="shared" si="98"/>
        <v>ICB</v>
      </c>
      <c r="R1077" s="74" t="str">
        <f t="shared" si="99"/>
        <v>CHINA</v>
      </c>
      <c r="S1077" s="74" t="str">
        <f>IF(OR('RAW DATA'!$D1077="",'RAW DATA'!$C1077='RAW DATA'!$D1077),"NO",IF('RAW DATA'!$C1077&lt;'RAW DATA'!$D1077,"YES","NO"))</f>
        <v>NO</v>
      </c>
      <c r="T1077" s="75" t="str">
        <f>IF('RAW DATA'!$D1077='RAW DATA'!$E1077,"YES","NO")</f>
        <v>NO</v>
      </c>
      <c r="U1077" s="73" t="str">
        <f>IF(('RAW DATA'!$D1077-'RAW DATA'!$M1077)&lt;=5,"YES","NO")</f>
        <v>YES</v>
      </c>
    </row>
    <row r="1078" spans="1:21" x14ac:dyDescent="0.25">
      <c r="A1078" s="89">
        <v>71</v>
      </c>
      <c r="B1078" s="90">
        <v>5283016704</v>
      </c>
      <c r="C1078" s="91">
        <v>45832</v>
      </c>
      <c r="D1078" s="91">
        <v>45824</v>
      </c>
      <c r="E1078" s="91">
        <v>45832</v>
      </c>
      <c r="F1078" s="90" t="s">
        <v>185</v>
      </c>
      <c r="G1078" s="92">
        <v>851</v>
      </c>
      <c r="H1078" s="101" t="s">
        <v>14</v>
      </c>
      <c r="I1078" s="93">
        <v>7730445508</v>
      </c>
      <c r="J1078" s="94">
        <v>45891</v>
      </c>
      <c r="K1078" s="90" t="s">
        <v>15</v>
      </c>
      <c r="L1078" s="90" t="s">
        <v>159</v>
      </c>
      <c r="M1078" s="91">
        <v>45819.166666666664</v>
      </c>
      <c r="N1078" s="91">
        <v>45854.75</v>
      </c>
      <c r="O1078" s="95">
        <f t="shared" si="97"/>
        <v>6</v>
      </c>
      <c r="P1078" s="95">
        <f>MONTH('RAW DATA'!$J1078)</f>
        <v>8</v>
      </c>
      <c r="Q1078" s="95" t="str">
        <f t="shared" si="98"/>
        <v>ICB</v>
      </c>
      <c r="R1078" s="90" t="str">
        <f t="shared" si="99"/>
        <v>CHINA</v>
      </c>
      <c r="S1078" s="90" t="str">
        <f>IF(OR('RAW DATA'!$D1078="",'RAW DATA'!$C1078='RAW DATA'!$D1078),"NO",IF('RAW DATA'!$C1078&lt;'RAW DATA'!$D1078,"YES","NO"))</f>
        <v>NO</v>
      </c>
      <c r="T1078" s="96" t="str">
        <f>IF('RAW DATA'!$D1078='RAW DATA'!$E1078,"YES","NO")</f>
        <v>NO</v>
      </c>
      <c r="U1078" s="95" t="str">
        <f>IF(('RAW DATA'!$D1078-'RAW DATA'!$M1078)&lt;=5,"YES","NO")</f>
        <v>YES</v>
      </c>
    </row>
    <row r="1079" spans="1:21" x14ac:dyDescent="0.25">
      <c r="A1079" s="77">
        <v>1048704</v>
      </c>
      <c r="B1079" s="74" t="s">
        <v>195</v>
      </c>
      <c r="C1079" s="76">
        <v>45868</v>
      </c>
      <c r="D1079" s="76">
        <v>45859</v>
      </c>
      <c r="E1079" s="76" t="s">
        <v>375</v>
      </c>
      <c r="F1079" s="74" t="s">
        <v>196</v>
      </c>
      <c r="G1079" s="82">
        <v>75559</v>
      </c>
      <c r="H1079" s="102" t="s">
        <v>29</v>
      </c>
      <c r="I1079" s="83">
        <v>7730445508</v>
      </c>
      <c r="J1079" s="84">
        <v>45891</v>
      </c>
      <c r="K1079" s="74" t="s">
        <v>15</v>
      </c>
      <c r="L1079" s="74" t="s">
        <v>159</v>
      </c>
      <c r="M1079" s="76">
        <v>45848</v>
      </c>
      <c r="N1079" s="76">
        <v>45855</v>
      </c>
      <c r="O1079" s="73">
        <f t="shared" si="97"/>
        <v>7</v>
      </c>
      <c r="P1079" s="73">
        <f>MONTH('RAW DATA'!$J1079)</f>
        <v>8</v>
      </c>
      <c r="Q1079" s="73" t="str">
        <f t="shared" si="98"/>
        <v>Vendor</v>
      </c>
      <c r="R1079" s="74" t="str">
        <f t="shared" si="99"/>
        <v/>
      </c>
      <c r="S1079" s="74" t="str">
        <f>IF(OR('RAW DATA'!$D1079="",'RAW DATA'!$C1079='RAW DATA'!$D1079),"NO",IF('RAW DATA'!$C1079&lt;'RAW DATA'!$D1079,"YES","NO"))</f>
        <v>NO</v>
      </c>
      <c r="T1079" s="75" t="str">
        <f>IF('RAW DATA'!$D1079='RAW DATA'!$E1079,"YES","NO")</f>
        <v>NO</v>
      </c>
      <c r="U1079" s="73" t="str">
        <f>IF(('RAW DATA'!$D1079-'RAW DATA'!$M1079)&lt;=5,"YES","NO")</f>
        <v>NO</v>
      </c>
    </row>
    <row r="1080" spans="1:21" x14ac:dyDescent="0.25">
      <c r="A1080" s="89">
        <v>71</v>
      </c>
      <c r="B1080" s="90">
        <v>5283000521</v>
      </c>
      <c r="C1080" s="91">
        <v>45819</v>
      </c>
      <c r="D1080" s="91">
        <v>45814</v>
      </c>
      <c r="E1080" s="91">
        <v>45819</v>
      </c>
      <c r="F1080" s="90">
        <v>253115049</v>
      </c>
      <c r="G1080" s="92">
        <v>2779</v>
      </c>
      <c r="H1080" s="101" t="s">
        <v>14</v>
      </c>
      <c r="I1080" s="93">
        <v>7730445508</v>
      </c>
      <c r="J1080" s="94">
        <v>45891</v>
      </c>
      <c r="K1080" s="90" t="s">
        <v>15</v>
      </c>
      <c r="L1080" s="90" t="s">
        <v>159</v>
      </c>
      <c r="M1080" s="91">
        <v>45811.604166666664</v>
      </c>
      <c r="N1080" s="91">
        <v>45855.416666666664</v>
      </c>
      <c r="O1080" s="95">
        <f t="shared" si="97"/>
        <v>6</v>
      </c>
      <c r="P1080" s="95">
        <f>MONTH('RAW DATA'!$J1080)</f>
        <v>8</v>
      </c>
      <c r="Q1080" s="95" t="str">
        <f t="shared" si="98"/>
        <v>ICB</v>
      </c>
      <c r="R1080" s="90" t="str">
        <f t="shared" si="99"/>
        <v>CHINA</v>
      </c>
      <c r="S1080" s="90" t="str">
        <f>IF(OR('RAW DATA'!$D1080="",'RAW DATA'!$C1080='RAW DATA'!$D1080),"NO",IF('RAW DATA'!$C1080&lt;'RAW DATA'!$D1080,"YES","NO"))</f>
        <v>NO</v>
      </c>
      <c r="T1080" s="96" t="str">
        <f>IF('RAW DATA'!$D1080='RAW DATA'!$E1080,"YES","NO")</f>
        <v>NO</v>
      </c>
      <c r="U1080" s="95" t="str">
        <f>IF(('RAW DATA'!$D1080-'RAW DATA'!$M1080)&lt;=5,"YES","NO")</f>
        <v>YES</v>
      </c>
    </row>
    <row r="1081" spans="1:21" x14ac:dyDescent="0.25">
      <c r="A1081" s="77">
        <v>515</v>
      </c>
      <c r="B1081" s="74">
        <v>5547738709</v>
      </c>
      <c r="C1081" s="76">
        <v>45831</v>
      </c>
      <c r="D1081" s="76">
        <v>45826</v>
      </c>
      <c r="E1081" s="76">
        <v>45831</v>
      </c>
      <c r="F1081" s="74">
        <v>252116160</v>
      </c>
      <c r="G1081" s="82">
        <v>11531</v>
      </c>
      <c r="H1081" s="102" t="s">
        <v>14</v>
      </c>
      <c r="I1081" s="83">
        <v>7730445508</v>
      </c>
      <c r="J1081" s="84">
        <v>45891</v>
      </c>
      <c r="K1081" s="74" t="s">
        <v>15</v>
      </c>
      <c r="L1081" s="74" t="s">
        <v>159</v>
      </c>
      <c r="M1081" s="76">
        <v>45822</v>
      </c>
      <c r="N1081" s="76">
        <v>45857</v>
      </c>
      <c r="O1081" s="73">
        <f t="shared" si="97"/>
        <v>6</v>
      </c>
      <c r="P1081" s="73">
        <f>MONTH('RAW DATA'!$J1081)</f>
        <v>8</v>
      </c>
      <c r="Q1081" s="73" t="str">
        <f t="shared" si="98"/>
        <v>ICB</v>
      </c>
      <c r="R1081" s="74" t="str">
        <f t="shared" si="99"/>
        <v>CHINA</v>
      </c>
      <c r="S1081" s="74" t="str">
        <f>IF(OR('RAW DATA'!$D1081="",'RAW DATA'!$C1081='RAW DATA'!$D1081),"NO",IF('RAW DATA'!$C1081&lt;'RAW DATA'!$D1081,"YES","NO"))</f>
        <v>NO</v>
      </c>
      <c r="T1081" s="75" t="str">
        <f>IF('RAW DATA'!$D1081='RAW DATA'!$E1081,"YES","NO")</f>
        <v>NO</v>
      </c>
      <c r="U1081" s="73" t="str">
        <f>IF(('RAW DATA'!$D1081-'RAW DATA'!$M1081)&lt;=5,"YES","NO")</f>
        <v>YES</v>
      </c>
    </row>
    <row r="1082" spans="1:21" x14ac:dyDescent="0.25">
      <c r="A1082" s="89">
        <v>515</v>
      </c>
      <c r="B1082" s="90">
        <v>5547738710</v>
      </c>
      <c r="C1082" s="91">
        <v>45831</v>
      </c>
      <c r="D1082" s="91">
        <v>45826</v>
      </c>
      <c r="E1082" s="91">
        <v>45831</v>
      </c>
      <c r="F1082" s="90">
        <v>252116160</v>
      </c>
      <c r="G1082" s="92">
        <v>3685</v>
      </c>
      <c r="H1082" s="101" t="s">
        <v>14</v>
      </c>
      <c r="I1082" s="93">
        <v>7730445508</v>
      </c>
      <c r="J1082" s="94">
        <v>45891</v>
      </c>
      <c r="K1082" s="90" t="s">
        <v>15</v>
      </c>
      <c r="L1082" s="90" t="s">
        <v>159</v>
      </c>
      <c r="M1082" s="91">
        <v>45822</v>
      </c>
      <c r="N1082" s="91">
        <v>45857</v>
      </c>
      <c r="O1082" s="95">
        <f t="shared" si="97"/>
        <v>6</v>
      </c>
      <c r="P1082" s="95">
        <f>MONTH('RAW DATA'!$J1082)</f>
        <v>8</v>
      </c>
      <c r="Q1082" s="95" t="str">
        <f t="shared" si="98"/>
        <v>ICB</v>
      </c>
      <c r="R1082" s="90" t="str">
        <f t="shared" si="99"/>
        <v>CHINA</v>
      </c>
      <c r="S1082" s="90" t="str">
        <f>IF(OR('RAW DATA'!$D1082="",'RAW DATA'!$C1082='RAW DATA'!$D1082),"NO",IF('RAW DATA'!$C1082&lt;'RAW DATA'!$D1082,"YES","NO"))</f>
        <v>NO</v>
      </c>
      <c r="T1082" s="96" t="str">
        <f>IF('RAW DATA'!$D1082='RAW DATA'!$E1082,"YES","NO")</f>
        <v>NO</v>
      </c>
      <c r="U1082" s="95" t="str">
        <f>IF(('RAW DATA'!$D1082-'RAW DATA'!$M1082)&lt;=5,"YES","NO")</f>
        <v>YES</v>
      </c>
    </row>
    <row r="1083" spans="1:21" x14ac:dyDescent="0.25">
      <c r="A1083" s="77">
        <v>515</v>
      </c>
      <c r="B1083" s="74">
        <v>5547738713</v>
      </c>
      <c r="C1083" s="76">
        <v>45831</v>
      </c>
      <c r="D1083" s="76">
        <v>45826</v>
      </c>
      <c r="E1083" s="76">
        <v>45831</v>
      </c>
      <c r="F1083" s="74">
        <v>252116160</v>
      </c>
      <c r="G1083" s="82">
        <v>1788</v>
      </c>
      <c r="H1083" s="102" t="s">
        <v>14</v>
      </c>
      <c r="I1083" s="83">
        <v>7730445508</v>
      </c>
      <c r="J1083" s="84">
        <v>45891</v>
      </c>
      <c r="K1083" s="74" t="s">
        <v>15</v>
      </c>
      <c r="L1083" s="74" t="s">
        <v>159</v>
      </c>
      <c r="M1083" s="76">
        <v>45822</v>
      </c>
      <c r="N1083" s="76">
        <v>45857</v>
      </c>
      <c r="O1083" s="73">
        <f t="shared" si="97"/>
        <v>6</v>
      </c>
      <c r="P1083" s="73">
        <f>MONTH('RAW DATA'!$J1083)</f>
        <v>8</v>
      </c>
      <c r="Q1083" s="73" t="str">
        <f t="shared" si="98"/>
        <v>ICB</v>
      </c>
      <c r="R1083" s="74" t="str">
        <f t="shared" si="99"/>
        <v>CHINA</v>
      </c>
      <c r="S1083" s="74" t="str">
        <f>IF(OR('RAW DATA'!$D1083="",'RAW DATA'!$C1083='RAW DATA'!$D1083),"NO",IF('RAW DATA'!$C1083&lt;'RAW DATA'!$D1083,"YES","NO"))</f>
        <v>NO</v>
      </c>
      <c r="T1083" s="75" t="str">
        <f>IF('RAW DATA'!$D1083='RAW DATA'!$E1083,"YES","NO")</f>
        <v>NO</v>
      </c>
      <c r="U1083" s="73" t="str">
        <f>IF(('RAW DATA'!$D1083-'RAW DATA'!$M1083)&lt;=5,"YES","NO")</f>
        <v>YES</v>
      </c>
    </row>
    <row r="1084" spans="1:21" x14ac:dyDescent="0.25">
      <c r="A1084" s="89">
        <v>1592</v>
      </c>
      <c r="B1084" s="90">
        <v>5775797535</v>
      </c>
      <c r="C1084" s="91">
        <v>45831</v>
      </c>
      <c r="D1084" s="91">
        <v>45822</v>
      </c>
      <c r="E1084" s="91">
        <v>45831</v>
      </c>
      <c r="F1084" s="90">
        <v>253818717</v>
      </c>
      <c r="G1084" s="92">
        <v>31696</v>
      </c>
      <c r="H1084" s="101" t="s">
        <v>14</v>
      </c>
      <c r="I1084" s="93">
        <v>7730445508</v>
      </c>
      <c r="J1084" s="94">
        <v>45891</v>
      </c>
      <c r="K1084" s="90" t="s">
        <v>15</v>
      </c>
      <c r="L1084" s="90" t="s">
        <v>159</v>
      </c>
      <c r="M1084" s="91">
        <v>45819</v>
      </c>
      <c r="N1084" s="91">
        <v>45857</v>
      </c>
      <c r="O1084" s="95">
        <f t="shared" si="97"/>
        <v>6</v>
      </c>
      <c r="P1084" s="95">
        <f>MONTH('RAW DATA'!$J1084)</f>
        <v>8</v>
      </c>
      <c r="Q1084" s="95" t="str">
        <f t="shared" si="98"/>
        <v>ICB</v>
      </c>
      <c r="R1084" s="90" t="str">
        <f t="shared" si="99"/>
        <v>CHINA</v>
      </c>
      <c r="S1084" s="90" t="str">
        <f>IF(OR('RAW DATA'!$D1084="",'RAW DATA'!$C1084='RAW DATA'!$D1084),"NO",IF('RAW DATA'!$C1084&lt;'RAW DATA'!$D1084,"YES","NO"))</f>
        <v>NO</v>
      </c>
      <c r="T1084" s="96" t="str">
        <f>IF('RAW DATA'!$D1084='RAW DATA'!$E1084,"YES","NO")</f>
        <v>NO</v>
      </c>
      <c r="U1084" s="95" t="str">
        <f>IF(('RAW DATA'!$D1084-'RAW DATA'!$M1084)&lt;=5,"YES","NO")</f>
        <v>YES</v>
      </c>
    </row>
    <row r="1085" spans="1:21" x14ac:dyDescent="0.25">
      <c r="A1085" s="77">
        <v>71</v>
      </c>
      <c r="B1085" s="74">
        <v>5283016577</v>
      </c>
      <c r="C1085" s="76">
        <v>45832</v>
      </c>
      <c r="D1085" s="76">
        <v>45823</v>
      </c>
      <c r="E1085" s="76">
        <v>45832</v>
      </c>
      <c r="F1085" s="74">
        <v>253589958</v>
      </c>
      <c r="G1085" s="82">
        <v>71</v>
      </c>
      <c r="H1085" s="102" t="s">
        <v>14</v>
      </c>
      <c r="I1085" s="83">
        <v>7730445508</v>
      </c>
      <c r="J1085" s="84">
        <v>45891</v>
      </c>
      <c r="K1085" s="74" t="s">
        <v>15</v>
      </c>
      <c r="L1085" s="74" t="s">
        <v>159</v>
      </c>
      <c r="M1085" s="76">
        <v>45820.291666666664</v>
      </c>
      <c r="N1085" s="76">
        <v>45857.875</v>
      </c>
      <c r="O1085" s="73">
        <f t="shared" ref="O1085:O1138" si="100">IF(D1085="", "", IF(YEAR(D1085)=2024, "", MONTH(D1085)))</f>
        <v>6</v>
      </c>
      <c r="P1085" s="73">
        <f>MONTH('RAW DATA'!$J1085)</f>
        <v>8</v>
      </c>
      <c r="Q1085" s="73" t="str">
        <f t="shared" ref="Q1085:Q1138" si="101">IF(OR(A1085=71,A1085=1595,A1085=1588,A1085=1594,A1085=3547,A1085=1571,A1085=1538,A1085=1570,A1085=1569,A1085=1590,A1085=1591,A1085=1589,A1085=515,A1085=1572,A1085=3546,A1085=1592,A1085=3548,A1085=122,A1085=10171,A1085=40,A1085=35,A1085=95,A1085=381,A1085=136,A1085=375),"ICB","Vendor")</f>
        <v>ICB</v>
      </c>
      <c r="R1085" s="74" t="str">
        <f t="shared" ref="R1085:R1138" si="102">IF(OR(A1085=71,A1085=515,A1085=1592,A1085=1589,A1085=1591,A1085=1571,A1085=1572),"CHINA",IF(A1085=35,"POLAND",
IF(A1085=10171,"VIETNAM",
IF(A1085=381,"TURKEY",
IF(A1085=375,"CAMBODIA",
IF(A1085=40,"AUSTRALIA",""))))))</f>
        <v>CHINA</v>
      </c>
      <c r="S1085" s="74" t="str">
        <f>IF(OR('RAW DATA'!$D1085="",'RAW DATA'!$C1085='RAW DATA'!$D1085),"NO",IF('RAW DATA'!$C1085&lt;'RAW DATA'!$D1085,"YES","NO"))</f>
        <v>NO</v>
      </c>
      <c r="T1085" s="75" t="str">
        <f>IF('RAW DATA'!$D1085='RAW DATA'!$E1085,"YES","NO")</f>
        <v>NO</v>
      </c>
      <c r="U1085" s="73" t="str">
        <f>IF(('RAW DATA'!$D1085-'RAW DATA'!$M1085)&lt;=5,"YES","NO")</f>
        <v>YES</v>
      </c>
    </row>
    <row r="1086" spans="1:21" x14ac:dyDescent="0.25">
      <c r="A1086" s="89">
        <v>71</v>
      </c>
      <c r="B1086" s="90">
        <v>5283016578</v>
      </c>
      <c r="C1086" s="91">
        <v>45832</v>
      </c>
      <c r="D1086" s="91">
        <v>45823</v>
      </c>
      <c r="E1086" s="91">
        <v>45832</v>
      </c>
      <c r="F1086" s="90">
        <v>253589958</v>
      </c>
      <c r="G1086" s="92">
        <v>1239</v>
      </c>
      <c r="H1086" s="101" t="s">
        <v>14</v>
      </c>
      <c r="I1086" s="93">
        <v>7730445508</v>
      </c>
      <c r="J1086" s="94">
        <v>45891</v>
      </c>
      <c r="K1086" s="90" t="s">
        <v>15</v>
      </c>
      <c r="L1086" s="90" t="s">
        <v>159</v>
      </c>
      <c r="M1086" s="91">
        <v>45820.291666666664</v>
      </c>
      <c r="N1086" s="91">
        <v>45857.875</v>
      </c>
      <c r="O1086" s="95">
        <f t="shared" si="100"/>
        <v>6</v>
      </c>
      <c r="P1086" s="95">
        <f>MONTH('RAW DATA'!$J1086)</f>
        <v>8</v>
      </c>
      <c r="Q1086" s="95" t="str">
        <f t="shared" si="101"/>
        <v>ICB</v>
      </c>
      <c r="R1086" s="90" t="str">
        <f t="shared" si="102"/>
        <v>CHINA</v>
      </c>
      <c r="S1086" s="90" t="str">
        <f>IF(OR('RAW DATA'!$D1086="",'RAW DATA'!$C1086='RAW DATA'!$D1086),"NO",IF('RAW DATA'!$C1086&lt;'RAW DATA'!$D1086,"YES","NO"))</f>
        <v>NO</v>
      </c>
      <c r="T1086" s="96" t="str">
        <f>IF('RAW DATA'!$D1086='RAW DATA'!$E1086,"YES","NO")</f>
        <v>NO</v>
      </c>
      <c r="U1086" s="95" t="str">
        <f>IF(('RAW DATA'!$D1086-'RAW DATA'!$M1086)&lt;=5,"YES","NO")</f>
        <v>YES</v>
      </c>
    </row>
    <row r="1087" spans="1:21" x14ac:dyDescent="0.25">
      <c r="A1087" s="77">
        <v>71</v>
      </c>
      <c r="B1087" s="74">
        <v>5283016580</v>
      </c>
      <c r="C1087" s="76">
        <v>45832</v>
      </c>
      <c r="D1087" s="76">
        <v>45823</v>
      </c>
      <c r="E1087" s="76">
        <v>45832</v>
      </c>
      <c r="F1087" s="74">
        <v>253589958</v>
      </c>
      <c r="G1087" s="82">
        <v>52729</v>
      </c>
      <c r="H1087" s="102" t="s">
        <v>14</v>
      </c>
      <c r="I1087" s="83">
        <v>7730445508</v>
      </c>
      <c r="J1087" s="84">
        <v>45891</v>
      </c>
      <c r="K1087" s="74" t="s">
        <v>15</v>
      </c>
      <c r="L1087" s="74" t="s">
        <v>159</v>
      </c>
      <c r="M1087" s="76">
        <v>45820.291666666664</v>
      </c>
      <c r="N1087" s="76">
        <v>45857.875</v>
      </c>
      <c r="O1087" s="73">
        <f t="shared" si="100"/>
        <v>6</v>
      </c>
      <c r="P1087" s="73">
        <f>MONTH('RAW DATA'!$J1087)</f>
        <v>8</v>
      </c>
      <c r="Q1087" s="73" t="str">
        <f t="shared" si="101"/>
        <v>ICB</v>
      </c>
      <c r="R1087" s="74" t="str">
        <f t="shared" si="102"/>
        <v>CHINA</v>
      </c>
      <c r="S1087" s="74" t="str">
        <f>IF(OR('RAW DATA'!$D1087="",'RAW DATA'!$C1087='RAW DATA'!$D1087),"NO",IF('RAW DATA'!$C1087&lt;'RAW DATA'!$D1087,"YES","NO"))</f>
        <v>NO</v>
      </c>
      <c r="T1087" s="75" t="str">
        <f>IF('RAW DATA'!$D1087='RAW DATA'!$E1087,"YES","NO")</f>
        <v>NO</v>
      </c>
      <c r="U1087" s="73" t="str">
        <f>IF(('RAW DATA'!$D1087-'RAW DATA'!$M1087)&lt;=5,"YES","NO")</f>
        <v>YES</v>
      </c>
    </row>
    <row r="1088" spans="1:21" x14ac:dyDescent="0.25">
      <c r="A1088" s="89">
        <v>515</v>
      </c>
      <c r="B1088" s="90">
        <v>5547742086</v>
      </c>
      <c r="C1088" s="91">
        <v>45847</v>
      </c>
      <c r="D1088" s="91">
        <v>45828</v>
      </c>
      <c r="E1088" s="91">
        <v>45847</v>
      </c>
      <c r="F1088" s="90">
        <v>254900007</v>
      </c>
      <c r="G1088" s="92">
        <v>3915</v>
      </c>
      <c r="H1088" s="101" t="s">
        <v>14</v>
      </c>
      <c r="I1088" s="93">
        <v>7730445508</v>
      </c>
      <c r="J1088" s="94">
        <v>45891</v>
      </c>
      <c r="K1088" s="90" t="s">
        <v>15</v>
      </c>
      <c r="L1088" s="90" t="s">
        <v>159</v>
      </c>
      <c r="M1088" s="91">
        <v>45825</v>
      </c>
      <c r="N1088" s="91">
        <v>45859</v>
      </c>
      <c r="O1088" s="95">
        <f t="shared" si="100"/>
        <v>6</v>
      </c>
      <c r="P1088" s="95">
        <f>MONTH('RAW DATA'!$J1088)</f>
        <v>8</v>
      </c>
      <c r="Q1088" s="95" t="str">
        <f t="shared" si="101"/>
        <v>ICB</v>
      </c>
      <c r="R1088" s="90" t="str">
        <f t="shared" si="102"/>
        <v>CHINA</v>
      </c>
      <c r="S1088" s="90" t="str">
        <f>IF(OR('RAW DATA'!$D1088="",'RAW DATA'!$C1088='RAW DATA'!$D1088),"NO",IF('RAW DATA'!$C1088&lt;'RAW DATA'!$D1088,"YES","NO"))</f>
        <v>NO</v>
      </c>
      <c r="T1088" s="96" t="str">
        <f>IF('RAW DATA'!$D1088='RAW DATA'!$E1088,"YES","NO")</f>
        <v>NO</v>
      </c>
      <c r="U1088" s="95" t="str">
        <f>IF(('RAW DATA'!$D1088-'RAW DATA'!$M1088)&lt;=5,"YES","NO")</f>
        <v>YES</v>
      </c>
    </row>
    <row r="1089" spans="1:21" x14ac:dyDescent="0.25">
      <c r="A1089" s="77">
        <v>10171</v>
      </c>
      <c r="B1089" s="74">
        <v>5481706125</v>
      </c>
      <c r="C1089" s="76">
        <v>45832</v>
      </c>
      <c r="D1089" s="76">
        <v>45835</v>
      </c>
      <c r="E1089" s="76">
        <v>45832</v>
      </c>
      <c r="F1089" s="74">
        <v>249830043</v>
      </c>
      <c r="G1089" s="82">
        <v>26514</v>
      </c>
      <c r="H1089" s="102" t="s">
        <v>14</v>
      </c>
      <c r="I1089" s="83">
        <v>7730445508</v>
      </c>
      <c r="J1089" s="84">
        <v>45891</v>
      </c>
      <c r="K1089" s="74" t="s">
        <v>15</v>
      </c>
      <c r="L1089" s="74" t="s">
        <v>159</v>
      </c>
      <c r="M1089" s="76">
        <v>45831</v>
      </c>
      <c r="N1089" s="76">
        <v>45861</v>
      </c>
      <c r="O1089" s="73">
        <f t="shared" si="100"/>
        <v>6</v>
      </c>
      <c r="P1089" s="73">
        <f>MONTH('RAW DATA'!$J1089)</f>
        <v>8</v>
      </c>
      <c r="Q1089" s="73" t="str">
        <f t="shared" si="101"/>
        <v>ICB</v>
      </c>
      <c r="R1089" s="74" t="str">
        <f t="shared" si="102"/>
        <v>VIETNAM</v>
      </c>
      <c r="S1089" s="74" t="str">
        <f>IF(OR('RAW DATA'!$D1089="",'RAW DATA'!$C1089='RAW DATA'!$D1089),"NO",IF('RAW DATA'!$C1089&lt;'RAW DATA'!$D1089,"YES","NO"))</f>
        <v>YES</v>
      </c>
      <c r="T1089" s="75" t="str">
        <f>IF('RAW DATA'!$D1089='RAW DATA'!$E1089,"YES","NO")</f>
        <v>NO</v>
      </c>
      <c r="U1089" s="73" t="str">
        <f>IF(('RAW DATA'!$D1089-'RAW DATA'!$M1089)&lt;=5,"YES","NO")</f>
        <v>YES</v>
      </c>
    </row>
    <row r="1090" spans="1:21" x14ac:dyDescent="0.25">
      <c r="A1090" s="89">
        <v>515</v>
      </c>
      <c r="B1090" s="90">
        <v>5547752780</v>
      </c>
      <c r="C1090" s="91">
        <v>45847</v>
      </c>
      <c r="D1090" s="91">
        <v>45832</v>
      </c>
      <c r="E1090" s="91">
        <v>45847</v>
      </c>
      <c r="F1090" s="90">
        <v>254892542</v>
      </c>
      <c r="G1090" s="92">
        <v>3004</v>
      </c>
      <c r="H1090" s="101" t="s">
        <v>14</v>
      </c>
      <c r="I1090" s="93">
        <v>7730445508</v>
      </c>
      <c r="J1090" s="94">
        <v>45891</v>
      </c>
      <c r="K1090" s="90" t="s">
        <v>15</v>
      </c>
      <c r="L1090" s="90" t="s">
        <v>159</v>
      </c>
      <c r="M1090" s="91">
        <v>45829</v>
      </c>
      <c r="N1090" s="91">
        <v>45861</v>
      </c>
      <c r="O1090" s="95">
        <f t="shared" si="100"/>
        <v>6</v>
      </c>
      <c r="P1090" s="95">
        <f>MONTH('RAW DATA'!$J1090)</f>
        <v>8</v>
      </c>
      <c r="Q1090" s="95" t="str">
        <f t="shared" si="101"/>
        <v>ICB</v>
      </c>
      <c r="R1090" s="90" t="str">
        <f t="shared" si="102"/>
        <v>CHINA</v>
      </c>
      <c r="S1090" s="90" t="str">
        <f>IF(OR('RAW DATA'!$D1090="",'RAW DATA'!$C1090='RAW DATA'!$D1090),"NO",IF('RAW DATA'!$C1090&lt;'RAW DATA'!$D1090,"YES","NO"))</f>
        <v>NO</v>
      </c>
      <c r="T1090" s="96" t="str">
        <f>IF('RAW DATA'!$D1090='RAW DATA'!$E1090,"YES","NO")</f>
        <v>NO</v>
      </c>
      <c r="U1090" s="95" t="str">
        <f>IF(('RAW DATA'!$D1090-'RAW DATA'!$M1090)&lt;=5,"YES","NO")</f>
        <v>YES</v>
      </c>
    </row>
    <row r="1091" spans="1:21" x14ac:dyDescent="0.25">
      <c r="A1091" s="77">
        <v>515</v>
      </c>
      <c r="B1091" s="74">
        <v>5547752781</v>
      </c>
      <c r="C1091" s="76">
        <v>45847</v>
      </c>
      <c r="D1091" s="76">
        <v>45832</v>
      </c>
      <c r="E1091" s="76">
        <v>45847</v>
      </c>
      <c r="F1091" s="74">
        <v>253602614</v>
      </c>
      <c r="G1091" s="82">
        <v>58</v>
      </c>
      <c r="H1091" s="102" t="s">
        <v>14</v>
      </c>
      <c r="I1091" s="83">
        <v>7730445508</v>
      </c>
      <c r="J1091" s="84">
        <v>45891</v>
      </c>
      <c r="K1091" s="74" t="s">
        <v>15</v>
      </c>
      <c r="L1091" s="74" t="s">
        <v>159</v>
      </c>
      <c r="M1091" s="76">
        <v>45829</v>
      </c>
      <c r="N1091" s="76">
        <v>45861</v>
      </c>
      <c r="O1091" s="73">
        <f t="shared" si="100"/>
        <v>6</v>
      </c>
      <c r="P1091" s="73">
        <f>MONTH('RAW DATA'!$J1091)</f>
        <v>8</v>
      </c>
      <c r="Q1091" s="73" t="str">
        <f t="shared" si="101"/>
        <v>ICB</v>
      </c>
      <c r="R1091" s="74" t="str">
        <f t="shared" si="102"/>
        <v>CHINA</v>
      </c>
      <c r="S1091" s="74" t="str">
        <f>IF(OR('RAW DATA'!$D1091="",'RAW DATA'!$C1091='RAW DATA'!$D1091),"NO",IF('RAW DATA'!$C1091&lt;'RAW DATA'!$D1091,"YES","NO"))</f>
        <v>NO</v>
      </c>
      <c r="T1091" s="75" t="str">
        <f>IF('RAW DATA'!$D1091='RAW DATA'!$E1091,"YES","NO")</f>
        <v>NO</v>
      </c>
      <c r="U1091" s="73" t="str">
        <f>IF(('RAW DATA'!$D1091-'RAW DATA'!$M1091)&lt;=5,"YES","NO")</f>
        <v>YES</v>
      </c>
    </row>
    <row r="1092" spans="1:21" x14ac:dyDescent="0.25">
      <c r="A1092" s="89">
        <v>515</v>
      </c>
      <c r="B1092" s="90">
        <v>5547752782</v>
      </c>
      <c r="C1092" s="91">
        <v>45847</v>
      </c>
      <c r="D1092" s="91">
        <v>45832</v>
      </c>
      <c r="E1092" s="91">
        <v>45847</v>
      </c>
      <c r="F1092" s="90">
        <v>253602614</v>
      </c>
      <c r="G1092" s="92">
        <v>218</v>
      </c>
      <c r="H1092" s="101" t="s">
        <v>14</v>
      </c>
      <c r="I1092" s="93">
        <v>7730445508</v>
      </c>
      <c r="J1092" s="94">
        <v>45891</v>
      </c>
      <c r="K1092" s="90" t="s">
        <v>15</v>
      </c>
      <c r="L1092" s="90" t="s">
        <v>159</v>
      </c>
      <c r="M1092" s="91">
        <v>45829</v>
      </c>
      <c r="N1092" s="91">
        <v>45861</v>
      </c>
      <c r="O1092" s="95">
        <f t="shared" si="100"/>
        <v>6</v>
      </c>
      <c r="P1092" s="95">
        <f>MONTH('RAW DATA'!$J1092)</f>
        <v>8</v>
      </c>
      <c r="Q1092" s="95" t="str">
        <f t="shared" si="101"/>
        <v>ICB</v>
      </c>
      <c r="R1092" s="90" t="str">
        <f t="shared" si="102"/>
        <v>CHINA</v>
      </c>
      <c r="S1092" s="90" t="str">
        <f>IF(OR('RAW DATA'!$D1092="",'RAW DATA'!$C1092='RAW DATA'!$D1092),"NO",IF('RAW DATA'!$C1092&lt;'RAW DATA'!$D1092,"YES","NO"))</f>
        <v>NO</v>
      </c>
      <c r="T1092" s="96" t="str">
        <f>IF('RAW DATA'!$D1092='RAW DATA'!$E1092,"YES","NO")</f>
        <v>NO</v>
      </c>
      <c r="U1092" s="95" t="str">
        <f>IF(('RAW DATA'!$D1092-'RAW DATA'!$M1092)&lt;=5,"YES","NO")</f>
        <v>YES</v>
      </c>
    </row>
    <row r="1093" spans="1:21" x14ac:dyDescent="0.25">
      <c r="A1093" s="77">
        <v>515</v>
      </c>
      <c r="B1093" s="74">
        <v>5547752784</v>
      </c>
      <c r="C1093" s="76">
        <v>45847</v>
      </c>
      <c r="D1093" s="76">
        <v>45832</v>
      </c>
      <c r="E1093" s="76">
        <v>45847</v>
      </c>
      <c r="F1093" s="74">
        <v>254892542</v>
      </c>
      <c r="G1093" s="82">
        <v>309</v>
      </c>
      <c r="H1093" s="102" t="s">
        <v>14</v>
      </c>
      <c r="I1093" s="83">
        <v>7730445508</v>
      </c>
      <c r="J1093" s="84">
        <v>45891</v>
      </c>
      <c r="K1093" s="74" t="s">
        <v>15</v>
      </c>
      <c r="L1093" s="74" t="s">
        <v>159</v>
      </c>
      <c r="M1093" s="76">
        <v>45829</v>
      </c>
      <c r="N1093" s="76">
        <v>45861</v>
      </c>
      <c r="O1093" s="73">
        <f t="shared" si="100"/>
        <v>6</v>
      </c>
      <c r="P1093" s="73">
        <f>MONTH('RAW DATA'!$J1093)</f>
        <v>8</v>
      </c>
      <c r="Q1093" s="73" t="str">
        <f t="shared" si="101"/>
        <v>ICB</v>
      </c>
      <c r="R1093" s="74" t="str">
        <f t="shared" si="102"/>
        <v>CHINA</v>
      </c>
      <c r="S1093" s="74" t="str">
        <f>IF(OR('RAW DATA'!$D1093="",'RAW DATA'!$C1093='RAW DATA'!$D1093),"NO",IF('RAW DATA'!$C1093&lt;'RAW DATA'!$D1093,"YES","NO"))</f>
        <v>NO</v>
      </c>
      <c r="T1093" s="75" t="str">
        <f>IF('RAW DATA'!$D1093='RAW DATA'!$E1093,"YES","NO")</f>
        <v>NO</v>
      </c>
      <c r="U1093" s="73" t="str">
        <f>IF(('RAW DATA'!$D1093-'RAW DATA'!$M1093)&lt;=5,"YES","NO")</f>
        <v>YES</v>
      </c>
    </row>
    <row r="1094" spans="1:21" x14ac:dyDescent="0.25">
      <c r="A1094" s="89">
        <v>515</v>
      </c>
      <c r="B1094" s="90">
        <v>5547752787</v>
      </c>
      <c r="C1094" s="91">
        <v>45847</v>
      </c>
      <c r="D1094" s="91">
        <v>45832</v>
      </c>
      <c r="E1094" s="91">
        <v>45847</v>
      </c>
      <c r="F1094" s="90">
        <v>253602614</v>
      </c>
      <c r="G1094" s="92">
        <v>1036</v>
      </c>
      <c r="H1094" s="101" t="s">
        <v>14</v>
      </c>
      <c r="I1094" s="93">
        <v>7730445508</v>
      </c>
      <c r="J1094" s="94">
        <v>45891</v>
      </c>
      <c r="K1094" s="90" t="s">
        <v>15</v>
      </c>
      <c r="L1094" s="90" t="s">
        <v>159</v>
      </c>
      <c r="M1094" s="91">
        <v>45829</v>
      </c>
      <c r="N1094" s="91">
        <v>45861</v>
      </c>
      <c r="O1094" s="95">
        <f t="shared" si="100"/>
        <v>6</v>
      </c>
      <c r="P1094" s="95">
        <f>MONTH('RAW DATA'!$J1094)</f>
        <v>8</v>
      </c>
      <c r="Q1094" s="95" t="str">
        <f t="shared" si="101"/>
        <v>ICB</v>
      </c>
      <c r="R1094" s="90" t="str">
        <f t="shared" si="102"/>
        <v>CHINA</v>
      </c>
      <c r="S1094" s="90" t="str">
        <f>IF(OR('RAW DATA'!$D1094="",'RAW DATA'!$C1094='RAW DATA'!$D1094),"NO",IF('RAW DATA'!$C1094&lt;'RAW DATA'!$D1094,"YES","NO"))</f>
        <v>NO</v>
      </c>
      <c r="T1094" s="96" t="str">
        <f>IF('RAW DATA'!$D1094='RAW DATA'!$E1094,"YES","NO")</f>
        <v>NO</v>
      </c>
      <c r="U1094" s="95" t="str">
        <f>IF(('RAW DATA'!$D1094-'RAW DATA'!$M1094)&lt;=5,"YES","NO")</f>
        <v>YES</v>
      </c>
    </row>
    <row r="1095" spans="1:21" x14ac:dyDescent="0.25">
      <c r="A1095" s="77">
        <v>515</v>
      </c>
      <c r="B1095" s="74">
        <v>5547752790</v>
      </c>
      <c r="C1095" s="76">
        <v>45847</v>
      </c>
      <c r="D1095" s="76">
        <v>45832</v>
      </c>
      <c r="E1095" s="76">
        <v>45847</v>
      </c>
      <c r="F1095" s="74">
        <v>253602614</v>
      </c>
      <c r="G1095" s="82">
        <v>703</v>
      </c>
      <c r="H1095" s="102" t="s">
        <v>14</v>
      </c>
      <c r="I1095" s="83">
        <v>7730445508</v>
      </c>
      <c r="J1095" s="84">
        <v>45891</v>
      </c>
      <c r="K1095" s="74" t="s">
        <v>15</v>
      </c>
      <c r="L1095" s="74" t="s">
        <v>159</v>
      </c>
      <c r="M1095" s="76">
        <v>45829</v>
      </c>
      <c r="N1095" s="76">
        <v>45861</v>
      </c>
      <c r="O1095" s="73">
        <f t="shared" si="100"/>
        <v>6</v>
      </c>
      <c r="P1095" s="73">
        <f>MONTH('RAW DATA'!$J1095)</f>
        <v>8</v>
      </c>
      <c r="Q1095" s="73" t="str">
        <f t="shared" si="101"/>
        <v>ICB</v>
      </c>
      <c r="R1095" s="74" t="str">
        <f t="shared" si="102"/>
        <v>CHINA</v>
      </c>
      <c r="S1095" s="74" t="str">
        <f>IF(OR('RAW DATA'!$D1095="",'RAW DATA'!$C1095='RAW DATA'!$D1095),"NO",IF('RAW DATA'!$C1095&lt;'RAW DATA'!$D1095,"YES","NO"))</f>
        <v>NO</v>
      </c>
      <c r="T1095" s="75" t="str">
        <f>IF('RAW DATA'!$D1095='RAW DATA'!$E1095,"YES","NO")</f>
        <v>NO</v>
      </c>
      <c r="U1095" s="73" t="str">
        <f>IF(('RAW DATA'!$D1095-'RAW DATA'!$M1095)&lt;=5,"YES","NO")</f>
        <v>YES</v>
      </c>
    </row>
    <row r="1096" spans="1:21" x14ac:dyDescent="0.25">
      <c r="A1096" s="89">
        <v>1591</v>
      </c>
      <c r="B1096" s="90">
        <v>5547761711</v>
      </c>
      <c r="C1096" s="91">
        <v>45835</v>
      </c>
      <c r="D1096" s="91">
        <v>45835</v>
      </c>
      <c r="E1096" s="91">
        <v>45835</v>
      </c>
      <c r="F1096" s="90">
        <v>254892542</v>
      </c>
      <c r="G1096" s="92">
        <v>177</v>
      </c>
      <c r="H1096" s="101" t="s">
        <v>14</v>
      </c>
      <c r="I1096" s="93">
        <v>7730445508</v>
      </c>
      <c r="J1096" s="94">
        <v>45891</v>
      </c>
      <c r="K1096" s="90" t="s">
        <v>15</v>
      </c>
      <c r="L1096" s="90" t="s">
        <v>159</v>
      </c>
      <c r="M1096" s="91">
        <v>45829</v>
      </c>
      <c r="N1096" s="91">
        <v>45861</v>
      </c>
      <c r="O1096" s="95">
        <f t="shared" si="100"/>
        <v>6</v>
      </c>
      <c r="P1096" s="95">
        <f>MONTH('RAW DATA'!$J1096)</f>
        <v>8</v>
      </c>
      <c r="Q1096" s="95" t="str">
        <f t="shared" si="101"/>
        <v>ICB</v>
      </c>
      <c r="R1096" s="90" t="str">
        <f t="shared" si="102"/>
        <v>CHINA</v>
      </c>
      <c r="S1096" s="90" t="str">
        <f>IF(OR('RAW DATA'!$D1096="",'RAW DATA'!$C1096='RAW DATA'!$D1096),"NO",IF('RAW DATA'!$C1096&lt;'RAW DATA'!$D1096,"YES","NO"))</f>
        <v>NO</v>
      </c>
      <c r="T1096" s="96" t="str">
        <f>IF('RAW DATA'!$D1096='RAW DATA'!$E1096,"YES","NO")</f>
        <v>YES</v>
      </c>
      <c r="U1096" s="95" t="str">
        <f>IF(('RAW DATA'!$D1096-'RAW DATA'!$M1096)&lt;=5,"YES","NO")</f>
        <v>NO</v>
      </c>
    </row>
    <row r="1097" spans="1:21" x14ac:dyDescent="0.25">
      <c r="A1097" s="77">
        <v>515</v>
      </c>
      <c r="B1097" s="74">
        <v>5547772328</v>
      </c>
      <c r="C1097" s="76">
        <v>45847</v>
      </c>
      <c r="D1097" s="76">
        <v>45840</v>
      </c>
      <c r="E1097" s="76">
        <v>45847</v>
      </c>
      <c r="F1097" s="74">
        <v>253602614</v>
      </c>
      <c r="G1097" s="82">
        <v>1058</v>
      </c>
      <c r="H1097" s="102" t="s">
        <v>14</v>
      </c>
      <c r="I1097" s="83">
        <v>7730445508</v>
      </c>
      <c r="J1097" s="84">
        <v>45891</v>
      </c>
      <c r="K1097" s="74" t="s">
        <v>15</v>
      </c>
      <c r="L1097" s="74" t="s">
        <v>159</v>
      </c>
      <c r="M1097" s="76">
        <v>45829</v>
      </c>
      <c r="N1097" s="76">
        <v>45861</v>
      </c>
      <c r="O1097" s="73">
        <f t="shared" si="100"/>
        <v>7</v>
      </c>
      <c r="P1097" s="73">
        <f>MONTH('RAW DATA'!$J1097)</f>
        <v>8</v>
      </c>
      <c r="Q1097" s="73" t="str">
        <f t="shared" si="101"/>
        <v>ICB</v>
      </c>
      <c r="R1097" s="74" t="str">
        <f t="shared" si="102"/>
        <v>CHINA</v>
      </c>
      <c r="S1097" s="74" t="str">
        <f>IF(OR('RAW DATA'!$D1097="",'RAW DATA'!$C1097='RAW DATA'!$D1097),"NO",IF('RAW DATA'!$C1097&lt;'RAW DATA'!$D1097,"YES","NO"))</f>
        <v>NO</v>
      </c>
      <c r="T1097" s="75" t="str">
        <f>IF('RAW DATA'!$D1097='RAW DATA'!$E1097,"YES","NO")</f>
        <v>NO</v>
      </c>
      <c r="U1097" s="73" t="str">
        <f>IF(('RAW DATA'!$D1097-'RAW DATA'!$M1097)&lt;=5,"YES","NO")</f>
        <v>NO</v>
      </c>
    </row>
    <row r="1098" spans="1:21" x14ac:dyDescent="0.25">
      <c r="A1098" s="89">
        <v>515</v>
      </c>
      <c r="B1098" s="90">
        <v>5547772329</v>
      </c>
      <c r="C1098" s="91">
        <v>45835</v>
      </c>
      <c r="D1098" s="91">
        <v>45840</v>
      </c>
      <c r="E1098" s="91">
        <v>45835</v>
      </c>
      <c r="F1098" s="90">
        <v>253602614</v>
      </c>
      <c r="G1098" s="92">
        <v>1114</v>
      </c>
      <c r="H1098" s="101" t="s">
        <v>14</v>
      </c>
      <c r="I1098" s="93">
        <v>7730445508</v>
      </c>
      <c r="J1098" s="94">
        <v>45891</v>
      </c>
      <c r="K1098" s="90" t="s">
        <v>15</v>
      </c>
      <c r="L1098" s="90" t="s">
        <v>159</v>
      </c>
      <c r="M1098" s="91">
        <v>45829</v>
      </c>
      <c r="N1098" s="91">
        <v>45861</v>
      </c>
      <c r="O1098" s="95">
        <f t="shared" si="100"/>
        <v>7</v>
      </c>
      <c r="P1098" s="95">
        <f>MONTH('RAW DATA'!$J1098)</f>
        <v>8</v>
      </c>
      <c r="Q1098" s="95" t="str">
        <f t="shared" si="101"/>
        <v>ICB</v>
      </c>
      <c r="R1098" s="90" t="str">
        <f t="shared" si="102"/>
        <v>CHINA</v>
      </c>
      <c r="S1098" s="90" t="str">
        <f>IF(OR('RAW DATA'!$D1098="",'RAW DATA'!$C1098='RAW DATA'!$D1098),"NO",IF('RAW DATA'!$C1098&lt;'RAW DATA'!$D1098,"YES","NO"))</f>
        <v>YES</v>
      </c>
      <c r="T1098" s="96" t="str">
        <f>IF('RAW DATA'!$D1098='RAW DATA'!$E1098,"YES","NO")</f>
        <v>NO</v>
      </c>
      <c r="U1098" s="95" t="str">
        <f>IF(('RAW DATA'!$D1098-'RAW DATA'!$M1098)&lt;=5,"YES","NO")</f>
        <v>NO</v>
      </c>
    </row>
    <row r="1099" spans="1:21" x14ac:dyDescent="0.25">
      <c r="A1099" s="77">
        <v>515</v>
      </c>
      <c r="B1099" s="74">
        <v>5547775266</v>
      </c>
      <c r="C1099" s="76">
        <v>45847</v>
      </c>
      <c r="D1099" s="76">
        <v>45841</v>
      </c>
      <c r="E1099" s="76">
        <v>45847</v>
      </c>
      <c r="F1099" s="74">
        <v>254892542</v>
      </c>
      <c r="G1099" s="82">
        <v>242</v>
      </c>
      <c r="H1099" s="102" t="s">
        <v>14</v>
      </c>
      <c r="I1099" s="83">
        <v>7730445508</v>
      </c>
      <c r="J1099" s="84">
        <v>45891</v>
      </c>
      <c r="K1099" s="74" t="s">
        <v>15</v>
      </c>
      <c r="L1099" s="74" t="s">
        <v>159</v>
      </c>
      <c r="M1099" s="76">
        <v>45829</v>
      </c>
      <c r="N1099" s="76">
        <v>45861</v>
      </c>
      <c r="O1099" s="73">
        <f t="shared" si="100"/>
        <v>7</v>
      </c>
      <c r="P1099" s="73">
        <f>MONTH('RAW DATA'!$J1099)</f>
        <v>8</v>
      </c>
      <c r="Q1099" s="73" t="str">
        <f t="shared" si="101"/>
        <v>ICB</v>
      </c>
      <c r="R1099" s="74" t="str">
        <f t="shared" si="102"/>
        <v>CHINA</v>
      </c>
      <c r="S1099" s="74" t="str">
        <f>IF(OR('RAW DATA'!$D1099="",'RAW DATA'!$C1099='RAW DATA'!$D1099),"NO",IF('RAW DATA'!$C1099&lt;'RAW DATA'!$D1099,"YES","NO"))</f>
        <v>NO</v>
      </c>
      <c r="T1099" s="75" t="str">
        <f>IF('RAW DATA'!$D1099='RAW DATA'!$E1099,"YES","NO")</f>
        <v>NO</v>
      </c>
      <c r="U1099" s="73" t="str">
        <f>IF(('RAW DATA'!$D1099-'RAW DATA'!$M1099)&lt;=5,"YES","NO")</f>
        <v>NO</v>
      </c>
    </row>
    <row r="1100" spans="1:21" x14ac:dyDescent="0.25">
      <c r="A1100" s="89">
        <v>515</v>
      </c>
      <c r="B1100" s="90">
        <v>5547779292</v>
      </c>
      <c r="C1100" s="91">
        <v>45847</v>
      </c>
      <c r="D1100" s="91">
        <v>45842</v>
      </c>
      <c r="E1100" s="91">
        <v>45847</v>
      </c>
      <c r="F1100" s="90">
        <v>254892542</v>
      </c>
      <c r="G1100" s="92">
        <v>376</v>
      </c>
      <c r="H1100" s="101" t="s">
        <v>14</v>
      </c>
      <c r="I1100" s="93">
        <v>7730445508</v>
      </c>
      <c r="J1100" s="94">
        <v>45891</v>
      </c>
      <c r="K1100" s="90" t="s">
        <v>15</v>
      </c>
      <c r="L1100" s="90" t="s">
        <v>159</v>
      </c>
      <c r="M1100" s="91">
        <v>45829</v>
      </c>
      <c r="N1100" s="91">
        <v>45861</v>
      </c>
      <c r="O1100" s="95">
        <f t="shared" si="100"/>
        <v>7</v>
      </c>
      <c r="P1100" s="95">
        <f>MONTH('RAW DATA'!$J1100)</f>
        <v>8</v>
      </c>
      <c r="Q1100" s="95" t="str">
        <f t="shared" si="101"/>
        <v>ICB</v>
      </c>
      <c r="R1100" s="90" t="str">
        <f t="shared" si="102"/>
        <v>CHINA</v>
      </c>
      <c r="S1100" s="90" t="str">
        <f>IF(OR('RAW DATA'!$D1100="",'RAW DATA'!$C1100='RAW DATA'!$D1100),"NO",IF('RAW DATA'!$C1100&lt;'RAW DATA'!$D1100,"YES","NO"))</f>
        <v>NO</v>
      </c>
      <c r="T1100" s="96" t="str">
        <f>IF('RAW DATA'!$D1100='RAW DATA'!$E1100,"YES","NO")</f>
        <v>NO</v>
      </c>
      <c r="U1100" s="95" t="str">
        <f>IF(('RAW DATA'!$D1100-'RAW DATA'!$M1100)&lt;=5,"YES","NO")</f>
        <v>NO</v>
      </c>
    </row>
    <row r="1101" spans="1:21" x14ac:dyDescent="0.25">
      <c r="A1101" s="77">
        <v>1591</v>
      </c>
      <c r="B1101" s="74">
        <v>5612355679</v>
      </c>
      <c r="C1101" s="76">
        <v>45832</v>
      </c>
      <c r="D1101" s="76">
        <v>45831</v>
      </c>
      <c r="E1101" s="76">
        <v>45832</v>
      </c>
      <c r="F1101" s="74">
        <v>254982749</v>
      </c>
      <c r="G1101" s="82">
        <v>2563</v>
      </c>
      <c r="H1101" s="102" t="s">
        <v>14</v>
      </c>
      <c r="I1101" s="83">
        <v>7730445508</v>
      </c>
      <c r="J1101" s="84">
        <v>45891</v>
      </c>
      <c r="K1101" s="74" t="s">
        <v>15</v>
      </c>
      <c r="L1101" s="74" t="s">
        <v>159</v>
      </c>
      <c r="M1101" s="76">
        <v>45828</v>
      </c>
      <c r="N1101" s="76">
        <v>45861</v>
      </c>
      <c r="O1101" s="73">
        <f t="shared" si="100"/>
        <v>6</v>
      </c>
      <c r="P1101" s="73">
        <f>MONTH('RAW DATA'!$J1101)</f>
        <v>8</v>
      </c>
      <c r="Q1101" s="73" t="str">
        <f t="shared" si="101"/>
        <v>ICB</v>
      </c>
      <c r="R1101" s="74" t="str">
        <f t="shared" si="102"/>
        <v>CHINA</v>
      </c>
      <c r="S1101" s="74" t="str">
        <f>IF(OR('RAW DATA'!$D1101="",'RAW DATA'!$C1101='RAW DATA'!$D1101),"NO",IF('RAW DATA'!$C1101&lt;'RAW DATA'!$D1101,"YES","NO"))</f>
        <v>NO</v>
      </c>
      <c r="T1101" s="75" t="str">
        <f>IF('RAW DATA'!$D1101='RAW DATA'!$E1101,"YES","NO")</f>
        <v>NO</v>
      </c>
      <c r="U1101" s="73" t="str">
        <f>IF(('RAW DATA'!$D1101-'RAW DATA'!$M1101)&lt;=5,"YES","NO")</f>
        <v>YES</v>
      </c>
    </row>
    <row r="1102" spans="1:21" x14ac:dyDescent="0.25">
      <c r="A1102" s="89">
        <v>1591</v>
      </c>
      <c r="B1102" s="90">
        <v>5612355680</v>
      </c>
      <c r="C1102" s="91">
        <v>45832</v>
      </c>
      <c r="D1102" s="91">
        <v>45831</v>
      </c>
      <c r="E1102" s="91">
        <v>45832</v>
      </c>
      <c r="F1102" s="90">
        <v>254982749</v>
      </c>
      <c r="G1102" s="92">
        <v>1392</v>
      </c>
      <c r="H1102" s="101" t="s">
        <v>14</v>
      </c>
      <c r="I1102" s="93">
        <v>7730445508</v>
      </c>
      <c r="J1102" s="94">
        <v>45891</v>
      </c>
      <c r="K1102" s="90" t="s">
        <v>15</v>
      </c>
      <c r="L1102" s="90" t="s">
        <v>159</v>
      </c>
      <c r="M1102" s="91">
        <v>45828</v>
      </c>
      <c r="N1102" s="91">
        <v>45861</v>
      </c>
      <c r="O1102" s="95">
        <f t="shared" si="100"/>
        <v>6</v>
      </c>
      <c r="P1102" s="95">
        <f>MONTH('RAW DATA'!$J1102)</f>
        <v>8</v>
      </c>
      <c r="Q1102" s="95" t="str">
        <f t="shared" si="101"/>
        <v>ICB</v>
      </c>
      <c r="R1102" s="90" t="str">
        <f t="shared" si="102"/>
        <v>CHINA</v>
      </c>
      <c r="S1102" s="90" t="str">
        <f>IF(OR('RAW DATA'!$D1102="",'RAW DATA'!$C1102='RAW DATA'!$D1102),"NO",IF('RAW DATA'!$C1102&lt;'RAW DATA'!$D1102,"YES","NO"))</f>
        <v>NO</v>
      </c>
      <c r="T1102" s="96" t="str">
        <f>IF('RAW DATA'!$D1102='RAW DATA'!$E1102,"YES","NO")</f>
        <v>NO</v>
      </c>
      <c r="U1102" s="95" t="str">
        <f>IF(('RAW DATA'!$D1102-'RAW DATA'!$M1102)&lt;=5,"YES","NO")</f>
        <v>YES</v>
      </c>
    </row>
    <row r="1103" spans="1:21" x14ac:dyDescent="0.25">
      <c r="A1103" s="77">
        <v>1591</v>
      </c>
      <c r="B1103" s="74">
        <v>5612355681</v>
      </c>
      <c r="C1103" s="76">
        <v>45832</v>
      </c>
      <c r="D1103" s="76">
        <v>45831</v>
      </c>
      <c r="E1103" s="76">
        <v>45832</v>
      </c>
      <c r="F1103" s="74">
        <v>254982749</v>
      </c>
      <c r="G1103" s="82">
        <v>1999</v>
      </c>
      <c r="H1103" s="102" t="s">
        <v>14</v>
      </c>
      <c r="I1103" s="83">
        <v>7730445508</v>
      </c>
      <c r="J1103" s="84">
        <v>45891</v>
      </c>
      <c r="K1103" s="74" t="s">
        <v>15</v>
      </c>
      <c r="L1103" s="74" t="s">
        <v>159</v>
      </c>
      <c r="M1103" s="76">
        <v>45828</v>
      </c>
      <c r="N1103" s="76">
        <v>45861</v>
      </c>
      <c r="O1103" s="73">
        <f t="shared" si="100"/>
        <v>6</v>
      </c>
      <c r="P1103" s="73">
        <f>MONTH('RAW DATA'!$J1103)</f>
        <v>8</v>
      </c>
      <c r="Q1103" s="73" t="str">
        <f t="shared" si="101"/>
        <v>ICB</v>
      </c>
      <c r="R1103" s="74" t="str">
        <f t="shared" si="102"/>
        <v>CHINA</v>
      </c>
      <c r="S1103" s="74" t="str">
        <f>IF(OR('RAW DATA'!$D1103="",'RAW DATA'!$C1103='RAW DATA'!$D1103),"NO",IF('RAW DATA'!$C1103&lt;'RAW DATA'!$D1103,"YES","NO"))</f>
        <v>NO</v>
      </c>
      <c r="T1103" s="75" t="str">
        <f>IF('RAW DATA'!$D1103='RAW DATA'!$E1103,"YES","NO")</f>
        <v>NO</v>
      </c>
      <c r="U1103" s="73" t="str">
        <f>IF(('RAW DATA'!$D1103-'RAW DATA'!$M1103)&lt;=5,"YES","NO")</f>
        <v>YES</v>
      </c>
    </row>
    <row r="1104" spans="1:21" x14ac:dyDescent="0.25">
      <c r="A1104" s="89">
        <v>1591</v>
      </c>
      <c r="B1104" s="90">
        <v>5612355682</v>
      </c>
      <c r="C1104" s="91">
        <v>45832</v>
      </c>
      <c r="D1104" s="91">
        <v>45831</v>
      </c>
      <c r="E1104" s="91">
        <v>45832</v>
      </c>
      <c r="F1104" s="90">
        <v>254982749</v>
      </c>
      <c r="G1104" s="92">
        <v>1392</v>
      </c>
      <c r="H1104" s="101" t="s">
        <v>14</v>
      </c>
      <c r="I1104" s="93">
        <v>7730445508</v>
      </c>
      <c r="J1104" s="94">
        <v>45891</v>
      </c>
      <c r="K1104" s="90" t="s">
        <v>15</v>
      </c>
      <c r="L1104" s="90" t="s">
        <v>159</v>
      </c>
      <c r="M1104" s="91">
        <v>45828</v>
      </c>
      <c r="N1104" s="91">
        <v>45861</v>
      </c>
      <c r="O1104" s="95">
        <f t="shared" si="100"/>
        <v>6</v>
      </c>
      <c r="P1104" s="95">
        <f>MONTH('RAW DATA'!$J1104)</f>
        <v>8</v>
      </c>
      <c r="Q1104" s="95" t="str">
        <f t="shared" si="101"/>
        <v>ICB</v>
      </c>
      <c r="R1104" s="90" t="str">
        <f t="shared" si="102"/>
        <v>CHINA</v>
      </c>
      <c r="S1104" s="90" t="str">
        <f>IF(OR('RAW DATA'!$D1104="",'RAW DATA'!$C1104='RAW DATA'!$D1104),"NO",IF('RAW DATA'!$C1104&lt;'RAW DATA'!$D1104,"YES","NO"))</f>
        <v>NO</v>
      </c>
      <c r="T1104" s="96" t="str">
        <f>IF('RAW DATA'!$D1104='RAW DATA'!$E1104,"YES","NO")</f>
        <v>NO</v>
      </c>
      <c r="U1104" s="95" t="str">
        <f>IF(('RAW DATA'!$D1104-'RAW DATA'!$M1104)&lt;=5,"YES","NO")</f>
        <v>YES</v>
      </c>
    </row>
    <row r="1105" spans="1:21" x14ac:dyDescent="0.25">
      <c r="A1105" s="77">
        <v>1591</v>
      </c>
      <c r="B1105" s="74">
        <v>5612355683</v>
      </c>
      <c r="C1105" s="76">
        <v>45832</v>
      </c>
      <c r="D1105" s="76">
        <v>45831</v>
      </c>
      <c r="E1105" s="76">
        <v>45832</v>
      </c>
      <c r="F1105" s="74">
        <v>254982749</v>
      </c>
      <c r="G1105" s="82">
        <v>6701</v>
      </c>
      <c r="H1105" s="102" t="s">
        <v>14</v>
      </c>
      <c r="I1105" s="83">
        <v>7730445508</v>
      </c>
      <c r="J1105" s="84">
        <v>45891</v>
      </c>
      <c r="K1105" s="74" t="s">
        <v>15</v>
      </c>
      <c r="L1105" s="74" t="s">
        <v>159</v>
      </c>
      <c r="M1105" s="76">
        <v>45828</v>
      </c>
      <c r="N1105" s="76">
        <v>45861</v>
      </c>
      <c r="O1105" s="73">
        <f t="shared" si="100"/>
        <v>6</v>
      </c>
      <c r="P1105" s="73">
        <f>MONTH('RAW DATA'!$J1105)</f>
        <v>8</v>
      </c>
      <c r="Q1105" s="73" t="str">
        <f t="shared" si="101"/>
        <v>ICB</v>
      </c>
      <c r="R1105" s="74" t="str">
        <f t="shared" si="102"/>
        <v>CHINA</v>
      </c>
      <c r="S1105" s="74" t="str">
        <f>IF(OR('RAW DATA'!$D1105="",'RAW DATA'!$C1105='RAW DATA'!$D1105),"NO",IF('RAW DATA'!$C1105&lt;'RAW DATA'!$D1105,"YES","NO"))</f>
        <v>NO</v>
      </c>
      <c r="T1105" s="75" t="str">
        <f>IF('RAW DATA'!$D1105='RAW DATA'!$E1105,"YES","NO")</f>
        <v>NO</v>
      </c>
      <c r="U1105" s="73" t="str">
        <f>IF(('RAW DATA'!$D1105-'RAW DATA'!$M1105)&lt;=5,"YES","NO")</f>
        <v>YES</v>
      </c>
    </row>
    <row r="1106" spans="1:21" x14ac:dyDescent="0.25">
      <c r="A1106" s="89">
        <v>1591</v>
      </c>
      <c r="B1106" s="90">
        <v>5612355729</v>
      </c>
      <c r="C1106" s="91">
        <v>45832</v>
      </c>
      <c r="D1106" s="91">
        <v>45831</v>
      </c>
      <c r="E1106" s="91">
        <v>45832</v>
      </c>
      <c r="F1106" s="90">
        <v>254982749</v>
      </c>
      <c r="G1106" s="92">
        <v>2782</v>
      </c>
      <c r="H1106" s="101" t="s">
        <v>14</v>
      </c>
      <c r="I1106" s="93">
        <v>7730445508</v>
      </c>
      <c r="J1106" s="94">
        <v>45891</v>
      </c>
      <c r="K1106" s="90" t="s">
        <v>15</v>
      </c>
      <c r="L1106" s="90" t="s">
        <v>159</v>
      </c>
      <c r="M1106" s="91">
        <v>45828</v>
      </c>
      <c r="N1106" s="91">
        <v>45861</v>
      </c>
      <c r="O1106" s="95">
        <f t="shared" si="100"/>
        <v>6</v>
      </c>
      <c r="P1106" s="95">
        <f>MONTH('RAW DATA'!$J1106)</f>
        <v>8</v>
      </c>
      <c r="Q1106" s="95" t="str">
        <f t="shared" si="101"/>
        <v>ICB</v>
      </c>
      <c r="R1106" s="90" t="str">
        <f t="shared" si="102"/>
        <v>CHINA</v>
      </c>
      <c r="S1106" s="90" t="str">
        <f>IF(OR('RAW DATA'!$D1106="",'RAW DATA'!$C1106='RAW DATA'!$D1106),"NO",IF('RAW DATA'!$C1106&lt;'RAW DATA'!$D1106,"YES","NO"))</f>
        <v>NO</v>
      </c>
      <c r="T1106" s="96" t="str">
        <f>IF('RAW DATA'!$D1106='RAW DATA'!$E1106,"YES","NO")</f>
        <v>NO</v>
      </c>
      <c r="U1106" s="95" t="str">
        <f>IF(('RAW DATA'!$D1106-'RAW DATA'!$M1106)&lt;=5,"YES","NO")</f>
        <v>YES</v>
      </c>
    </row>
    <row r="1107" spans="1:21" x14ac:dyDescent="0.25">
      <c r="A1107" s="77">
        <v>1591</v>
      </c>
      <c r="B1107" s="74">
        <v>5612355730</v>
      </c>
      <c r="C1107" s="76">
        <v>45832</v>
      </c>
      <c r="D1107" s="76">
        <v>45831</v>
      </c>
      <c r="E1107" s="76">
        <v>45832</v>
      </c>
      <c r="F1107" s="74">
        <v>254982749</v>
      </c>
      <c r="G1107" s="82">
        <v>858</v>
      </c>
      <c r="H1107" s="102" t="s">
        <v>14</v>
      </c>
      <c r="I1107" s="83">
        <v>7730445508</v>
      </c>
      <c r="J1107" s="84">
        <v>45891</v>
      </c>
      <c r="K1107" s="74" t="s">
        <v>15</v>
      </c>
      <c r="L1107" s="74" t="s">
        <v>159</v>
      </c>
      <c r="M1107" s="76">
        <v>45828</v>
      </c>
      <c r="N1107" s="76">
        <v>45861</v>
      </c>
      <c r="O1107" s="73">
        <f t="shared" si="100"/>
        <v>6</v>
      </c>
      <c r="P1107" s="73">
        <f>MONTH('RAW DATA'!$J1107)</f>
        <v>8</v>
      </c>
      <c r="Q1107" s="73" t="str">
        <f t="shared" si="101"/>
        <v>ICB</v>
      </c>
      <c r="R1107" s="74" t="str">
        <f t="shared" si="102"/>
        <v>CHINA</v>
      </c>
      <c r="S1107" s="74" t="str">
        <f>IF(OR('RAW DATA'!$D1107="",'RAW DATA'!$C1107='RAW DATA'!$D1107),"NO",IF('RAW DATA'!$C1107&lt;'RAW DATA'!$D1107,"YES","NO"))</f>
        <v>NO</v>
      </c>
      <c r="T1107" s="75" t="str">
        <f>IF('RAW DATA'!$D1107='RAW DATA'!$E1107,"YES","NO")</f>
        <v>NO</v>
      </c>
      <c r="U1107" s="73" t="str">
        <f>IF(('RAW DATA'!$D1107-'RAW DATA'!$M1107)&lt;=5,"YES","NO")</f>
        <v>YES</v>
      </c>
    </row>
    <row r="1108" spans="1:21" x14ac:dyDescent="0.25">
      <c r="A1108" s="89">
        <v>1591</v>
      </c>
      <c r="B1108" s="90">
        <v>5612391401</v>
      </c>
      <c r="C1108" s="91">
        <v>45855</v>
      </c>
      <c r="D1108" s="91">
        <v>45853</v>
      </c>
      <c r="E1108" s="91">
        <v>45855</v>
      </c>
      <c r="F1108" s="90">
        <v>254982749</v>
      </c>
      <c r="G1108" s="92">
        <v>1392</v>
      </c>
      <c r="H1108" s="101" t="s">
        <v>14</v>
      </c>
      <c r="I1108" s="93">
        <v>7730445508</v>
      </c>
      <c r="J1108" s="94">
        <v>45891</v>
      </c>
      <c r="K1108" s="90" t="s">
        <v>15</v>
      </c>
      <c r="L1108" s="90" t="s">
        <v>159</v>
      </c>
      <c r="M1108" s="91">
        <v>45828</v>
      </c>
      <c r="N1108" s="91">
        <v>45861</v>
      </c>
      <c r="O1108" s="95">
        <f t="shared" si="100"/>
        <v>7</v>
      </c>
      <c r="P1108" s="95">
        <f>MONTH('RAW DATA'!$J1108)</f>
        <v>8</v>
      </c>
      <c r="Q1108" s="95" t="str">
        <f t="shared" si="101"/>
        <v>ICB</v>
      </c>
      <c r="R1108" s="90" t="str">
        <f t="shared" si="102"/>
        <v>CHINA</v>
      </c>
      <c r="S1108" s="90" t="str">
        <f>IF(OR('RAW DATA'!$D1108="",'RAW DATA'!$C1108='RAW DATA'!$D1108),"NO",IF('RAW DATA'!$C1108&lt;'RAW DATA'!$D1108,"YES","NO"))</f>
        <v>NO</v>
      </c>
      <c r="T1108" s="96" t="str">
        <f>IF('RAW DATA'!$D1108='RAW DATA'!$E1108,"YES","NO")</f>
        <v>NO</v>
      </c>
      <c r="U1108" s="95" t="str">
        <f>IF(('RAW DATA'!$D1108-'RAW DATA'!$M1108)&lt;=5,"YES","NO")</f>
        <v>NO</v>
      </c>
    </row>
    <row r="1109" spans="1:21" x14ac:dyDescent="0.25">
      <c r="A1109" s="77">
        <v>1591</v>
      </c>
      <c r="B1109" s="74">
        <v>5612404644</v>
      </c>
      <c r="C1109" s="76">
        <v>45868</v>
      </c>
      <c r="D1109" s="76">
        <v>45861</v>
      </c>
      <c r="E1109" s="76">
        <v>45868</v>
      </c>
      <c r="F1109" s="74">
        <v>254753589</v>
      </c>
      <c r="G1109" s="82">
        <v>1393</v>
      </c>
      <c r="H1109" s="102" t="s">
        <v>14</v>
      </c>
      <c r="I1109" s="83">
        <v>7730445508</v>
      </c>
      <c r="J1109" s="84">
        <v>45891</v>
      </c>
      <c r="K1109" s="74" t="s">
        <v>15</v>
      </c>
      <c r="L1109" s="74" t="s">
        <v>159</v>
      </c>
      <c r="M1109" s="76">
        <v>45821</v>
      </c>
      <c r="N1109" s="76">
        <v>45861</v>
      </c>
      <c r="O1109" s="73">
        <f t="shared" si="100"/>
        <v>7</v>
      </c>
      <c r="P1109" s="73">
        <f>MONTH('RAW DATA'!$J1109)</f>
        <v>8</v>
      </c>
      <c r="Q1109" s="73" t="str">
        <f t="shared" si="101"/>
        <v>ICB</v>
      </c>
      <c r="R1109" s="74" t="str">
        <f t="shared" si="102"/>
        <v>CHINA</v>
      </c>
      <c r="S1109" s="74" t="str">
        <f>IF(OR('RAW DATA'!$D1109="",'RAW DATA'!$C1109='RAW DATA'!$D1109),"NO",IF('RAW DATA'!$C1109&lt;'RAW DATA'!$D1109,"YES","NO"))</f>
        <v>NO</v>
      </c>
      <c r="T1109" s="75" t="str">
        <f>IF('RAW DATA'!$D1109='RAW DATA'!$E1109,"YES","NO")</f>
        <v>NO</v>
      </c>
      <c r="U1109" s="73" t="str">
        <f>IF(('RAW DATA'!$D1109-'RAW DATA'!$M1109)&lt;=5,"YES","NO")</f>
        <v>NO</v>
      </c>
    </row>
    <row r="1110" spans="1:21" x14ac:dyDescent="0.25">
      <c r="A1110" s="89">
        <v>71</v>
      </c>
      <c r="B1110" s="90">
        <v>5283032074</v>
      </c>
      <c r="C1110" s="91">
        <v>45832</v>
      </c>
      <c r="D1110" s="91">
        <v>45828</v>
      </c>
      <c r="E1110" s="91">
        <v>45832</v>
      </c>
      <c r="F1110" s="90">
        <v>253224897</v>
      </c>
      <c r="G1110" s="92">
        <v>2539</v>
      </c>
      <c r="H1110" s="101" t="s">
        <v>14</v>
      </c>
      <c r="I1110" s="93">
        <v>7730445508</v>
      </c>
      <c r="J1110" s="94">
        <v>45891</v>
      </c>
      <c r="K1110" s="90" t="s">
        <v>15</v>
      </c>
      <c r="L1110" s="90" t="s">
        <v>159</v>
      </c>
      <c r="M1110" s="91">
        <v>45825.479166666664</v>
      </c>
      <c r="N1110" s="91">
        <v>45861.75</v>
      </c>
      <c r="O1110" s="95">
        <f t="shared" si="100"/>
        <v>6</v>
      </c>
      <c r="P1110" s="95">
        <f>MONTH('RAW DATA'!$J1110)</f>
        <v>8</v>
      </c>
      <c r="Q1110" s="95" t="str">
        <f t="shared" si="101"/>
        <v>ICB</v>
      </c>
      <c r="R1110" s="90" t="str">
        <f t="shared" si="102"/>
        <v>CHINA</v>
      </c>
      <c r="S1110" s="90" t="str">
        <f>IF(OR('RAW DATA'!$D1110="",'RAW DATA'!$C1110='RAW DATA'!$D1110),"NO",IF('RAW DATA'!$C1110&lt;'RAW DATA'!$D1110,"YES","NO"))</f>
        <v>NO</v>
      </c>
      <c r="T1110" s="96" t="str">
        <f>IF('RAW DATA'!$D1110='RAW DATA'!$E1110,"YES","NO")</f>
        <v>NO</v>
      </c>
      <c r="U1110" s="95" t="str">
        <f>IF(('RAW DATA'!$D1110-'RAW DATA'!$M1110)&lt;=5,"YES","NO")</f>
        <v>YES</v>
      </c>
    </row>
    <row r="1111" spans="1:21" x14ac:dyDescent="0.25">
      <c r="A1111" s="77">
        <v>71</v>
      </c>
      <c r="B1111" s="74">
        <v>5283032347</v>
      </c>
      <c r="C1111" s="76">
        <v>45832</v>
      </c>
      <c r="D1111" s="76">
        <v>45829</v>
      </c>
      <c r="E1111" s="76">
        <v>45832</v>
      </c>
      <c r="F1111" s="74">
        <v>253224897</v>
      </c>
      <c r="G1111" s="82">
        <v>429</v>
      </c>
      <c r="H1111" s="102" t="s">
        <v>14</v>
      </c>
      <c r="I1111" s="83">
        <v>7730445508</v>
      </c>
      <c r="J1111" s="84">
        <v>45891</v>
      </c>
      <c r="K1111" s="74" t="s">
        <v>15</v>
      </c>
      <c r="L1111" s="74" t="s">
        <v>159</v>
      </c>
      <c r="M1111" s="76">
        <v>45825.479166666664</v>
      </c>
      <c r="N1111" s="76">
        <v>45861.75</v>
      </c>
      <c r="O1111" s="73">
        <f t="shared" si="100"/>
        <v>6</v>
      </c>
      <c r="P1111" s="73">
        <f>MONTH('RAW DATA'!$J1111)</f>
        <v>8</v>
      </c>
      <c r="Q1111" s="73" t="str">
        <f t="shared" si="101"/>
        <v>ICB</v>
      </c>
      <c r="R1111" s="74" t="str">
        <f t="shared" si="102"/>
        <v>CHINA</v>
      </c>
      <c r="S1111" s="74" t="str">
        <f>IF(OR('RAW DATA'!$D1111="",'RAW DATA'!$C1111='RAW DATA'!$D1111),"NO",IF('RAW DATA'!$C1111&lt;'RAW DATA'!$D1111,"YES","NO"))</f>
        <v>NO</v>
      </c>
      <c r="T1111" s="75" t="str">
        <f>IF('RAW DATA'!$D1111='RAW DATA'!$E1111,"YES","NO")</f>
        <v>NO</v>
      </c>
      <c r="U1111" s="73" t="str">
        <f>IF(('RAW DATA'!$D1111-'RAW DATA'!$M1111)&lt;=5,"YES","NO")</f>
        <v>YES</v>
      </c>
    </row>
    <row r="1112" spans="1:21" x14ac:dyDescent="0.25">
      <c r="A1112" s="89">
        <v>71</v>
      </c>
      <c r="B1112" s="90">
        <v>5283032348</v>
      </c>
      <c r="C1112" s="91">
        <v>45832</v>
      </c>
      <c r="D1112" s="91">
        <v>45829</v>
      </c>
      <c r="E1112" s="91">
        <v>45832</v>
      </c>
      <c r="F1112" s="90">
        <v>253224897</v>
      </c>
      <c r="G1112" s="92">
        <v>1658</v>
      </c>
      <c r="H1112" s="101" t="s">
        <v>14</v>
      </c>
      <c r="I1112" s="93">
        <v>7730445508</v>
      </c>
      <c r="J1112" s="94">
        <v>45891</v>
      </c>
      <c r="K1112" s="90" t="s">
        <v>15</v>
      </c>
      <c r="L1112" s="90" t="s">
        <v>159</v>
      </c>
      <c r="M1112" s="91">
        <v>45825.479166666664</v>
      </c>
      <c r="N1112" s="91">
        <v>45861.75</v>
      </c>
      <c r="O1112" s="95">
        <f t="shared" si="100"/>
        <v>6</v>
      </c>
      <c r="P1112" s="95">
        <f>MONTH('RAW DATA'!$J1112)</f>
        <v>8</v>
      </c>
      <c r="Q1112" s="95" t="str">
        <f t="shared" si="101"/>
        <v>ICB</v>
      </c>
      <c r="R1112" s="90" t="str">
        <f t="shared" si="102"/>
        <v>CHINA</v>
      </c>
      <c r="S1112" s="90" t="str">
        <f>IF(OR('RAW DATA'!$D1112="",'RAW DATA'!$C1112='RAW DATA'!$D1112),"NO",IF('RAW DATA'!$C1112&lt;'RAW DATA'!$D1112,"YES","NO"))</f>
        <v>NO</v>
      </c>
      <c r="T1112" s="96" t="str">
        <f>IF('RAW DATA'!$D1112='RAW DATA'!$E1112,"YES","NO")</f>
        <v>NO</v>
      </c>
      <c r="U1112" s="95" t="str">
        <f>IF(('RAW DATA'!$D1112-'RAW DATA'!$M1112)&lt;=5,"YES","NO")</f>
        <v>YES</v>
      </c>
    </row>
    <row r="1113" spans="1:21" x14ac:dyDescent="0.25">
      <c r="A1113" s="77">
        <v>71</v>
      </c>
      <c r="B1113" s="74">
        <v>5283032349</v>
      </c>
      <c r="C1113" s="76">
        <v>45832</v>
      </c>
      <c r="D1113" s="76">
        <v>45829</v>
      </c>
      <c r="E1113" s="76">
        <v>45832</v>
      </c>
      <c r="F1113" s="74">
        <v>253224897</v>
      </c>
      <c r="G1113" s="82">
        <v>416</v>
      </c>
      <c r="H1113" s="102" t="s">
        <v>14</v>
      </c>
      <c r="I1113" s="83">
        <v>7730445508</v>
      </c>
      <c r="J1113" s="84">
        <v>45891</v>
      </c>
      <c r="K1113" s="74" t="s">
        <v>15</v>
      </c>
      <c r="L1113" s="74" t="s">
        <v>159</v>
      </c>
      <c r="M1113" s="76">
        <v>45825.479166666664</v>
      </c>
      <c r="N1113" s="76">
        <v>45861.75</v>
      </c>
      <c r="O1113" s="73">
        <f t="shared" si="100"/>
        <v>6</v>
      </c>
      <c r="P1113" s="73">
        <f>MONTH('RAW DATA'!$J1113)</f>
        <v>8</v>
      </c>
      <c r="Q1113" s="73" t="str">
        <f t="shared" si="101"/>
        <v>ICB</v>
      </c>
      <c r="R1113" s="74" t="str">
        <f t="shared" si="102"/>
        <v>CHINA</v>
      </c>
      <c r="S1113" s="74" t="str">
        <f>IF(OR('RAW DATA'!$D1113="",'RAW DATA'!$C1113='RAW DATA'!$D1113),"NO",IF('RAW DATA'!$C1113&lt;'RAW DATA'!$D1113,"YES","NO"))</f>
        <v>NO</v>
      </c>
      <c r="T1113" s="75" t="str">
        <f>IF('RAW DATA'!$D1113='RAW DATA'!$E1113,"YES","NO")</f>
        <v>NO</v>
      </c>
      <c r="U1113" s="73" t="str">
        <f>IF(('RAW DATA'!$D1113-'RAW DATA'!$M1113)&lt;=5,"YES","NO")</f>
        <v>YES</v>
      </c>
    </row>
    <row r="1114" spans="1:21" x14ac:dyDescent="0.25">
      <c r="A1114" s="89">
        <v>71</v>
      </c>
      <c r="B1114" s="90">
        <v>5283032350</v>
      </c>
      <c r="C1114" s="91">
        <v>45832</v>
      </c>
      <c r="D1114" s="91">
        <v>45829</v>
      </c>
      <c r="E1114" s="91">
        <v>45832</v>
      </c>
      <c r="F1114" s="90">
        <v>253500224</v>
      </c>
      <c r="G1114" s="92">
        <v>2786</v>
      </c>
      <c r="H1114" s="101" t="s">
        <v>14</v>
      </c>
      <c r="I1114" s="93">
        <v>7730445508</v>
      </c>
      <c r="J1114" s="94">
        <v>45891</v>
      </c>
      <c r="K1114" s="90" t="s">
        <v>15</v>
      </c>
      <c r="L1114" s="90" t="s">
        <v>159</v>
      </c>
      <c r="M1114" s="91">
        <v>45825.479166666664</v>
      </c>
      <c r="N1114" s="91">
        <v>45861.75</v>
      </c>
      <c r="O1114" s="95">
        <f t="shared" si="100"/>
        <v>6</v>
      </c>
      <c r="P1114" s="95">
        <f>MONTH('RAW DATA'!$J1114)</f>
        <v>8</v>
      </c>
      <c r="Q1114" s="95" t="str">
        <f t="shared" si="101"/>
        <v>ICB</v>
      </c>
      <c r="R1114" s="90" t="str">
        <f t="shared" si="102"/>
        <v>CHINA</v>
      </c>
      <c r="S1114" s="90" t="str">
        <f>IF(OR('RAW DATA'!$D1114="",'RAW DATA'!$C1114='RAW DATA'!$D1114),"NO",IF('RAW DATA'!$C1114&lt;'RAW DATA'!$D1114,"YES","NO"))</f>
        <v>NO</v>
      </c>
      <c r="T1114" s="96" t="str">
        <f>IF('RAW DATA'!$D1114='RAW DATA'!$E1114,"YES","NO")</f>
        <v>NO</v>
      </c>
      <c r="U1114" s="95" t="str">
        <f>IF(('RAW DATA'!$D1114-'RAW DATA'!$M1114)&lt;=5,"YES","NO")</f>
        <v>YES</v>
      </c>
    </row>
    <row r="1115" spans="1:21" x14ac:dyDescent="0.25">
      <c r="A1115" s="77">
        <v>71</v>
      </c>
      <c r="B1115" s="74">
        <v>5283032604</v>
      </c>
      <c r="C1115" s="76">
        <v>45832</v>
      </c>
      <c r="D1115" s="76">
        <v>45829</v>
      </c>
      <c r="E1115" s="76">
        <v>45832</v>
      </c>
      <c r="F1115" s="74">
        <v>253224897</v>
      </c>
      <c r="G1115" s="82">
        <v>3519</v>
      </c>
      <c r="H1115" s="102" t="s">
        <v>14</v>
      </c>
      <c r="I1115" s="83">
        <v>7730445508</v>
      </c>
      <c r="J1115" s="84">
        <v>45891</v>
      </c>
      <c r="K1115" s="74" t="s">
        <v>15</v>
      </c>
      <c r="L1115" s="74" t="s">
        <v>159</v>
      </c>
      <c r="M1115" s="76">
        <v>45825.479166666664</v>
      </c>
      <c r="N1115" s="76">
        <v>45861.75</v>
      </c>
      <c r="O1115" s="73">
        <f t="shared" si="100"/>
        <v>6</v>
      </c>
      <c r="P1115" s="73">
        <f>MONTH('RAW DATA'!$J1115)</f>
        <v>8</v>
      </c>
      <c r="Q1115" s="73" t="str">
        <f t="shared" si="101"/>
        <v>ICB</v>
      </c>
      <c r="R1115" s="74" t="str">
        <f t="shared" si="102"/>
        <v>CHINA</v>
      </c>
      <c r="S1115" s="74" t="str">
        <f>IF(OR('RAW DATA'!$D1115="",'RAW DATA'!$C1115='RAW DATA'!$D1115),"NO",IF('RAW DATA'!$C1115&lt;'RAW DATA'!$D1115,"YES","NO"))</f>
        <v>NO</v>
      </c>
      <c r="T1115" s="75" t="str">
        <f>IF('RAW DATA'!$D1115='RAW DATA'!$E1115,"YES","NO")</f>
        <v>NO</v>
      </c>
      <c r="U1115" s="73" t="str">
        <f>IF(('RAW DATA'!$D1115-'RAW DATA'!$M1115)&lt;=5,"YES","NO")</f>
        <v>YES</v>
      </c>
    </row>
    <row r="1116" spans="1:21" x14ac:dyDescent="0.25">
      <c r="A1116" s="89">
        <v>1048704</v>
      </c>
      <c r="B1116" s="90" t="s">
        <v>193</v>
      </c>
      <c r="C1116" s="91">
        <v>45863</v>
      </c>
      <c r="D1116" s="91">
        <v>45863</v>
      </c>
      <c r="E1116" s="91" t="s">
        <v>375</v>
      </c>
      <c r="F1116" s="90" t="s">
        <v>194</v>
      </c>
      <c r="G1116" s="92">
        <v>75009</v>
      </c>
      <c r="H1116" s="101" t="s">
        <v>29</v>
      </c>
      <c r="I1116" s="93">
        <v>7730445508</v>
      </c>
      <c r="J1116" s="94">
        <v>45891</v>
      </c>
      <c r="K1116" s="90" t="s">
        <v>15</v>
      </c>
      <c r="L1116" s="90" t="s">
        <v>159</v>
      </c>
      <c r="M1116" s="91">
        <v>45855</v>
      </c>
      <c r="N1116" s="91">
        <v>45862</v>
      </c>
      <c r="O1116" s="95">
        <f t="shared" si="100"/>
        <v>7</v>
      </c>
      <c r="P1116" s="95">
        <f>MONTH('RAW DATA'!$J1116)</f>
        <v>8</v>
      </c>
      <c r="Q1116" s="95" t="str">
        <f t="shared" si="101"/>
        <v>Vendor</v>
      </c>
      <c r="R1116" s="90" t="str">
        <f t="shared" si="102"/>
        <v/>
      </c>
      <c r="S1116" s="90" t="str">
        <f>IF(OR('RAW DATA'!$D1116="",'RAW DATA'!$C1116='RAW DATA'!$D1116),"NO",IF('RAW DATA'!$C1116&lt;'RAW DATA'!$D1116,"YES","NO"))</f>
        <v>NO</v>
      </c>
      <c r="T1116" s="96" t="str">
        <f>IF('RAW DATA'!$D1116='RAW DATA'!$E1116,"YES","NO")</f>
        <v>NO</v>
      </c>
      <c r="U1116" s="95" t="str">
        <f>IF(('RAW DATA'!$D1116-'RAW DATA'!$M1116)&lt;=5,"YES","NO")</f>
        <v>NO</v>
      </c>
    </row>
    <row r="1117" spans="1:21" x14ac:dyDescent="0.25">
      <c r="A1117" s="77">
        <v>515</v>
      </c>
      <c r="B1117" s="74">
        <v>5547752779</v>
      </c>
      <c r="C1117" s="76">
        <v>45847</v>
      </c>
      <c r="D1117" s="76">
        <v>45832</v>
      </c>
      <c r="E1117" s="76">
        <v>45847</v>
      </c>
      <c r="F1117" s="74">
        <v>252726150</v>
      </c>
      <c r="G1117" s="82">
        <v>3835</v>
      </c>
      <c r="H1117" s="102" t="s">
        <v>14</v>
      </c>
      <c r="I1117" s="83">
        <v>7730445508</v>
      </c>
      <c r="J1117" s="84">
        <v>45891</v>
      </c>
      <c r="K1117" s="74" t="s">
        <v>15</v>
      </c>
      <c r="L1117" s="74" t="s">
        <v>159</v>
      </c>
      <c r="M1117" s="76">
        <v>45829</v>
      </c>
      <c r="N1117" s="76">
        <v>45864</v>
      </c>
      <c r="O1117" s="73">
        <f t="shared" si="100"/>
        <v>6</v>
      </c>
      <c r="P1117" s="73">
        <f>MONTH('RAW DATA'!$J1117)</f>
        <v>8</v>
      </c>
      <c r="Q1117" s="73" t="str">
        <f t="shared" si="101"/>
        <v>ICB</v>
      </c>
      <c r="R1117" s="74" t="str">
        <f t="shared" si="102"/>
        <v>CHINA</v>
      </c>
      <c r="S1117" s="74" t="str">
        <f>IF(OR('RAW DATA'!$D1117="",'RAW DATA'!$C1117='RAW DATA'!$D1117),"NO",IF('RAW DATA'!$C1117&lt;'RAW DATA'!$D1117,"YES","NO"))</f>
        <v>NO</v>
      </c>
      <c r="T1117" s="75" t="str">
        <f>IF('RAW DATA'!$D1117='RAW DATA'!$E1117,"YES","NO")</f>
        <v>NO</v>
      </c>
      <c r="U1117" s="73" t="str">
        <f>IF(('RAW DATA'!$D1117-'RAW DATA'!$M1117)&lt;=5,"YES","NO")</f>
        <v>YES</v>
      </c>
    </row>
    <row r="1118" spans="1:21" x14ac:dyDescent="0.25">
      <c r="A1118" s="89">
        <v>515</v>
      </c>
      <c r="B1118" s="90">
        <v>5547752783</v>
      </c>
      <c r="C1118" s="91">
        <v>45847</v>
      </c>
      <c r="D1118" s="91">
        <v>45832</v>
      </c>
      <c r="E1118" s="91">
        <v>45847</v>
      </c>
      <c r="F1118" s="90">
        <v>252726150</v>
      </c>
      <c r="G1118" s="92">
        <v>12282</v>
      </c>
      <c r="H1118" s="101" t="s">
        <v>14</v>
      </c>
      <c r="I1118" s="93">
        <v>7730445508</v>
      </c>
      <c r="J1118" s="94">
        <v>45891</v>
      </c>
      <c r="K1118" s="90" t="s">
        <v>15</v>
      </c>
      <c r="L1118" s="90" t="s">
        <v>159</v>
      </c>
      <c r="M1118" s="91">
        <v>45829</v>
      </c>
      <c r="N1118" s="91">
        <v>45864</v>
      </c>
      <c r="O1118" s="95">
        <f t="shared" si="100"/>
        <v>6</v>
      </c>
      <c r="P1118" s="95">
        <f>MONTH('RAW DATA'!$J1118)</f>
        <v>8</v>
      </c>
      <c r="Q1118" s="95" t="str">
        <f t="shared" si="101"/>
        <v>ICB</v>
      </c>
      <c r="R1118" s="90" t="str">
        <f t="shared" si="102"/>
        <v>CHINA</v>
      </c>
      <c r="S1118" s="90" t="str">
        <f>IF(OR('RAW DATA'!$D1118="",'RAW DATA'!$C1118='RAW DATA'!$D1118),"NO",IF('RAW DATA'!$C1118&lt;'RAW DATA'!$D1118,"YES","NO"))</f>
        <v>NO</v>
      </c>
      <c r="T1118" s="96" t="str">
        <f>IF('RAW DATA'!$D1118='RAW DATA'!$E1118,"YES","NO")</f>
        <v>NO</v>
      </c>
      <c r="U1118" s="95" t="str">
        <f>IF(('RAW DATA'!$D1118-'RAW DATA'!$M1118)&lt;=5,"YES","NO")</f>
        <v>YES</v>
      </c>
    </row>
    <row r="1119" spans="1:21" x14ac:dyDescent="0.25">
      <c r="A1119" s="77">
        <v>515</v>
      </c>
      <c r="B1119" s="74">
        <v>5547752785</v>
      </c>
      <c r="C1119" s="76">
        <v>45847</v>
      </c>
      <c r="D1119" s="76">
        <v>45832</v>
      </c>
      <c r="E1119" s="76">
        <v>45847</v>
      </c>
      <c r="F1119" s="74">
        <v>252726150</v>
      </c>
      <c r="G1119" s="82">
        <v>1453</v>
      </c>
      <c r="H1119" s="102" t="s">
        <v>14</v>
      </c>
      <c r="I1119" s="83">
        <v>7730445508</v>
      </c>
      <c r="J1119" s="84">
        <v>45891</v>
      </c>
      <c r="K1119" s="74" t="s">
        <v>15</v>
      </c>
      <c r="L1119" s="74" t="s">
        <v>159</v>
      </c>
      <c r="M1119" s="76">
        <v>45829</v>
      </c>
      <c r="N1119" s="76">
        <v>45864</v>
      </c>
      <c r="O1119" s="73">
        <f t="shared" si="100"/>
        <v>6</v>
      </c>
      <c r="P1119" s="73">
        <f>MONTH('RAW DATA'!$J1119)</f>
        <v>8</v>
      </c>
      <c r="Q1119" s="73" t="str">
        <f t="shared" si="101"/>
        <v>ICB</v>
      </c>
      <c r="R1119" s="74" t="str">
        <f t="shared" si="102"/>
        <v>CHINA</v>
      </c>
      <c r="S1119" s="74" t="str">
        <f>IF(OR('RAW DATA'!$D1119="",'RAW DATA'!$C1119='RAW DATA'!$D1119),"NO",IF('RAW DATA'!$C1119&lt;'RAW DATA'!$D1119,"YES","NO"))</f>
        <v>NO</v>
      </c>
      <c r="T1119" s="75" t="str">
        <f>IF('RAW DATA'!$D1119='RAW DATA'!$E1119,"YES","NO")</f>
        <v>NO</v>
      </c>
      <c r="U1119" s="73" t="str">
        <f>IF(('RAW DATA'!$D1119-'RAW DATA'!$M1119)&lt;=5,"YES","NO")</f>
        <v>YES</v>
      </c>
    </row>
    <row r="1120" spans="1:21" x14ac:dyDescent="0.25">
      <c r="A1120" s="89">
        <v>515</v>
      </c>
      <c r="B1120" s="90">
        <v>5547752788</v>
      </c>
      <c r="C1120" s="91">
        <v>45847</v>
      </c>
      <c r="D1120" s="91">
        <v>45832</v>
      </c>
      <c r="E1120" s="91">
        <v>45847</v>
      </c>
      <c r="F1120" s="90">
        <v>252726150</v>
      </c>
      <c r="G1120" s="92">
        <v>2508</v>
      </c>
      <c r="H1120" s="101" t="s">
        <v>14</v>
      </c>
      <c r="I1120" s="93">
        <v>7730445508</v>
      </c>
      <c r="J1120" s="94">
        <v>45891</v>
      </c>
      <c r="K1120" s="90" t="s">
        <v>15</v>
      </c>
      <c r="L1120" s="90" t="s">
        <v>159</v>
      </c>
      <c r="M1120" s="91">
        <v>45829</v>
      </c>
      <c r="N1120" s="91">
        <v>45864</v>
      </c>
      <c r="O1120" s="95">
        <f t="shared" si="100"/>
        <v>6</v>
      </c>
      <c r="P1120" s="95">
        <f>MONTH('RAW DATA'!$J1120)</f>
        <v>8</v>
      </c>
      <c r="Q1120" s="95" t="str">
        <f t="shared" si="101"/>
        <v>ICB</v>
      </c>
      <c r="R1120" s="90" t="str">
        <f t="shared" si="102"/>
        <v>CHINA</v>
      </c>
      <c r="S1120" s="90" t="str">
        <f>IF(OR('RAW DATA'!$D1120="",'RAW DATA'!$C1120='RAW DATA'!$D1120),"NO",IF('RAW DATA'!$C1120&lt;'RAW DATA'!$D1120,"YES","NO"))</f>
        <v>NO</v>
      </c>
      <c r="T1120" s="96" t="str">
        <f>IF('RAW DATA'!$D1120='RAW DATA'!$E1120,"YES","NO")</f>
        <v>NO</v>
      </c>
      <c r="U1120" s="95" t="str">
        <f>IF(('RAW DATA'!$D1120-'RAW DATA'!$M1120)&lt;=5,"YES","NO")</f>
        <v>YES</v>
      </c>
    </row>
    <row r="1121" spans="1:21" x14ac:dyDescent="0.25">
      <c r="A1121" s="77">
        <v>71</v>
      </c>
      <c r="B1121" s="74">
        <v>5283032782</v>
      </c>
      <c r="C1121" s="76">
        <v>45832</v>
      </c>
      <c r="D1121" s="76">
        <v>45830</v>
      </c>
      <c r="E1121" s="76">
        <v>45832</v>
      </c>
      <c r="F1121" s="74">
        <v>254459664</v>
      </c>
      <c r="G1121" s="82">
        <v>425</v>
      </c>
      <c r="H1121" s="102" t="s">
        <v>14</v>
      </c>
      <c r="I1121" s="83">
        <v>7730445508</v>
      </c>
      <c r="J1121" s="84">
        <v>45891</v>
      </c>
      <c r="K1121" s="74" t="s">
        <v>15</v>
      </c>
      <c r="L1121" s="74" t="s">
        <v>159</v>
      </c>
      <c r="M1121" s="76">
        <v>45827.125</v>
      </c>
      <c r="N1121" s="76">
        <v>45864.875</v>
      </c>
      <c r="O1121" s="73">
        <f t="shared" si="100"/>
        <v>6</v>
      </c>
      <c r="P1121" s="73">
        <f>MONTH('RAW DATA'!$J1121)</f>
        <v>8</v>
      </c>
      <c r="Q1121" s="73" t="str">
        <f t="shared" si="101"/>
        <v>ICB</v>
      </c>
      <c r="R1121" s="74" t="str">
        <f t="shared" si="102"/>
        <v>CHINA</v>
      </c>
      <c r="S1121" s="74" t="str">
        <f>IF(OR('RAW DATA'!$D1121="",'RAW DATA'!$C1121='RAW DATA'!$D1121),"NO",IF('RAW DATA'!$C1121&lt;'RAW DATA'!$D1121,"YES","NO"))</f>
        <v>NO</v>
      </c>
      <c r="T1121" s="75" t="str">
        <f>IF('RAW DATA'!$D1121='RAW DATA'!$E1121,"YES","NO")</f>
        <v>NO</v>
      </c>
      <c r="U1121" s="73" t="str">
        <f>IF(('RAW DATA'!$D1121-'RAW DATA'!$M1121)&lt;=5,"YES","NO")</f>
        <v>YES</v>
      </c>
    </row>
    <row r="1122" spans="1:21" x14ac:dyDescent="0.25">
      <c r="A1122" s="89">
        <v>71</v>
      </c>
      <c r="B1122" s="90">
        <v>5283032783</v>
      </c>
      <c r="C1122" s="91">
        <v>45832</v>
      </c>
      <c r="D1122" s="91">
        <v>45830</v>
      </c>
      <c r="E1122" s="91">
        <v>45832</v>
      </c>
      <c r="F1122" s="90">
        <v>254459664</v>
      </c>
      <c r="G1122" s="92">
        <v>4329</v>
      </c>
      <c r="H1122" s="101" t="s">
        <v>14</v>
      </c>
      <c r="I1122" s="93">
        <v>7730445508</v>
      </c>
      <c r="J1122" s="94">
        <v>45891</v>
      </c>
      <c r="K1122" s="90" t="s">
        <v>15</v>
      </c>
      <c r="L1122" s="90" t="s">
        <v>159</v>
      </c>
      <c r="M1122" s="91">
        <v>45827.125</v>
      </c>
      <c r="N1122" s="91">
        <v>45864.875</v>
      </c>
      <c r="O1122" s="95">
        <f t="shared" si="100"/>
        <v>6</v>
      </c>
      <c r="P1122" s="95">
        <f>MONTH('RAW DATA'!$J1122)</f>
        <v>8</v>
      </c>
      <c r="Q1122" s="95" t="str">
        <f t="shared" si="101"/>
        <v>ICB</v>
      </c>
      <c r="R1122" s="90" t="str">
        <f t="shared" si="102"/>
        <v>CHINA</v>
      </c>
      <c r="S1122" s="90" t="str">
        <f>IF(OR('RAW DATA'!$D1122="",'RAW DATA'!$C1122='RAW DATA'!$D1122),"NO",IF('RAW DATA'!$C1122&lt;'RAW DATA'!$D1122,"YES","NO"))</f>
        <v>NO</v>
      </c>
      <c r="T1122" s="96" t="str">
        <f>IF('RAW DATA'!$D1122='RAW DATA'!$E1122,"YES","NO")</f>
        <v>NO</v>
      </c>
      <c r="U1122" s="95" t="str">
        <f>IF(('RAW DATA'!$D1122-'RAW DATA'!$M1122)&lt;=5,"YES","NO")</f>
        <v>YES</v>
      </c>
    </row>
    <row r="1123" spans="1:21" x14ac:dyDescent="0.25">
      <c r="A1123" s="77">
        <v>71</v>
      </c>
      <c r="B1123" s="74">
        <v>5283032784</v>
      </c>
      <c r="C1123" s="76">
        <v>45832</v>
      </c>
      <c r="D1123" s="76">
        <v>45830</v>
      </c>
      <c r="E1123" s="76">
        <v>45832</v>
      </c>
      <c r="F1123" s="74">
        <v>254459664</v>
      </c>
      <c r="G1123" s="82">
        <v>1628</v>
      </c>
      <c r="H1123" s="102" t="s">
        <v>14</v>
      </c>
      <c r="I1123" s="83">
        <v>7730445508</v>
      </c>
      <c r="J1123" s="84">
        <v>45891</v>
      </c>
      <c r="K1123" s="74" t="s">
        <v>15</v>
      </c>
      <c r="L1123" s="74" t="s">
        <v>159</v>
      </c>
      <c r="M1123" s="76">
        <v>45827.125</v>
      </c>
      <c r="N1123" s="76">
        <v>45864.875</v>
      </c>
      <c r="O1123" s="73">
        <f t="shared" si="100"/>
        <v>6</v>
      </c>
      <c r="P1123" s="73">
        <f>MONTH('RAW DATA'!$J1123)</f>
        <v>8</v>
      </c>
      <c r="Q1123" s="73" t="str">
        <f t="shared" si="101"/>
        <v>ICB</v>
      </c>
      <c r="R1123" s="74" t="str">
        <f t="shared" si="102"/>
        <v>CHINA</v>
      </c>
      <c r="S1123" s="74" t="str">
        <f>IF(OR('RAW DATA'!$D1123="",'RAW DATA'!$C1123='RAW DATA'!$D1123),"NO",IF('RAW DATA'!$C1123&lt;'RAW DATA'!$D1123,"YES","NO"))</f>
        <v>NO</v>
      </c>
      <c r="T1123" s="75" t="str">
        <f>IF('RAW DATA'!$D1123='RAW DATA'!$E1123,"YES","NO")</f>
        <v>NO</v>
      </c>
      <c r="U1123" s="73" t="str">
        <f>IF(('RAW DATA'!$D1123-'RAW DATA'!$M1123)&lt;=5,"YES","NO")</f>
        <v>YES</v>
      </c>
    </row>
    <row r="1124" spans="1:21" x14ac:dyDescent="0.25">
      <c r="A1124" s="89">
        <v>71</v>
      </c>
      <c r="B1124" s="90">
        <v>5283032785</v>
      </c>
      <c r="C1124" s="91">
        <v>45832</v>
      </c>
      <c r="D1124" s="91">
        <v>45830</v>
      </c>
      <c r="E1124" s="91">
        <v>45832</v>
      </c>
      <c r="F1124" s="90">
        <v>254459664</v>
      </c>
      <c r="G1124" s="92">
        <v>3863</v>
      </c>
      <c r="H1124" s="101" t="s">
        <v>14</v>
      </c>
      <c r="I1124" s="93">
        <v>7730445508</v>
      </c>
      <c r="J1124" s="94">
        <v>45891</v>
      </c>
      <c r="K1124" s="90" t="s">
        <v>15</v>
      </c>
      <c r="L1124" s="90" t="s">
        <v>159</v>
      </c>
      <c r="M1124" s="91">
        <v>45827.125</v>
      </c>
      <c r="N1124" s="91">
        <v>45864.875</v>
      </c>
      <c r="O1124" s="95">
        <f t="shared" si="100"/>
        <v>6</v>
      </c>
      <c r="P1124" s="95">
        <f>MONTH('RAW DATA'!$J1124)</f>
        <v>8</v>
      </c>
      <c r="Q1124" s="95" t="str">
        <f t="shared" si="101"/>
        <v>ICB</v>
      </c>
      <c r="R1124" s="90" t="str">
        <f t="shared" si="102"/>
        <v>CHINA</v>
      </c>
      <c r="S1124" s="90" t="str">
        <f>IF(OR('RAW DATA'!$D1124="",'RAW DATA'!$C1124='RAW DATA'!$D1124),"NO",IF('RAW DATA'!$C1124&lt;'RAW DATA'!$D1124,"YES","NO"))</f>
        <v>NO</v>
      </c>
      <c r="T1124" s="96" t="str">
        <f>IF('RAW DATA'!$D1124='RAW DATA'!$E1124,"YES","NO")</f>
        <v>NO</v>
      </c>
      <c r="U1124" s="95" t="str">
        <f>IF(('RAW DATA'!$D1124-'RAW DATA'!$M1124)&lt;=5,"YES","NO")</f>
        <v>YES</v>
      </c>
    </row>
    <row r="1125" spans="1:21" x14ac:dyDescent="0.25">
      <c r="A1125" s="77">
        <v>71</v>
      </c>
      <c r="B1125" s="74">
        <v>5283032786</v>
      </c>
      <c r="C1125" s="76">
        <v>45832</v>
      </c>
      <c r="D1125" s="76">
        <v>45830</v>
      </c>
      <c r="E1125" s="76">
        <v>45832</v>
      </c>
      <c r="F1125" s="74">
        <v>254459664</v>
      </c>
      <c r="G1125" s="82">
        <v>946</v>
      </c>
      <c r="H1125" s="102" t="s">
        <v>14</v>
      </c>
      <c r="I1125" s="83">
        <v>7730445508</v>
      </c>
      <c r="J1125" s="84">
        <v>45891</v>
      </c>
      <c r="K1125" s="74" t="s">
        <v>15</v>
      </c>
      <c r="L1125" s="74" t="s">
        <v>159</v>
      </c>
      <c r="M1125" s="76">
        <v>45827.125</v>
      </c>
      <c r="N1125" s="76">
        <v>45864.875</v>
      </c>
      <c r="O1125" s="73">
        <f t="shared" si="100"/>
        <v>6</v>
      </c>
      <c r="P1125" s="73">
        <f>MONTH('RAW DATA'!$J1125)</f>
        <v>8</v>
      </c>
      <c r="Q1125" s="73" t="str">
        <f t="shared" si="101"/>
        <v>ICB</v>
      </c>
      <c r="R1125" s="74" t="str">
        <f t="shared" si="102"/>
        <v>CHINA</v>
      </c>
      <c r="S1125" s="74" t="str">
        <f>IF(OR('RAW DATA'!$D1125="",'RAW DATA'!$C1125='RAW DATA'!$D1125),"NO",IF('RAW DATA'!$C1125&lt;'RAW DATA'!$D1125,"YES","NO"))</f>
        <v>NO</v>
      </c>
      <c r="T1125" s="75" t="str">
        <f>IF('RAW DATA'!$D1125='RAW DATA'!$E1125,"YES","NO")</f>
        <v>NO</v>
      </c>
      <c r="U1125" s="73" t="str">
        <f>IF(('RAW DATA'!$D1125-'RAW DATA'!$M1125)&lt;=5,"YES","NO")</f>
        <v>YES</v>
      </c>
    </row>
    <row r="1126" spans="1:21" x14ac:dyDescent="0.25">
      <c r="A1126" s="89">
        <v>10171</v>
      </c>
      <c r="B1126" s="90">
        <v>5481734833</v>
      </c>
      <c r="C1126" s="91">
        <v>45845</v>
      </c>
      <c r="D1126" s="91">
        <v>45849</v>
      </c>
      <c r="E1126" s="91">
        <v>45845</v>
      </c>
      <c r="F1126" s="90">
        <v>255174127</v>
      </c>
      <c r="G1126" s="92">
        <v>54465</v>
      </c>
      <c r="H1126" s="101" t="s">
        <v>14</v>
      </c>
      <c r="I1126" s="93">
        <v>7730445508</v>
      </c>
      <c r="J1126" s="94">
        <v>45891</v>
      </c>
      <c r="K1126" s="90" t="s">
        <v>15</v>
      </c>
      <c r="L1126" s="90" t="s">
        <v>159</v>
      </c>
      <c r="M1126" s="91">
        <v>45838</v>
      </c>
      <c r="N1126" s="91">
        <v>45865</v>
      </c>
      <c r="O1126" s="95">
        <f t="shared" si="100"/>
        <v>7</v>
      </c>
      <c r="P1126" s="95">
        <f>MONTH('RAW DATA'!$J1126)</f>
        <v>8</v>
      </c>
      <c r="Q1126" s="95" t="str">
        <f t="shared" si="101"/>
        <v>ICB</v>
      </c>
      <c r="R1126" s="90" t="str">
        <f t="shared" si="102"/>
        <v>VIETNAM</v>
      </c>
      <c r="S1126" s="90" t="str">
        <f>IF(OR('RAW DATA'!$D1126="",'RAW DATA'!$C1126='RAW DATA'!$D1126),"NO",IF('RAW DATA'!$C1126&lt;'RAW DATA'!$D1126,"YES","NO"))</f>
        <v>YES</v>
      </c>
      <c r="T1126" s="96" t="str">
        <f>IF('RAW DATA'!$D1126='RAW DATA'!$E1126,"YES","NO")</f>
        <v>NO</v>
      </c>
      <c r="U1126" s="95" t="str">
        <f>IF(('RAW DATA'!$D1126-'RAW DATA'!$M1126)&lt;=5,"YES","NO")</f>
        <v>NO</v>
      </c>
    </row>
    <row r="1127" spans="1:21" x14ac:dyDescent="0.25">
      <c r="A1127" s="77">
        <v>1591</v>
      </c>
      <c r="B1127" s="74">
        <v>5612366319</v>
      </c>
      <c r="C1127" s="76">
        <v>45838</v>
      </c>
      <c r="D1127" s="76">
        <v>45838</v>
      </c>
      <c r="E1127" s="76">
        <v>45838</v>
      </c>
      <c r="F1127" s="74" t="s">
        <v>186</v>
      </c>
      <c r="G1127" s="82">
        <v>7788</v>
      </c>
      <c r="H1127" s="102" t="s">
        <v>14</v>
      </c>
      <c r="I1127" s="83">
        <v>7730445508</v>
      </c>
      <c r="J1127" s="84">
        <v>45891</v>
      </c>
      <c r="K1127" s="74" t="s">
        <v>15</v>
      </c>
      <c r="L1127" s="74" t="s">
        <v>159</v>
      </c>
      <c r="M1127" s="76">
        <v>45835</v>
      </c>
      <c r="N1127" s="76">
        <v>45867</v>
      </c>
      <c r="O1127" s="73">
        <f t="shared" si="100"/>
        <v>6</v>
      </c>
      <c r="P1127" s="73">
        <f>MONTH('RAW DATA'!$J1127)</f>
        <v>8</v>
      </c>
      <c r="Q1127" s="73" t="str">
        <f t="shared" si="101"/>
        <v>ICB</v>
      </c>
      <c r="R1127" s="74" t="str">
        <f t="shared" si="102"/>
        <v>CHINA</v>
      </c>
      <c r="S1127" s="74" t="str">
        <f>IF(OR('RAW DATA'!$D1127="",'RAW DATA'!$C1127='RAW DATA'!$D1127),"NO",IF('RAW DATA'!$C1127&lt;'RAW DATA'!$D1127,"YES","NO"))</f>
        <v>NO</v>
      </c>
      <c r="T1127" s="75" t="str">
        <f>IF('RAW DATA'!$D1127='RAW DATA'!$E1127,"YES","NO")</f>
        <v>YES</v>
      </c>
      <c r="U1127" s="73" t="str">
        <f>IF(('RAW DATA'!$D1127-'RAW DATA'!$M1127)&lt;=5,"YES","NO")</f>
        <v>YES</v>
      </c>
    </row>
    <row r="1128" spans="1:21" x14ac:dyDescent="0.25">
      <c r="A1128" s="89">
        <v>1591</v>
      </c>
      <c r="B1128" s="90">
        <v>5612366325</v>
      </c>
      <c r="C1128" s="91">
        <v>45838</v>
      </c>
      <c r="D1128" s="91">
        <v>45838</v>
      </c>
      <c r="E1128" s="91">
        <v>45838</v>
      </c>
      <c r="F1128" s="90" t="s">
        <v>186</v>
      </c>
      <c r="G1128" s="92">
        <v>19665</v>
      </c>
      <c r="H1128" s="101" t="s">
        <v>14</v>
      </c>
      <c r="I1128" s="93">
        <v>7730445508</v>
      </c>
      <c r="J1128" s="94">
        <v>45891</v>
      </c>
      <c r="K1128" s="90" t="s">
        <v>15</v>
      </c>
      <c r="L1128" s="90" t="s">
        <v>159</v>
      </c>
      <c r="M1128" s="91">
        <v>45835</v>
      </c>
      <c r="N1128" s="91">
        <v>45867</v>
      </c>
      <c r="O1128" s="95">
        <f t="shared" si="100"/>
        <v>6</v>
      </c>
      <c r="P1128" s="95">
        <f>MONTH('RAW DATA'!$J1128)</f>
        <v>8</v>
      </c>
      <c r="Q1128" s="95" t="str">
        <f t="shared" si="101"/>
        <v>ICB</v>
      </c>
      <c r="R1128" s="90" t="str">
        <f t="shared" si="102"/>
        <v>CHINA</v>
      </c>
      <c r="S1128" s="90" t="str">
        <f>IF(OR('RAW DATA'!$D1128="",'RAW DATA'!$C1128='RAW DATA'!$D1128),"NO",IF('RAW DATA'!$C1128&lt;'RAW DATA'!$D1128,"YES","NO"))</f>
        <v>NO</v>
      </c>
      <c r="T1128" s="96" t="str">
        <f>IF('RAW DATA'!$D1128='RAW DATA'!$E1128,"YES","NO")</f>
        <v>YES</v>
      </c>
      <c r="U1128" s="95" t="str">
        <f>IF(('RAW DATA'!$D1128-'RAW DATA'!$M1128)&lt;=5,"YES","NO")</f>
        <v>YES</v>
      </c>
    </row>
    <row r="1129" spans="1:21" x14ac:dyDescent="0.25">
      <c r="A1129" s="77">
        <v>1591</v>
      </c>
      <c r="B1129" s="74">
        <v>5612366576</v>
      </c>
      <c r="C1129" s="76">
        <v>45838</v>
      </c>
      <c r="D1129" s="76">
        <v>45839</v>
      </c>
      <c r="E1129" s="76">
        <v>45838</v>
      </c>
      <c r="F1129" s="74" t="s">
        <v>186</v>
      </c>
      <c r="G1129" s="82">
        <v>20103</v>
      </c>
      <c r="H1129" s="102" t="s">
        <v>14</v>
      </c>
      <c r="I1129" s="83">
        <v>7730445508</v>
      </c>
      <c r="J1129" s="84">
        <v>45891</v>
      </c>
      <c r="K1129" s="74" t="s">
        <v>15</v>
      </c>
      <c r="L1129" s="74" t="s">
        <v>159</v>
      </c>
      <c r="M1129" s="76">
        <v>45835</v>
      </c>
      <c r="N1129" s="76">
        <v>45867</v>
      </c>
      <c r="O1129" s="73">
        <f t="shared" si="100"/>
        <v>7</v>
      </c>
      <c r="P1129" s="73">
        <f>MONTH('RAW DATA'!$J1129)</f>
        <v>8</v>
      </c>
      <c r="Q1129" s="73" t="str">
        <f t="shared" si="101"/>
        <v>ICB</v>
      </c>
      <c r="R1129" s="74" t="str">
        <f t="shared" si="102"/>
        <v>CHINA</v>
      </c>
      <c r="S1129" s="74" t="str">
        <f>IF(OR('RAW DATA'!$D1129="",'RAW DATA'!$C1129='RAW DATA'!$D1129),"NO",IF('RAW DATA'!$C1129&lt;'RAW DATA'!$D1129,"YES","NO"))</f>
        <v>YES</v>
      </c>
      <c r="T1129" s="75" t="str">
        <f>IF('RAW DATA'!$D1129='RAW DATA'!$E1129,"YES","NO")</f>
        <v>NO</v>
      </c>
      <c r="U1129" s="73" t="str">
        <f>IF(('RAW DATA'!$D1129-'RAW DATA'!$M1129)&lt;=5,"YES","NO")</f>
        <v>YES</v>
      </c>
    </row>
    <row r="1130" spans="1:21" x14ac:dyDescent="0.25">
      <c r="A1130" s="89">
        <v>1591</v>
      </c>
      <c r="B1130" s="90">
        <v>5612369687</v>
      </c>
      <c r="C1130" s="91">
        <v>45838</v>
      </c>
      <c r="D1130" s="91">
        <v>45839</v>
      </c>
      <c r="E1130" s="91">
        <v>45838</v>
      </c>
      <c r="F1130" s="90" t="s">
        <v>186</v>
      </c>
      <c r="G1130" s="92">
        <v>3745</v>
      </c>
      <c r="H1130" s="101" t="s">
        <v>14</v>
      </c>
      <c r="I1130" s="93">
        <v>7730445508</v>
      </c>
      <c r="J1130" s="94">
        <v>45891</v>
      </c>
      <c r="K1130" s="90" t="s">
        <v>15</v>
      </c>
      <c r="L1130" s="90" t="s">
        <v>159</v>
      </c>
      <c r="M1130" s="91">
        <v>45835</v>
      </c>
      <c r="N1130" s="91">
        <v>45867</v>
      </c>
      <c r="O1130" s="95">
        <f t="shared" si="100"/>
        <v>7</v>
      </c>
      <c r="P1130" s="95">
        <f>MONTH('RAW DATA'!$J1130)</f>
        <v>8</v>
      </c>
      <c r="Q1130" s="95" t="str">
        <f t="shared" si="101"/>
        <v>ICB</v>
      </c>
      <c r="R1130" s="90" t="str">
        <f t="shared" si="102"/>
        <v>CHINA</v>
      </c>
      <c r="S1130" s="90" t="str">
        <f>IF(OR('RAW DATA'!$D1130="",'RAW DATA'!$C1130='RAW DATA'!$D1130),"NO",IF('RAW DATA'!$C1130&lt;'RAW DATA'!$D1130,"YES","NO"))</f>
        <v>YES</v>
      </c>
      <c r="T1130" s="96" t="str">
        <f>IF('RAW DATA'!$D1130='RAW DATA'!$E1130,"YES","NO")</f>
        <v>NO</v>
      </c>
      <c r="U1130" s="95" t="str">
        <f>IF(('RAW DATA'!$D1130-'RAW DATA'!$M1130)&lt;=5,"YES","NO")</f>
        <v>YES</v>
      </c>
    </row>
    <row r="1131" spans="1:21" x14ac:dyDescent="0.25">
      <c r="A1131" s="77">
        <v>10171</v>
      </c>
      <c r="B1131" s="74">
        <v>5481717745</v>
      </c>
      <c r="C1131" s="76">
        <v>45838</v>
      </c>
      <c r="D1131" s="76">
        <v>45841</v>
      </c>
      <c r="E1131" s="76">
        <v>45838</v>
      </c>
      <c r="F1131" s="74">
        <v>250862486</v>
      </c>
      <c r="G1131" s="82">
        <v>134514</v>
      </c>
      <c r="H1131" s="102" t="s">
        <v>14</v>
      </c>
      <c r="I1131" s="83">
        <v>7730445508</v>
      </c>
      <c r="J1131" s="84">
        <v>45891</v>
      </c>
      <c r="K1131" s="74" t="s">
        <v>15</v>
      </c>
      <c r="L1131" s="74" t="s">
        <v>159</v>
      </c>
      <c r="M1131" s="76">
        <v>45837</v>
      </c>
      <c r="N1131" s="76">
        <v>45868</v>
      </c>
      <c r="O1131" s="73">
        <f t="shared" si="100"/>
        <v>7</v>
      </c>
      <c r="P1131" s="73">
        <f>MONTH('RAW DATA'!$J1131)</f>
        <v>8</v>
      </c>
      <c r="Q1131" s="73" t="str">
        <f t="shared" si="101"/>
        <v>ICB</v>
      </c>
      <c r="R1131" s="74" t="str">
        <f t="shared" si="102"/>
        <v>VIETNAM</v>
      </c>
      <c r="S1131" s="74" t="str">
        <f>IF(OR('RAW DATA'!$D1131="",'RAW DATA'!$C1131='RAW DATA'!$D1131),"NO",IF('RAW DATA'!$C1131&lt;'RAW DATA'!$D1131,"YES","NO"))</f>
        <v>YES</v>
      </c>
      <c r="T1131" s="75" t="str">
        <f>IF('RAW DATA'!$D1131='RAW DATA'!$E1131,"YES","NO")</f>
        <v>NO</v>
      </c>
      <c r="U1131" s="73" t="str">
        <f>IF(('RAW DATA'!$D1131-'RAW DATA'!$M1131)&lt;=5,"YES","NO")</f>
        <v>YES</v>
      </c>
    </row>
    <row r="1132" spans="1:21" x14ac:dyDescent="0.25">
      <c r="A1132" s="89">
        <v>515</v>
      </c>
      <c r="B1132" s="90">
        <v>5547769478</v>
      </c>
      <c r="C1132" s="91">
        <v>45839</v>
      </c>
      <c r="D1132" s="91">
        <v>45839</v>
      </c>
      <c r="E1132" s="91">
        <v>45839</v>
      </c>
      <c r="F1132" s="90">
        <v>253659682</v>
      </c>
      <c r="G1132" s="92">
        <v>2524</v>
      </c>
      <c r="H1132" s="101" t="s">
        <v>14</v>
      </c>
      <c r="I1132" s="93">
        <v>7730445508</v>
      </c>
      <c r="J1132" s="94">
        <v>45891</v>
      </c>
      <c r="K1132" s="90" t="s">
        <v>15</v>
      </c>
      <c r="L1132" s="90" t="s">
        <v>159</v>
      </c>
      <c r="M1132" s="91">
        <v>45835</v>
      </c>
      <c r="N1132" s="91">
        <v>45868</v>
      </c>
      <c r="O1132" s="95">
        <f t="shared" si="100"/>
        <v>7</v>
      </c>
      <c r="P1132" s="95">
        <f>MONTH('RAW DATA'!$J1132)</f>
        <v>8</v>
      </c>
      <c r="Q1132" s="95" t="str">
        <f t="shared" si="101"/>
        <v>ICB</v>
      </c>
      <c r="R1132" s="90" t="str">
        <f t="shared" si="102"/>
        <v>CHINA</v>
      </c>
      <c r="S1132" s="90" t="str">
        <f>IF(OR('RAW DATA'!$D1132="",'RAW DATA'!$C1132='RAW DATA'!$D1132),"NO",IF('RAW DATA'!$C1132&lt;'RAW DATA'!$D1132,"YES","NO"))</f>
        <v>NO</v>
      </c>
      <c r="T1132" s="96" t="str">
        <f>IF('RAW DATA'!$D1132='RAW DATA'!$E1132,"YES","NO")</f>
        <v>YES</v>
      </c>
      <c r="U1132" s="95" t="str">
        <f>IF(('RAW DATA'!$D1132-'RAW DATA'!$M1132)&lt;=5,"YES","NO")</f>
        <v>YES</v>
      </c>
    </row>
    <row r="1133" spans="1:21" x14ac:dyDescent="0.25">
      <c r="A1133" s="77">
        <v>1591</v>
      </c>
      <c r="B1133" s="74">
        <v>5612363552</v>
      </c>
      <c r="C1133" s="76">
        <v>45835</v>
      </c>
      <c r="D1133" s="76">
        <v>45835</v>
      </c>
      <c r="E1133" s="76">
        <v>45835</v>
      </c>
      <c r="F1133" s="74">
        <v>254982959</v>
      </c>
      <c r="G1133" s="82">
        <v>101479</v>
      </c>
      <c r="H1133" s="102" t="s">
        <v>14</v>
      </c>
      <c r="I1133" s="83">
        <v>7730445508</v>
      </c>
      <c r="J1133" s="84">
        <v>45891</v>
      </c>
      <c r="K1133" s="74" t="s">
        <v>15</v>
      </c>
      <c r="L1133" s="74" t="s">
        <v>159</v>
      </c>
      <c r="M1133" s="76">
        <v>45828</v>
      </c>
      <c r="N1133" s="76">
        <v>45868</v>
      </c>
      <c r="O1133" s="73">
        <f t="shared" si="100"/>
        <v>6</v>
      </c>
      <c r="P1133" s="73">
        <f>MONTH('RAW DATA'!$J1133)</f>
        <v>8</v>
      </c>
      <c r="Q1133" s="73" t="str">
        <f t="shared" si="101"/>
        <v>ICB</v>
      </c>
      <c r="R1133" s="74" t="str">
        <f t="shared" si="102"/>
        <v>CHINA</v>
      </c>
      <c r="S1133" s="74" t="str">
        <f>IF(OR('RAW DATA'!$D1133="",'RAW DATA'!$C1133='RAW DATA'!$D1133),"NO",IF('RAW DATA'!$C1133&lt;'RAW DATA'!$D1133,"YES","NO"))</f>
        <v>NO</v>
      </c>
      <c r="T1133" s="75" t="str">
        <f>IF('RAW DATA'!$D1133='RAW DATA'!$E1133,"YES","NO")</f>
        <v>YES</v>
      </c>
      <c r="U1133" s="73" t="str">
        <f>IF(('RAW DATA'!$D1133-'RAW DATA'!$M1133)&lt;=5,"YES","NO")</f>
        <v>NO</v>
      </c>
    </row>
    <row r="1134" spans="1:21" x14ac:dyDescent="0.25">
      <c r="A1134" s="89">
        <v>1591</v>
      </c>
      <c r="B1134" s="90">
        <v>5612363553</v>
      </c>
      <c r="C1134" s="91">
        <v>45835</v>
      </c>
      <c r="D1134" s="91">
        <v>45835</v>
      </c>
      <c r="E1134" s="91">
        <v>45835</v>
      </c>
      <c r="F1134" s="90">
        <v>254982959</v>
      </c>
      <c r="G1134" s="92">
        <v>7997</v>
      </c>
      <c r="H1134" s="101" t="s">
        <v>14</v>
      </c>
      <c r="I1134" s="93">
        <v>7730445508</v>
      </c>
      <c r="J1134" s="94">
        <v>45891</v>
      </c>
      <c r="K1134" s="90" t="s">
        <v>15</v>
      </c>
      <c r="L1134" s="90" t="s">
        <v>159</v>
      </c>
      <c r="M1134" s="91">
        <v>45828</v>
      </c>
      <c r="N1134" s="91">
        <v>45868</v>
      </c>
      <c r="O1134" s="95">
        <f t="shared" si="100"/>
        <v>6</v>
      </c>
      <c r="P1134" s="95">
        <f>MONTH('RAW DATA'!$J1134)</f>
        <v>8</v>
      </c>
      <c r="Q1134" s="95" t="str">
        <f t="shared" si="101"/>
        <v>ICB</v>
      </c>
      <c r="R1134" s="90" t="str">
        <f t="shared" si="102"/>
        <v>CHINA</v>
      </c>
      <c r="S1134" s="90" t="str">
        <f>IF(OR('RAW DATA'!$D1134="",'RAW DATA'!$C1134='RAW DATA'!$D1134),"NO",IF('RAW DATA'!$C1134&lt;'RAW DATA'!$D1134,"YES","NO"))</f>
        <v>NO</v>
      </c>
      <c r="T1134" s="96" t="str">
        <f>IF('RAW DATA'!$D1134='RAW DATA'!$E1134,"YES","NO")</f>
        <v>YES</v>
      </c>
      <c r="U1134" s="95" t="str">
        <f>IF(('RAW DATA'!$D1134-'RAW DATA'!$M1134)&lt;=5,"YES","NO")</f>
        <v>NO</v>
      </c>
    </row>
    <row r="1135" spans="1:21" x14ac:dyDescent="0.25">
      <c r="A1135" s="77">
        <v>1591</v>
      </c>
      <c r="B1135" s="74">
        <v>5612363554</v>
      </c>
      <c r="C1135" s="76">
        <v>45835</v>
      </c>
      <c r="D1135" s="76">
        <v>45835</v>
      </c>
      <c r="E1135" s="76">
        <v>45835</v>
      </c>
      <c r="F1135" s="74">
        <v>254982959</v>
      </c>
      <c r="G1135" s="82">
        <v>41014</v>
      </c>
      <c r="H1135" s="102" t="s">
        <v>14</v>
      </c>
      <c r="I1135" s="83">
        <v>7730445508</v>
      </c>
      <c r="J1135" s="84">
        <v>45891</v>
      </c>
      <c r="K1135" s="74" t="s">
        <v>15</v>
      </c>
      <c r="L1135" s="74" t="s">
        <v>159</v>
      </c>
      <c r="M1135" s="76">
        <v>45828</v>
      </c>
      <c r="N1135" s="76">
        <v>45868</v>
      </c>
      <c r="O1135" s="73">
        <f t="shared" si="100"/>
        <v>6</v>
      </c>
      <c r="P1135" s="73">
        <f>MONTH('RAW DATA'!$J1135)</f>
        <v>8</v>
      </c>
      <c r="Q1135" s="73" t="str">
        <f t="shared" si="101"/>
        <v>ICB</v>
      </c>
      <c r="R1135" s="74" t="str">
        <f t="shared" si="102"/>
        <v>CHINA</v>
      </c>
      <c r="S1135" s="74" t="str">
        <f>IF(OR('RAW DATA'!$D1135="",'RAW DATA'!$C1135='RAW DATA'!$D1135),"NO",IF('RAW DATA'!$C1135&lt;'RAW DATA'!$D1135,"YES","NO"))</f>
        <v>NO</v>
      </c>
      <c r="T1135" s="75" t="str">
        <f>IF('RAW DATA'!$D1135='RAW DATA'!$E1135,"YES","NO")</f>
        <v>YES</v>
      </c>
      <c r="U1135" s="73" t="str">
        <f>IF(('RAW DATA'!$D1135-'RAW DATA'!$M1135)&lt;=5,"YES","NO")</f>
        <v>NO</v>
      </c>
    </row>
    <row r="1136" spans="1:21" x14ac:dyDescent="0.25">
      <c r="A1136" s="89">
        <v>1591</v>
      </c>
      <c r="B1136" s="90">
        <v>5612366326</v>
      </c>
      <c r="C1136" s="91">
        <v>45838</v>
      </c>
      <c r="D1136" s="91">
        <v>45838</v>
      </c>
      <c r="E1136" s="91">
        <v>45838</v>
      </c>
      <c r="F1136" s="90">
        <v>253769177</v>
      </c>
      <c r="G1136" s="92">
        <v>12114</v>
      </c>
      <c r="H1136" s="101" t="s">
        <v>14</v>
      </c>
      <c r="I1136" s="93">
        <v>7730445508</v>
      </c>
      <c r="J1136" s="94">
        <v>45891</v>
      </c>
      <c r="K1136" s="90" t="s">
        <v>15</v>
      </c>
      <c r="L1136" s="90" t="s">
        <v>159</v>
      </c>
      <c r="M1136" s="91">
        <v>45835</v>
      </c>
      <c r="N1136" s="91">
        <v>45868</v>
      </c>
      <c r="O1136" s="95">
        <f t="shared" si="100"/>
        <v>6</v>
      </c>
      <c r="P1136" s="95">
        <f>MONTH('RAW DATA'!$J1136)</f>
        <v>8</v>
      </c>
      <c r="Q1136" s="95" t="str">
        <f t="shared" si="101"/>
        <v>ICB</v>
      </c>
      <c r="R1136" s="90" t="str">
        <f t="shared" si="102"/>
        <v>CHINA</v>
      </c>
      <c r="S1136" s="90" t="str">
        <f>IF(OR('RAW DATA'!$D1136="",'RAW DATA'!$C1136='RAW DATA'!$D1136),"NO",IF('RAW DATA'!$C1136&lt;'RAW DATA'!$D1136,"YES","NO"))</f>
        <v>NO</v>
      </c>
      <c r="T1136" s="96" t="str">
        <f>IF('RAW DATA'!$D1136='RAW DATA'!$E1136,"YES","NO")</f>
        <v>YES</v>
      </c>
      <c r="U1136" s="95" t="str">
        <f>IF(('RAW DATA'!$D1136-'RAW DATA'!$M1136)&lt;=5,"YES","NO")</f>
        <v>YES</v>
      </c>
    </row>
    <row r="1137" spans="1:21" x14ac:dyDescent="0.25">
      <c r="A1137" s="77">
        <v>1591</v>
      </c>
      <c r="B1137" s="74">
        <v>5612366335</v>
      </c>
      <c r="C1137" s="76">
        <v>45838</v>
      </c>
      <c r="D1137" s="76">
        <v>45838</v>
      </c>
      <c r="E1137" s="76">
        <v>45838</v>
      </c>
      <c r="F1137" s="74">
        <v>253769177</v>
      </c>
      <c r="G1137" s="82">
        <v>1481</v>
      </c>
      <c r="H1137" s="102" t="s">
        <v>14</v>
      </c>
      <c r="I1137" s="83">
        <v>7730445508</v>
      </c>
      <c r="J1137" s="84">
        <v>45891</v>
      </c>
      <c r="K1137" s="74" t="s">
        <v>15</v>
      </c>
      <c r="L1137" s="74" t="s">
        <v>159</v>
      </c>
      <c r="M1137" s="76">
        <v>45835</v>
      </c>
      <c r="N1137" s="76">
        <v>45868</v>
      </c>
      <c r="O1137" s="73">
        <f t="shared" si="100"/>
        <v>6</v>
      </c>
      <c r="P1137" s="73">
        <f>MONTH('RAW DATA'!$J1137)</f>
        <v>8</v>
      </c>
      <c r="Q1137" s="73" t="str">
        <f t="shared" si="101"/>
        <v>ICB</v>
      </c>
      <c r="R1137" s="74" t="str">
        <f t="shared" si="102"/>
        <v>CHINA</v>
      </c>
      <c r="S1137" s="74" t="str">
        <f>IF(OR('RAW DATA'!$D1137="",'RAW DATA'!$C1137='RAW DATA'!$D1137),"NO",IF('RAW DATA'!$C1137&lt;'RAW DATA'!$D1137,"YES","NO"))</f>
        <v>NO</v>
      </c>
      <c r="T1137" s="75" t="str">
        <f>IF('RAW DATA'!$D1137='RAW DATA'!$E1137,"YES","NO")</f>
        <v>YES</v>
      </c>
      <c r="U1137" s="73" t="str">
        <f>IF(('RAW DATA'!$D1137-'RAW DATA'!$M1137)&lt;=5,"YES","NO")</f>
        <v>YES</v>
      </c>
    </row>
    <row r="1138" spans="1:21" x14ac:dyDescent="0.25">
      <c r="A1138" s="89">
        <v>1591</v>
      </c>
      <c r="B1138" s="90">
        <v>5612366344</v>
      </c>
      <c r="C1138" s="91">
        <v>45838</v>
      </c>
      <c r="D1138" s="91">
        <v>45838</v>
      </c>
      <c r="E1138" s="91">
        <v>45838</v>
      </c>
      <c r="F1138" s="90">
        <v>253769177</v>
      </c>
      <c r="G1138" s="92">
        <v>2801</v>
      </c>
      <c r="H1138" s="101" t="s">
        <v>14</v>
      </c>
      <c r="I1138" s="93">
        <v>7730445508</v>
      </c>
      <c r="J1138" s="94">
        <v>45891</v>
      </c>
      <c r="K1138" s="90" t="s">
        <v>15</v>
      </c>
      <c r="L1138" s="90" t="s">
        <v>159</v>
      </c>
      <c r="M1138" s="91">
        <v>45835</v>
      </c>
      <c r="N1138" s="91">
        <v>45868</v>
      </c>
      <c r="O1138" s="95">
        <f t="shared" si="100"/>
        <v>6</v>
      </c>
      <c r="P1138" s="95">
        <f>MONTH('RAW DATA'!$J1138)</f>
        <v>8</v>
      </c>
      <c r="Q1138" s="95" t="str">
        <f t="shared" si="101"/>
        <v>ICB</v>
      </c>
      <c r="R1138" s="90" t="str">
        <f t="shared" si="102"/>
        <v>CHINA</v>
      </c>
      <c r="S1138" s="90" t="str">
        <f>IF(OR('RAW DATA'!$D1138="",'RAW DATA'!$C1138='RAW DATA'!$D1138),"NO",IF('RAW DATA'!$C1138&lt;'RAW DATA'!$D1138,"YES","NO"))</f>
        <v>NO</v>
      </c>
      <c r="T1138" s="96" t="str">
        <f>IF('RAW DATA'!$D1138='RAW DATA'!$E1138,"YES","NO")</f>
        <v>YES</v>
      </c>
      <c r="U1138" s="95" t="str">
        <f>IF(('RAW DATA'!$D1138-'RAW DATA'!$M1138)&lt;=5,"YES","NO")</f>
        <v>YES</v>
      </c>
    </row>
    <row r="1139" spans="1:21" x14ac:dyDescent="0.25">
      <c r="A1139" s="77">
        <v>1591</v>
      </c>
      <c r="B1139" s="74">
        <v>5612369690</v>
      </c>
      <c r="C1139" s="76">
        <v>45838</v>
      </c>
      <c r="D1139" s="76">
        <v>45839</v>
      </c>
      <c r="E1139" s="76">
        <v>45838</v>
      </c>
      <c r="F1139" s="74">
        <v>253769177</v>
      </c>
      <c r="G1139" s="82">
        <v>1395</v>
      </c>
      <c r="H1139" s="102" t="s">
        <v>14</v>
      </c>
      <c r="I1139" s="83">
        <v>7730445508</v>
      </c>
      <c r="J1139" s="84">
        <v>45891</v>
      </c>
      <c r="K1139" s="74" t="s">
        <v>15</v>
      </c>
      <c r="L1139" s="74" t="s">
        <v>159</v>
      </c>
      <c r="M1139" s="76">
        <v>45835</v>
      </c>
      <c r="N1139" s="76">
        <v>45868</v>
      </c>
      <c r="O1139" s="73">
        <f t="shared" ref="O1139:O1163" si="103">IF(D1139="", "", IF(YEAR(D1139)=2024, "", MONTH(D1139)))</f>
        <v>7</v>
      </c>
      <c r="P1139" s="73">
        <f>MONTH('RAW DATA'!$J1139)</f>
        <v>8</v>
      </c>
      <c r="Q1139" s="73" t="str">
        <f t="shared" ref="Q1139:Q1163" si="104">IF(OR(A1139=71,A1139=1595,A1139=1588,A1139=1594,A1139=3547,A1139=1571,A1139=1538,A1139=1570,A1139=1569,A1139=1590,A1139=1591,A1139=1589,A1139=515,A1139=1572,A1139=3546,A1139=1592,A1139=3548,A1139=122,A1139=10171,A1139=40,A1139=35,A1139=95,A1139=381,A1139=136,A1139=375),"ICB","Vendor")</f>
        <v>ICB</v>
      </c>
      <c r="R1139" s="74" t="str">
        <f t="shared" ref="R1139:R1163" si="105">IF(OR(A1139=71,A1139=515,A1139=1592,A1139=1589,A1139=1591,A1139=1571,A1139=1572),"CHINA",IF(A1139=35,"POLAND",
IF(A1139=10171,"VIETNAM",
IF(A1139=381,"TURKEY",
IF(A1139=375,"CAMBODIA",
IF(A1139=40,"AUSTRALIA",""))))))</f>
        <v>CHINA</v>
      </c>
      <c r="S1139" s="74" t="str">
        <f>IF(OR('RAW DATA'!$D1139="",'RAW DATA'!$C1139='RAW DATA'!$D1139),"NO",IF('RAW DATA'!$C1139&lt;'RAW DATA'!$D1139,"YES","NO"))</f>
        <v>YES</v>
      </c>
      <c r="T1139" s="75" t="str">
        <f>IF('RAW DATA'!$D1139='RAW DATA'!$E1139,"YES","NO")</f>
        <v>NO</v>
      </c>
      <c r="U1139" s="73" t="str">
        <f>IF(('RAW DATA'!$D1139-'RAW DATA'!$M1139)&lt;=5,"YES","NO")</f>
        <v>YES</v>
      </c>
    </row>
    <row r="1140" spans="1:21" x14ac:dyDescent="0.25">
      <c r="A1140" s="89">
        <v>1591</v>
      </c>
      <c r="B1140" s="90">
        <v>5612391398</v>
      </c>
      <c r="C1140" s="91">
        <v>45855</v>
      </c>
      <c r="D1140" s="91">
        <v>45853</v>
      </c>
      <c r="E1140" s="91">
        <v>45855</v>
      </c>
      <c r="F1140" s="90">
        <v>254879039</v>
      </c>
      <c r="G1140" s="92">
        <v>1392</v>
      </c>
      <c r="H1140" s="101" t="s">
        <v>14</v>
      </c>
      <c r="I1140" s="93">
        <v>7730445508</v>
      </c>
      <c r="J1140" s="94">
        <v>45891</v>
      </c>
      <c r="K1140" s="90" t="s">
        <v>15</v>
      </c>
      <c r="L1140" s="90" t="s">
        <v>159</v>
      </c>
      <c r="M1140" s="91">
        <v>45828</v>
      </c>
      <c r="N1140" s="91">
        <v>45868</v>
      </c>
      <c r="O1140" s="95">
        <f t="shared" si="103"/>
        <v>7</v>
      </c>
      <c r="P1140" s="95">
        <f>MONTH('RAW DATA'!$J1140)</f>
        <v>8</v>
      </c>
      <c r="Q1140" s="95" t="str">
        <f t="shared" si="104"/>
        <v>ICB</v>
      </c>
      <c r="R1140" s="90" t="str">
        <f t="shared" si="105"/>
        <v>CHINA</v>
      </c>
      <c r="S1140" s="90" t="str">
        <f>IF(OR('RAW DATA'!$D1140="",'RAW DATA'!$C1140='RAW DATA'!$D1140),"NO",IF('RAW DATA'!$C1140&lt;'RAW DATA'!$D1140,"YES","NO"))</f>
        <v>NO</v>
      </c>
      <c r="T1140" s="96" t="str">
        <f>IF('RAW DATA'!$D1140='RAW DATA'!$E1140,"YES","NO")</f>
        <v>NO</v>
      </c>
      <c r="U1140" s="95" t="str">
        <f>IF(('RAW DATA'!$D1140-'RAW DATA'!$M1140)&lt;=5,"YES","NO")</f>
        <v>NO</v>
      </c>
    </row>
    <row r="1141" spans="1:21" x14ac:dyDescent="0.25">
      <c r="A1141" s="77">
        <v>1591</v>
      </c>
      <c r="B1141" s="74">
        <v>5612391399</v>
      </c>
      <c r="C1141" s="76">
        <v>45855</v>
      </c>
      <c r="D1141" s="76">
        <v>45853</v>
      </c>
      <c r="E1141" s="76">
        <v>45855</v>
      </c>
      <c r="F1141" s="74">
        <v>254982959</v>
      </c>
      <c r="G1141" s="82">
        <v>1392</v>
      </c>
      <c r="H1141" s="102" t="s">
        <v>14</v>
      </c>
      <c r="I1141" s="83">
        <v>7730445508</v>
      </c>
      <c r="J1141" s="84">
        <v>45891</v>
      </c>
      <c r="K1141" s="74" t="s">
        <v>15</v>
      </c>
      <c r="L1141" s="74" t="s">
        <v>159</v>
      </c>
      <c r="M1141" s="76">
        <v>45828</v>
      </c>
      <c r="N1141" s="76">
        <v>45868</v>
      </c>
      <c r="O1141" s="73">
        <f t="shared" si="103"/>
        <v>7</v>
      </c>
      <c r="P1141" s="73">
        <f>MONTH('RAW DATA'!$J1141)</f>
        <v>8</v>
      </c>
      <c r="Q1141" s="73" t="str">
        <f t="shared" si="104"/>
        <v>ICB</v>
      </c>
      <c r="R1141" s="74" t="str">
        <f t="shared" si="105"/>
        <v>CHINA</v>
      </c>
      <c r="S1141" s="74" t="str">
        <f>IF(OR('RAW DATA'!$D1141="",'RAW DATA'!$C1141='RAW DATA'!$D1141),"NO",IF('RAW DATA'!$C1141&lt;'RAW DATA'!$D1141,"YES","NO"))</f>
        <v>NO</v>
      </c>
      <c r="T1141" s="75" t="str">
        <f>IF('RAW DATA'!$D1141='RAW DATA'!$E1141,"YES","NO")</f>
        <v>NO</v>
      </c>
      <c r="U1141" s="73" t="str">
        <f>IF(('RAW DATA'!$D1141-'RAW DATA'!$M1141)&lt;=5,"YES","NO")</f>
        <v>NO</v>
      </c>
    </row>
    <row r="1142" spans="1:21" x14ac:dyDescent="0.25">
      <c r="A1142" s="89">
        <v>1592</v>
      </c>
      <c r="B1142" s="90">
        <v>5775803971</v>
      </c>
      <c r="C1142" s="91">
        <v>45835</v>
      </c>
      <c r="D1142" s="91">
        <v>45835</v>
      </c>
      <c r="E1142" s="91">
        <v>45835</v>
      </c>
      <c r="F1142" s="90">
        <v>253561848</v>
      </c>
      <c r="G1142" s="92">
        <v>40806</v>
      </c>
      <c r="H1142" s="101" t="s">
        <v>14</v>
      </c>
      <c r="I1142" s="93">
        <v>7730445508</v>
      </c>
      <c r="J1142" s="94">
        <v>45891</v>
      </c>
      <c r="K1142" s="90" t="s">
        <v>15</v>
      </c>
      <c r="L1142" s="90" t="s">
        <v>159</v>
      </c>
      <c r="M1142" s="91">
        <v>45833</v>
      </c>
      <c r="N1142" s="91">
        <v>45868</v>
      </c>
      <c r="O1142" s="95">
        <f t="shared" si="103"/>
        <v>6</v>
      </c>
      <c r="P1142" s="95">
        <f>MONTH('RAW DATA'!$J1142)</f>
        <v>8</v>
      </c>
      <c r="Q1142" s="95" t="str">
        <f t="shared" si="104"/>
        <v>ICB</v>
      </c>
      <c r="R1142" s="90" t="str">
        <f t="shared" si="105"/>
        <v>CHINA</v>
      </c>
      <c r="S1142" s="90" t="str">
        <f>IF(OR('RAW DATA'!$D1142="",'RAW DATA'!$C1142='RAW DATA'!$D1142),"NO",IF('RAW DATA'!$C1142&lt;'RAW DATA'!$D1142,"YES","NO"))</f>
        <v>NO</v>
      </c>
      <c r="T1142" s="96" t="str">
        <f>IF('RAW DATA'!$D1142='RAW DATA'!$E1142,"YES","NO")</f>
        <v>YES</v>
      </c>
      <c r="U1142" s="95" t="str">
        <f>IF(('RAW DATA'!$D1142-'RAW DATA'!$M1142)&lt;=5,"YES","NO")</f>
        <v>YES</v>
      </c>
    </row>
    <row r="1143" spans="1:21" x14ac:dyDescent="0.25">
      <c r="A1143" s="77">
        <v>71</v>
      </c>
      <c r="B1143" s="74">
        <v>5283047027</v>
      </c>
      <c r="C1143" s="76">
        <v>45838</v>
      </c>
      <c r="D1143" s="76">
        <v>45835</v>
      </c>
      <c r="E1143" s="76">
        <v>45838</v>
      </c>
      <c r="F1143" s="74">
        <v>252534645</v>
      </c>
      <c r="G1143" s="82">
        <v>908</v>
      </c>
      <c r="H1143" s="102" t="s">
        <v>14</v>
      </c>
      <c r="I1143" s="83">
        <v>7730445508</v>
      </c>
      <c r="J1143" s="84">
        <v>45891</v>
      </c>
      <c r="K1143" s="74" t="s">
        <v>15</v>
      </c>
      <c r="L1143" s="74" t="s">
        <v>159</v>
      </c>
      <c r="M1143" s="76">
        <v>45833.645833333336</v>
      </c>
      <c r="N1143" s="76">
        <v>45868.75</v>
      </c>
      <c r="O1143" s="73">
        <f t="shared" si="103"/>
        <v>6</v>
      </c>
      <c r="P1143" s="73">
        <f>MONTH('RAW DATA'!$J1143)</f>
        <v>8</v>
      </c>
      <c r="Q1143" s="73" t="str">
        <f t="shared" si="104"/>
        <v>ICB</v>
      </c>
      <c r="R1143" s="74" t="str">
        <f t="shared" si="105"/>
        <v>CHINA</v>
      </c>
      <c r="S1143" s="74" t="str">
        <f>IF(OR('RAW DATA'!$D1143="",'RAW DATA'!$C1143='RAW DATA'!$D1143),"NO",IF('RAW DATA'!$C1143&lt;'RAW DATA'!$D1143,"YES","NO"))</f>
        <v>NO</v>
      </c>
      <c r="T1143" s="75" t="str">
        <f>IF('RAW DATA'!$D1143='RAW DATA'!$E1143,"YES","NO")</f>
        <v>NO</v>
      </c>
      <c r="U1143" s="73" t="str">
        <f>IF(('RAW DATA'!$D1143-'RAW DATA'!$M1143)&lt;=5,"YES","NO")</f>
        <v>YES</v>
      </c>
    </row>
    <row r="1144" spans="1:21" x14ac:dyDescent="0.25">
      <c r="A1144" s="89">
        <v>71</v>
      </c>
      <c r="B1144" s="90">
        <v>5283047522</v>
      </c>
      <c r="C1144" s="91">
        <v>45838</v>
      </c>
      <c r="D1144" s="91">
        <v>45835</v>
      </c>
      <c r="E1144" s="91">
        <v>45838</v>
      </c>
      <c r="F1144" s="90" t="s">
        <v>187</v>
      </c>
      <c r="G1144" s="92">
        <v>1798</v>
      </c>
      <c r="H1144" s="101" t="s">
        <v>14</v>
      </c>
      <c r="I1144" s="93">
        <v>7730445508</v>
      </c>
      <c r="J1144" s="94">
        <v>45891</v>
      </c>
      <c r="K1144" s="90" t="s">
        <v>15</v>
      </c>
      <c r="L1144" s="90" t="s">
        <v>159</v>
      </c>
      <c r="M1144" s="91">
        <v>45833.625</v>
      </c>
      <c r="N1144" s="91">
        <v>45868.75</v>
      </c>
      <c r="O1144" s="95">
        <f t="shared" si="103"/>
        <v>6</v>
      </c>
      <c r="P1144" s="95">
        <f>MONTH('RAW DATA'!$J1144)</f>
        <v>8</v>
      </c>
      <c r="Q1144" s="95" t="str">
        <f t="shared" si="104"/>
        <v>ICB</v>
      </c>
      <c r="R1144" s="90" t="str">
        <f t="shared" si="105"/>
        <v>CHINA</v>
      </c>
      <c r="S1144" s="90" t="str">
        <f>IF(OR('RAW DATA'!$D1144="",'RAW DATA'!$C1144='RAW DATA'!$D1144),"NO",IF('RAW DATA'!$C1144&lt;'RAW DATA'!$D1144,"YES","NO"))</f>
        <v>NO</v>
      </c>
      <c r="T1144" s="96" t="str">
        <f>IF('RAW DATA'!$D1144='RAW DATA'!$E1144,"YES","NO")</f>
        <v>NO</v>
      </c>
      <c r="U1144" s="95" t="str">
        <f>IF(('RAW DATA'!$D1144-'RAW DATA'!$M1144)&lt;=5,"YES","NO")</f>
        <v>YES</v>
      </c>
    </row>
    <row r="1145" spans="1:21" x14ac:dyDescent="0.25">
      <c r="A1145" s="77">
        <v>71</v>
      </c>
      <c r="B1145" s="74">
        <v>5283047524</v>
      </c>
      <c r="C1145" s="76">
        <v>45838</v>
      </c>
      <c r="D1145" s="76">
        <v>45835</v>
      </c>
      <c r="E1145" s="76">
        <v>45838</v>
      </c>
      <c r="F1145" s="74" t="s">
        <v>187</v>
      </c>
      <c r="G1145" s="82">
        <v>22088</v>
      </c>
      <c r="H1145" s="102" t="s">
        <v>14</v>
      </c>
      <c r="I1145" s="83">
        <v>7730445508</v>
      </c>
      <c r="J1145" s="84">
        <v>45891</v>
      </c>
      <c r="K1145" s="74" t="s">
        <v>15</v>
      </c>
      <c r="L1145" s="74" t="s">
        <v>159</v>
      </c>
      <c r="M1145" s="76">
        <v>45833.625</v>
      </c>
      <c r="N1145" s="76">
        <v>45868.75</v>
      </c>
      <c r="O1145" s="73">
        <f t="shared" si="103"/>
        <v>6</v>
      </c>
      <c r="P1145" s="73">
        <f>MONTH('RAW DATA'!$J1145)</f>
        <v>8</v>
      </c>
      <c r="Q1145" s="73" t="str">
        <f t="shared" si="104"/>
        <v>ICB</v>
      </c>
      <c r="R1145" s="74" t="str">
        <f t="shared" si="105"/>
        <v>CHINA</v>
      </c>
      <c r="S1145" s="74" t="str">
        <f>IF(OR('RAW DATA'!$D1145="",'RAW DATA'!$C1145='RAW DATA'!$D1145),"NO",IF('RAW DATA'!$C1145&lt;'RAW DATA'!$D1145,"YES","NO"))</f>
        <v>NO</v>
      </c>
      <c r="T1145" s="75" t="str">
        <f>IF('RAW DATA'!$D1145='RAW DATA'!$E1145,"YES","NO")</f>
        <v>NO</v>
      </c>
      <c r="U1145" s="73" t="str">
        <f>IF(('RAW DATA'!$D1145-'RAW DATA'!$M1145)&lt;=5,"YES","NO")</f>
        <v>YES</v>
      </c>
    </row>
    <row r="1146" spans="1:21" x14ac:dyDescent="0.25">
      <c r="A1146" s="89">
        <v>71</v>
      </c>
      <c r="B1146" s="90">
        <v>5283047526</v>
      </c>
      <c r="C1146" s="91">
        <v>45838</v>
      </c>
      <c r="D1146" s="91">
        <v>45835</v>
      </c>
      <c r="E1146" s="91">
        <v>45838</v>
      </c>
      <c r="F1146" s="90" t="s">
        <v>187</v>
      </c>
      <c r="G1146" s="92">
        <v>2807</v>
      </c>
      <c r="H1146" s="101" t="s">
        <v>14</v>
      </c>
      <c r="I1146" s="93">
        <v>7730445508</v>
      </c>
      <c r="J1146" s="94">
        <v>45891</v>
      </c>
      <c r="K1146" s="90" t="s">
        <v>15</v>
      </c>
      <c r="L1146" s="90" t="s">
        <v>159</v>
      </c>
      <c r="M1146" s="91">
        <v>45833.625</v>
      </c>
      <c r="N1146" s="91">
        <v>45868.75</v>
      </c>
      <c r="O1146" s="95">
        <f t="shared" si="103"/>
        <v>6</v>
      </c>
      <c r="P1146" s="95">
        <f>MONTH('RAW DATA'!$J1146)</f>
        <v>8</v>
      </c>
      <c r="Q1146" s="95" t="str">
        <f t="shared" si="104"/>
        <v>ICB</v>
      </c>
      <c r="R1146" s="90" t="str">
        <f t="shared" si="105"/>
        <v>CHINA</v>
      </c>
      <c r="S1146" s="90" t="str">
        <f>IF(OR('RAW DATA'!$D1146="",'RAW DATA'!$C1146='RAW DATA'!$D1146),"NO",IF('RAW DATA'!$C1146&lt;'RAW DATA'!$D1146,"YES","NO"))</f>
        <v>NO</v>
      </c>
      <c r="T1146" s="96" t="str">
        <f>IF('RAW DATA'!$D1146='RAW DATA'!$E1146,"YES","NO")</f>
        <v>NO</v>
      </c>
      <c r="U1146" s="95" t="str">
        <f>IF(('RAW DATA'!$D1146-'RAW DATA'!$M1146)&lt;=5,"YES","NO")</f>
        <v>YES</v>
      </c>
    </row>
    <row r="1147" spans="1:21" x14ac:dyDescent="0.25">
      <c r="A1147" s="77">
        <v>71</v>
      </c>
      <c r="B1147" s="74">
        <v>5283048326</v>
      </c>
      <c r="C1147" s="76">
        <v>45838</v>
      </c>
      <c r="D1147" s="76">
        <v>45835</v>
      </c>
      <c r="E1147" s="76">
        <v>45838</v>
      </c>
      <c r="F1147" s="74">
        <v>253686072</v>
      </c>
      <c r="G1147" s="82">
        <v>2783</v>
      </c>
      <c r="H1147" s="102" t="s">
        <v>14</v>
      </c>
      <c r="I1147" s="83">
        <v>7730445508</v>
      </c>
      <c r="J1147" s="84">
        <v>45891</v>
      </c>
      <c r="K1147" s="74" t="s">
        <v>15</v>
      </c>
      <c r="L1147" s="74" t="s">
        <v>159</v>
      </c>
      <c r="M1147" s="76">
        <v>45833.645833333336</v>
      </c>
      <c r="N1147" s="76">
        <v>45868.75</v>
      </c>
      <c r="O1147" s="73">
        <f t="shared" si="103"/>
        <v>6</v>
      </c>
      <c r="P1147" s="73">
        <f>MONTH('RAW DATA'!$J1147)</f>
        <v>8</v>
      </c>
      <c r="Q1147" s="73" t="str">
        <f t="shared" si="104"/>
        <v>ICB</v>
      </c>
      <c r="R1147" s="74" t="str">
        <f t="shared" si="105"/>
        <v>CHINA</v>
      </c>
      <c r="S1147" s="74" t="str">
        <f>IF(OR('RAW DATA'!$D1147="",'RAW DATA'!$C1147='RAW DATA'!$D1147),"NO",IF('RAW DATA'!$C1147&lt;'RAW DATA'!$D1147,"YES","NO"))</f>
        <v>NO</v>
      </c>
      <c r="T1147" s="75" t="str">
        <f>IF('RAW DATA'!$D1147='RAW DATA'!$E1147,"YES","NO")</f>
        <v>NO</v>
      </c>
      <c r="U1147" s="73" t="str">
        <f>IF(('RAW DATA'!$D1147-'RAW DATA'!$M1147)&lt;=5,"YES","NO")</f>
        <v>YES</v>
      </c>
    </row>
    <row r="1148" spans="1:21" x14ac:dyDescent="0.25">
      <c r="A1148" s="89">
        <v>1048704</v>
      </c>
      <c r="B1148" s="90" t="s">
        <v>197</v>
      </c>
      <c r="C1148" s="91">
        <v>45868</v>
      </c>
      <c r="D1148" s="91">
        <v>45868</v>
      </c>
      <c r="E1148" s="91" t="s">
        <v>375</v>
      </c>
      <c r="F1148" s="90" t="s">
        <v>198</v>
      </c>
      <c r="G1148" s="92">
        <v>76258</v>
      </c>
      <c r="H1148" s="101" t="s">
        <v>29</v>
      </c>
      <c r="I1148" s="93">
        <v>7730445508</v>
      </c>
      <c r="J1148" s="94">
        <v>45891</v>
      </c>
      <c r="K1148" s="90" t="s">
        <v>15</v>
      </c>
      <c r="L1148" s="90" t="s">
        <v>159</v>
      </c>
      <c r="M1148" s="91">
        <v>45862</v>
      </c>
      <c r="N1148" s="91">
        <v>45869</v>
      </c>
      <c r="O1148" s="95">
        <f t="shared" si="103"/>
        <v>7</v>
      </c>
      <c r="P1148" s="95">
        <f>MONTH('RAW DATA'!$J1148)</f>
        <v>8</v>
      </c>
      <c r="Q1148" s="95" t="str">
        <f t="shared" si="104"/>
        <v>Vendor</v>
      </c>
      <c r="R1148" s="90" t="str">
        <f t="shared" si="105"/>
        <v/>
      </c>
      <c r="S1148" s="90" t="str">
        <f>IF(OR('RAW DATA'!$D1148="",'RAW DATA'!$C1148='RAW DATA'!$D1148),"NO",IF('RAW DATA'!$C1148&lt;'RAW DATA'!$D1148,"YES","NO"))</f>
        <v>NO</v>
      </c>
      <c r="T1148" s="96" t="str">
        <f>IF('RAW DATA'!$D1148='RAW DATA'!$E1148,"YES","NO")</f>
        <v>NO</v>
      </c>
      <c r="U1148" s="95" t="str">
        <f>IF(('RAW DATA'!$D1148-'RAW DATA'!$M1148)&lt;=5,"YES","NO")</f>
        <v>NO</v>
      </c>
    </row>
    <row r="1149" spans="1:21" x14ac:dyDescent="0.25">
      <c r="A1149" s="77">
        <v>1048704</v>
      </c>
      <c r="B1149" s="74" t="s">
        <v>199</v>
      </c>
      <c r="C1149" s="76">
        <v>45868</v>
      </c>
      <c r="D1149" s="76">
        <v>45868</v>
      </c>
      <c r="E1149" s="76" t="s">
        <v>375</v>
      </c>
      <c r="F1149" s="74" t="s">
        <v>200</v>
      </c>
      <c r="G1149" s="82">
        <v>70997</v>
      </c>
      <c r="H1149" s="102" t="s">
        <v>29</v>
      </c>
      <c r="I1149" s="83">
        <v>7730445508</v>
      </c>
      <c r="J1149" s="84">
        <v>45891</v>
      </c>
      <c r="K1149" s="74" t="s">
        <v>15</v>
      </c>
      <c r="L1149" s="74" t="s">
        <v>159</v>
      </c>
      <c r="M1149" s="76">
        <v>45862</v>
      </c>
      <c r="N1149" s="76">
        <v>45869</v>
      </c>
      <c r="O1149" s="73">
        <f t="shared" si="103"/>
        <v>7</v>
      </c>
      <c r="P1149" s="73">
        <f>MONTH('RAW DATA'!$J1149)</f>
        <v>8</v>
      </c>
      <c r="Q1149" s="73" t="str">
        <f t="shared" si="104"/>
        <v>Vendor</v>
      </c>
      <c r="R1149" s="74" t="str">
        <f t="shared" si="105"/>
        <v/>
      </c>
      <c r="S1149" s="74" t="str">
        <f>IF(OR('RAW DATA'!$D1149="",'RAW DATA'!$C1149='RAW DATA'!$D1149),"NO",IF('RAW DATA'!$C1149&lt;'RAW DATA'!$D1149,"YES","NO"))</f>
        <v>NO</v>
      </c>
      <c r="T1149" s="75" t="str">
        <f>IF('RAW DATA'!$D1149='RAW DATA'!$E1149,"YES","NO")</f>
        <v>NO</v>
      </c>
      <c r="U1149" s="73" t="str">
        <f>IF(('RAW DATA'!$D1149-'RAW DATA'!$M1149)&lt;=5,"YES","NO")</f>
        <v>NO</v>
      </c>
    </row>
    <row r="1150" spans="1:21" x14ac:dyDescent="0.25">
      <c r="A1150" s="89">
        <v>515</v>
      </c>
      <c r="B1150" s="90">
        <v>5547769640</v>
      </c>
      <c r="C1150" s="91">
        <v>45847</v>
      </c>
      <c r="D1150" s="91">
        <v>45839</v>
      </c>
      <c r="E1150" s="91">
        <v>45847</v>
      </c>
      <c r="F1150" s="90">
        <v>253955139</v>
      </c>
      <c r="G1150" s="92">
        <v>862</v>
      </c>
      <c r="H1150" s="101" t="s">
        <v>14</v>
      </c>
      <c r="I1150" s="93">
        <v>7730444778</v>
      </c>
      <c r="J1150" s="94">
        <v>45888</v>
      </c>
      <c r="K1150" s="90" t="s">
        <v>15</v>
      </c>
      <c r="L1150" s="90" t="s">
        <v>214</v>
      </c>
      <c r="M1150" s="91">
        <v>45837</v>
      </c>
      <c r="N1150" s="91">
        <v>45871</v>
      </c>
      <c r="O1150" s="95">
        <f t="shared" si="103"/>
        <v>7</v>
      </c>
      <c r="P1150" s="95">
        <f>MONTH('RAW DATA'!$J1150)</f>
        <v>8</v>
      </c>
      <c r="Q1150" s="95" t="str">
        <f t="shared" si="104"/>
        <v>ICB</v>
      </c>
      <c r="R1150" s="90" t="str">
        <f t="shared" si="105"/>
        <v>CHINA</v>
      </c>
      <c r="S1150" s="90" t="str">
        <f>IF(OR('RAW DATA'!$D1150="",'RAW DATA'!$C1150='RAW DATA'!$D1150),"NO",IF('RAW DATA'!$C1150&lt;'RAW DATA'!$D1150,"YES","NO"))</f>
        <v>NO</v>
      </c>
      <c r="T1150" s="96" t="str">
        <f>IF('RAW DATA'!$D1150='RAW DATA'!$E1150,"YES","NO")</f>
        <v>NO</v>
      </c>
      <c r="U1150" s="95" t="str">
        <f>IF(('RAW DATA'!$D1150-'RAW DATA'!$M1150)&lt;=5,"YES","NO")</f>
        <v>YES</v>
      </c>
    </row>
    <row r="1151" spans="1:21" x14ac:dyDescent="0.25">
      <c r="A1151" s="77">
        <v>515</v>
      </c>
      <c r="B1151" s="74">
        <v>5547769642</v>
      </c>
      <c r="C1151" s="76">
        <v>45847</v>
      </c>
      <c r="D1151" s="76">
        <v>45839</v>
      </c>
      <c r="E1151" s="76">
        <v>45847</v>
      </c>
      <c r="F1151" s="74">
        <v>253955139</v>
      </c>
      <c r="G1151" s="82">
        <v>1465</v>
      </c>
      <c r="H1151" s="102" t="s">
        <v>14</v>
      </c>
      <c r="I1151" s="83">
        <v>7730444778</v>
      </c>
      <c r="J1151" s="84">
        <v>45888</v>
      </c>
      <c r="K1151" s="74" t="s">
        <v>15</v>
      </c>
      <c r="L1151" s="74" t="s">
        <v>214</v>
      </c>
      <c r="M1151" s="76">
        <v>45837</v>
      </c>
      <c r="N1151" s="76">
        <v>45871</v>
      </c>
      <c r="O1151" s="73">
        <f t="shared" si="103"/>
        <v>7</v>
      </c>
      <c r="P1151" s="73">
        <f>MONTH('RAW DATA'!$J1151)</f>
        <v>8</v>
      </c>
      <c r="Q1151" s="73" t="str">
        <f t="shared" si="104"/>
        <v>ICB</v>
      </c>
      <c r="R1151" s="74" t="str">
        <f t="shared" si="105"/>
        <v>CHINA</v>
      </c>
      <c r="S1151" s="74" t="str">
        <f>IF(OR('RAW DATA'!$D1151="",'RAW DATA'!$C1151='RAW DATA'!$D1151),"NO",IF('RAW DATA'!$C1151&lt;'RAW DATA'!$D1151,"YES","NO"))</f>
        <v>NO</v>
      </c>
      <c r="T1151" s="75" t="str">
        <f>IF('RAW DATA'!$D1151='RAW DATA'!$E1151,"YES","NO")</f>
        <v>NO</v>
      </c>
      <c r="U1151" s="73" t="str">
        <f>IF(('RAW DATA'!$D1151-'RAW DATA'!$M1151)&lt;=5,"YES","NO")</f>
        <v>YES</v>
      </c>
    </row>
    <row r="1152" spans="1:21" x14ac:dyDescent="0.25">
      <c r="A1152" s="89">
        <v>515</v>
      </c>
      <c r="B1152" s="90">
        <v>5547769651</v>
      </c>
      <c r="C1152" s="91">
        <v>45847</v>
      </c>
      <c r="D1152" s="91">
        <v>45839</v>
      </c>
      <c r="E1152" s="91">
        <v>45847</v>
      </c>
      <c r="F1152" s="90">
        <v>253955139</v>
      </c>
      <c r="G1152" s="92">
        <v>10273</v>
      </c>
      <c r="H1152" s="101" t="s">
        <v>14</v>
      </c>
      <c r="I1152" s="93">
        <v>7730444778</v>
      </c>
      <c r="J1152" s="94">
        <v>45888</v>
      </c>
      <c r="K1152" s="90" t="s">
        <v>15</v>
      </c>
      <c r="L1152" s="90" t="s">
        <v>214</v>
      </c>
      <c r="M1152" s="91">
        <v>45837</v>
      </c>
      <c r="N1152" s="91">
        <v>45871</v>
      </c>
      <c r="O1152" s="95">
        <f t="shared" si="103"/>
        <v>7</v>
      </c>
      <c r="P1152" s="95">
        <f>MONTH('RAW DATA'!$J1152)</f>
        <v>8</v>
      </c>
      <c r="Q1152" s="95" t="str">
        <f t="shared" si="104"/>
        <v>ICB</v>
      </c>
      <c r="R1152" s="90" t="str">
        <f t="shared" si="105"/>
        <v>CHINA</v>
      </c>
      <c r="S1152" s="90" t="str">
        <f>IF(OR('RAW DATA'!$D1152="",'RAW DATA'!$C1152='RAW DATA'!$D1152),"NO",IF('RAW DATA'!$C1152&lt;'RAW DATA'!$D1152,"YES","NO"))</f>
        <v>NO</v>
      </c>
      <c r="T1152" s="96" t="str">
        <f>IF('RAW DATA'!$D1152='RAW DATA'!$E1152,"YES","NO")</f>
        <v>NO</v>
      </c>
      <c r="U1152" s="95" t="str">
        <f>IF(('RAW DATA'!$D1152-'RAW DATA'!$M1152)&lt;=5,"YES","NO")</f>
        <v>YES</v>
      </c>
    </row>
    <row r="1153" spans="1:21" x14ac:dyDescent="0.25">
      <c r="A1153" s="77">
        <v>515</v>
      </c>
      <c r="B1153" s="74">
        <v>5547804119</v>
      </c>
      <c r="C1153" s="76">
        <v>45855</v>
      </c>
      <c r="D1153" s="76">
        <v>45854</v>
      </c>
      <c r="E1153" s="76">
        <v>45855</v>
      </c>
      <c r="F1153" s="74">
        <v>254533005</v>
      </c>
      <c r="G1153" s="82">
        <v>2762</v>
      </c>
      <c r="H1153" s="102" t="s">
        <v>14</v>
      </c>
      <c r="I1153" s="83">
        <v>7730444778</v>
      </c>
      <c r="J1153" s="84">
        <v>45888</v>
      </c>
      <c r="K1153" s="74" t="s">
        <v>15</v>
      </c>
      <c r="L1153" s="74" t="s">
        <v>214</v>
      </c>
      <c r="M1153" s="76">
        <v>45837</v>
      </c>
      <c r="N1153" s="76">
        <v>45871</v>
      </c>
      <c r="O1153" s="73">
        <f t="shared" si="103"/>
        <v>7</v>
      </c>
      <c r="P1153" s="73">
        <f>MONTH('RAW DATA'!$J1153)</f>
        <v>8</v>
      </c>
      <c r="Q1153" s="73" t="str">
        <f t="shared" si="104"/>
        <v>ICB</v>
      </c>
      <c r="R1153" s="74" t="str">
        <f t="shared" si="105"/>
        <v>CHINA</v>
      </c>
      <c r="S1153" s="74" t="str">
        <f>IF(OR('RAW DATA'!$D1153="",'RAW DATA'!$C1153='RAW DATA'!$D1153),"NO",IF('RAW DATA'!$C1153&lt;'RAW DATA'!$D1153,"YES","NO"))</f>
        <v>NO</v>
      </c>
      <c r="T1153" s="75" t="str">
        <f>IF('RAW DATA'!$D1153='RAW DATA'!$E1153,"YES","NO")</f>
        <v>NO</v>
      </c>
      <c r="U1153" s="73" t="str">
        <f>IF(('RAW DATA'!$D1153-'RAW DATA'!$M1153)&lt;=5,"YES","NO")</f>
        <v>NO</v>
      </c>
    </row>
    <row r="1154" spans="1:21" x14ac:dyDescent="0.25">
      <c r="A1154" s="89">
        <v>71</v>
      </c>
      <c r="B1154" s="90">
        <v>5283049821</v>
      </c>
      <c r="C1154" s="91">
        <v>45838</v>
      </c>
      <c r="D1154" s="91">
        <v>45835</v>
      </c>
      <c r="E1154" s="91">
        <v>45838</v>
      </c>
      <c r="F1154" s="90">
        <v>253954420</v>
      </c>
      <c r="G1154" s="92">
        <v>2229</v>
      </c>
      <c r="H1154" s="101" t="s">
        <v>14</v>
      </c>
      <c r="I1154" s="93">
        <v>7730444778</v>
      </c>
      <c r="J1154" s="94">
        <v>45888</v>
      </c>
      <c r="K1154" s="90" t="s">
        <v>15</v>
      </c>
      <c r="L1154" s="90" t="s">
        <v>214</v>
      </c>
      <c r="M1154" s="91">
        <v>45834.4375</v>
      </c>
      <c r="N1154" s="91">
        <v>45871.875</v>
      </c>
      <c r="O1154" s="95">
        <f t="shared" si="103"/>
        <v>6</v>
      </c>
      <c r="P1154" s="95">
        <f>MONTH('RAW DATA'!$J1154)</f>
        <v>8</v>
      </c>
      <c r="Q1154" s="95" t="str">
        <f t="shared" si="104"/>
        <v>ICB</v>
      </c>
      <c r="R1154" s="90" t="str">
        <f t="shared" si="105"/>
        <v>CHINA</v>
      </c>
      <c r="S1154" s="90" t="str">
        <f>IF(OR('RAW DATA'!$D1154="",'RAW DATA'!$C1154='RAW DATA'!$D1154),"NO",IF('RAW DATA'!$C1154&lt;'RAW DATA'!$D1154,"YES","NO"))</f>
        <v>NO</v>
      </c>
      <c r="T1154" s="96" t="str">
        <f>IF('RAW DATA'!$D1154='RAW DATA'!$E1154,"YES","NO")</f>
        <v>NO</v>
      </c>
      <c r="U1154" s="95" t="str">
        <f>IF(('RAW DATA'!$D1154-'RAW DATA'!$M1154)&lt;=5,"YES","NO")</f>
        <v>YES</v>
      </c>
    </row>
    <row r="1155" spans="1:21" x14ac:dyDescent="0.25">
      <c r="A1155" s="77">
        <v>71</v>
      </c>
      <c r="B1155" s="74">
        <v>5283049850</v>
      </c>
      <c r="C1155" s="76">
        <v>45838</v>
      </c>
      <c r="D1155" s="76">
        <v>45835</v>
      </c>
      <c r="E1155" s="76">
        <v>45838</v>
      </c>
      <c r="F1155" s="74">
        <v>253954420</v>
      </c>
      <c r="G1155" s="82">
        <v>5159</v>
      </c>
      <c r="H1155" s="102" t="s">
        <v>14</v>
      </c>
      <c r="I1155" s="83">
        <v>7730444778</v>
      </c>
      <c r="J1155" s="84">
        <v>45888</v>
      </c>
      <c r="K1155" s="74" t="s">
        <v>15</v>
      </c>
      <c r="L1155" s="74" t="s">
        <v>214</v>
      </c>
      <c r="M1155" s="76">
        <v>45834.4375</v>
      </c>
      <c r="N1155" s="76">
        <v>45871.875</v>
      </c>
      <c r="O1155" s="73">
        <f t="shared" si="103"/>
        <v>6</v>
      </c>
      <c r="P1155" s="73">
        <f>MONTH('RAW DATA'!$J1155)</f>
        <v>8</v>
      </c>
      <c r="Q1155" s="73" t="str">
        <f t="shared" si="104"/>
        <v>ICB</v>
      </c>
      <c r="R1155" s="74" t="str">
        <f t="shared" si="105"/>
        <v>CHINA</v>
      </c>
      <c r="S1155" s="74" t="str">
        <f>IF(OR('RAW DATA'!$D1155="",'RAW DATA'!$C1155='RAW DATA'!$D1155),"NO",IF('RAW DATA'!$C1155&lt;'RAW DATA'!$D1155,"YES","NO"))</f>
        <v>NO</v>
      </c>
      <c r="T1155" s="75" t="str">
        <f>IF('RAW DATA'!$D1155='RAW DATA'!$E1155,"YES","NO")</f>
        <v>NO</v>
      </c>
      <c r="U1155" s="73" t="str">
        <f>IF(('RAW DATA'!$D1155-'RAW DATA'!$M1155)&lt;=5,"YES","NO")</f>
        <v>YES</v>
      </c>
    </row>
    <row r="1156" spans="1:21" x14ac:dyDescent="0.25">
      <c r="A1156" s="89">
        <v>71</v>
      </c>
      <c r="B1156" s="90">
        <v>5283049851</v>
      </c>
      <c r="C1156" s="91">
        <v>45838</v>
      </c>
      <c r="D1156" s="91">
        <v>45835</v>
      </c>
      <c r="E1156" s="91">
        <v>45838</v>
      </c>
      <c r="F1156" s="90">
        <v>253954420</v>
      </c>
      <c r="G1156" s="92">
        <v>708</v>
      </c>
      <c r="H1156" s="101" t="s">
        <v>14</v>
      </c>
      <c r="I1156" s="93">
        <v>7730444778</v>
      </c>
      <c r="J1156" s="94">
        <v>45888</v>
      </c>
      <c r="K1156" s="90" t="s">
        <v>15</v>
      </c>
      <c r="L1156" s="90" t="s">
        <v>214</v>
      </c>
      <c r="M1156" s="91">
        <v>45834.4375</v>
      </c>
      <c r="N1156" s="91">
        <v>45871.875</v>
      </c>
      <c r="O1156" s="95">
        <f t="shared" si="103"/>
        <v>6</v>
      </c>
      <c r="P1156" s="95">
        <f>MONTH('RAW DATA'!$J1156)</f>
        <v>8</v>
      </c>
      <c r="Q1156" s="95" t="str">
        <f t="shared" si="104"/>
        <v>ICB</v>
      </c>
      <c r="R1156" s="90" t="str">
        <f t="shared" si="105"/>
        <v>CHINA</v>
      </c>
      <c r="S1156" s="90" t="str">
        <f>IF(OR('RAW DATA'!$D1156="",'RAW DATA'!$C1156='RAW DATA'!$D1156),"NO",IF('RAW DATA'!$C1156&lt;'RAW DATA'!$D1156,"YES","NO"))</f>
        <v>NO</v>
      </c>
      <c r="T1156" s="96" t="str">
        <f>IF('RAW DATA'!$D1156='RAW DATA'!$E1156,"YES","NO")</f>
        <v>NO</v>
      </c>
      <c r="U1156" s="95" t="str">
        <f>IF(('RAW DATA'!$D1156-'RAW DATA'!$M1156)&lt;=5,"YES","NO")</f>
        <v>YES</v>
      </c>
    </row>
    <row r="1157" spans="1:21" x14ac:dyDescent="0.25">
      <c r="A1157" s="77">
        <v>71</v>
      </c>
      <c r="B1157" s="74">
        <v>5283050008</v>
      </c>
      <c r="C1157" s="76">
        <v>45838</v>
      </c>
      <c r="D1157" s="76">
        <v>45835</v>
      </c>
      <c r="E1157" s="76">
        <v>45838</v>
      </c>
      <c r="F1157" s="74">
        <v>253954420</v>
      </c>
      <c r="G1157" s="82">
        <v>211089</v>
      </c>
      <c r="H1157" s="102" t="s">
        <v>14</v>
      </c>
      <c r="I1157" s="83">
        <v>7730444778</v>
      </c>
      <c r="J1157" s="84">
        <v>45888</v>
      </c>
      <c r="K1157" s="74" t="s">
        <v>15</v>
      </c>
      <c r="L1157" s="74" t="s">
        <v>214</v>
      </c>
      <c r="M1157" s="76">
        <v>45834.4375</v>
      </c>
      <c r="N1157" s="76">
        <v>45871.875</v>
      </c>
      <c r="O1157" s="73">
        <f t="shared" si="103"/>
        <v>6</v>
      </c>
      <c r="P1157" s="73">
        <f>MONTH('RAW DATA'!$J1157)</f>
        <v>8</v>
      </c>
      <c r="Q1157" s="73" t="str">
        <f t="shared" si="104"/>
        <v>ICB</v>
      </c>
      <c r="R1157" s="74" t="str">
        <f t="shared" si="105"/>
        <v>CHINA</v>
      </c>
      <c r="S1157" s="74" t="str">
        <f>IF(OR('RAW DATA'!$D1157="",'RAW DATA'!$C1157='RAW DATA'!$D1157),"NO",IF('RAW DATA'!$C1157&lt;'RAW DATA'!$D1157,"YES","NO"))</f>
        <v>NO</v>
      </c>
      <c r="T1157" s="75" t="str">
        <f>IF('RAW DATA'!$D1157='RAW DATA'!$E1157,"YES","NO")</f>
        <v>NO</v>
      </c>
      <c r="U1157" s="73" t="str">
        <f>IF(('RAW DATA'!$D1157-'RAW DATA'!$M1157)&lt;=5,"YES","NO")</f>
        <v>YES</v>
      </c>
    </row>
    <row r="1158" spans="1:21" x14ac:dyDescent="0.25">
      <c r="A1158" s="89">
        <v>71</v>
      </c>
      <c r="B1158" s="90">
        <v>5283050043</v>
      </c>
      <c r="C1158" s="91">
        <v>45838</v>
      </c>
      <c r="D1158" s="91">
        <v>45835</v>
      </c>
      <c r="E1158" s="91">
        <v>45838</v>
      </c>
      <c r="F1158" s="90">
        <v>253954420</v>
      </c>
      <c r="G1158" s="92">
        <v>2168</v>
      </c>
      <c r="H1158" s="101" t="s">
        <v>14</v>
      </c>
      <c r="I1158" s="93">
        <v>7730444778</v>
      </c>
      <c r="J1158" s="94">
        <v>45888</v>
      </c>
      <c r="K1158" s="90" t="s">
        <v>15</v>
      </c>
      <c r="L1158" s="90" t="s">
        <v>214</v>
      </c>
      <c r="M1158" s="91">
        <v>45834.4375</v>
      </c>
      <c r="N1158" s="91">
        <v>45871.875</v>
      </c>
      <c r="O1158" s="95">
        <f t="shared" si="103"/>
        <v>6</v>
      </c>
      <c r="P1158" s="95">
        <f>MONTH('RAW DATA'!$J1158)</f>
        <v>8</v>
      </c>
      <c r="Q1158" s="95" t="str">
        <f t="shared" si="104"/>
        <v>ICB</v>
      </c>
      <c r="R1158" s="90" t="str">
        <f t="shared" si="105"/>
        <v>CHINA</v>
      </c>
      <c r="S1158" s="90" t="str">
        <f>IF(OR('RAW DATA'!$D1158="",'RAW DATA'!$C1158='RAW DATA'!$D1158),"NO",IF('RAW DATA'!$C1158&lt;'RAW DATA'!$D1158,"YES","NO"))</f>
        <v>NO</v>
      </c>
      <c r="T1158" s="96" t="str">
        <f>IF('RAW DATA'!$D1158='RAW DATA'!$E1158,"YES","NO")</f>
        <v>NO</v>
      </c>
      <c r="U1158" s="95" t="str">
        <f>IF(('RAW DATA'!$D1158-'RAW DATA'!$M1158)&lt;=5,"YES","NO")</f>
        <v>YES</v>
      </c>
    </row>
    <row r="1159" spans="1:21" x14ac:dyDescent="0.25">
      <c r="A1159" s="77">
        <v>10171</v>
      </c>
      <c r="B1159" s="74">
        <v>5481750674</v>
      </c>
      <c r="C1159" s="76">
        <v>45852</v>
      </c>
      <c r="D1159" s="76">
        <v>45859</v>
      </c>
      <c r="E1159" s="76">
        <v>45859</v>
      </c>
      <c r="F1159" s="74">
        <v>255174128</v>
      </c>
      <c r="G1159" s="82">
        <v>101516</v>
      </c>
      <c r="H1159" s="102" t="s">
        <v>14</v>
      </c>
      <c r="I1159" s="83">
        <v>7730444778</v>
      </c>
      <c r="J1159" s="84">
        <v>45888</v>
      </c>
      <c r="K1159" s="74" t="s">
        <v>15</v>
      </c>
      <c r="L1159" s="74" t="s">
        <v>214</v>
      </c>
      <c r="M1159" s="76">
        <v>45849</v>
      </c>
      <c r="N1159" s="76">
        <v>45872</v>
      </c>
      <c r="O1159" s="73">
        <f t="shared" si="103"/>
        <v>7</v>
      </c>
      <c r="P1159" s="73">
        <f>MONTH('RAW DATA'!$J1159)</f>
        <v>8</v>
      </c>
      <c r="Q1159" s="73" t="str">
        <f t="shared" si="104"/>
        <v>ICB</v>
      </c>
      <c r="R1159" s="74" t="str">
        <f t="shared" si="105"/>
        <v>VIETNAM</v>
      </c>
      <c r="S1159" s="74" t="str">
        <f>IF(OR('RAW DATA'!$D1159="",'RAW DATA'!$C1159='RAW DATA'!$D1159),"NO",IF('RAW DATA'!$C1159&lt;'RAW DATA'!$D1159,"YES","NO"))</f>
        <v>YES</v>
      </c>
      <c r="T1159" s="75" t="str">
        <f>IF('RAW DATA'!$D1159='RAW DATA'!$E1159,"YES","NO")</f>
        <v>YES</v>
      </c>
      <c r="U1159" s="73" t="str">
        <f>IF(('RAW DATA'!$D1159-'RAW DATA'!$M1159)&lt;=5,"YES","NO")</f>
        <v>NO</v>
      </c>
    </row>
    <row r="1160" spans="1:21" x14ac:dyDescent="0.25">
      <c r="A1160" s="89">
        <v>71</v>
      </c>
      <c r="B1160" s="90">
        <v>5283123789</v>
      </c>
      <c r="C1160" s="91">
        <v>45869</v>
      </c>
      <c r="D1160" s="91">
        <v>45868</v>
      </c>
      <c r="E1160" s="91">
        <v>45869</v>
      </c>
      <c r="F1160" s="90">
        <v>253685485</v>
      </c>
      <c r="G1160" s="92">
        <v>6263</v>
      </c>
      <c r="H1160" s="101" t="s">
        <v>14</v>
      </c>
      <c r="I1160" s="93">
        <v>7730444778</v>
      </c>
      <c r="J1160" s="94">
        <v>45888</v>
      </c>
      <c r="K1160" s="90" t="s">
        <v>15</v>
      </c>
      <c r="L1160" s="90" t="s">
        <v>214</v>
      </c>
      <c r="M1160" s="91">
        <v>45832</v>
      </c>
      <c r="N1160" s="91">
        <v>45875</v>
      </c>
      <c r="O1160" s="95">
        <f t="shared" si="103"/>
        <v>7</v>
      </c>
      <c r="P1160" s="95">
        <f>MONTH('RAW DATA'!$J1160)</f>
        <v>8</v>
      </c>
      <c r="Q1160" s="95" t="str">
        <f t="shared" si="104"/>
        <v>ICB</v>
      </c>
      <c r="R1160" s="90" t="str">
        <f t="shared" si="105"/>
        <v>CHINA</v>
      </c>
      <c r="S1160" s="90" t="str">
        <f>IF(OR('RAW DATA'!$D1160="",'RAW DATA'!$C1160='RAW DATA'!$D1160),"NO",IF('RAW DATA'!$C1160&lt;'RAW DATA'!$D1160,"YES","NO"))</f>
        <v>NO</v>
      </c>
      <c r="T1160" s="96" t="str">
        <f>IF('RAW DATA'!$D1160='RAW DATA'!$E1160,"YES","NO")</f>
        <v>NO</v>
      </c>
      <c r="U1160" s="95" t="str">
        <f>IF(('RAW DATA'!$D1160-'RAW DATA'!$M1160)&lt;=5,"YES","NO")</f>
        <v>NO</v>
      </c>
    </row>
    <row r="1161" spans="1:21" x14ac:dyDescent="0.25">
      <c r="A1161" s="77">
        <v>10171</v>
      </c>
      <c r="B1161" s="74">
        <v>5481734949</v>
      </c>
      <c r="C1161" s="76">
        <v>45845</v>
      </c>
      <c r="D1161" s="76">
        <v>45849</v>
      </c>
      <c r="E1161" s="76">
        <v>45852</v>
      </c>
      <c r="F1161" s="74">
        <v>252163737</v>
      </c>
      <c r="G1161" s="82">
        <v>10800</v>
      </c>
      <c r="H1161" s="102" t="s">
        <v>14</v>
      </c>
      <c r="I1161" s="83">
        <v>7730444778</v>
      </c>
      <c r="J1161" s="84">
        <v>45888</v>
      </c>
      <c r="K1161" s="74" t="s">
        <v>15</v>
      </c>
      <c r="L1161" s="74" t="s">
        <v>214</v>
      </c>
      <c r="M1161" s="76">
        <v>45845</v>
      </c>
      <c r="N1161" s="76">
        <v>45875</v>
      </c>
      <c r="O1161" s="73">
        <f t="shared" si="103"/>
        <v>7</v>
      </c>
      <c r="P1161" s="73">
        <f>MONTH('RAW DATA'!$J1161)</f>
        <v>8</v>
      </c>
      <c r="Q1161" s="73" t="str">
        <f t="shared" si="104"/>
        <v>ICB</v>
      </c>
      <c r="R1161" s="74" t="str">
        <f t="shared" si="105"/>
        <v>VIETNAM</v>
      </c>
      <c r="S1161" s="74" t="str">
        <f>IF(OR('RAW DATA'!$D1161="",'RAW DATA'!$C1161='RAW DATA'!$D1161),"NO",IF('RAW DATA'!$C1161&lt;'RAW DATA'!$D1161,"YES","NO"))</f>
        <v>YES</v>
      </c>
      <c r="T1161" s="75" t="str">
        <f>IF('RAW DATA'!$D1161='RAW DATA'!$E1161,"YES","NO")</f>
        <v>NO</v>
      </c>
      <c r="U1161" s="73" t="str">
        <f>IF(('RAW DATA'!$D1161-'RAW DATA'!$M1161)&lt;=5,"YES","NO")</f>
        <v>YES</v>
      </c>
    </row>
    <row r="1162" spans="1:21" x14ac:dyDescent="0.25">
      <c r="A1162" s="89">
        <v>515</v>
      </c>
      <c r="B1162" s="90">
        <v>5547769643</v>
      </c>
      <c r="C1162" s="91">
        <v>45847</v>
      </c>
      <c r="D1162" s="91">
        <v>45839</v>
      </c>
      <c r="E1162" s="91">
        <v>45847</v>
      </c>
      <c r="F1162" s="90">
        <v>254533005</v>
      </c>
      <c r="G1162" s="92">
        <v>203</v>
      </c>
      <c r="H1162" s="101" t="s">
        <v>14</v>
      </c>
      <c r="I1162" s="93">
        <v>7730444778</v>
      </c>
      <c r="J1162" s="94">
        <v>45888</v>
      </c>
      <c r="K1162" s="90" t="s">
        <v>15</v>
      </c>
      <c r="L1162" s="90" t="s">
        <v>214</v>
      </c>
      <c r="M1162" s="91">
        <v>45837</v>
      </c>
      <c r="N1162" s="91">
        <v>45875</v>
      </c>
      <c r="O1162" s="95">
        <f t="shared" si="103"/>
        <v>7</v>
      </c>
      <c r="P1162" s="95">
        <f>MONTH('RAW DATA'!$J1162)</f>
        <v>8</v>
      </c>
      <c r="Q1162" s="95" t="str">
        <f t="shared" si="104"/>
        <v>ICB</v>
      </c>
      <c r="R1162" s="90" t="str">
        <f t="shared" si="105"/>
        <v>CHINA</v>
      </c>
      <c r="S1162" s="90" t="str">
        <f>IF(OR('RAW DATA'!$D1162="",'RAW DATA'!$C1162='RAW DATA'!$D1162),"NO",IF('RAW DATA'!$C1162&lt;'RAW DATA'!$D1162,"YES","NO"))</f>
        <v>NO</v>
      </c>
      <c r="T1162" s="96" t="str">
        <f>IF('RAW DATA'!$D1162='RAW DATA'!$E1162,"YES","NO")</f>
        <v>NO</v>
      </c>
      <c r="U1162" s="95" t="str">
        <f>IF(('RAW DATA'!$D1162-'RAW DATA'!$M1162)&lt;=5,"YES","NO")</f>
        <v>YES</v>
      </c>
    </row>
    <row r="1163" spans="1:21" x14ac:dyDescent="0.25">
      <c r="A1163" s="77">
        <v>515</v>
      </c>
      <c r="B1163" s="74">
        <v>5547769645</v>
      </c>
      <c r="C1163" s="76">
        <v>45847</v>
      </c>
      <c r="D1163" s="76">
        <v>45839</v>
      </c>
      <c r="E1163" s="76">
        <v>45847</v>
      </c>
      <c r="F1163" s="74">
        <v>254533005</v>
      </c>
      <c r="G1163" s="82">
        <v>1268</v>
      </c>
      <c r="H1163" s="102" t="s">
        <v>14</v>
      </c>
      <c r="I1163" s="83">
        <v>7730444778</v>
      </c>
      <c r="J1163" s="84">
        <v>45888</v>
      </c>
      <c r="K1163" s="74" t="s">
        <v>15</v>
      </c>
      <c r="L1163" s="74" t="s">
        <v>214</v>
      </c>
      <c r="M1163" s="76">
        <v>45837</v>
      </c>
      <c r="N1163" s="76">
        <v>45875</v>
      </c>
      <c r="O1163" s="73">
        <f t="shared" si="103"/>
        <v>7</v>
      </c>
      <c r="P1163" s="73">
        <f>MONTH('RAW DATA'!$J1163)</f>
        <v>8</v>
      </c>
      <c r="Q1163" s="73" t="str">
        <f t="shared" si="104"/>
        <v>ICB</v>
      </c>
      <c r="R1163" s="74" t="str">
        <f t="shared" si="105"/>
        <v>CHINA</v>
      </c>
      <c r="S1163" s="74" t="str">
        <f>IF(OR('RAW DATA'!$D1163="",'RAW DATA'!$C1163='RAW DATA'!$D1163),"NO",IF('RAW DATA'!$C1163&lt;'RAW DATA'!$D1163,"YES","NO"))</f>
        <v>NO</v>
      </c>
      <c r="T1163" s="75" t="str">
        <f>IF('RAW DATA'!$D1163='RAW DATA'!$E1163,"YES","NO")</f>
        <v>NO</v>
      </c>
      <c r="U1163" s="73" t="str">
        <f>IF(('RAW DATA'!$D1163-'RAW DATA'!$M1163)&lt;=5,"YES","NO")</f>
        <v>YES</v>
      </c>
    </row>
    <row r="1164" spans="1:21" x14ac:dyDescent="0.25">
      <c r="A1164" s="89">
        <v>515</v>
      </c>
      <c r="B1164" s="90">
        <v>5547769656</v>
      </c>
      <c r="C1164" s="91">
        <v>45847</v>
      </c>
      <c r="D1164" s="91">
        <v>45839</v>
      </c>
      <c r="E1164" s="91">
        <v>45847</v>
      </c>
      <c r="F1164" s="90">
        <v>254533005</v>
      </c>
      <c r="G1164" s="92">
        <v>1527</v>
      </c>
      <c r="H1164" s="101" t="s">
        <v>14</v>
      </c>
      <c r="I1164" s="93">
        <v>7730444778</v>
      </c>
      <c r="J1164" s="94">
        <v>45888</v>
      </c>
      <c r="K1164" s="90" t="s">
        <v>15</v>
      </c>
      <c r="L1164" s="90" t="s">
        <v>214</v>
      </c>
      <c r="M1164" s="91">
        <v>45837</v>
      </c>
      <c r="N1164" s="91">
        <v>45875</v>
      </c>
      <c r="O1164" s="95">
        <f t="shared" ref="O1164:O1200" si="106">IF(D1164="", "", IF(YEAR(D1164)=2024, "", MONTH(D1164)))</f>
        <v>7</v>
      </c>
      <c r="P1164" s="95">
        <f>MONTH('RAW DATA'!$J1164)</f>
        <v>8</v>
      </c>
      <c r="Q1164" s="95" t="str">
        <f t="shared" ref="Q1164:Q1200" si="107">IF(OR(A1164=71,A1164=1595,A1164=1588,A1164=1594,A1164=3547,A1164=1571,A1164=1538,A1164=1570,A1164=1569,A1164=1590,A1164=1591,A1164=1589,A1164=515,A1164=1572,A1164=3546,A1164=1592,A1164=3548,A1164=122,A1164=10171,A1164=40,A1164=35,A1164=95,A1164=381,A1164=136,A1164=375),"ICB","Vendor")</f>
        <v>ICB</v>
      </c>
      <c r="R1164" s="90" t="str">
        <f t="shared" ref="R1164:R1200" si="108">IF(OR(A1164=71,A1164=515,A1164=1592,A1164=1589,A1164=1591,A1164=1571,A1164=1572),"CHINA",IF(A1164=35,"POLAND",
IF(A1164=10171,"VIETNAM",
IF(A1164=381,"TURKEY",
IF(A1164=375,"CAMBODIA",
IF(A1164=40,"AUSTRALIA",""))))))</f>
        <v>CHINA</v>
      </c>
      <c r="S1164" s="90" t="str">
        <f>IF(OR('RAW DATA'!$D1164="",'RAW DATA'!$C1164='RAW DATA'!$D1164),"NO",IF('RAW DATA'!$C1164&lt;'RAW DATA'!$D1164,"YES","NO"))</f>
        <v>NO</v>
      </c>
      <c r="T1164" s="96" t="str">
        <f>IF('RAW DATA'!$D1164='RAW DATA'!$E1164,"YES","NO")</f>
        <v>NO</v>
      </c>
      <c r="U1164" s="95" t="str">
        <f>IF(('RAW DATA'!$D1164-'RAW DATA'!$M1164)&lt;=5,"YES","NO")</f>
        <v>YES</v>
      </c>
    </row>
    <row r="1165" spans="1:21" x14ac:dyDescent="0.25">
      <c r="A1165" s="77">
        <v>515</v>
      </c>
      <c r="B1165" s="74">
        <v>5547769657</v>
      </c>
      <c r="C1165" s="76">
        <v>45847</v>
      </c>
      <c r="D1165" s="76">
        <v>45839</v>
      </c>
      <c r="E1165" s="76">
        <v>45847</v>
      </c>
      <c r="F1165" s="74">
        <v>254533005</v>
      </c>
      <c r="G1165" s="82">
        <v>2189</v>
      </c>
      <c r="H1165" s="102" t="s">
        <v>14</v>
      </c>
      <c r="I1165" s="83">
        <v>7730444778</v>
      </c>
      <c r="J1165" s="84">
        <v>45888</v>
      </c>
      <c r="K1165" s="74" t="s">
        <v>15</v>
      </c>
      <c r="L1165" s="74" t="s">
        <v>214</v>
      </c>
      <c r="M1165" s="76">
        <v>45837</v>
      </c>
      <c r="N1165" s="76">
        <v>45875</v>
      </c>
      <c r="O1165" s="73">
        <f t="shared" si="106"/>
        <v>7</v>
      </c>
      <c r="P1165" s="73">
        <f>MONTH('RAW DATA'!$J1165)</f>
        <v>8</v>
      </c>
      <c r="Q1165" s="73" t="str">
        <f t="shared" si="107"/>
        <v>ICB</v>
      </c>
      <c r="R1165" s="74" t="str">
        <f t="shared" si="108"/>
        <v>CHINA</v>
      </c>
      <c r="S1165" s="74" t="str">
        <f>IF(OR('RAW DATA'!$D1165="",'RAW DATA'!$C1165='RAW DATA'!$D1165),"NO",IF('RAW DATA'!$C1165&lt;'RAW DATA'!$D1165,"YES","NO"))</f>
        <v>NO</v>
      </c>
      <c r="T1165" s="75" t="str">
        <f>IF('RAW DATA'!$D1165='RAW DATA'!$E1165,"YES","NO")</f>
        <v>NO</v>
      </c>
      <c r="U1165" s="73" t="str">
        <f>IF(('RAW DATA'!$D1165-'RAW DATA'!$M1165)&lt;=5,"YES","NO")</f>
        <v>YES</v>
      </c>
    </row>
    <row r="1166" spans="1:21" x14ac:dyDescent="0.25">
      <c r="A1166" s="89">
        <v>515</v>
      </c>
      <c r="B1166" s="90">
        <v>5547785782</v>
      </c>
      <c r="C1166" s="91">
        <v>45855</v>
      </c>
      <c r="D1166" s="91">
        <v>45846</v>
      </c>
      <c r="E1166" s="91">
        <v>45855</v>
      </c>
      <c r="F1166" s="90">
        <v>253954774</v>
      </c>
      <c r="G1166" s="92">
        <v>2342</v>
      </c>
      <c r="H1166" s="101" t="s">
        <v>14</v>
      </c>
      <c r="I1166" s="93">
        <v>7730444778</v>
      </c>
      <c r="J1166" s="94">
        <v>45888</v>
      </c>
      <c r="K1166" s="90" t="s">
        <v>15</v>
      </c>
      <c r="L1166" s="90" t="s">
        <v>214</v>
      </c>
      <c r="M1166" s="91">
        <v>45843</v>
      </c>
      <c r="N1166" s="91">
        <v>45875</v>
      </c>
      <c r="O1166" s="95">
        <f t="shared" si="106"/>
        <v>7</v>
      </c>
      <c r="P1166" s="95">
        <f>MONTH('RAW DATA'!$J1166)</f>
        <v>8</v>
      </c>
      <c r="Q1166" s="95" t="str">
        <f t="shared" si="107"/>
        <v>ICB</v>
      </c>
      <c r="R1166" s="90" t="str">
        <f t="shared" si="108"/>
        <v>CHINA</v>
      </c>
      <c r="S1166" s="90" t="str">
        <f>IF(OR('RAW DATA'!$D1166="",'RAW DATA'!$C1166='RAW DATA'!$D1166),"NO",IF('RAW DATA'!$C1166&lt;'RAW DATA'!$D1166,"YES","NO"))</f>
        <v>NO</v>
      </c>
      <c r="T1166" s="96" t="str">
        <f>IF('RAW DATA'!$D1166='RAW DATA'!$E1166,"YES","NO")</f>
        <v>NO</v>
      </c>
      <c r="U1166" s="95" t="str">
        <f>IF(('RAW DATA'!$D1166-'RAW DATA'!$M1166)&lt;=5,"YES","NO")</f>
        <v>YES</v>
      </c>
    </row>
    <row r="1167" spans="1:21" x14ac:dyDescent="0.25">
      <c r="A1167" s="77">
        <v>515</v>
      </c>
      <c r="B1167" s="74">
        <v>5547785783</v>
      </c>
      <c r="C1167" s="76">
        <v>45855</v>
      </c>
      <c r="D1167" s="76">
        <v>45846</v>
      </c>
      <c r="E1167" s="76">
        <v>45855</v>
      </c>
      <c r="F1167" s="74">
        <v>253954774</v>
      </c>
      <c r="G1167" s="82">
        <v>1923</v>
      </c>
      <c r="H1167" s="102" t="s">
        <v>14</v>
      </c>
      <c r="I1167" s="83">
        <v>7730444778</v>
      </c>
      <c r="J1167" s="84">
        <v>45888</v>
      </c>
      <c r="K1167" s="74" t="s">
        <v>15</v>
      </c>
      <c r="L1167" s="74" t="s">
        <v>214</v>
      </c>
      <c r="M1167" s="76">
        <v>45843</v>
      </c>
      <c r="N1167" s="76">
        <v>45875</v>
      </c>
      <c r="O1167" s="73">
        <f t="shared" si="106"/>
        <v>7</v>
      </c>
      <c r="P1167" s="73">
        <f>MONTH('RAW DATA'!$J1167)</f>
        <v>8</v>
      </c>
      <c r="Q1167" s="73" t="str">
        <f t="shared" si="107"/>
        <v>ICB</v>
      </c>
      <c r="R1167" s="74" t="str">
        <f t="shared" si="108"/>
        <v>CHINA</v>
      </c>
      <c r="S1167" s="74" t="str">
        <f>IF(OR('RAW DATA'!$D1167="",'RAW DATA'!$C1167='RAW DATA'!$D1167),"NO",IF('RAW DATA'!$C1167&lt;'RAW DATA'!$D1167,"YES","NO"))</f>
        <v>NO</v>
      </c>
      <c r="T1167" s="75" t="str">
        <f>IF('RAW DATA'!$D1167='RAW DATA'!$E1167,"YES","NO")</f>
        <v>NO</v>
      </c>
      <c r="U1167" s="73" t="str">
        <f>IF(('RAW DATA'!$D1167-'RAW DATA'!$M1167)&lt;=5,"YES","NO")</f>
        <v>YES</v>
      </c>
    </row>
    <row r="1168" spans="1:21" x14ac:dyDescent="0.25">
      <c r="A1168" s="89">
        <v>515</v>
      </c>
      <c r="B1168" s="90">
        <v>5547785784</v>
      </c>
      <c r="C1168" s="91">
        <v>45855</v>
      </c>
      <c r="D1168" s="91">
        <v>45846</v>
      </c>
      <c r="E1168" s="91">
        <v>45855</v>
      </c>
      <c r="F1168" s="90">
        <v>253954774</v>
      </c>
      <c r="G1168" s="92">
        <v>2608</v>
      </c>
      <c r="H1168" s="101" t="s">
        <v>14</v>
      </c>
      <c r="I1168" s="93">
        <v>7730444778</v>
      </c>
      <c r="J1168" s="94">
        <v>45888</v>
      </c>
      <c r="K1168" s="90" t="s">
        <v>15</v>
      </c>
      <c r="L1168" s="90" t="s">
        <v>214</v>
      </c>
      <c r="M1168" s="91">
        <v>45843</v>
      </c>
      <c r="N1168" s="91">
        <v>45875</v>
      </c>
      <c r="O1168" s="95">
        <f t="shared" si="106"/>
        <v>7</v>
      </c>
      <c r="P1168" s="95">
        <f>MONTH('RAW DATA'!$J1168)</f>
        <v>8</v>
      </c>
      <c r="Q1168" s="95" t="str">
        <f t="shared" si="107"/>
        <v>ICB</v>
      </c>
      <c r="R1168" s="90" t="str">
        <f t="shared" si="108"/>
        <v>CHINA</v>
      </c>
      <c r="S1168" s="90" t="str">
        <f>IF(OR('RAW DATA'!$D1168="",'RAW DATA'!$C1168='RAW DATA'!$D1168),"NO",IF('RAW DATA'!$C1168&lt;'RAW DATA'!$D1168,"YES","NO"))</f>
        <v>NO</v>
      </c>
      <c r="T1168" s="96" t="str">
        <f>IF('RAW DATA'!$D1168='RAW DATA'!$E1168,"YES","NO")</f>
        <v>NO</v>
      </c>
      <c r="U1168" s="95" t="str">
        <f>IF(('RAW DATA'!$D1168-'RAW DATA'!$M1168)&lt;=5,"YES","NO")</f>
        <v>YES</v>
      </c>
    </row>
    <row r="1169" spans="1:21" x14ac:dyDescent="0.25">
      <c r="A1169" s="77">
        <v>515</v>
      </c>
      <c r="B1169" s="74">
        <v>5547785786</v>
      </c>
      <c r="C1169" s="76">
        <v>45855</v>
      </c>
      <c r="D1169" s="76">
        <v>45846</v>
      </c>
      <c r="E1169" s="76">
        <v>45855</v>
      </c>
      <c r="F1169" s="74">
        <v>253954774</v>
      </c>
      <c r="G1169" s="82">
        <v>199</v>
      </c>
      <c r="H1169" s="102" t="s">
        <v>14</v>
      </c>
      <c r="I1169" s="83">
        <v>7730444778</v>
      </c>
      <c r="J1169" s="84">
        <v>45888</v>
      </c>
      <c r="K1169" s="74" t="s">
        <v>15</v>
      </c>
      <c r="L1169" s="74" t="s">
        <v>214</v>
      </c>
      <c r="M1169" s="76">
        <v>45843</v>
      </c>
      <c r="N1169" s="76">
        <v>45875</v>
      </c>
      <c r="O1169" s="73">
        <f t="shared" si="106"/>
        <v>7</v>
      </c>
      <c r="P1169" s="73">
        <f>MONTH('RAW DATA'!$J1169)</f>
        <v>8</v>
      </c>
      <c r="Q1169" s="73" t="str">
        <f t="shared" si="107"/>
        <v>ICB</v>
      </c>
      <c r="R1169" s="74" t="str">
        <f t="shared" si="108"/>
        <v>CHINA</v>
      </c>
      <c r="S1169" s="74" t="str">
        <f>IF(OR('RAW DATA'!$D1169="",'RAW DATA'!$C1169='RAW DATA'!$D1169),"NO",IF('RAW DATA'!$C1169&lt;'RAW DATA'!$D1169,"YES","NO"))</f>
        <v>NO</v>
      </c>
      <c r="T1169" s="75" t="str">
        <f>IF('RAW DATA'!$D1169='RAW DATA'!$E1169,"YES","NO")</f>
        <v>NO</v>
      </c>
      <c r="U1169" s="73" t="str">
        <f>IF(('RAW DATA'!$D1169-'RAW DATA'!$M1169)&lt;=5,"YES","NO")</f>
        <v>YES</v>
      </c>
    </row>
    <row r="1170" spans="1:21" x14ac:dyDescent="0.25">
      <c r="A1170" s="89">
        <v>515</v>
      </c>
      <c r="B1170" s="90">
        <v>5547785787</v>
      </c>
      <c r="C1170" s="91">
        <v>45855</v>
      </c>
      <c r="D1170" s="91">
        <v>45846</v>
      </c>
      <c r="E1170" s="91">
        <v>45855</v>
      </c>
      <c r="F1170" s="90">
        <v>253954774</v>
      </c>
      <c r="G1170" s="92">
        <v>2997</v>
      </c>
      <c r="H1170" s="101" t="s">
        <v>14</v>
      </c>
      <c r="I1170" s="93">
        <v>7730444778</v>
      </c>
      <c r="J1170" s="94">
        <v>45888</v>
      </c>
      <c r="K1170" s="90" t="s">
        <v>15</v>
      </c>
      <c r="L1170" s="90" t="s">
        <v>214</v>
      </c>
      <c r="M1170" s="91">
        <v>45843</v>
      </c>
      <c r="N1170" s="91">
        <v>45875</v>
      </c>
      <c r="O1170" s="95">
        <f t="shared" si="106"/>
        <v>7</v>
      </c>
      <c r="P1170" s="95">
        <f>MONTH('RAW DATA'!$J1170)</f>
        <v>8</v>
      </c>
      <c r="Q1170" s="95" t="str">
        <f t="shared" si="107"/>
        <v>ICB</v>
      </c>
      <c r="R1170" s="90" t="str">
        <f t="shared" si="108"/>
        <v>CHINA</v>
      </c>
      <c r="S1170" s="90" t="str">
        <f>IF(OR('RAW DATA'!$D1170="",'RAW DATA'!$C1170='RAW DATA'!$D1170),"NO",IF('RAW DATA'!$C1170&lt;'RAW DATA'!$D1170,"YES","NO"))</f>
        <v>NO</v>
      </c>
      <c r="T1170" s="96" t="str">
        <f>IF('RAW DATA'!$D1170='RAW DATA'!$E1170,"YES","NO")</f>
        <v>NO</v>
      </c>
      <c r="U1170" s="95" t="str">
        <f>IF(('RAW DATA'!$D1170-'RAW DATA'!$M1170)&lt;=5,"YES","NO")</f>
        <v>YES</v>
      </c>
    </row>
    <row r="1171" spans="1:21" x14ac:dyDescent="0.25">
      <c r="A1171" s="77">
        <v>515</v>
      </c>
      <c r="B1171" s="74">
        <v>5547785788</v>
      </c>
      <c r="C1171" s="76">
        <v>45855</v>
      </c>
      <c r="D1171" s="76">
        <v>45846</v>
      </c>
      <c r="E1171" s="76">
        <v>45855</v>
      </c>
      <c r="F1171" s="74">
        <v>253954774</v>
      </c>
      <c r="G1171" s="82">
        <v>375</v>
      </c>
      <c r="H1171" s="102" t="s">
        <v>14</v>
      </c>
      <c r="I1171" s="83">
        <v>7730444778</v>
      </c>
      <c r="J1171" s="84">
        <v>45888</v>
      </c>
      <c r="K1171" s="74" t="s">
        <v>15</v>
      </c>
      <c r="L1171" s="74" t="s">
        <v>214</v>
      </c>
      <c r="M1171" s="76">
        <v>45843</v>
      </c>
      <c r="N1171" s="76">
        <v>45875</v>
      </c>
      <c r="O1171" s="73">
        <f t="shared" si="106"/>
        <v>7</v>
      </c>
      <c r="P1171" s="73">
        <f>MONTH('RAW DATA'!$J1171)</f>
        <v>8</v>
      </c>
      <c r="Q1171" s="73" t="str">
        <f t="shared" si="107"/>
        <v>ICB</v>
      </c>
      <c r="R1171" s="74" t="str">
        <f t="shared" si="108"/>
        <v>CHINA</v>
      </c>
      <c r="S1171" s="74" t="str">
        <f>IF(OR('RAW DATA'!$D1171="",'RAW DATA'!$C1171='RAW DATA'!$D1171),"NO",IF('RAW DATA'!$C1171&lt;'RAW DATA'!$D1171,"YES","NO"))</f>
        <v>NO</v>
      </c>
      <c r="T1171" s="75" t="str">
        <f>IF('RAW DATA'!$D1171='RAW DATA'!$E1171,"YES","NO")</f>
        <v>NO</v>
      </c>
      <c r="U1171" s="73" t="str">
        <f>IF(('RAW DATA'!$D1171-'RAW DATA'!$M1171)&lt;=5,"YES","NO")</f>
        <v>YES</v>
      </c>
    </row>
    <row r="1172" spans="1:21" x14ac:dyDescent="0.25">
      <c r="A1172" s="89">
        <v>515</v>
      </c>
      <c r="B1172" s="90">
        <v>5547785789</v>
      </c>
      <c r="C1172" s="91">
        <v>45855</v>
      </c>
      <c r="D1172" s="91">
        <v>45846</v>
      </c>
      <c r="E1172" s="91">
        <v>45855</v>
      </c>
      <c r="F1172" s="90">
        <v>253954774</v>
      </c>
      <c r="G1172" s="92">
        <v>179</v>
      </c>
      <c r="H1172" s="101" t="s">
        <v>14</v>
      </c>
      <c r="I1172" s="93">
        <v>7730444778</v>
      </c>
      <c r="J1172" s="94">
        <v>45888</v>
      </c>
      <c r="K1172" s="90" t="s">
        <v>15</v>
      </c>
      <c r="L1172" s="90" t="s">
        <v>214</v>
      </c>
      <c r="M1172" s="91">
        <v>45843</v>
      </c>
      <c r="N1172" s="91">
        <v>45875</v>
      </c>
      <c r="O1172" s="95">
        <f t="shared" si="106"/>
        <v>7</v>
      </c>
      <c r="P1172" s="95">
        <f>MONTH('RAW DATA'!$J1172)</f>
        <v>8</v>
      </c>
      <c r="Q1172" s="95" t="str">
        <f t="shared" si="107"/>
        <v>ICB</v>
      </c>
      <c r="R1172" s="90" t="str">
        <f t="shared" si="108"/>
        <v>CHINA</v>
      </c>
      <c r="S1172" s="90" t="str">
        <f>IF(OR('RAW DATA'!$D1172="",'RAW DATA'!$C1172='RAW DATA'!$D1172),"NO",IF('RAW DATA'!$C1172&lt;'RAW DATA'!$D1172,"YES","NO"))</f>
        <v>NO</v>
      </c>
      <c r="T1172" s="96" t="str">
        <f>IF('RAW DATA'!$D1172='RAW DATA'!$E1172,"YES","NO")</f>
        <v>NO</v>
      </c>
      <c r="U1172" s="95" t="str">
        <f>IF(('RAW DATA'!$D1172-'RAW DATA'!$M1172)&lt;=5,"YES","NO")</f>
        <v>YES</v>
      </c>
    </row>
    <row r="1173" spans="1:21" x14ac:dyDescent="0.25">
      <c r="A1173" s="77">
        <v>515</v>
      </c>
      <c r="B1173" s="74">
        <v>5547785790</v>
      </c>
      <c r="C1173" s="76">
        <v>45855</v>
      </c>
      <c r="D1173" s="76">
        <v>45846</v>
      </c>
      <c r="E1173" s="76">
        <v>45855</v>
      </c>
      <c r="F1173" s="74">
        <v>253954774</v>
      </c>
      <c r="G1173" s="82">
        <v>23412</v>
      </c>
      <c r="H1173" s="102" t="s">
        <v>14</v>
      </c>
      <c r="I1173" s="83">
        <v>7730444778</v>
      </c>
      <c r="J1173" s="84">
        <v>45888</v>
      </c>
      <c r="K1173" s="74" t="s">
        <v>15</v>
      </c>
      <c r="L1173" s="74" t="s">
        <v>214</v>
      </c>
      <c r="M1173" s="76">
        <v>45843</v>
      </c>
      <c r="N1173" s="76">
        <v>45875</v>
      </c>
      <c r="O1173" s="73">
        <f t="shared" si="106"/>
        <v>7</v>
      </c>
      <c r="P1173" s="73">
        <f>MONTH('RAW DATA'!$J1173)</f>
        <v>8</v>
      </c>
      <c r="Q1173" s="73" t="str">
        <f t="shared" si="107"/>
        <v>ICB</v>
      </c>
      <c r="R1173" s="74" t="str">
        <f t="shared" si="108"/>
        <v>CHINA</v>
      </c>
      <c r="S1173" s="74" t="str">
        <f>IF(OR('RAW DATA'!$D1173="",'RAW DATA'!$C1173='RAW DATA'!$D1173),"NO",IF('RAW DATA'!$C1173&lt;'RAW DATA'!$D1173,"YES","NO"))</f>
        <v>NO</v>
      </c>
      <c r="T1173" s="75" t="str">
        <f>IF('RAW DATA'!$D1173='RAW DATA'!$E1173,"YES","NO")</f>
        <v>NO</v>
      </c>
      <c r="U1173" s="73" t="str">
        <f>IF(('RAW DATA'!$D1173-'RAW DATA'!$M1173)&lt;=5,"YES","NO")</f>
        <v>YES</v>
      </c>
    </row>
    <row r="1174" spans="1:21" x14ac:dyDescent="0.25">
      <c r="A1174" s="89">
        <v>515</v>
      </c>
      <c r="B1174" s="90">
        <v>5547785791</v>
      </c>
      <c r="C1174" s="91">
        <v>45855</v>
      </c>
      <c r="D1174" s="91">
        <v>45846</v>
      </c>
      <c r="E1174" s="91">
        <v>45855</v>
      </c>
      <c r="F1174" s="90">
        <v>253954774</v>
      </c>
      <c r="G1174" s="92">
        <v>1228</v>
      </c>
      <c r="H1174" s="101" t="s">
        <v>14</v>
      </c>
      <c r="I1174" s="93">
        <v>7730444778</v>
      </c>
      <c r="J1174" s="94">
        <v>45888</v>
      </c>
      <c r="K1174" s="90" t="s">
        <v>15</v>
      </c>
      <c r="L1174" s="90" t="s">
        <v>214</v>
      </c>
      <c r="M1174" s="91">
        <v>45843</v>
      </c>
      <c r="N1174" s="91">
        <v>45875</v>
      </c>
      <c r="O1174" s="95">
        <f t="shared" si="106"/>
        <v>7</v>
      </c>
      <c r="P1174" s="95">
        <f>MONTH('RAW DATA'!$J1174)</f>
        <v>8</v>
      </c>
      <c r="Q1174" s="95" t="str">
        <f t="shared" si="107"/>
        <v>ICB</v>
      </c>
      <c r="R1174" s="90" t="str">
        <f t="shared" si="108"/>
        <v>CHINA</v>
      </c>
      <c r="S1174" s="90" t="str">
        <f>IF(OR('RAW DATA'!$D1174="",'RAW DATA'!$C1174='RAW DATA'!$D1174),"NO",IF('RAW DATA'!$C1174&lt;'RAW DATA'!$D1174,"YES","NO"))</f>
        <v>NO</v>
      </c>
      <c r="T1174" s="96" t="str">
        <f>IF('RAW DATA'!$D1174='RAW DATA'!$E1174,"YES","NO")</f>
        <v>NO</v>
      </c>
      <c r="U1174" s="95" t="str">
        <f>IF(('RAW DATA'!$D1174-'RAW DATA'!$M1174)&lt;=5,"YES","NO")</f>
        <v>YES</v>
      </c>
    </row>
    <row r="1175" spans="1:21" x14ac:dyDescent="0.25">
      <c r="A1175" s="77">
        <v>515</v>
      </c>
      <c r="B1175" s="74">
        <v>5547785792</v>
      </c>
      <c r="C1175" s="76">
        <v>45855</v>
      </c>
      <c r="D1175" s="76">
        <v>45846</v>
      </c>
      <c r="E1175" s="76">
        <v>45855</v>
      </c>
      <c r="F1175" s="74">
        <v>253954774</v>
      </c>
      <c r="G1175" s="82">
        <v>14721</v>
      </c>
      <c r="H1175" s="102" t="s">
        <v>14</v>
      </c>
      <c r="I1175" s="83">
        <v>7730444778</v>
      </c>
      <c r="J1175" s="84">
        <v>45888</v>
      </c>
      <c r="K1175" s="74" t="s">
        <v>15</v>
      </c>
      <c r="L1175" s="74" t="s">
        <v>214</v>
      </c>
      <c r="M1175" s="76">
        <v>45843</v>
      </c>
      <c r="N1175" s="76">
        <v>45875</v>
      </c>
      <c r="O1175" s="73">
        <f t="shared" si="106"/>
        <v>7</v>
      </c>
      <c r="P1175" s="73">
        <f>MONTH('RAW DATA'!$J1175)</f>
        <v>8</v>
      </c>
      <c r="Q1175" s="73" t="str">
        <f t="shared" si="107"/>
        <v>ICB</v>
      </c>
      <c r="R1175" s="74" t="str">
        <f t="shared" si="108"/>
        <v>CHINA</v>
      </c>
      <c r="S1175" s="74" t="str">
        <f>IF(OR('RAW DATA'!$D1175="",'RAW DATA'!$C1175='RAW DATA'!$D1175),"NO",IF('RAW DATA'!$C1175&lt;'RAW DATA'!$D1175,"YES","NO"))</f>
        <v>NO</v>
      </c>
      <c r="T1175" s="75" t="str">
        <f>IF('RAW DATA'!$D1175='RAW DATA'!$E1175,"YES","NO")</f>
        <v>NO</v>
      </c>
      <c r="U1175" s="73" t="str">
        <f>IF(('RAW DATA'!$D1175-'RAW DATA'!$M1175)&lt;=5,"YES","NO")</f>
        <v>YES</v>
      </c>
    </row>
    <row r="1176" spans="1:21" x14ac:dyDescent="0.25">
      <c r="A1176" s="89">
        <v>515</v>
      </c>
      <c r="B1176" s="90">
        <v>5547785793</v>
      </c>
      <c r="C1176" s="91">
        <v>45855</v>
      </c>
      <c r="D1176" s="91">
        <v>45846</v>
      </c>
      <c r="E1176" s="91">
        <v>45855</v>
      </c>
      <c r="F1176" s="90">
        <v>253954774</v>
      </c>
      <c r="G1176" s="92">
        <v>41</v>
      </c>
      <c r="H1176" s="101" t="s">
        <v>14</v>
      </c>
      <c r="I1176" s="93">
        <v>7730444778</v>
      </c>
      <c r="J1176" s="94">
        <v>45888</v>
      </c>
      <c r="K1176" s="90" t="s">
        <v>15</v>
      </c>
      <c r="L1176" s="90" t="s">
        <v>214</v>
      </c>
      <c r="M1176" s="91">
        <v>45843</v>
      </c>
      <c r="N1176" s="91">
        <v>45875</v>
      </c>
      <c r="O1176" s="95">
        <f t="shared" si="106"/>
        <v>7</v>
      </c>
      <c r="P1176" s="95">
        <f>MONTH('RAW DATA'!$J1176)</f>
        <v>8</v>
      </c>
      <c r="Q1176" s="95" t="str">
        <f t="shared" si="107"/>
        <v>ICB</v>
      </c>
      <c r="R1176" s="90" t="str">
        <f t="shared" si="108"/>
        <v>CHINA</v>
      </c>
      <c r="S1176" s="90" t="str">
        <f>IF(OR('RAW DATA'!$D1176="",'RAW DATA'!$C1176='RAW DATA'!$D1176),"NO",IF('RAW DATA'!$C1176&lt;'RAW DATA'!$D1176,"YES","NO"))</f>
        <v>NO</v>
      </c>
      <c r="T1176" s="96" t="str">
        <f>IF('RAW DATA'!$D1176='RAW DATA'!$E1176,"YES","NO")</f>
        <v>NO</v>
      </c>
      <c r="U1176" s="95" t="str">
        <f>IF(('RAW DATA'!$D1176-'RAW DATA'!$M1176)&lt;=5,"YES","NO")</f>
        <v>YES</v>
      </c>
    </row>
    <row r="1177" spans="1:21" x14ac:dyDescent="0.25">
      <c r="A1177" s="77">
        <v>515</v>
      </c>
      <c r="B1177" s="74">
        <v>5547785794</v>
      </c>
      <c r="C1177" s="76">
        <v>45855</v>
      </c>
      <c r="D1177" s="76">
        <v>45846</v>
      </c>
      <c r="E1177" s="76">
        <v>45855</v>
      </c>
      <c r="F1177" s="74">
        <v>253954774</v>
      </c>
      <c r="G1177" s="82">
        <v>798</v>
      </c>
      <c r="H1177" s="102" t="s">
        <v>14</v>
      </c>
      <c r="I1177" s="83">
        <v>7730444778</v>
      </c>
      <c r="J1177" s="84">
        <v>45888</v>
      </c>
      <c r="K1177" s="74" t="s">
        <v>15</v>
      </c>
      <c r="L1177" s="74" t="s">
        <v>214</v>
      </c>
      <c r="M1177" s="76">
        <v>45843</v>
      </c>
      <c r="N1177" s="76">
        <v>45875</v>
      </c>
      <c r="O1177" s="73">
        <f t="shared" si="106"/>
        <v>7</v>
      </c>
      <c r="P1177" s="73">
        <f>MONTH('RAW DATA'!$J1177)</f>
        <v>8</v>
      </c>
      <c r="Q1177" s="73" t="str">
        <f t="shared" si="107"/>
        <v>ICB</v>
      </c>
      <c r="R1177" s="74" t="str">
        <f t="shared" si="108"/>
        <v>CHINA</v>
      </c>
      <c r="S1177" s="74" t="str">
        <f>IF(OR('RAW DATA'!$D1177="",'RAW DATA'!$C1177='RAW DATA'!$D1177),"NO",IF('RAW DATA'!$C1177&lt;'RAW DATA'!$D1177,"YES","NO"))</f>
        <v>NO</v>
      </c>
      <c r="T1177" s="75" t="str">
        <f>IF('RAW DATA'!$D1177='RAW DATA'!$E1177,"YES","NO")</f>
        <v>NO</v>
      </c>
      <c r="U1177" s="73" t="str">
        <f>IF(('RAW DATA'!$D1177-'RAW DATA'!$M1177)&lt;=5,"YES","NO")</f>
        <v>YES</v>
      </c>
    </row>
    <row r="1178" spans="1:21" x14ac:dyDescent="0.25">
      <c r="A1178" s="89">
        <v>515</v>
      </c>
      <c r="B1178" s="90">
        <v>5547790033</v>
      </c>
      <c r="C1178" s="91">
        <v>45855</v>
      </c>
      <c r="D1178" s="91">
        <v>45848</v>
      </c>
      <c r="E1178" s="91">
        <v>45855</v>
      </c>
      <c r="F1178" s="90">
        <v>253954774</v>
      </c>
      <c r="G1178" s="92">
        <v>75</v>
      </c>
      <c r="H1178" s="101" t="s">
        <v>14</v>
      </c>
      <c r="I1178" s="93">
        <v>7730444778</v>
      </c>
      <c r="J1178" s="94">
        <v>45888</v>
      </c>
      <c r="K1178" s="90" t="s">
        <v>15</v>
      </c>
      <c r="L1178" s="90" t="s">
        <v>214</v>
      </c>
      <c r="M1178" s="91">
        <v>45843</v>
      </c>
      <c r="N1178" s="91">
        <v>45875</v>
      </c>
      <c r="O1178" s="95">
        <f t="shared" si="106"/>
        <v>7</v>
      </c>
      <c r="P1178" s="95">
        <f>MONTH('RAW DATA'!$J1178)</f>
        <v>8</v>
      </c>
      <c r="Q1178" s="95" t="str">
        <f t="shared" si="107"/>
        <v>ICB</v>
      </c>
      <c r="R1178" s="90" t="str">
        <f t="shared" si="108"/>
        <v>CHINA</v>
      </c>
      <c r="S1178" s="90" t="str">
        <f>IF(OR('RAW DATA'!$D1178="",'RAW DATA'!$C1178='RAW DATA'!$D1178),"NO",IF('RAW DATA'!$C1178&lt;'RAW DATA'!$D1178,"YES","NO"))</f>
        <v>NO</v>
      </c>
      <c r="T1178" s="96" t="str">
        <f>IF('RAW DATA'!$D1178='RAW DATA'!$E1178,"YES","NO")</f>
        <v>NO</v>
      </c>
      <c r="U1178" s="95" t="str">
        <f>IF(('RAW DATA'!$D1178-'RAW DATA'!$M1178)&lt;=5,"YES","NO")</f>
        <v>YES</v>
      </c>
    </row>
    <row r="1179" spans="1:21" x14ac:dyDescent="0.25">
      <c r="A1179" s="77">
        <v>515</v>
      </c>
      <c r="B1179" s="74">
        <v>5547790035</v>
      </c>
      <c r="C1179" s="76">
        <v>45855</v>
      </c>
      <c r="D1179" s="76">
        <v>45848</v>
      </c>
      <c r="E1179" s="76">
        <v>45855</v>
      </c>
      <c r="F1179" s="74">
        <v>253954774</v>
      </c>
      <c r="G1179" s="82">
        <v>156</v>
      </c>
      <c r="H1179" s="102" t="s">
        <v>14</v>
      </c>
      <c r="I1179" s="83">
        <v>7730444778</v>
      </c>
      <c r="J1179" s="84">
        <v>45888</v>
      </c>
      <c r="K1179" s="74" t="s">
        <v>15</v>
      </c>
      <c r="L1179" s="74" t="s">
        <v>214</v>
      </c>
      <c r="M1179" s="76">
        <v>45843</v>
      </c>
      <c r="N1179" s="76">
        <v>45875</v>
      </c>
      <c r="O1179" s="73">
        <f t="shared" si="106"/>
        <v>7</v>
      </c>
      <c r="P1179" s="73">
        <f>MONTH('RAW DATA'!$J1179)</f>
        <v>8</v>
      </c>
      <c r="Q1179" s="73" t="str">
        <f t="shared" si="107"/>
        <v>ICB</v>
      </c>
      <c r="R1179" s="74" t="str">
        <f t="shared" si="108"/>
        <v>CHINA</v>
      </c>
      <c r="S1179" s="74" t="str">
        <f>IF(OR('RAW DATA'!$D1179="",'RAW DATA'!$C1179='RAW DATA'!$D1179),"NO",IF('RAW DATA'!$C1179&lt;'RAW DATA'!$D1179,"YES","NO"))</f>
        <v>NO</v>
      </c>
      <c r="T1179" s="75" t="str">
        <f>IF('RAW DATA'!$D1179='RAW DATA'!$E1179,"YES","NO")</f>
        <v>NO</v>
      </c>
      <c r="U1179" s="73" t="str">
        <f>IF(('RAW DATA'!$D1179-'RAW DATA'!$M1179)&lt;=5,"YES","NO")</f>
        <v>YES</v>
      </c>
    </row>
    <row r="1180" spans="1:21" x14ac:dyDescent="0.25">
      <c r="A1180" s="89">
        <v>1591</v>
      </c>
      <c r="B1180" s="90">
        <v>5612366318</v>
      </c>
      <c r="C1180" s="91">
        <v>45838</v>
      </c>
      <c r="D1180" s="91">
        <v>45838</v>
      </c>
      <c r="E1180" s="91">
        <v>45838</v>
      </c>
      <c r="F1180" s="90">
        <v>255212345</v>
      </c>
      <c r="G1180" s="92">
        <v>1395</v>
      </c>
      <c r="H1180" s="101" t="s">
        <v>14</v>
      </c>
      <c r="I1180" s="93">
        <v>7730444778</v>
      </c>
      <c r="J1180" s="94">
        <v>45888</v>
      </c>
      <c r="K1180" s="90" t="s">
        <v>15</v>
      </c>
      <c r="L1180" s="90" t="s">
        <v>214</v>
      </c>
      <c r="M1180" s="91">
        <v>45835</v>
      </c>
      <c r="N1180" s="91">
        <v>45875</v>
      </c>
      <c r="O1180" s="95">
        <f t="shared" si="106"/>
        <v>6</v>
      </c>
      <c r="P1180" s="95">
        <f>MONTH('RAW DATA'!$J1180)</f>
        <v>8</v>
      </c>
      <c r="Q1180" s="95" t="str">
        <f t="shared" si="107"/>
        <v>ICB</v>
      </c>
      <c r="R1180" s="90" t="str">
        <f t="shared" si="108"/>
        <v>CHINA</v>
      </c>
      <c r="S1180" s="90" t="str">
        <f>IF(OR('RAW DATA'!$D1180="",'RAW DATA'!$C1180='RAW DATA'!$D1180),"NO",IF('RAW DATA'!$C1180&lt;'RAW DATA'!$D1180,"YES","NO"))</f>
        <v>NO</v>
      </c>
      <c r="T1180" s="96" t="str">
        <f>IF('RAW DATA'!$D1180='RAW DATA'!$E1180,"YES","NO")</f>
        <v>YES</v>
      </c>
      <c r="U1180" s="95" t="str">
        <f>IF(('RAW DATA'!$D1180-'RAW DATA'!$M1180)&lt;=5,"YES","NO")</f>
        <v>YES</v>
      </c>
    </row>
    <row r="1181" spans="1:21" x14ac:dyDescent="0.25">
      <c r="A1181" s="77">
        <v>1591</v>
      </c>
      <c r="B1181" s="74">
        <v>5612366434</v>
      </c>
      <c r="C1181" s="76">
        <v>45838</v>
      </c>
      <c r="D1181" s="76">
        <v>45838</v>
      </c>
      <c r="E1181" s="76">
        <v>45838</v>
      </c>
      <c r="F1181" s="74">
        <v>255212345</v>
      </c>
      <c r="G1181" s="82">
        <v>82697</v>
      </c>
      <c r="H1181" s="102" t="s">
        <v>14</v>
      </c>
      <c r="I1181" s="83">
        <v>7730444778</v>
      </c>
      <c r="J1181" s="84">
        <v>45888</v>
      </c>
      <c r="K1181" s="74" t="s">
        <v>15</v>
      </c>
      <c r="L1181" s="74" t="s">
        <v>214</v>
      </c>
      <c r="M1181" s="76">
        <v>45835</v>
      </c>
      <c r="N1181" s="76">
        <v>45875</v>
      </c>
      <c r="O1181" s="73">
        <f t="shared" si="106"/>
        <v>6</v>
      </c>
      <c r="P1181" s="73">
        <f>MONTH('RAW DATA'!$J1181)</f>
        <v>8</v>
      </c>
      <c r="Q1181" s="73" t="str">
        <f t="shared" si="107"/>
        <v>ICB</v>
      </c>
      <c r="R1181" s="74" t="str">
        <f t="shared" si="108"/>
        <v>CHINA</v>
      </c>
      <c r="S1181" s="74" t="str">
        <f>IF(OR('RAW DATA'!$D1181="",'RAW DATA'!$C1181='RAW DATA'!$D1181),"NO",IF('RAW DATA'!$C1181&lt;'RAW DATA'!$D1181,"YES","NO"))</f>
        <v>NO</v>
      </c>
      <c r="T1181" s="75" t="str">
        <f>IF('RAW DATA'!$D1181='RAW DATA'!$E1181,"YES","NO")</f>
        <v>YES</v>
      </c>
      <c r="U1181" s="73" t="str">
        <f>IF(('RAW DATA'!$D1181-'RAW DATA'!$M1181)&lt;=5,"YES","NO")</f>
        <v>YES</v>
      </c>
    </row>
    <row r="1182" spans="1:21" x14ac:dyDescent="0.25">
      <c r="A1182" s="89">
        <v>1591</v>
      </c>
      <c r="B1182" s="90">
        <v>5612377545</v>
      </c>
      <c r="C1182" s="91">
        <v>45855</v>
      </c>
      <c r="D1182" s="91">
        <v>45845</v>
      </c>
      <c r="E1182" s="91">
        <v>45855</v>
      </c>
      <c r="F1182" s="90">
        <v>255092353</v>
      </c>
      <c r="G1182" s="92">
        <v>6012</v>
      </c>
      <c r="H1182" s="101" t="s">
        <v>14</v>
      </c>
      <c r="I1182" s="93">
        <v>7730444778</v>
      </c>
      <c r="J1182" s="94">
        <v>45888</v>
      </c>
      <c r="K1182" s="90" t="s">
        <v>15</v>
      </c>
      <c r="L1182" s="90" t="s">
        <v>214</v>
      </c>
      <c r="M1182" s="91">
        <v>45842</v>
      </c>
      <c r="N1182" s="91">
        <v>45875</v>
      </c>
      <c r="O1182" s="95">
        <f t="shared" si="106"/>
        <v>7</v>
      </c>
      <c r="P1182" s="95">
        <f>MONTH('RAW DATA'!$J1182)</f>
        <v>8</v>
      </c>
      <c r="Q1182" s="95" t="str">
        <f t="shared" si="107"/>
        <v>ICB</v>
      </c>
      <c r="R1182" s="90" t="str">
        <f t="shared" si="108"/>
        <v>CHINA</v>
      </c>
      <c r="S1182" s="90" t="str">
        <f>IF(OR('RAW DATA'!$D1182="",'RAW DATA'!$C1182='RAW DATA'!$D1182),"NO",IF('RAW DATA'!$C1182&lt;'RAW DATA'!$D1182,"YES","NO"))</f>
        <v>NO</v>
      </c>
      <c r="T1182" s="96" t="str">
        <f>IF('RAW DATA'!$D1182='RAW DATA'!$E1182,"YES","NO")</f>
        <v>NO</v>
      </c>
      <c r="U1182" s="95" t="str">
        <f>IF(('RAW DATA'!$D1182-'RAW DATA'!$M1182)&lt;=5,"YES","NO")</f>
        <v>YES</v>
      </c>
    </row>
    <row r="1183" spans="1:21" x14ac:dyDescent="0.25">
      <c r="A1183" s="77">
        <v>1591</v>
      </c>
      <c r="B1183" s="74">
        <v>5612377547</v>
      </c>
      <c r="C1183" s="76">
        <v>45855</v>
      </c>
      <c r="D1183" s="76">
        <v>45845</v>
      </c>
      <c r="E1183" s="76">
        <v>45855</v>
      </c>
      <c r="F1183" s="74">
        <v>255092353</v>
      </c>
      <c r="G1183" s="82">
        <v>3185</v>
      </c>
      <c r="H1183" s="102" t="s">
        <v>14</v>
      </c>
      <c r="I1183" s="83">
        <v>7730444778</v>
      </c>
      <c r="J1183" s="84">
        <v>45888</v>
      </c>
      <c r="K1183" s="74" t="s">
        <v>15</v>
      </c>
      <c r="L1183" s="74" t="s">
        <v>214</v>
      </c>
      <c r="M1183" s="76">
        <v>45842</v>
      </c>
      <c r="N1183" s="76">
        <v>45875</v>
      </c>
      <c r="O1183" s="73">
        <f t="shared" si="106"/>
        <v>7</v>
      </c>
      <c r="P1183" s="73">
        <f>MONTH('RAW DATA'!$J1183)</f>
        <v>8</v>
      </c>
      <c r="Q1183" s="73" t="str">
        <f t="shared" si="107"/>
        <v>ICB</v>
      </c>
      <c r="R1183" s="74" t="str">
        <f t="shared" si="108"/>
        <v>CHINA</v>
      </c>
      <c r="S1183" s="74" t="str">
        <f>IF(OR('RAW DATA'!$D1183="",'RAW DATA'!$C1183='RAW DATA'!$D1183),"NO",IF('RAW DATA'!$C1183&lt;'RAW DATA'!$D1183,"YES","NO"))</f>
        <v>NO</v>
      </c>
      <c r="T1183" s="75" t="str">
        <f>IF('RAW DATA'!$D1183='RAW DATA'!$E1183,"YES","NO")</f>
        <v>NO</v>
      </c>
      <c r="U1183" s="73" t="str">
        <f>IF(('RAW DATA'!$D1183-'RAW DATA'!$M1183)&lt;=5,"YES","NO")</f>
        <v>YES</v>
      </c>
    </row>
    <row r="1184" spans="1:21" x14ac:dyDescent="0.25">
      <c r="A1184" s="89">
        <v>1591</v>
      </c>
      <c r="B1184" s="90">
        <v>5612377549</v>
      </c>
      <c r="C1184" s="91">
        <v>45855</v>
      </c>
      <c r="D1184" s="91">
        <v>45845</v>
      </c>
      <c r="E1184" s="91">
        <v>45855</v>
      </c>
      <c r="F1184" s="90">
        <v>255092353</v>
      </c>
      <c r="G1184" s="92">
        <v>9206</v>
      </c>
      <c r="H1184" s="101" t="s">
        <v>14</v>
      </c>
      <c r="I1184" s="93">
        <v>7730444778</v>
      </c>
      <c r="J1184" s="94">
        <v>45888</v>
      </c>
      <c r="K1184" s="90" t="s">
        <v>15</v>
      </c>
      <c r="L1184" s="90" t="s">
        <v>214</v>
      </c>
      <c r="M1184" s="91">
        <v>45842</v>
      </c>
      <c r="N1184" s="91">
        <v>45875</v>
      </c>
      <c r="O1184" s="95">
        <f t="shared" si="106"/>
        <v>7</v>
      </c>
      <c r="P1184" s="95">
        <f>MONTH('RAW DATA'!$J1184)</f>
        <v>8</v>
      </c>
      <c r="Q1184" s="95" t="str">
        <f t="shared" si="107"/>
        <v>ICB</v>
      </c>
      <c r="R1184" s="90" t="str">
        <f t="shared" si="108"/>
        <v>CHINA</v>
      </c>
      <c r="S1184" s="90" t="str">
        <f>IF(OR('RAW DATA'!$D1184="",'RAW DATA'!$C1184='RAW DATA'!$D1184),"NO",IF('RAW DATA'!$C1184&lt;'RAW DATA'!$D1184,"YES","NO"))</f>
        <v>NO</v>
      </c>
      <c r="T1184" s="96" t="str">
        <f>IF('RAW DATA'!$D1184='RAW DATA'!$E1184,"YES","NO")</f>
        <v>NO</v>
      </c>
      <c r="U1184" s="95" t="str">
        <f>IF(('RAW DATA'!$D1184-'RAW DATA'!$M1184)&lt;=5,"YES","NO")</f>
        <v>YES</v>
      </c>
    </row>
    <row r="1185" spans="1:21" x14ac:dyDescent="0.25">
      <c r="A1185" s="77">
        <v>1591</v>
      </c>
      <c r="B1185" s="74">
        <v>5612377552</v>
      </c>
      <c r="C1185" s="76">
        <v>45855</v>
      </c>
      <c r="D1185" s="76">
        <v>45845</v>
      </c>
      <c r="E1185" s="76">
        <v>45855</v>
      </c>
      <c r="F1185" s="74">
        <v>255092353</v>
      </c>
      <c r="G1185" s="82">
        <v>2068</v>
      </c>
      <c r="H1185" s="102" t="s">
        <v>14</v>
      </c>
      <c r="I1185" s="83">
        <v>7730444778</v>
      </c>
      <c r="J1185" s="84">
        <v>45888</v>
      </c>
      <c r="K1185" s="74" t="s">
        <v>15</v>
      </c>
      <c r="L1185" s="74" t="s">
        <v>214</v>
      </c>
      <c r="M1185" s="76">
        <v>45842</v>
      </c>
      <c r="N1185" s="76">
        <v>45875</v>
      </c>
      <c r="O1185" s="73">
        <f t="shared" si="106"/>
        <v>7</v>
      </c>
      <c r="P1185" s="73">
        <f>MONTH('RAW DATA'!$J1185)</f>
        <v>8</v>
      </c>
      <c r="Q1185" s="73" t="str">
        <f t="shared" si="107"/>
        <v>ICB</v>
      </c>
      <c r="R1185" s="74" t="str">
        <f t="shared" si="108"/>
        <v>CHINA</v>
      </c>
      <c r="S1185" s="74" t="str">
        <f>IF(OR('RAW DATA'!$D1185="",'RAW DATA'!$C1185='RAW DATA'!$D1185),"NO",IF('RAW DATA'!$C1185&lt;'RAW DATA'!$D1185,"YES","NO"))</f>
        <v>NO</v>
      </c>
      <c r="T1185" s="75" t="str">
        <f>IF('RAW DATA'!$D1185='RAW DATA'!$E1185,"YES","NO")</f>
        <v>NO</v>
      </c>
      <c r="U1185" s="73" t="str">
        <f>IF(('RAW DATA'!$D1185-'RAW DATA'!$M1185)&lt;=5,"YES","NO")</f>
        <v>YES</v>
      </c>
    </row>
    <row r="1186" spans="1:21" x14ac:dyDescent="0.25">
      <c r="A1186" s="89">
        <v>1591</v>
      </c>
      <c r="B1186" s="90">
        <v>5612377561</v>
      </c>
      <c r="C1186" s="91">
        <v>45855</v>
      </c>
      <c r="D1186" s="91">
        <v>45845</v>
      </c>
      <c r="E1186" s="91">
        <v>45855</v>
      </c>
      <c r="F1186" s="90">
        <v>255092353</v>
      </c>
      <c r="G1186" s="92">
        <v>628</v>
      </c>
      <c r="H1186" s="101" t="s">
        <v>14</v>
      </c>
      <c r="I1186" s="93">
        <v>7730444778</v>
      </c>
      <c r="J1186" s="94">
        <v>45888</v>
      </c>
      <c r="K1186" s="90" t="s">
        <v>15</v>
      </c>
      <c r="L1186" s="90" t="s">
        <v>214</v>
      </c>
      <c r="M1186" s="91">
        <v>45842</v>
      </c>
      <c r="N1186" s="91">
        <v>45875</v>
      </c>
      <c r="O1186" s="95">
        <f t="shared" si="106"/>
        <v>7</v>
      </c>
      <c r="P1186" s="95">
        <f>MONTH('RAW DATA'!$J1186)</f>
        <v>8</v>
      </c>
      <c r="Q1186" s="95" t="str">
        <f t="shared" si="107"/>
        <v>ICB</v>
      </c>
      <c r="R1186" s="90" t="str">
        <f t="shared" si="108"/>
        <v>CHINA</v>
      </c>
      <c r="S1186" s="90" t="str">
        <f>IF(OR('RAW DATA'!$D1186="",'RAW DATA'!$C1186='RAW DATA'!$D1186),"NO",IF('RAW DATA'!$C1186&lt;'RAW DATA'!$D1186,"YES","NO"))</f>
        <v>NO</v>
      </c>
      <c r="T1186" s="96" t="str">
        <f>IF('RAW DATA'!$D1186='RAW DATA'!$E1186,"YES","NO")</f>
        <v>NO</v>
      </c>
      <c r="U1186" s="95" t="str">
        <f>IF(('RAW DATA'!$D1186-'RAW DATA'!$M1186)&lt;=5,"YES","NO")</f>
        <v>YES</v>
      </c>
    </row>
    <row r="1187" spans="1:21" x14ac:dyDescent="0.25">
      <c r="A1187" s="77">
        <v>1591</v>
      </c>
      <c r="B1187" s="74">
        <v>5612377565</v>
      </c>
      <c r="C1187" s="76">
        <v>45855</v>
      </c>
      <c r="D1187" s="76">
        <v>45845</v>
      </c>
      <c r="E1187" s="76">
        <v>45855</v>
      </c>
      <c r="F1187" s="74">
        <v>255092353</v>
      </c>
      <c r="G1187" s="82">
        <v>11305</v>
      </c>
      <c r="H1187" s="102" t="s">
        <v>14</v>
      </c>
      <c r="I1187" s="83">
        <v>7730444778</v>
      </c>
      <c r="J1187" s="84">
        <v>45888</v>
      </c>
      <c r="K1187" s="74" t="s">
        <v>15</v>
      </c>
      <c r="L1187" s="74" t="s">
        <v>214</v>
      </c>
      <c r="M1187" s="76">
        <v>45842</v>
      </c>
      <c r="N1187" s="76">
        <v>45875</v>
      </c>
      <c r="O1187" s="73">
        <f t="shared" si="106"/>
        <v>7</v>
      </c>
      <c r="P1187" s="73">
        <f>MONTH('RAW DATA'!$J1187)</f>
        <v>8</v>
      </c>
      <c r="Q1187" s="73" t="str">
        <f t="shared" si="107"/>
        <v>ICB</v>
      </c>
      <c r="R1187" s="74" t="str">
        <f t="shared" si="108"/>
        <v>CHINA</v>
      </c>
      <c r="S1187" s="74" t="str">
        <f>IF(OR('RAW DATA'!$D1187="",'RAW DATA'!$C1187='RAW DATA'!$D1187),"NO",IF('RAW DATA'!$C1187&lt;'RAW DATA'!$D1187,"YES","NO"))</f>
        <v>NO</v>
      </c>
      <c r="T1187" s="75" t="str">
        <f>IF('RAW DATA'!$D1187='RAW DATA'!$E1187,"YES","NO")</f>
        <v>NO</v>
      </c>
      <c r="U1187" s="73" t="str">
        <f>IF(('RAW DATA'!$D1187-'RAW DATA'!$M1187)&lt;=5,"YES","NO")</f>
        <v>YES</v>
      </c>
    </row>
    <row r="1188" spans="1:21" x14ac:dyDescent="0.25">
      <c r="A1188" s="89">
        <v>1591</v>
      </c>
      <c r="B1188" s="90">
        <v>5612377595</v>
      </c>
      <c r="C1188" s="91">
        <v>45855</v>
      </c>
      <c r="D1188" s="91">
        <v>45845</v>
      </c>
      <c r="E1188" s="91">
        <v>45855</v>
      </c>
      <c r="F1188" s="90">
        <v>254061917</v>
      </c>
      <c r="G1188" s="92">
        <v>14</v>
      </c>
      <c r="H1188" s="101" t="s">
        <v>14</v>
      </c>
      <c r="I1188" s="93">
        <v>7730444778</v>
      </c>
      <c r="J1188" s="94">
        <v>45888</v>
      </c>
      <c r="K1188" s="90" t="s">
        <v>15</v>
      </c>
      <c r="L1188" s="90" t="s">
        <v>214</v>
      </c>
      <c r="M1188" s="91">
        <v>45842</v>
      </c>
      <c r="N1188" s="91">
        <v>45875</v>
      </c>
      <c r="O1188" s="95">
        <f t="shared" si="106"/>
        <v>7</v>
      </c>
      <c r="P1188" s="95">
        <f>MONTH('RAW DATA'!$J1188)</f>
        <v>8</v>
      </c>
      <c r="Q1188" s="95" t="str">
        <f t="shared" si="107"/>
        <v>ICB</v>
      </c>
      <c r="R1188" s="90" t="str">
        <f t="shared" si="108"/>
        <v>CHINA</v>
      </c>
      <c r="S1188" s="90" t="str">
        <f>IF(OR('RAW DATA'!$D1188="",'RAW DATA'!$C1188='RAW DATA'!$D1188),"NO",IF('RAW DATA'!$C1188&lt;'RAW DATA'!$D1188,"YES","NO"))</f>
        <v>NO</v>
      </c>
      <c r="T1188" s="96" t="str">
        <f>IF('RAW DATA'!$D1188='RAW DATA'!$E1188,"YES","NO")</f>
        <v>NO</v>
      </c>
      <c r="U1188" s="95" t="str">
        <f>IF(('RAW DATA'!$D1188-'RAW DATA'!$M1188)&lt;=5,"YES","NO")</f>
        <v>YES</v>
      </c>
    </row>
    <row r="1189" spans="1:21" x14ac:dyDescent="0.25">
      <c r="A1189" s="77">
        <v>1591</v>
      </c>
      <c r="B1189" s="74">
        <v>5612384277</v>
      </c>
      <c r="C1189" s="76">
        <v>45855</v>
      </c>
      <c r="D1189" s="76">
        <v>45848</v>
      </c>
      <c r="E1189" s="76">
        <v>45855</v>
      </c>
      <c r="F1189" s="74">
        <v>255212345</v>
      </c>
      <c r="G1189" s="82">
        <v>2248</v>
      </c>
      <c r="H1189" s="102" t="s">
        <v>14</v>
      </c>
      <c r="I1189" s="83">
        <v>7730444778</v>
      </c>
      <c r="J1189" s="84">
        <v>45888</v>
      </c>
      <c r="K1189" s="74" t="s">
        <v>15</v>
      </c>
      <c r="L1189" s="74" t="s">
        <v>214</v>
      </c>
      <c r="M1189" s="76">
        <v>45835</v>
      </c>
      <c r="N1189" s="76">
        <v>45875</v>
      </c>
      <c r="O1189" s="73">
        <f t="shared" si="106"/>
        <v>7</v>
      </c>
      <c r="P1189" s="73">
        <f>MONTH('RAW DATA'!$J1189)</f>
        <v>8</v>
      </c>
      <c r="Q1189" s="73" t="str">
        <f t="shared" si="107"/>
        <v>ICB</v>
      </c>
      <c r="R1189" s="74" t="str">
        <f t="shared" si="108"/>
        <v>CHINA</v>
      </c>
      <c r="S1189" s="74" t="str">
        <f>IF(OR('RAW DATA'!$D1189="",'RAW DATA'!$C1189='RAW DATA'!$D1189),"NO",IF('RAW DATA'!$C1189&lt;'RAW DATA'!$D1189,"YES","NO"))</f>
        <v>NO</v>
      </c>
      <c r="T1189" s="75" t="str">
        <f>IF('RAW DATA'!$D1189='RAW DATA'!$E1189,"YES","NO")</f>
        <v>NO</v>
      </c>
      <c r="U1189" s="73" t="str">
        <f>IF(('RAW DATA'!$D1189-'RAW DATA'!$M1189)&lt;=5,"YES","NO")</f>
        <v>NO</v>
      </c>
    </row>
    <row r="1190" spans="1:21" x14ac:dyDescent="0.25">
      <c r="A1190" s="89">
        <v>1591</v>
      </c>
      <c r="B1190" s="90">
        <v>5612432702</v>
      </c>
      <c r="C1190" s="91">
        <v>45894</v>
      </c>
      <c r="D1190" s="91">
        <v>45881</v>
      </c>
      <c r="E1190" s="91">
        <v>45894</v>
      </c>
      <c r="F1190" s="90">
        <v>254061917</v>
      </c>
      <c r="G1190" s="92">
        <v>21354</v>
      </c>
      <c r="H1190" s="101" t="s">
        <v>14</v>
      </c>
      <c r="I1190" s="93">
        <v>7730448625</v>
      </c>
      <c r="J1190" s="94">
        <v>45904</v>
      </c>
      <c r="K1190" s="90" t="s">
        <v>15</v>
      </c>
      <c r="L1190" s="90" t="s">
        <v>217</v>
      </c>
      <c r="M1190" s="91">
        <v>45842</v>
      </c>
      <c r="N1190" s="91">
        <v>45875</v>
      </c>
      <c r="O1190" s="95">
        <f t="shared" si="106"/>
        <v>8</v>
      </c>
      <c r="P1190" s="95">
        <f>MONTH('RAW DATA'!$J1190)</f>
        <v>9</v>
      </c>
      <c r="Q1190" s="95" t="str">
        <f t="shared" si="107"/>
        <v>ICB</v>
      </c>
      <c r="R1190" s="90" t="str">
        <f t="shared" si="108"/>
        <v>CHINA</v>
      </c>
      <c r="S1190" s="90" t="str">
        <f>IF(OR('RAW DATA'!$D1190="",'RAW DATA'!$C1190='RAW DATA'!$D1190),"NO",IF('RAW DATA'!$C1190&lt;'RAW DATA'!$D1190,"YES","NO"))</f>
        <v>NO</v>
      </c>
      <c r="T1190" s="96" t="str">
        <f>IF('RAW DATA'!$D1190='RAW DATA'!$E1190,"YES","NO")</f>
        <v>NO</v>
      </c>
      <c r="U1190" s="95" t="str">
        <f>IF(('RAW DATA'!$D1190-'RAW DATA'!$M1190)&lt;=5,"YES","NO")</f>
        <v>NO</v>
      </c>
    </row>
    <row r="1191" spans="1:21" x14ac:dyDescent="0.25">
      <c r="A1191" s="77">
        <v>1591</v>
      </c>
      <c r="B1191" s="74">
        <v>5612440794</v>
      </c>
      <c r="C1191" s="76">
        <v>45894</v>
      </c>
      <c r="D1191" s="76">
        <v>45884</v>
      </c>
      <c r="E1191" s="76">
        <v>45894</v>
      </c>
      <c r="F1191" s="74">
        <v>254061917</v>
      </c>
      <c r="G1191" s="82">
        <v>78</v>
      </c>
      <c r="H1191" s="102" t="s">
        <v>14</v>
      </c>
      <c r="I1191" s="83">
        <v>7730448625</v>
      </c>
      <c r="J1191" s="84">
        <v>45904</v>
      </c>
      <c r="K1191" s="74" t="s">
        <v>15</v>
      </c>
      <c r="L1191" s="74" t="s">
        <v>217</v>
      </c>
      <c r="M1191" s="76">
        <v>45842</v>
      </c>
      <c r="N1191" s="76">
        <v>45875</v>
      </c>
      <c r="O1191" s="73">
        <f t="shared" si="106"/>
        <v>8</v>
      </c>
      <c r="P1191" s="73">
        <f>MONTH('RAW DATA'!$J1191)</f>
        <v>9</v>
      </c>
      <c r="Q1191" s="73" t="str">
        <f t="shared" si="107"/>
        <v>ICB</v>
      </c>
      <c r="R1191" s="74" t="str">
        <f t="shared" si="108"/>
        <v>CHINA</v>
      </c>
      <c r="S1191" s="74" t="str">
        <f>IF(OR('RAW DATA'!$D1191="",'RAW DATA'!$C1191='RAW DATA'!$D1191),"NO",IF('RAW DATA'!$C1191&lt;'RAW DATA'!$D1191,"YES","NO"))</f>
        <v>NO</v>
      </c>
      <c r="T1191" s="75" t="str">
        <f>IF('RAW DATA'!$D1191='RAW DATA'!$E1191,"YES","NO")</f>
        <v>NO</v>
      </c>
      <c r="U1191" s="73" t="str">
        <f>IF(('RAW DATA'!$D1191-'RAW DATA'!$M1191)&lt;=5,"YES","NO")</f>
        <v>NO</v>
      </c>
    </row>
    <row r="1192" spans="1:21" x14ac:dyDescent="0.25">
      <c r="A1192" s="89">
        <v>1591</v>
      </c>
      <c r="B1192" s="90">
        <v>5612440832</v>
      </c>
      <c r="C1192" s="91">
        <v>45894</v>
      </c>
      <c r="D1192" s="91">
        <v>45886</v>
      </c>
      <c r="E1192" s="91">
        <v>45894</v>
      </c>
      <c r="F1192" s="90">
        <v>254061917</v>
      </c>
      <c r="G1192" s="92">
        <v>2793</v>
      </c>
      <c r="H1192" s="101" t="s">
        <v>14</v>
      </c>
      <c r="I1192" s="93">
        <v>7730448625</v>
      </c>
      <c r="J1192" s="94">
        <v>45904</v>
      </c>
      <c r="K1192" s="90" t="s">
        <v>15</v>
      </c>
      <c r="L1192" s="90" t="s">
        <v>217</v>
      </c>
      <c r="M1192" s="91">
        <v>45842</v>
      </c>
      <c r="N1192" s="91">
        <v>45875</v>
      </c>
      <c r="O1192" s="95">
        <f t="shared" si="106"/>
        <v>8</v>
      </c>
      <c r="P1192" s="95">
        <f>MONTH('RAW DATA'!$J1192)</f>
        <v>9</v>
      </c>
      <c r="Q1192" s="95" t="str">
        <f t="shared" si="107"/>
        <v>ICB</v>
      </c>
      <c r="R1192" s="90" t="str">
        <f t="shared" si="108"/>
        <v>CHINA</v>
      </c>
      <c r="S1192" s="90" t="str">
        <f>IF(OR('RAW DATA'!$D1192="",'RAW DATA'!$C1192='RAW DATA'!$D1192),"NO",IF('RAW DATA'!$C1192&lt;'RAW DATA'!$D1192,"YES","NO"))</f>
        <v>NO</v>
      </c>
      <c r="T1192" s="96" t="str">
        <f>IF('RAW DATA'!$D1192='RAW DATA'!$E1192,"YES","NO")</f>
        <v>NO</v>
      </c>
      <c r="U1192" s="95" t="str">
        <f>IF(('RAW DATA'!$D1192-'RAW DATA'!$M1192)&lt;=5,"YES","NO")</f>
        <v>NO</v>
      </c>
    </row>
    <row r="1193" spans="1:21" x14ac:dyDescent="0.25">
      <c r="A1193" s="77">
        <v>1592</v>
      </c>
      <c r="B1193" s="74">
        <v>5775806347</v>
      </c>
      <c r="C1193" s="76">
        <v>45841</v>
      </c>
      <c r="D1193" s="76">
        <v>45841</v>
      </c>
      <c r="E1193" s="76">
        <v>45841</v>
      </c>
      <c r="F1193" s="74">
        <v>254531771</v>
      </c>
      <c r="G1193" s="82">
        <v>32583</v>
      </c>
      <c r="H1193" s="102" t="s">
        <v>14</v>
      </c>
      <c r="I1193" s="83">
        <v>7730444778</v>
      </c>
      <c r="J1193" s="84">
        <v>45888</v>
      </c>
      <c r="K1193" s="74" t="s">
        <v>15</v>
      </c>
      <c r="L1193" s="74" t="s">
        <v>214</v>
      </c>
      <c r="M1193" s="76">
        <v>45840</v>
      </c>
      <c r="N1193" s="76">
        <v>45875</v>
      </c>
      <c r="O1193" s="73">
        <f t="shared" si="106"/>
        <v>7</v>
      </c>
      <c r="P1193" s="73">
        <f>MONTH('RAW DATA'!$J1193)</f>
        <v>8</v>
      </c>
      <c r="Q1193" s="73" t="str">
        <f t="shared" si="107"/>
        <v>ICB</v>
      </c>
      <c r="R1193" s="74" t="str">
        <f t="shared" si="108"/>
        <v>CHINA</v>
      </c>
      <c r="S1193" s="74" t="str">
        <f>IF(OR('RAW DATA'!$D1193="",'RAW DATA'!$C1193='RAW DATA'!$D1193),"NO",IF('RAW DATA'!$C1193&lt;'RAW DATA'!$D1193,"YES","NO"))</f>
        <v>NO</v>
      </c>
      <c r="T1193" s="75" t="str">
        <f>IF('RAW DATA'!$D1193='RAW DATA'!$E1193,"YES","NO")</f>
        <v>YES</v>
      </c>
      <c r="U1193" s="73" t="str">
        <f>IF(('RAW DATA'!$D1193-'RAW DATA'!$M1193)&lt;=5,"YES","NO")</f>
        <v>YES</v>
      </c>
    </row>
    <row r="1194" spans="1:21" x14ac:dyDescent="0.25">
      <c r="A1194" s="89">
        <v>71</v>
      </c>
      <c r="B1194" s="90">
        <v>5283046642</v>
      </c>
      <c r="C1194" s="91">
        <v>45838</v>
      </c>
      <c r="D1194" s="91">
        <v>45835</v>
      </c>
      <c r="E1194" s="91">
        <v>45838</v>
      </c>
      <c r="F1194" s="90">
        <v>253685485</v>
      </c>
      <c r="G1194" s="92">
        <v>2783</v>
      </c>
      <c r="H1194" s="101" t="s">
        <v>14</v>
      </c>
      <c r="I1194" s="93">
        <v>7730444778</v>
      </c>
      <c r="J1194" s="94">
        <v>45888</v>
      </c>
      <c r="K1194" s="90" t="s">
        <v>15</v>
      </c>
      <c r="L1194" s="90" t="s">
        <v>214</v>
      </c>
      <c r="M1194" s="91">
        <v>45832.645833333336</v>
      </c>
      <c r="N1194" s="91">
        <v>45875.25</v>
      </c>
      <c r="O1194" s="95">
        <f t="shared" si="106"/>
        <v>6</v>
      </c>
      <c r="P1194" s="95">
        <f>MONTH('RAW DATA'!$J1194)</f>
        <v>8</v>
      </c>
      <c r="Q1194" s="95" t="str">
        <f t="shared" si="107"/>
        <v>ICB</v>
      </c>
      <c r="R1194" s="90" t="str">
        <f t="shared" si="108"/>
        <v>CHINA</v>
      </c>
      <c r="S1194" s="90" t="str">
        <f>IF(OR('RAW DATA'!$D1194="",'RAW DATA'!$C1194='RAW DATA'!$D1194),"NO",IF('RAW DATA'!$C1194&lt;'RAW DATA'!$D1194,"YES","NO"))</f>
        <v>NO</v>
      </c>
      <c r="T1194" s="96" t="str">
        <f>IF('RAW DATA'!$D1194='RAW DATA'!$E1194,"YES","NO")</f>
        <v>NO</v>
      </c>
      <c r="U1194" s="95" t="str">
        <f>IF(('RAW DATA'!$D1194-'RAW DATA'!$M1194)&lt;=5,"YES","NO")</f>
        <v>YES</v>
      </c>
    </row>
    <row r="1195" spans="1:21" x14ac:dyDescent="0.25">
      <c r="A1195" s="77">
        <v>71</v>
      </c>
      <c r="B1195" s="74">
        <v>5283065998</v>
      </c>
      <c r="C1195" s="76">
        <v>45846</v>
      </c>
      <c r="D1195" s="76">
        <v>45842</v>
      </c>
      <c r="E1195" s="76">
        <v>45846</v>
      </c>
      <c r="F1195" s="74">
        <v>253763956</v>
      </c>
      <c r="G1195" s="82">
        <v>2791</v>
      </c>
      <c r="H1195" s="102" t="s">
        <v>14</v>
      </c>
      <c r="I1195" s="83">
        <v>7730444778</v>
      </c>
      <c r="J1195" s="84">
        <v>45888</v>
      </c>
      <c r="K1195" s="74" t="s">
        <v>15</v>
      </c>
      <c r="L1195" s="74" t="s">
        <v>214</v>
      </c>
      <c r="M1195" s="76">
        <v>45839.645833333336</v>
      </c>
      <c r="N1195" s="76">
        <v>45875.75</v>
      </c>
      <c r="O1195" s="73">
        <f t="shared" si="106"/>
        <v>7</v>
      </c>
      <c r="P1195" s="73">
        <f>MONTH('RAW DATA'!$J1195)</f>
        <v>8</v>
      </c>
      <c r="Q1195" s="73" t="str">
        <f t="shared" si="107"/>
        <v>ICB</v>
      </c>
      <c r="R1195" s="74" t="str">
        <f t="shared" si="108"/>
        <v>CHINA</v>
      </c>
      <c r="S1195" s="74" t="str">
        <f>IF(OR('RAW DATA'!$D1195="",'RAW DATA'!$C1195='RAW DATA'!$D1195),"NO",IF('RAW DATA'!$C1195&lt;'RAW DATA'!$D1195,"YES","NO"))</f>
        <v>NO</v>
      </c>
      <c r="T1195" s="75" t="str">
        <f>IF('RAW DATA'!$D1195='RAW DATA'!$E1195,"YES","NO")</f>
        <v>NO</v>
      </c>
      <c r="U1195" s="73" t="str">
        <f>IF(('RAW DATA'!$D1195-'RAW DATA'!$M1195)&lt;=5,"YES","NO")</f>
        <v>YES</v>
      </c>
    </row>
    <row r="1196" spans="1:21" x14ac:dyDescent="0.25">
      <c r="A1196" s="89">
        <v>71</v>
      </c>
      <c r="B1196" s="90">
        <v>5283066554</v>
      </c>
      <c r="C1196" s="91">
        <v>45846</v>
      </c>
      <c r="D1196" s="91">
        <v>45842</v>
      </c>
      <c r="E1196" s="91">
        <v>45846</v>
      </c>
      <c r="F1196" s="90">
        <v>254481947</v>
      </c>
      <c r="G1196" s="92">
        <v>3609</v>
      </c>
      <c r="H1196" s="101" t="s">
        <v>14</v>
      </c>
      <c r="I1196" s="93">
        <v>7730444778</v>
      </c>
      <c r="J1196" s="94">
        <v>45888</v>
      </c>
      <c r="K1196" s="90" t="s">
        <v>15</v>
      </c>
      <c r="L1196" s="90" t="s">
        <v>214</v>
      </c>
      <c r="M1196" s="91">
        <v>45839.625</v>
      </c>
      <c r="N1196" s="91">
        <v>45875.75</v>
      </c>
      <c r="O1196" s="95">
        <f t="shared" si="106"/>
        <v>7</v>
      </c>
      <c r="P1196" s="95">
        <f>MONTH('RAW DATA'!$J1196)</f>
        <v>8</v>
      </c>
      <c r="Q1196" s="95" t="str">
        <f t="shared" si="107"/>
        <v>ICB</v>
      </c>
      <c r="R1196" s="90" t="str">
        <f t="shared" si="108"/>
        <v>CHINA</v>
      </c>
      <c r="S1196" s="90" t="str">
        <f>IF(OR('RAW DATA'!$D1196="",'RAW DATA'!$C1196='RAW DATA'!$D1196),"NO",IF('RAW DATA'!$C1196&lt;'RAW DATA'!$D1196,"YES","NO"))</f>
        <v>NO</v>
      </c>
      <c r="T1196" s="96" t="str">
        <f>IF('RAW DATA'!$D1196='RAW DATA'!$E1196,"YES","NO")</f>
        <v>NO</v>
      </c>
      <c r="U1196" s="95" t="str">
        <f>IF(('RAW DATA'!$D1196-'RAW DATA'!$M1196)&lt;=5,"YES","NO")</f>
        <v>YES</v>
      </c>
    </row>
    <row r="1197" spans="1:21" x14ac:dyDescent="0.25">
      <c r="A1197" s="77">
        <v>71</v>
      </c>
      <c r="B1197" s="74">
        <v>5283066558</v>
      </c>
      <c r="C1197" s="76">
        <v>45846</v>
      </c>
      <c r="D1197" s="76">
        <v>45842</v>
      </c>
      <c r="E1197" s="76">
        <v>45846</v>
      </c>
      <c r="F1197" s="74">
        <v>253947672</v>
      </c>
      <c r="G1197" s="82">
        <v>9676</v>
      </c>
      <c r="H1197" s="102" t="s">
        <v>14</v>
      </c>
      <c r="I1197" s="83">
        <v>7730444778</v>
      </c>
      <c r="J1197" s="84">
        <v>45888</v>
      </c>
      <c r="K1197" s="74" t="s">
        <v>15</v>
      </c>
      <c r="L1197" s="74" t="s">
        <v>214</v>
      </c>
      <c r="M1197" s="76">
        <v>45839.645833333336</v>
      </c>
      <c r="N1197" s="76">
        <v>45875.75</v>
      </c>
      <c r="O1197" s="73">
        <f t="shared" si="106"/>
        <v>7</v>
      </c>
      <c r="P1197" s="73">
        <f>MONTH('RAW DATA'!$J1197)</f>
        <v>8</v>
      </c>
      <c r="Q1197" s="73" t="str">
        <f t="shared" si="107"/>
        <v>ICB</v>
      </c>
      <c r="R1197" s="74" t="str">
        <f t="shared" si="108"/>
        <v>CHINA</v>
      </c>
      <c r="S1197" s="74" t="str">
        <f>IF(OR('RAW DATA'!$D1197="",'RAW DATA'!$C1197='RAW DATA'!$D1197),"NO",IF('RAW DATA'!$C1197&lt;'RAW DATA'!$D1197,"YES","NO"))</f>
        <v>NO</v>
      </c>
      <c r="T1197" s="75" t="str">
        <f>IF('RAW DATA'!$D1197='RAW DATA'!$E1197,"YES","NO")</f>
        <v>NO</v>
      </c>
      <c r="U1197" s="73" t="str">
        <f>IF(('RAW DATA'!$D1197-'RAW DATA'!$M1197)&lt;=5,"YES","NO")</f>
        <v>YES</v>
      </c>
    </row>
    <row r="1198" spans="1:21" x14ac:dyDescent="0.25">
      <c r="A1198" s="89">
        <v>71</v>
      </c>
      <c r="B1198" s="90">
        <v>5283066560</v>
      </c>
      <c r="C1198" s="91">
        <v>45846</v>
      </c>
      <c r="D1198" s="91">
        <v>45842</v>
      </c>
      <c r="E1198" s="91">
        <v>45846</v>
      </c>
      <c r="F1198" s="90">
        <v>253947672</v>
      </c>
      <c r="G1198" s="92">
        <v>38614</v>
      </c>
      <c r="H1198" s="101" t="s">
        <v>14</v>
      </c>
      <c r="I1198" s="93">
        <v>7730444778</v>
      </c>
      <c r="J1198" s="94">
        <v>45888</v>
      </c>
      <c r="K1198" s="90" t="s">
        <v>15</v>
      </c>
      <c r="L1198" s="90" t="s">
        <v>214</v>
      </c>
      <c r="M1198" s="91">
        <v>45839.645833333336</v>
      </c>
      <c r="N1198" s="91">
        <v>45875.75</v>
      </c>
      <c r="O1198" s="95">
        <f t="shared" si="106"/>
        <v>7</v>
      </c>
      <c r="P1198" s="95">
        <f>MONTH('RAW DATA'!$J1198)</f>
        <v>8</v>
      </c>
      <c r="Q1198" s="95" t="str">
        <f t="shared" si="107"/>
        <v>ICB</v>
      </c>
      <c r="R1198" s="90" t="str">
        <f t="shared" si="108"/>
        <v>CHINA</v>
      </c>
      <c r="S1198" s="90" t="str">
        <f>IF(OR('RAW DATA'!$D1198="",'RAW DATA'!$C1198='RAW DATA'!$D1198),"NO",IF('RAW DATA'!$C1198&lt;'RAW DATA'!$D1198,"YES","NO"))</f>
        <v>NO</v>
      </c>
      <c r="T1198" s="96" t="str">
        <f>IF('RAW DATA'!$D1198='RAW DATA'!$E1198,"YES","NO")</f>
        <v>NO</v>
      </c>
      <c r="U1198" s="95" t="str">
        <f>IF(('RAW DATA'!$D1198-'RAW DATA'!$M1198)&lt;=5,"YES","NO")</f>
        <v>YES</v>
      </c>
    </row>
    <row r="1199" spans="1:21" x14ac:dyDescent="0.25">
      <c r="A1199" s="77">
        <v>71</v>
      </c>
      <c r="B1199" s="74">
        <v>5283066569</v>
      </c>
      <c r="C1199" s="76">
        <v>45846</v>
      </c>
      <c r="D1199" s="76">
        <v>45842</v>
      </c>
      <c r="E1199" s="76">
        <v>45846</v>
      </c>
      <c r="F1199" s="74">
        <v>254481947</v>
      </c>
      <c r="G1199" s="82">
        <v>183</v>
      </c>
      <c r="H1199" s="102" t="s">
        <v>14</v>
      </c>
      <c r="I1199" s="83">
        <v>7730444778</v>
      </c>
      <c r="J1199" s="84">
        <v>45888</v>
      </c>
      <c r="K1199" s="74" t="s">
        <v>15</v>
      </c>
      <c r="L1199" s="74" t="s">
        <v>214</v>
      </c>
      <c r="M1199" s="76">
        <v>45839.625</v>
      </c>
      <c r="N1199" s="76">
        <v>45875.75</v>
      </c>
      <c r="O1199" s="73">
        <f t="shared" si="106"/>
        <v>7</v>
      </c>
      <c r="P1199" s="73">
        <f>MONTH('RAW DATA'!$J1199)</f>
        <v>8</v>
      </c>
      <c r="Q1199" s="73" t="str">
        <f t="shared" si="107"/>
        <v>ICB</v>
      </c>
      <c r="R1199" s="74" t="str">
        <f t="shared" si="108"/>
        <v>CHINA</v>
      </c>
      <c r="S1199" s="74" t="str">
        <f>IF(OR('RAW DATA'!$D1199="",'RAW DATA'!$C1199='RAW DATA'!$D1199),"NO",IF('RAW DATA'!$C1199&lt;'RAW DATA'!$D1199,"YES","NO"))</f>
        <v>NO</v>
      </c>
      <c r="T1199" s="75" t="str">
        <f>IF('RAW DATA'!$D1199='RAW DATA'!$E1199,"YES","NO")</f>
        <v>NO</v>
      </c>
      <c r="U1199" s="73" t="str">
        <f>IF(('RAW DATA'!$D1199-'RAW DATA'!$M1199)&lt;=5,"YES","NO")</f>
        <v>YES</v>
      </c>
    </row>
    <row r="1200" spans="1:21" x14ac:dyDescent="0.25">
      <c r="A1200" s="89">
        <v>1048704</v>
      </c>
      <c r="B1200" s="90" t="s">
        <v>246</v>
      </c>
      <c r="C1200" s="91">
        <v>45929</v>
      </c>
      <c r="D1200" s="91">
        <v>45876</v>
      </c>
      <c r="E1200" s="91" t="s">
        <v>375</v>
      </c>
      <c r="F1200" s="90" t="s">
        <v>247</v>
      </c>
      <c r="G1200" s="92">
        <v>69701</v>
      </c>
      <c r="H1200" s="101" t="s">
        <v>29</v>
      </c>
      <c r="I1200" s="93">
        <v>7730456951</v>
      </c>
      <c r="J1200" s="94">
        <v>45933</v>
      </c>
      <c r="K1200" s="90" t="s">
        <v>15</v>
      </c>
      <c r="L1200" s="90" t="s">
        <v>243</v>
      </c>
      <c r="M1200" s="91">
        <v>45869</v>
      </c>
      <c r="N1200" s="91">
        <v>45877</v>
      </c>
      <c r="O1200" s="95">
        <f t="shared" si="106"/>
        <v>8</v>
      </c>
      <c r="P1200" s="95">
        <f>MONTH('RAW DATA'!$J1200)</f>
        <v>10</v>
      </c>
      <c r="Q1200" s="95" t="str">
        <f t="shared" si="107"/>
        <v>Vendor</v>
      </c>
      <c r="R1200" s="90" t="str">
        <f t="shared" si="108"/>
        <v/>
      </c>
      <c r="S1200" s="90" t="str">
        <f>IF(OR('RAW DATA'!$D1200="",'RAW DATA'!$C1200='RAW DATA'!$D1200),"NO",IF('RAW DATA'!$C1200&lt;'RAW DATA'!$D1200,"YES","NO"))</f>
        <v>NO</v>
      </c>
      <c r="T1200" s="96" t="str">
        <f>IF('RAW DATA'!$D1200='RAW DATA'!$E1200,"YES","NO")</f>
        <v>NO</v>
      </c>
      <c r="U1200" s="95" t="str">
        <f>IF(('RAW DATA'!$D1200-'RAW DATA'!$M1200)&lt;=5,"YES","NO")</f>
        <v>NO</v>
      </c>
    </row>
    <row r="1201" spans="1:21" x14ac:dyDescent="0.25">
      <c r="A1201" s="77">
        <v>515</v>
      </c>
      <c r="B1201" s="74">
        <v>5547786416</v>
      </c>
      <c r="C1201" s="76">
        <v>45855</v>
      </c>
      <c r="D1201" s="76">
        <v>45846</v>
      </c>
      <c r="E1201" s="76">
        <v>45855</v>
      </c>
      <c r="F1201" s="74">
        <v>253954778</v>
      </c>
      <c r="G1201" s="82">
        <v>12695</v>
      </c>
      <c r="H1201" s="102" t="s">
        <v>14</v>
      </c>
      <c r="I1201" s="83">
        <v>7730444778</v>
      </c>
      <c r="J1201" s="84">
        <v>45888</v>
      </c>
      <c r="K1201" s="74" t="s">
        <v>15</v>
      </c>
      <c r="L1201" s="74" t="s">
        <v>214</v>
      </c>
      <c r="M1201" s="76">
        <v>45844</v>
      </c>
      <c r="N1201" s="76">
        <v>45878</v>
      </c>
      <c r="O1201" s="73">
        <f t="shared" ref="O1201:O1262" si="109">IF(D1201="", "", IF(YEAR(D1201)=2024, "", MONTH(D1201)))</f>
        <v>7</v>
      </c>
      <c r="P1201" s="73">
        <f>MONTH('RAW DATA'!$J1201)</f>
        <v>8</v>
      </c>
      <c r="Q1201" s="73" t="str">
        <f t="shared" ref="Q1201:Q1262" si="110">IF(OR(A1201=71,A1201=1595,A1201=1588,A1201=1594,A1201=3547,A1201=1571,A1201=1538,A1201=1570,A1201=1569,A1201=1590,A1201=1591,A1201=1589,A1201=515,A1201=1572,A1201=3546,A1201=1592,A1201=3548,A1201=122,A1201=10171,A1201=40,A1201=35,A1201=95,A1201=381,A1201=136,A1201=375),"ICB","Vendor")</f>
        <v>ICB</v>
      </c>
      <c r="R1201" s="74" t="str">
        <f t="shared" ref="R1201:R1262" si="111">IF(OR(A1201=71,A1201=515,A1201=1592,A1201=1589,A1201=1591,A1201=1571,A1201=1572),"CHINA",IF(A1201=35,"POLAND",
IF(A1201=10171,"VIETNAM",
IF(A1201=381,"TURKEY",
IF(A1201=375,"CAMBODIA",
IF(A1201=40,"AUSTRALIA",""))))))</f>
        <v>CHINA</v>
      </c>
      <c r="S1201" s="74" t="str">
        <f>IF(OR('RAW DATA'!$D1201="",'RAW DATA'!$C1201='RAW DATA'!$D1201),"NO",IF('RAW DATA'!$C1201&lt;'RAW DATA'!$D1201,"YES","NO"))</f>
        <v>NO</v>
      </c>
      <c r="T1201" s="75" t="str">
        <f>IF('RAW DATA'!$D1201='RAW DATA'!$E1201,"YES","NO")</f>
        <v>NO</v>
      </c>
      <c r="U1201" s="73" t="str">
        <f>IF(('RAW DATA'!$D1201-'RAW DATA'!$M1201)&lt;=5,"YES","NO")</f>
        <v>YES</v>
      </c>
    </row>
    <row r="1202" spans="1:21" x14ac:dyDescent="0.25">
      <c r="A1202" s="89">
        <v>515</v>
      </c>
      <c r="B1202" s="90">
        <v>5547786421</v>
      </c>
      <c r="C1202" s="91">
        <v>45855</v>
      </c>
      <c r="D1202" s="91">
        <v>45846</v>
      </c>
      <c r="E1202" s="91">
        <v>45855</v>
      </c>
      <c r="F1202" s="90">
        <v>253954778</v>
      </c>
      <c r="G1202" s="92">
        <v>381</v>
      </c>
      <c r="H1202" s="101" t="s">
        <v>14</v>
      </c>
      <c r="I1202" s="93">
        <v>7730444778</v>
      </c>
      <c r="J1202" s="94">
        <v>45888</v>
      </c>
      <c r="K1202" s="90" t="s">
        <v>15</v>
      </c>
      <c r="L1202" s="90" t="s">
        <v>214</v>
      </c>
      <c r="M1202" s="91">
        <v>45844</v>
      </c>
      <c r="N1202" s="91">
        <v>45878</v>
      </c>
      <c r="O1202" s="95">
        <f t="shared" si="109"/>
        <v>7</v>
      </c>
      <c r="P1202" s="95">
        <f>MONTH('RAW DATA'!$J1202)</f>
        <v>8</v>
      </c>
      <c r="Q1202" s="95" t="str">
        <f t="shared" si="110"/>
        <v>ICB</v>
      </c>
      <c r="R1202" s="90" t="str">
        <f t="shared" si="111"/>
        <v>CHINA</v>
      </c>
      <c r="S1202" s="90" t="str">
        <f>IF(OR('RAW DATA'!$D1202="",'RAW DATA'!$C1202='RAW DATA'!$D1202),"NO",IF('RAW DATA'!$C1202&lt;'RAW DATA'!$D1202,"YES","NO"))</f>
        <v>NO</v>
      </c>
      <c r="T1202" s="96" t="str">
        <f>IF('RAW DATA'!$D1202='RAW DATA'!$E1202,"YES","NO")</f>
        <v>NO</v>
      </c>
      <c r="U1202" s="95" t="str">
        <f>IF(('RAW DATA'!$D1202-'RAW DATA'!$M1202)&lt;=5,"YES","NO")</f>
        <v>YES</v>
      </c>
    </row>
    <row r="1203" spans="1:21" x14ac:dyDescent="0.25">
      <c r="A1203" s="77">
        <v>515</v>
      </c>
      <c r="B1203" s="74">
        <v>5547789206</v>
      </c>
      <c r="C1203" s="76">
        <v>45859</v>
      </c>
      <c r="D1203" s="76">
        <v>45848</v>
      </c>
      <c r="E1203" s="76">
        <v>45859</v>
      </c>
      <c r="F1203" s="74">
        <v>253954778</v>
      </c>
      <c r="G1203" s="82">
        <v>1424</v>
      </c>
      <c r="H1203" s="102" t="s">
        <v>14</v>
      </c>
      <c r="I1203" s="83">
        <v>7730444778</v>
      </c>
      <c r="J1203" s="84">
        <v>45888</v>
      </c>
      <c r="K1203" s="74" t="s">
        <v>15</v>
      </c>
      <c r="L1203" s="74" t="s">
        <v>214</v>
      </c>
      <c r="M1203" s="76">
        <v>45850</v>
      </c>
      <c r="N1203" s="76">
        <v>45878</v>
      </c>
      <c r="O1203" s="73">
        <f t="shared" si="109"/>
        <v>7</v>
      </c>
      <c r="P1203" s="73">
        <f>MONTH('RAW DATA'!$J1203)</f>
        <v>8</v>
      </c>
      <c r="Q1203" s="73" t="str">
        <f t="shared" si="110"/>
        <v>ICB</v>
      </c>
      <c r="R1203" s="74" t="str">
        <f t="shared" si="111"/>
        <v>CHINA</v>
      </c>
      <c r="S1203" s="74" t="str">
        <f>IF(OR('RAW DATA'!$D1203="",'RAW DATA'!$C1203='RAW DATA'!$D1203),"NO",IF('RAW DATA'!$C1203&lt;'RAW DATA'!$D1203,"YES","NO"))</f>
        <v>NO</v>
      </c>
      <c r="T1203" s="75" t="str">
        <f>IF('RAW DATA'!$D1203='RAW DATA'!$E1203,"YES","NO")</f>
        <v>NO</v>
      </c>
      <c r="U1203" s="73" t="str">
        <f>IF(('RAW DATA'!$D1203-'RAW DATA'!$M1203)&lt;=5,"YES","NO")</f>
        <v>YES</v>
      </c>
    </row>
    <row r="1204" spans="1:21" x14ac:dyDescent="0.25">
      <c r="A1204" s="89">
        <v>1591</v>
      </c>
      <c r="B1204" s="90">
        <v>5612375127</v>
      </c>
      <c r="C1204" s="91">
        <v>45855</v>
      </c>
      <c r="D1204" s="91">
        <v>45842</v>
      </c>
      <c r="E1204" s="91">
        <v>45855</v>
      </c>
      <c r="F1204" s="90">
        <v>254400759</v>
      </c>
      <c r="G1204" s="92">
        <v>4583</v>
      </c>
      <c r="H1204" s="101" t="s">
        <v>14</v>
      </c>
      <c r="I1204" s="93">
        <v>7730444778</v>
      </c>
      <c r="J1204" s="94">
        <v>45888</v>
      </c>
      <c r="K1204" s="90" t="s">
        <v>15</v>
      </c>
      <c r="L1204" s="90" t="s">
        <v>214</v>
      </c>
      <c r="M1204" s="91">
        <v>45841</v>
      </c>
      <c r="N1204" s="91">
        <v>45878</v>
      </c>
      <c r="O1204" s="95">
        <f t="shared" si="109"/>
        <v>7</v>
      </c>
      <c r="P1204" s="95">
        <f>MONTH('RAW DATA'!$J1204)</f>
        <v>8</v>
      </c>
      <c r="Q1204" s="95" t="str">
        <f t="shared" si="110"/>
        <v>ICB</v>
      </c>
      <c r="R1204" s="90" t="str">
        <f t="shared" si="111"/>
        <v>CHINA</v>
      </c>
      <c r="S1204" s="90" t="str">
        <f>IF(OR('RAW DATA'!$D1204="",'RAW DATA'!$C1204='RAW DATA'!$D1204),"NO",IF('RAW DATA'!$C1204&lt;'RAW DATA'!$D1204,"YES","NO"))</f>
        <v>NO</v>
      </c>
      <c r="T1204" s="96" t="str">
        <f>IF('RAW DATA'!$D1204='RAW DATA'!$E1204,"YES","NO")</f>
        <v>NO</v>
      </c>
      <c r="U1204" s="95" t="str">
        <f>IF(('RAW DATA'!$D1204-'RAW DATA'!$M1204)&lt;=5,"YES","NO")</f>
        <v>YES</v>
      </c>
    </row>
    <row r="1205" spans="1:21" x14ac:dyDescent="0.25">
      <c r="A1205" s="77">
        <v>1591</v>
      </c>
      <c r="B1205" s="74">
        <v>5612375128</v>
      </c>
      <c r="C1205" s="76">
        <v>45855</v>
      </c>
      <c r="D1205" s="76">
        <v>45842</v>
      </c>
      <c r="E1205" s="76">
        <v>45855</v>
      </c>
      <c r="F1205" s="74">
        <v>254400759</v>
      </c>
      <c r="G1205" s="82">
        <v>255</v>
      </c>
      <c r="H1205" s="102" t="s">
        <v>14</v>
      </c>
      <c r="I1205" s="83">
        <v>7730444778</v>
      </c>
      <c r="J1205" s="84">
        <v>45888</v>
      </c>
      <c r="K1205" s="74" t="s">
        <v>15</v>
      </c>
      <c r="L1205" s="74" t="s">
        <v>214</v>
      </c>
      <c r="M1205" s="76">
        <v>45841</v>
      </c>
      <c r="N1205" s="76">
        <v>45878</v>
      </c>
      <c r="O1205" s="73">
        <f t="shared" si="109"/>
        <v>7</v>
      </c>
      <c r="P1205" s="73">
        <f>MONTH('RAW DATA'!$J1205)</f>
        <v>8</v>
      </c>
      <c r="Q1205" s="73" t="str">
        <f t="shared" si="110"/>
        <v>ICB</v>
      </c>
      <c r="R1205" s="74" t="str">
        <f t="shared" si="111"/>
        <v>CHINA</v>
      </c>
      <c r="S1205" s="74" t="str">
        <f>IF(OR('RAW DATA'!$D1205="",'RAW DATA'!$C1205='RAW DATA'!$D1205),"NO",IF('RAW DATA'!$C1205&lt;'RAW DATA'!$D1205,"YES","NO"))</f>
        <v>NO</v>
      </c>
      <c r="T1205" s="75" t="str">
        <f>IF('RAW DATA'!$D1205='RAW DATA'!$E1205,"YES","NO")</f>
        <v>NO</v>
      </c>
      <c r="U1205" s="73" t="str">
        <f>IF(('RAW DATA'!$D1205-'RAW DATA'!$M1205)&lt;=5,"YES","NO")</f>
        <v>YES</v>
      </c>
    </row>
    <row r="1206" spans="1:21" x14ac:dyDescent="0.25">
      <c r="A1206" s="89">
        <v>1592</v>
      </c>
      <c r="B1206" s="90">
        <v>5775806343</v>
      </c>
      <c r="C1206" s="91">
        <v>45841</v>
      </c>
      <c r="D1206" s="91">
        <v>45841</v>
      </c>
      <c r="E1206" s="91">
        <v>45841</v>
      </c>
      <c r="F1206" s="90">
        <v>255457176</v>
      </c>
      <c r="G1206" s="92">
        <v>223809</v>
      </c>
      <c r="H1206" s="101" t="s">
        <v>14</v>
      </c>
      <c r="I1206" s="93">
        <v>7730444778</v>
      </c>
      <c r="J1206" s="94">
        <v>45888</v>
      </c>
      <c r="K1206" s="90" t="s">
        <v>15</v>
      </c>
      <c r="L1206" s="90" t="s">
        <v>214</v>
      </c>
      <c r="M1206" s="91">
        <v>45840</v>
      </c>
      <c r="N1206" s="91">
        <v>45878</v>
      </c>
      <c r="O1206" s="95">
        <f t="shared" si="109"/>
        <v>7</v>
      </c>
      <c r="P1206" s="95">
        <f>MONTH('RAW DATA'!$J1206)</f>
        <v>8</v>
      </c>
      <c r="Q1206" s="95" t="str">
        <f t="shared" si="110"/>
        <v>ICB</v>
      </c>
      <c r="R1206" s="90" t="str">
        <f t="shared" si="111"/>
        <v>CHINA</v>
      </c>
      <c r="S1206" s="90" t="str">
        <f>IF(OR('RAW DATA'!$D1206="",'RAW DATA'!$C1206='RAW DATA'!$D1206),"NO",IF('RAW DATA'!$C1206&lt;'RAW DATA'!$D1206,"YES","NO"))</f>
        <v>NO</v>
      </c>
      <c r="T1206" s="96" t="str">
        <f>IF('RAW DATA'!$D1206='RAW DATA'!$E1206,"YES","NO")</f>
        <v>YES</v>
      </c>
      <c r="U1206" s="95" t="str">
        <f>IF(('RAW DATA'!$D1206-'RAW DATA'!$M1206)&lt;=5,"YES","NO")</f>
        <v>YES</v>
      </c>
    </row>
    <row r="1207" spans="1:21" x14ac:dyDescent="0.25">
      <c r="A1207" s="77">
        <v>71</v>
      </c>
      <c r="B1207" s="74">
        <v>5283293635</v>
      </c>
      <c r="C1207" s="76">
        <v>45944</v>
      </c>
      <c r="D1207" s="76">
        <v>45944</v>
      </c>
      <c r="E1207" s="76">
        <v>45944</v>
      </c>
      <c r="F1207" s="74">
        <v>255644063</v>
      </c>
      <c r="G1207" s="82">
        <v>7478</v>
      </c>
      <c r="H1207" s="102" t="s">
        <v>14</v>
      </c>
      <c r="I1207" s="83">
        <v>7730464636</v>
      </c>
      <c r="J1207" s="84">
        <v>45965</v>
      </c>
      <c r="K1207" s="74" t="s">
        <v>15</v>
      </c>
      <c r="L1207" s="74" t="s">
        <v>253</v>
      </c>
      <c r="M1207" s="76">
        <v>45851.625</v>
      </c>
      <c r="N1207" s="76">
        <v>45878.625</v>
      </c>
      <c r="O1207" s="73">
        <f t="shared" si="109"/>
        <v>10</v>
      </c>
      <c r="P1207" s="73">
        <f>MONTH('RAW DATA'!$J1207)</f>
        <v>11</v>
      </c>
      <c r="Q1207" s="73" t="str">
        <f t="shared" si="110"/>
        <v>ICB</v>
      </c>
      <c r="R1207" s="74" t="str">
        <f t="shared" si="111"/>
        <v>CHINA</v>
      </c>
      <c r="S1207" s="74" t="str">
        <f>IF(OR('RAW DATA'!$D1207="",'RAW DATA'!$C1207='RAW DATA'!$D1207),"NO",IF('RAW DATA'!$C1207&lt;'RAW DATA'!$D1207,"YES","NO"))</f>
        <v>NO</v>
      </c>
      <c r="T1207" s="75" t="str">
        <f>IF('RAW DATA'!$D1207='RAW DATA'!$E1207,"YES","NO")</f>
        <v>YES</v>
      </c>
      <c r="U1207" s="73" t="str">
        <f>IF(('RAW DATA'!$D1207-'RAW DATA'!$M1207)&lt;=5,"YES","NO")</f>
        <v>NO</v>
      </c>
    </row>
    <row r="1208" spans="1:21" x14ac:dyDescent="0.25">
      <c r="A1208" s="89">
        <v>71</v>
      </c>
      <c r="B1208" s="90">
        <v>5283067149</v>
      </c>
      <c r="C1208" s="91">
        <v>45846</v>
      </c>
      <c r="D1208" s="91">
        <v>45842</v>
      </c>
      <c r="E1208" s="91">
        <v>45846</v>
      </c>
      <c r="F1208" s="90">
        <v>254105224</v>
      </c>
      <c r="G1208" s="92">
        <v>2371</v>
      </c>
      <c r="H1208" s="101" t="s">
        <v>14</v>
      </c>
      <c r="I1208" s="93">
        <v>7730444778</v>
      </c>
      <c r="J1208" s="94">
        <v>45888</v>
      </c>
      <c r="K1208" s="90" t="s">
        <v>15</v>
      </c>
      <c r="L1208" s="90" t="s">
        <v>214</v>
      </c>
      <c r="M1208" s="91">
        <v>45842.625</v>
      </c>
      <c r="N1208" s="91">
        <v>45878.875</v>
      </c>
      <c r="O1208" s="95">
        <f t="shared" si="109"/>
        <v>7</v>
      </c>
      <c r="P1208" s="95">
        <f>MONTH('RAW DATA'!$J1208)</f>
        <v>8</v>
      </c>
      <c r="Q1208" s="95" t="str">
        <f t="shared" si="110"/>
        <v>ICB</v>
      </c>
      <c r="R1208" s="90" t="str">
        <f t="shared" si="111"/>
        <v>CHINA</v>
      </c>
      <c r="S1208" s="90" t="str">
        <f>IF(OR('RAW DATA'!$D1208="",'RAW DATA'!$C1208='RAW DATA'!$D1208),"NO",IF('RAW DATA'!$C1208&lt;'RAW DATA'!$D1208,"YES","NO"))</f>
        <v>NO</v>
      </c>
      <c r="T1208" s="96" t="str">
        <f>IF('RAW DATA'!$D1208='RAW DATA'!$E1208,"YES","NO")</f>
        <v>NO</v>
      </c>
      <c r="U1208" s="95" t="str">
        <f>IF(('RAW DATA'!$D1208-'RAW DATA'!$M1208)&lt;=5,"YES","NO")</f>
        <v>YES</v>
      </c>
    </row>
    <row r="1209" spans="1:21" x14ac:dyDescent="0.25">
      <c r="A1209" s="77">
        <v>10171</v>
      </c>
      <c r="B1209" s="74">
        <v>5481804350</v>
      </c>
      <c r="C1209" s="76">
        <v>45859</v>
      </c>
      <c r="D1209" s="76">
        <v>45887</v>
      </c>
      <c r="E1209" s="76">
        <v>45980</v>
      </c>
      <c r="F1209" s="74">
        <v>255605290</v>
      </c>
      <c r="G1209" s="82">
        <v>154569</v>
      </c>
      <c r="H1209" s="102" t="s">
        <v>14</v>
      </c>
      <c r="I1209" s="83">
        <v>7730472788</v>
      </c>
      <c r="J1209" s="84">
        <v>46000</v>
      </c>
      <c r="K1209" s="74" t="s">
        <v>15</v>
      </c>
      <c r="L1209" s="74" t="s">
        <v>287</v>
      </c>
      <c r="M1209" s="76">
        <v>45857</v>
      </c>
      <c r="N1209" s="76">
        <v>45879</v>
      </c>
      <c r="O1209" s="73">
        <f t="shared" si="109"/>
        <v>8</v>
      </c>
      <c r="P1209" s="73">
        <f>MONTH('RAW DATA'!$J1209)</f>
        <v>12</v>
      </c>
      <c r="Q1209" s="73" t="str">
        <f t="shared" si="110"/>
        <v>ICB</v>
      </c>
      <c r="R1209" s="74" t="str">
        <f t="shared" si="111"/>
        <v>VIETNAM</v>
      </c>
      <c r="S1209" s="74" t="str">
        <f>IF(OR('RAW DATA'!$D1209="",'RAW DATA'!$C1209='RAW DATA'!$D1209),"NO",IF('RAW DATA'!$C1209&lt;'RAW DATA'!$D1209,"YES","NO"))</f>
        <v>YES</v>
      </c>
      <c r="T1209" s="75" t="str">
        <f>IF('RAW DATA'!$D1209='RAW DATA'!$E1209,"YES","NO")</f>
        <v>NO</v>
      </c>
      <c r="U1209" s="73" t="str">
        <f>IF(('RAW DATA'!$D1209-'RAW DATA'!$M1209)&lt;=5,"YES","NO")</f>
        <v>NO</v>
      </c>
    </row>
    <row r="1210" spans="1:21" x14ac:dyDescent="0.25">
      <c r="A1210" s="89">
        <v>10171</v>
      </c>
      <c r="B1210" s="90">
        <v>5481750675</v>
      </c>
      <c r="C1210" s="91">
        <v>45852</v>
      </c>
      <c r="D1210" s="91">
        <v>45859</v>
      </c>
      <c r="E1210" s="91">
        <v>45859</v>
      </c>
      <c r="F1210" s="90">
        <v>254775515</v>
      </c>
      <c r="G1210" s="92">
        <v>5250</v>
      </c>
      <c r="H1210" s="101" t="s">
        <v>14</v>
      </c>
      <c r="I1210" s="93">
        <v>7730444778</v>
      </c>
      <c r="J1210" s="94">
        <v>45888</v>
      </c>
      <c r="K1210" s="90" t="s">
        <v>15</v>
      </c>
      <c r="L1210" s="90" t="s">
        <v>214</v>
      </c>
      <c r="M1210" s="91">
        <v>45852</v>
      </c>
      <c r="N1210" s="91">
        <v>45882</v>
      </c>
      <c r="O1210" s="95">
        <f t="shared" si="109"/>
        <v>7</v>
      </c>
      <c r="P1210" s="95">
        <f>MONTH('RAW DATA'!$J1210)</f>
        <v>8</v>
      </c>
      <c r="Q1210" s="95" t="str">
        <f t="shared" si="110"/>
        <v>ICB</v>
      </c>
      <c r="R1210" s="90" t="str">
        <f t="shared" si="111"/>
        <v>VIETNAM</v>
      </c>
      <c r="S1210" s="90" t="str">
        <f>IF(OR('RAW DATA'!$D1210="",'RAW DATA'!$C1210='RAW DATA'!$D1210),"NO",IF('RAW DATA'!$C1210&lt;'RAW DATA'!$D1210,"YES","NO"))</f>
        <v>YES</v>
      </c>
      <c r="T1210" s="96" t="str">
        <f>IF('RAW DATA'!$D1210='RAW DATA'!$E1210,"YES","NO")</f>
        <v>YES</v>
      </c>
      <c r="U1210" s="95" t="str">
        <f>IF(('RAW DATA'!$D1210-'RAW DATA'!$M1210)&lt;=5,"YES","NO")</f>
        <v>NO</v>
      </c>
    </row>
    <row r="1211" spans="1:21" x14ac:dyDescent="0.25">
      <c r="A1211" s="77">
        <v>515</v>
      </c>
      <c r="B1211" s="74">
        <v>5547801013</v>
      </c>
      <c r="C1211" s="76">
        <v>45859</v>
      </c>
      <c r="D1211" s="76">
        <v>45853</v>
      </c>
      <c r="E1211" s="76">
        <v>45859</v>
      </c>
      <c r="F1211" s="74">
        <v>254967382</v>
      </c>
      <c r="G1211" s="82">
        <v>1778</v>
      </c>
      <c r="H1211" s="102" t="s">
        <v>14</v>
      </c>
      <c r="I1211" s="83">
        <v>7730444778</v>
      </c>
      <c r="J1211" s="84">
        <v>45888</v>
      </c>
      <c r="K1211" s="74" t="s">
        <v>15</v>
      </c>
      <c r="L1211" s="74" t="s">
        <v>214</v>
      </c>
      <c r="M1211" s="76">
        <v>45850</v>
      </c>
      <c r="N1211" s="76">
        <v>45882</v>
      </c>
      <c r="O1211" s="73">
        <f t="shared" si="109"/>
        <v>7</v>
      </c>
      <c r="P1211" s="73">
        <f>MONTH('RAW DATA'!$J1211)</f>
        <v>8</v>
      </c>
      <c r="Q1211" s="73" t="str">
        <f t="shared" si="110"/>
        <v>ICB</v>
      </c>
      <c r="R1211" s="74" t="str">
        <f t="shared" si="111"/>
        <v>CHINA</v>
      </c>
      <c r="S1211" s="74" t="str">
        <f>IF(OR('RAW DATA'!$D1211="",'RAW DATA'!$C1211='RAW DATA'!$D1211),"NO",IF('RAW DATA'!$C1211&lt;'RAW DATA'!$D1211,"YES","NO"))</f>
        <v>NO</v>
      </c>
      <c r="T1211" s="75" t="str">
        <f>IF('RAW DATA'!$D1211='RAW DATA'!$E1211,"YES","NO")</f>
        <v>NO</v>
      </c>
      <c r="U1211" s="73" t="str">
        <f>IF(('RAW DATA'!$D1211-'RAW DATA'!$M1211)&lt;=5,"YES","NO")</f>
        <v>YES</v>
      </c>
    </row>
    <row r="1212" spans="1:21" x14ac:dyDescent="0.25">
      <c r="A1212" s="89">
        <v>515</v>
      </c>
      <c r="B1212" s="90">
        <v>5547801014</v>
      </c>
      <c r="C1212" s="91">
        <v>45859</v>
      </c>
      <c r="D1212" s="91">
        <v>45853</v>
      </c>
      <c r="E1212" s="91">
        <v>45859</v>
      </c>
      <c r="F1212" s="90">
        <v>254967382</v>
      </c>
      <c r="G1212" s="92">
        <v>726</v>
      </c>
      <c r="H1212" s="101" t="s">
        <v>14</v>
      </c>
      <c r="I1212" s="93">
        <v>7730444778</v>
      </c>
      <c r="J1212" s="94">
        <v>45888</v>
      </c>
      <c r="K1212" s="90" t="s">
        <v>15</v>
      </c>
      <c r="L1212" s="90" t="s">
        <v>214</v>
      </c>
      <c r="M1212" s="91">
        <v>45850</v>
      </c>
      <c r="N1212" s="91">
        <v>45882</v>
      </c>
      <c r="O1212" s="95">
        <f t="shared" si="109"/>
        <v>7</v>
      </c>
      <c r="P1212" s="95">
        <f>MONTH('RAW DATA'!$J1212)</f>
        <v>8</v>
      </c>
      <c r="Q1212" s="95" t="str">
        <f t="shared" si="110"/>
        <v>ICB</v>
      </c>
      <c r="R1212" s="90" t="str">
        <f t="shared" si="111"/>
        <v>CHINA</v>
      </c>
      <c r="S1212" s="90" t="str">
        <f>IF(OR('RAW DATA'!$D1212="",'RAW DATA'!$C1212='RAW DATA'!$D1212),"NO",IF('RAW DATA'!$C1212&lt;'RAW DATA'!$D1212,"YES","NO"))</f>
        <v>NO</v>
      </c>
      <c r="T1212" s="96" t="str">
        <f>IF('RAW DATA'!$D1212='RAW DATA'!$E1212,"YES","NO")</f>
        <v>NO</v>
      </c>
      <c r="U1212" s="95" t="str">
        <f>IF(('RAW DATA'!$D1212-'RAW DATA'!$M1212)&lt;=5,"YES","NO")</f>
        <v>YES</v>
      </c>
    </row>
    <row r="1213" spans="1:21" x14ac:dyDescent="0.25">
      <c r="A1213" s="77">
        <v>515</v>
      </c>
      <c r="B1213" s="74">
        <v>5547801015</v>
      </c>
      <c r="C1213" s="76">
        <v>45859</v>
      </c>
      <c r="D1213" s="76">
        <v>45853</v>
      </c>
      <c r="E1213" s="76">
        <v>45859</v>
      </c>
      <c r="F1213" s="74">
        <v>254967382</v>
      </c>
      <c r="G1213" s="82">
        <v>2032</v>
      </c>
      <c r="H1213" s="102" t="s">
        <v>14</v>
      </c>
      <c r="I1213" s="83">
        <v>7730444778</v>
      </c>
      <c r="J1213" s="84">
        <v>45888</v>
      </c>
      <c r="K1213" s="74" t="s">
        <v>15</v>
      </c>
      <c r="L1213" s="74" t="s">
        <v>214</v>
      </c>
      <c r="M1213" s="76">
        <v>45850</v>
      </c>
      <c r="N1213" s="76">
        <v>45882</v>
      </c>
      <c r="O1213" s="73">
        <f t="shared" si="109"/>
        <v>7</v>
      </c>
      <c r="P1213" s="73">
        <f>MONTH('RAW DATA'!$J1213)</f>
        <v>8</v>
      </c>
      <c r="Q1213" s="73" t="str">
        <f t="shared" si="110"/>
        <v>ICB</v>
      </c>
      <c r="R1213" s="74" t="str">
        <f t="shared" si="111"/>
        <v>CHINA</v>
      </c>
      <c r="S1213" s="74" t="str">
        <f>IF(OR('RAW DATA'!$D1213="",'RAW DATA'!$C1213='RAW DATA'!$D1213),"NO",IF('RAW DATA'!$C1213&lt;'RAW DATA'!$D1213,"YES","NO"))</f>
        <v>NO</v>
      </c>
      <c r="T1213" s="75" t="str">
        <f>IF('RAW DATA'!$D1213='RAW DATA'!$E1213,"YES","NO")</f>
        <v>NO</v>
      </c>
      <c r="U1213" s="73" t="str">
        <f>IF(('RAW DATA'!$D1213-'RAW DATA'!$M1213)&lt;=5,"YES","NO")</f>
        <v>YES</v>
      </c>
    </row>
    <row r="1214" spans="1:21" x14ac:dyDescent="0.25">
      <c r="A1214" s="89">
        <v>515</v>
      </c>
      <c r="B1214" s="90">
        <v>5547801016</v>
      </c>
      <c r="C1214" s="91">
        <v>45859</v>
      </c>
      <c r="D1214" s="91">
        <v>45853</v>
      </c>
      <c r="E1214" s="91">
        <v>45859</v>
      </c>
      <c r="F1214" s="90">
        <v>254967382</v>
      </c>
      <c r="G1214" s="92">
        <v>2521</v>
      </c>
      <c r="H1214" s="101" t="s">
        <v>14</v>
      </c>
      <c r="I1214" s="93">
        <v>7730444778</v>
      </c>
      <c r="J1214" s="94">
        <v>45888</v>
      </c>
      <c r="K1214" s="90" t="s">
        <v>15</v>
      </c>
      <c r="L1214" s="90" t="s">
        <v>214</v>
      </c>
      <c r="M1214" s="91">
        <v>45850</v>
      </c>
      <c r="N1214" s="91">
        <v>45882</v>
      </c>
      <c r="O1214" s="95">
        <f t="shared" si="109"/>
        <v>7</v>
      </c>
      <c r="P1214" s="95">
        <f>MONTH('RAW DATA'!$J1214)</f>
        <v>8</v>
      </c>
      <c r="Q1214" s="95" t="str">
        <f t="shared" si="110"/>
        <v>ICB</v>
      </c>
      <c r="R1214" s="90" t="str">
        <f t="shared" si="111"/>
        <v>CHINA</v>
      </c>
      <c r="S1214" s="90" t="str">
        <f>IF(OR('RAW DATA'!$D1214="",'RAW DATA'!$C1214='RAW DATA'!$D1214),"NO",IF('RAW DATA'!$C1214&lt;'RAW DATA'!$D1214,"YES","NO"))</f>
        <v>NO</v>
      </c>
      <c r="T1214" s="96" t="str">
        <f>IF('RAW DATA'!$D1214='RAW DATA'!$E1214,"YES","NO")</f>
        <v>NO</v>
      </c>
      <c r="U1214" s="95" t="str">
        <f>IF(('RAW DATA'!$D1214-'RAW DATA'!$M1214)&lt;=5,"YES","NO")</f>
        <v>YES</v>
      </c>
    </row>
    <row r="1215" spans="1:21" x14ac:dyDescent="0.25">
      <c r="A1215" s="77">
        <v>515</v>
      </c>
      <c r="B1215" s="74">
        <v>5547801019</v>
      </c>
      <c r="C1215" s="76">
        <v>45859</v>
      </c>
      <c r="D1215" s="76">
        <v>45853</v>
      </c>
      <c r="E1215" s="76">
        <v>45859</v>
      </c>
      <c r="F1215" s="74">
        <v>254967382</v>
      </c>
      <c r="G1215" s="82">
        <v>20955</v>
      </c>
      <c r="H1215" s="102" t="s">
        <v>14</v>
      </c>
      <c r="I1215" s="83">
        <v>7730444778</v>
      </c>
      <c r="J1215" s="84">
        <v>45888</v>
      </c>
      <c r="K1215" s="74" t="s">
        <v>15</v>
      </c>
      <c r="L1215" s="74" t="s">
        <v>214</v>
      </c>
      <c r="M1215" s="76">
        <v>45850</v>
      </c>
      <c r="N1215" s="76">
        <v>45882</v>
      </c>
      <c r="O1215" s="73">
        <f t="shared" si="109"/>
        <v>7</v>
      </c>
      <c r="P1215" s="73">
        <f>MONTH('RAW DATA'!$J1215)</f>
        <v>8</v>
      </c>
      <c r="Q1215" s="73" t="str">
        <f t="shared" si="110"/>
        <v>ICB</v>
      </c>
      <c r="R1215" s="74" t="str">
        <f t="shared" si="111"/>
        <v>CHINA</v>
      </c>
      <c r="S1215" s="74" t="str">
        <f>IF(OR('RAW DATA'!$D1215="",'RAW DATA'!$C1215='RAW DATA'!$D1215),"NO",IF('RAW DATA'!$C1215&lt;'RAW DATA'!$D1215,"YES","NO"))</f>
        <v>NO</v>
      </c>
      <c r="T1215" s="75" t="str">
        <f>IF('RAW DATA'!$D1215='RAW DATA'!$E1215,"YES","NO")</f>
        <v>NO</v>
      </c>
      <c r="U1215" s="73" t="str">
        <f>IF(('RAW DATA'!$D1215-'RAW DATA'!$M1215)&lt;=5,"YES","NO")</f>
        <v>YES</v>
      </c>
    </row>
    <row r="1216" spans="1:21" x14ac:dyDescent="0.25">
      <c r="A1216" s="89">
        <v>515</v>
      </c>
      <c r="B1216" s="90">
        <v>5547801020</v>
      </c>
      <c r="C1216" s="91">
        <v>45859</v>
      </c>
      <c r="D1216" s="91">
        <v>45853</v>
      </c>
      <c r="E1216" s="91">
        <v>45859</v>
      </c>
      <c r="F1216" s="90">
        <v>254967382</v>
      </c>
      <c r="G1216" s="92">
        <v>1687</v>
      </c>
      <c r="H1216" s="101" t="s">
        <v>14</v>
      </c>
      <c r="I1216" s="93">
        <v>7730444778</v>
      </c>
      <c r="J1216" s="94">
        <v>45888</v>
      </c>
      <c r="K1216" s="90" t="s">
        <v>15</v>
      </c>
      <c r="L1216" s="90" t="s">
        <v>214</v>
      </c>
      <c r="M1216" s="91">
        <v>45850</v>
      </c>
      <c r="N1216" s="91">
        <v>45882</v>
      </c>
      <c r="O1216" s="95">
        <f t="shared" si="109"/>
        <v>7</v>
      </c>
      <c r="P1216" s="95">
        <f>MONTH('RAW DATA'!$J1216)</f>
        <v>8</v>
      </c>
      <c r="Q1216" s="95" t="str">
        <f t="shared" si="110"/>
        <v>ICB</v>
      </c>
      <c r="R1216" s="90" t="str">
        <f t="shared" si="111"/>
        <v>CHINA</v>
      </c>
      <c r="S1216" s="90" t="str">
        <f>IF(OR('RAW DATA'!$D1216="",'RAW DATA'!$C1216='RAW DATA'!$D1216),"NO",IF('RAW DATA'!$C1216&lt;'RAW DATA'!$D1216,"YES","NO"))</f>
        <v>NO</v>
      </c>
      <c r="T1216" s="96" t="str">
        <f>IF('RAW DATA'!$D1216='RAW DATA'!$E1216,"YES","NO")</f>
        <v>NO</v>
      </c>
      <c r="U1216" s="95" t="str">
        <f>IF(('RAW DATA'!$D1216-'RAW DATA'!$M1216)&lt;=5,"YES","NO")</f>
        <v>YES</v>
      </c>
    </row>
    <row r="1217" spans="1:21" x14ac:dyDescent="0.25">
      <c r="A1217" s="77">
        <v>515</v>
      </c>
      <c r="B1217" s="74">
        <v>5547801021</v>
      </c>
      <c r="C1217" s="76">
        <v>45859</v>
      </c>
      <c r="D1217" s="76">
        <v>45853</v>
      </c>
      <c r="E1217" s="76">
        <v>45859</v>
      </c>
      <c r="F1217" s="74">
        <v>254967382</v>
      </c>
      <c r="G1217" s="82">
        <v>1001</v>
      </c>
      <c r="H1217" s="102" t="s">
        <v>14</v>
      </c>
      <c r="I1217" s="83">
        <v>7730444778</v>
      </c>
      <c r="J1217" s="84">
        <v>45888</v>
      </c>
      <c r="K1217" s="74" t="s">
        <v>15</v>
      </c>
      <c r="L1217" s="74" t="s">
        <v>214</v>
      </c>
      <c r="M1217" s="76">
        <v>45850</v>
      </c>
      <c r="N1217" s="76">
        <v>45882</v>
      </c>
      <c r="O1217" s="73">
        <f t="shared" si="109"/>
        <v>7</v>
      </c>
      <c r="P1217" s="73">
        <f>MONTH('RAW DATA'!$J1217)</f>
        <v>8</v>
      </c>
      <c r="Q1217" s="73" t="str">
        <f t="shared" si="110"/>
        <v>ICB</v>
      </c>
      <c r="R1217" s="74" t="str">
        <f t="shared" si="111"/>
        <v>CHINA</v>
      </c>
      <c r="S1217" s="74" t="str">
        <f>IF(OR('RAW DATA'!$D1217="",'RAW DATA'!$C1217='RAW DATA'!$D1217),"NO",IF('RAW DATA'!$C1217&lt;'RAW DATA'!$D1217,"YES","NO"))</f>
        <v>NO</v>
      </c>
      <c r="T1217" s="75" t="str">
        <f>IF('RAW DATA'!$D1217='RAW DATA'!$E1217,"YES","NO")</f>
        <v>NO</v>
      </c>
      <c r="U1217" s="73" t="str">
        <f>IF(('RAW DATA'!$D1217-'RAW DATA'!$M1217)&lt;=5,"YES","NO")</f>
        <v>YES</v>
      </c>
    </row>
    <row r="1218" spans="1:21" x14ac:dyDescent="0.25">
      <c r="A1218" s="89">
        <v>515</v>
      </c>
      <c r="B1218" s="90">
        <v>5547801022</v>
      </c>
      <c r="C1218" s="91">
        <v>45859</v>
      </c>
      <c r="D1218" s="91">
        <v>45853</v>
      </c>
      <c r="E1218" s="91">
        <v>45859</v>
      </c>
      <c r="F1218" s="90">
        <v>254967382</v>
      </c>
      <c r="G1218" s="92">
        <v>14817</v>
      </c>
      <c r="H1218" s="101" t="s">
        <v>14</v>
      </c>
      <c r="I1218" s="93">
        <v>7730444778</v>
      </c>
      <c r="J1218" s="94">
        <v>45888</v>
      </c>
      <c r="K1218" s="90" t="s">
        <v>15</v>
      </c>
      <c r="L1218" s="90" t="s">
        <v>214</v>
      </c>
      <c r="M1218" s="91">
        <v>45850</v>
      </c>
      <c r="N1218" s="91">
        <v>45882</v>
      </c>
      <c r="O1218" s="95">
        <f t="shared" si="109"/>
        <v>7</v>
      </c>
      <c r="P1218" s="95">
        <f>MONTH('RAW DATA'!$J1218)</f>
        <v>8</v>
      </c>
      <c r="Q1218" s="95" t="str">
        <f t="shared" si="110"/>
        <v>ICB</v>
      </c>
      <c r="R1218" s="90" t="str">
        <f t="shared" si="111"/>
        <v>CHINA</v>
      </c>
      <c r="S1218" s="90" t="str">
        <f>IF(OR('RAW DATA'!$D1218="",'RAW DATA'!$C1218='RAW DATA'!$D1218),"NO",IF('RAW DATA'!$C1218&lt;'RAW DATA'!$D1218,"YES","NO"))</f>
        <v>NO</v>
      </c>
      <c r="T1218" s="96" t="str">
        <f>IF('RAW DATA'!$D1218='RAW DATA'!$E1218,"YES","NO")</f>
        <v>NO</v>
      </c>
      <c r="U1218" s="95" t="str">
        <f>IF(('RAW DATA'!$D1218-'RAW DATA'!$M1218)&lt;=5,"YES","NO")</f>
        <v>YES</v>
      </c>
    </row>
    <row r="1219" spans="1:21" x14ac:dyDescent="0.25">
      <c r="A1219" s="77">
        <v>515</v>
      </c>
      <c r="B1219" s="74">
        <v>5547801039</v>
      </c>
      <c r="C1219" s="76">
        <v>45859</v>
      </c>
      <c r="D1219" s="76">
        <v>45853</v>
      </c>
      <c r="E1219" s="76">
        <v>45859</v>
      </c>
      <c r="F1219" s="74">
        <v>254967382</v>
      </c>
      <c r="G1219" s="82">
        <v>6618</v>
      </c>
      <c r="H1219" s="102" t="s">
        <v>14</v>
      </c>
      <c r="I1219" s="83">
        <v>7730444778</v>
      </c>
      <c r="J1219" s="84">
        <v>45888</v>
      </c>
      <c r="K1219" s="74" t="s">
        <v>15</v>
      </c>
      <c r="L1219" s="74" t="s">
        <v>214</v>
      </c>
      <c r="M1219" s="76">
        <v>45850</v>
      </c>
      <c r="N1219" s="76">
        <v>45882</v>
      </c>
      <c r="O1219" s="73">
        <f t="shared" si="109"/>
        <v>7</v>
      </c>
      <c r="P1219" s="73">
        <f>MONTH('RAW DATA'!$J1219)</f>
        <v>8</v>
      </c>
      <c r="Q1219" s="73" t="str">
        <f t="shared" si="110"/>
        <v>ICB</v>
      </c>
      <c r="R1219" s="74" t="str">
        <f t="shared" si="111"/>
        <v>CHINA</v>
      </c>
      <c r="S1219" s="74" t="str">
        <f>IF(OR('RAW DATA'!$D1219="",'RAW DATA'!$C1219='RAW DATA'!$D1219),"NO",IF('RAW DATA'!$C1219&lt;'RAW DATA'!$D1219,"YES","NO"))</f>
        <v>NO</v>
      </c>
      <c r="T1219" s="75" t="str">
        <f>IF('RAW DATA'!$D1219='RAW DATA'!$E1219,"YES","NO")</f>
        <v>NO</v>
      </c>
      <c r="U1219" s="73" t="str">
        <f>IF(('RAW DATA'!$D1219-'RAW DATA'!$M1219)&lt;=5,"YES","NO")</f>
        <v>YES</v>
      </c>
    </row>
    <row r="1220" spans="1:21" x14ac:dyDescent="0.25">
      <c r="A1220" s="89">
        <v>1591</v>
      </c>
      <c r="B1220" s="90">
        <v>5612377544</v>
      </c>
      <c r="C1220" s="91">
        <v>45855</v>
      </c>
      <c r="D1220" s="91">
        <v>45845</v>
      </c>
      <c r="E1220" s="91">
        <v>45855</v>
      </c>
      <c r="F1220" s="90">
        <v>255577304</v>
      </c>
      <c r="G1220" s="92">
        <v>22035</v>
      </c>
      <c r="H1220" s="101" t="s">
        <v>14</v>
      </c>
      <c r="I1220" s="93">
        <v>7730444778</v>
      </c>
      <c r="J1220" s="94">
        <v>45888</v>
      </c>
      <c r="K1220" s="90" t="s">
        <v>15</v>
      </c>
      <c r="L1220" s="90" t="s">
        <v>214</v>
      </c>
      <c r="M1220" s="91">
        <v>45842</v>
      </c>
      <c r="N1220" s="91">
        <v>45882</v>
      </c>
      <c r="O1220" s="95">
        <f t="shared" si="109"/>
        <v>7</v>
      </c>
      <c r="P1220" s="95">
        <f>MONTH('RAW DATA'!$J1220)</f>
        <v>8</v>
      </c>
      <c r="Q1220" s="95" t="str">
        <f t="shared" si="110"/>
        <v>ICB</v>
      </c>
      <c r="R1220" s="90" t="str">
        <f t="shared" si="111"/>
        <v>CHINA</v>
      </c>
      <c r="S1220" s="90" t="str">
        <f>IF(OR('RAW DATA'!$D1220="",'RAW DATA'!$C1220='RAW DATA'!$D1220),"NO",IF('RAW DATA'!$C1220&lt;'RAW DATA'!$D1220,"YES","NO"))</f>
        <v>NO</v>
      </c>
      <c r="T1220" s="96" t="str">
        <f>IF('RAW DATA'!$D1220='RAW DATA'!$E1220,"YES","NO")</f>
        <v>NO</v>
      </c>
      <c r="U1220" s="95" t="str">
        <f>IF(('RAW DATA'!$D1220-'RAW DATA'!$M1220)&lt;=5,"YES","NO")</f>
        <v>YES</v>
      </c>
    </row>
    <row r="1221" spans="1:21" x14ac:dyDescent="0.25">
      <c r="A1221" s="77">
        <v>1591</v>
      </c>
      <c r="B1221" s="74">
        <v>5612377569</v>
      </c>
      <c r="C1221" s="76">
        <v>45855</v>
      </c>
      <c r="D1221" s="76">
        <v>45845</v>
      </c>
      <c r="E1221" s="76">
        <v>45855</v>
      </c>
      <c r="F1221" s="74">
        <v>255577304</v>
      </c>
      <c r="G1221" s="82">
        <v>1396</v>
      </c>
      <c r="H1221" s="102" t="s">
        <v>14</v>
      </c>
      <c r="I1221" s="83">
        <v>7730444778</v>
      </c>
      <c r="J1221" s="84">
        <v>45888</v>
      </c>
      <c r="K1221" s="74" t="s">
        <v>15</v>
      </c>
      <c r="L1221" s="74" t="s">
        <v>214</v>
      </c>
      <c r="M1221" s="76">
        <v>45842</v>
      </c>
      <c r="N1221" s="76">
        <v>45882</v>
      </c>
      <c r="O1221" s="73">
        <f t="shared" si="109"/>
        <v>7</v>
      </c>
      <c r="P1221" s="73">
        <f>MONTH('RAW DATA'!$J1221)</f>
        <v>8</v>
      </c>
      <c r="Q1221" s="73" t="str">
        <f t="shared" si="110"/>
        <v>ICB</v>
      </c>
      <c r="R1221" s="74" t="str">
        <f t="shared" si="111"/>
        <v>CHINA</v>
      </c>
      <c r="S1221" s="74" t="str">
        <f>IF(OR('RAW DATA'!$D1221="",'RAW DATA'!$C1221='RAW DATA'!$D1221),"NO",IF('RAW DATA'!$C1221&lt;'RAW DATA'!$D1221,"YES","NO"))</f>
        <v>NO</v>
      </c>
      <c r="T1221" s="75" t="str">
        <f>IF('RAW DATA'!$D1221='RAW DATA'!$E1221,"YES","NO")</f>
        <v>NO</v>
      </c>
      <c r="U1221" s="73" t="str">
        <f>IF(('RAW DATA'!$D1221-'RAW DATA'!$M1221)&lt;=5,"YES","NO")</f>
        <v>YES</v>
      </c>
    </row>
    <row r="1222" spans="1:21" x14ac:dyDescent="0.25">
      <c r="A1222" s="89">
        <v>1591</v>
      </c>
      <c r="B1222" s="90">
        <v>5612389294</v>
      </c>
      <c r="C1222" s="91">
        <v>45859</v>
      </c>
      <c r="D1222" s="91">
        <v>45852</v>
      </c>
      <c r="E1222" s="91">
        <v>45859</v>
      </c>
      <c r="F1222" s="90">
        <v>255092559</v>
      </c>
      <c r="G1222" s="92">
        <v>7932</v>
      </c>
      <c r="H1222" s="101" t="s">
        <v>14</v>
      </c>
      <c r="I1222" s="93">
        <v>7730444778</v>
      </c>
      <c r="J1222" s="94">
        <v>45888</v>
      </c>
      <c r="K1222" s="90" t="s">
        <v>15</v>
      </c>
      <c r="L1222" s="90" t="s">
        <v>214</v>
      </c>
      <c r="M1222" s="91">
        <v>45849</v>
      </c>
      <c r="N1222" s="91">
        <v>45882</v>
      </c>
      <c r="O1222" s="95">
        <f t="shared" si="109"/>
        <v>7</v>
      </c>
      <c r="P1222" s="95">
        <f>MONTH('RAW DATA'!$J1222)</f>
        <v>8</v>
      </c>
      <c r="Q1222" s="95" t="str">
        <f t="shared" si="110"/>
        <v>ICB</v>
      </c>
      <c r="R1222" s="90" t="str">
        <f t="shared" si="111"/>
        <v>CHINA</v>
      </c>
      <c r="S1222" s="90" t="str">
        <f>IF(OR('RAW DATA'!$D1222="",'RAW DATA'!$C1222='RAW DATA'!$D1222),"NO",IF('RAW DATA'!$C1222&lt;'RAW DATA'!$D1222,"YES","NO"))</f>
        <v>NO</v>
      </c>
      <c r="T1222" s="96" t="str">
        <f>IF('RAW DATA'!$D1222='RAW DATA'!$E1222,"YES","NO")</f>
        <v>NO</v>
      </c>
      <c r="U1222" s="95" t="str">
        <f>IF(('RAW DATA'!$D1222-'RAW DATA'!$M1222)&lt;=5,"YES","NO")</f>
        <v>YES</v>
      </c>
    </row>
    <row r="1223" spans="1:21" x14ac:dyDescent="0.25">
      <c r="A1223" s="77">
        <v>1591</v>
      </c>
      <c r="B1223" s="74">
        <v>5612389295</v>
      </c>
      <c r="C1223" s="76">
        <v>45859</v>
      </c>
      <c r="D1223" s="76">
        <v>45852</v>
      </c>
      <c r="E1223" s="76">
        <v>45859</v>
      </c>
      <c r="F1223" s="74">
        <v>255092559</v>
      </c>
      <c r="G1223" s="82">
        <v>1893</v>
      </c>
      <c r="H1223" s="102" t="s">
        <v>14</v>
      </c>
      <c r="I1223" s="83">
        <v>7730444778</v>
      </c>
      <c r="J1223" s="84">
        <v>45888</v>
      </c>
      <c r="K1223" s="74" t="s">
        <v>15</v>
      </c>
      <c r="L1223" s="74" t="s">
        <v>214</v>
      </c>
      <c r="M1223" s="76">
        <v>45849</v>
      </c>
      <c r="N1223" s="76">
        <v>45882</v>
      </c>
      <c r="O1223" s="73">
        <f t="shared" si="109"/>
        <v>7</v>
      </c>
      <c r="P1223" s="73">
        <f>MONTH('RAW DATA'!$J1223)</f>
        <v>8</v>
      </c>
      <c r="Q1223" s="73" t="str">
        <f t="shared" si="110"/>
        <v>ICB</v>
      </c>
      <c r="R1223" s="74" t="str">
        <f t="shared" si="111"/>
        <v>CHINA</v>
      </c>
      <c r="S1223" s="74" t="str">
        <f>IF(OR('RAW DATA'!$D1223="",'RAW DATA'!$C1223='RAW DATA'!$D1223),"NO",IF('RAW DATA'!$C1223&lt;'RAW DATA'!$D1223,"YES","NO"))</f>
        <v>NO</v>
      </c>
      <c r="T1223" s="75" t="str">
        <f>IF('RAW DATA'!$D1223='RAW DATA'!$E1223,"YES","NO")</f>
        <v>NO</v>
      </c>
      <c r="U1223" s="73" t="str">
        <f>IF(('RAW DATA'!$D1223-'RAW DATA'!$M1223)&lt;=5,"YES","NO")</f>
        <v>YES</v>
      </c>
    </row>
    <row r="1224" spans="1:21" x14ac:dyDescent="0.25">
      <c r="A1224" s="89">
        <v>1591</v>
      </c>
      <c r="B1224" s="90">
        <v>5612389296</v>
      </c>
      <c r="C1224" s="91">
        <v>45859</v>
      </c>
      <c r="D1224" s="91">
        <v>45852</v>
      </c>
      <c r="E1224" s="91">
        <v>45859</v>
      </c>
      <c r="F1224" s="90">
        <v>255092559</v>
      </c>
      <c r="G1224" s="92">
        <v>18942</v>
      </c>
      <c r="H1224" s="101" t="s">
        <v>14</v>
      </c>
      <c r="I1224" s="93">
        <v>7730444778</v>
      </c>
      <c r="J1224" s="94">
        <v>45888</v>
      </c>
      <c r="K1224" s="90" t="s">
        <v>15</v>
      </c>
      <c r="L1224" s="90" t="s">
        <v>214</v>
      </c>
      <c r="M1224" s="91">
        <v>45849</v>
      </c>
      <c r="N1224" s="91">
        <v>45882</v>
      </c>
      <c r="O1224" s="95">
        <f t="shared" si="109"/>
        <v>7</v>
      </c>
      <c r="P1224" s="95">
        <f>MONTH('RAW DATA'!$J1224)</f>
        <v>8</v>
      </c>
      <c r="Q1224" s="95" t="str">
        <f t="shared" si="110"/>
        <v>ICB</v>
      </c>
      <c r="R1224" s="90" t="str">
        <f t="shared" si="111"/>
        <v>CHINA</v>
      </c>
      <c r="S1224" s="90" t="str">
        <f>IF(OR('RAW DATA'!$D1224="",'RAW DATA'!$C1224='RAW DATA'!$D1224),"NO",IF('RAW DATA'!$C1224&lt;'RAW DATA'!$D1224,"YES","NO"))</f>
        <v>NO</v>
      </c>
      <c r="T1224" s="96" t="str">
        <f>IF('RAW DATA'!$D1224='RAW DATA'!$E1224,"YES","NO")</f>
        <v>NO</v>
      </c>
      <c r="U1224" s="95" t="str">
        <f>IF(('RAW DATA'!$D1224-'RAW DATA'!$M1224)&lt;=5,"YES","NO")</f>
        <v>YES</v>
      </c>
    </row>
    <row r="1225" spans="1:21" x14ac:dyDescent="0.25">
      <c r="A1225" s="77">
        <v>1591</v>
      </c>
      <c r="B1225" s="74">
        <v>5612389312</v>
      </c>
      <c r="C1225" s="76">
        <v>45859</v>
      </c>
      <c r="D1225" s="76">
        <v>45852</v>
      </c>
      <c r="E1225" s="76">
        <v>45859</v>
      </c>
      <c r="F1225" s="74">
        <v>255092559</v>
      </c>
      <c r="G1225" s="82">
        <v>21231</v>
      </c>
      <c r="H1225" s="102" t="s">
        <v>14</v>
      </c>
      <c r="I1225" s="83">
        <v>7730444778</v>
      </c>
      <c r="J1225" s="84">
        <v>45888</v>
      </c>
      <c r="K1225" s="74" t="s">
        <v>15</v>
      </c>
      <c r="L1225" s="74" t="s">
        <v>214</v>
      </c>
      <c r="M1225" s="76">
        <v>45849</v>
      </c>
      <c r="N1225" s="76">
        <v>45882</v>
      </c>
      <c r="O1225" s="73">
        <f t="shared" si="109"/>
        <v>7</v>
      </c>
      <c r="P1225" s="73">
        <f>MONTH('RAW DATA'!$J1225)</f>
        <v>8</v>
      </c>
      <c r="Q1225" s="73" t="str">
        <f t="shared" si="110"/>
        <v>ICB</v>
      </c>
      <c r="R1225" s="74" t="str">
        <f t="shared" si="111"/>
        <v>CHINA</v>
      </c>
      <c r="S1225" s="74" t="str">
        <f>IF(OR('RAW DATA'!$D1225="",'RAW DATA'!$C1225='RAW DATA'!$D1225),"NO",IF('RAW DATA'!$C1225&lt;'RAW DATA'!$D1225,"YES","NO"))</f>
        <v>NO</v>
      </c>
      <c r="T1225" s="75" t="str">
        <f>IF('RAW DATA'!$D1225='RAW DATA'!$E1225,"YES","NO")</f>
        <v>NO</v>
      </c>
      <c r="U1225" s="73" t="str">
        <f>IF(('RAW DATA'!$D1225-'RAW DATA'!$M1225)&lt;=5,"YES","NO")</f>
        <v>YES</v>
      </c>
    </row>
    <row r="1226" spans="1:21" x14ac:dyDescent="0.25">
      <c r="A1226" s="89">
        <v>1591</v>
      </c>
      <c r="B1226" s="90">
        <v>5612389321</v>
      </c>
      <c r="C1226" s="91">
        <v>45859</v>
      </c>
      <c r="D1226" s="91">
        <v>45852</v>
      </c>
      <c r="E1226" s="91">
        <v>45859</v>
      </c>
      <c r="F1226" s="90">
        <v>255092559</v>
      </c>
      <c r="G1226" s="92">
        <v>2787</v>
      </c>
      <c r="H1226" s="101" t="s">
        <v>14</v>
      </c>
      <c r="I1226" s="93">
        <v>7730444778</v>
      </c>
      <c r="J1226" s="94">
        <v>45888</v>
      </c>
      <c r="K1226" s="90" t="s">
        <v>15</v>
      </c>
      <c r="L1226" s="90" t="s">
        <v>214</v>
      </c>
      <c r="M1226" s="91">
        <v>45849</v>
      </c>
      <c r="N1226" s="91">
        <v>45882</v>
      </c>
      <c r="O1226" s="95">
        <f t="shared" si="109"/>
        <v>7</v>
      </c>
      <c r="P1226" s="95">
        <f>MONTH('RAW DATA'!$J1226)</f>
        <v>8</v>
      </c>
      <c r="Q1226" s="95" t="str">
        <f t="shared" si="110"/>
        <v>ICB</v>
      </c>
      <c r="R1226" s="90" t="str">
        <f t="shared" si="111"/>
        <v>CHINA</v>
      </c>
      <c r="S1226" s="90" t="str">
        <f>IF(OR('RAW DATA'!$D1226="",'RAW DATA'!$C1226='RAW DATA'!$D1226),"NO",IF('RAW DATA'!$C1226&lt;'RAW DATA'!$D1226,"YES","NO"))</f>
        <v>NO</v>
      </c>
      <c r="T1226" s="96" t="str">
        <f>IF('RAW DATA'!$D1226='RAW DATA'!$E1226,"YES","NO")</f>
        <v>NO</v>
      </c>
      <c r="U1226" s="95" t="str">
        <f>IF(('RAW DATA'!$D1226-'RAW DATA'!$M1226)&lt;=5,"YES","NO")</f>
        <v>YES</v>
      </c>
    </row>
    <row r="1227" spans="1:21" x14ac:dyDescent="0.25">
      <c r="A1227" s="77">
        <v>1591</v>
      </c>
      <c r="B1227" s="74">
        <v>5612391410</v>
      </c>
      <c r="C1227" s="76">
        <v>45859</v>
      </c>
      <c r="D1227" s="76">
        <v>45854</v>
      </c>
      <c r="E1227" s="76">
        <v>45859</v>
      </c>
      <c r="F1227" s="74">
        <v>254982572</v>
      </c>
      <c r="G1227" s="82">
        <v>819</v>
      </c>
      <c r="H1227" s="102" t="s">
        <v>14</v>
      </c>
      <c r="I1227" s="83">
        <v>7730444778</v>
      </c>
      <c r="J1227" s="84">
        <v>45888</v>
      </c>
      <c r="K1227" s="74" t="s">
        <v>15</v>
      </c>
      <c r="L1227" s="74" t="s">
        <v>214</v>
      </c>
      <c r="M1227" s="76">
        <v>45849</v>
      </c>
      <c r="N1227" s="76">
        <v>45882</v>
      </c>
      <c r="O1227" s="73">
        <f t="shared" si="109"/>
        <v>7</v>
      </c>
      <c r="P1227" s="73">
        <f>MONTH('RAW DATA'!$J1227)</f>
        <v>8</v>
      </c>
      <c r="Q1227" s="73" t="str">
        <f t="shared" si="110"/>
        <v>ICB</v>
      </c>
      <c r="R1227" s="74" t="str">
        <f t="shared" si="111"/>
        <v>CHINA</v>
      </c>
      <c r="S1227" s="74" t="str">
        <f>IF(OR('RAW DATA'!$D1227="",'RAW DATA'!$C1227='RAW DATA'!$D1227),"NO",IF('RAW DATA'!$C1227&lt;'RAW DATA'!$D1227,"YES","NO"))</f>
        <v>NO</v>
      </c>
      <c r="T1227" s="75" t="str">
        <f>IF('RAW DATA'!$D1227='RAW DATA'!$E1227,"YES","NO")</f>
        <v>NO</v>
      </c>
      <c r="U1227" s="73" t="str">
        <f>IF(('RAW DATA'!$D1227-'RAW DATA'!$M1227)&lt;=5,"YES","NO")</f>
        <v>YES</v>
      </c>
    </row>
    <row r="1228" spans="1:21" x14ac:dyDescent="0.25">
      <c r="A1228" s="89">
        <v>1591</v>
      </c>
      <c r="B1228" s="90">
        <v>5612395313</v>
      </c>
      <c r="C1228" s="91">
        <v>45863</v>
      </c>
      <c r="D1228" s="91">
        <v>45855</v>
      </c>
      <c r="E1228" s="91">
        <v>45863</v>
      </c>
      <c r="F1228" s="90">
        <v>254982572</v>
      </c>
      <c r="G1228" s="92">
        <v>1393</v>
      </c>
      <c r="H1228" s="101" t="s">
        <v>14</v>
      </c>
      <c r="I1228" s="93">
        <v>7730444778</v>
      </c>
      <c r="J1228" s="94">
        <v>45888</v>
      </c>
      <c r="K1228" s="90" t="s">
        <v>15</v>
      </c>
      <c r="L1228" s="90" t="s">
        <v>214</v>
      </c>
      <c r="M1228" s="91">
        <v>45849</v>
      </c>
      <c r="N1228" s="91">
        <v>45882</v>
      </c>
      <c r="O1228" s="95">
        <f t="shared" si="109"/>
        <v>7</v>
      </c>
      <c r="P1228" s="95">
        <f>MONTH('RAW DATA'!$J1228)</f>
        <v>8</v>
      </c>
      <c r="Q1228" s="95" t="str">
        <f t="shared" si="110"/>
        <v>ICB</v>
      </c>
      <c r="R1228" s="90" t="str">
        <f t="shared" si="111"/>
        <v>CHINA</v>
      </c>
      <c r="S1228" s="90" t="str">
        <f>IF(OR('RAW DATA'!$D1228="",'RAW DATA'!$C1228='RAW DATA'!$D1228),"NO",IF('RAW DATA'!$C1228&lt;'RAW DATA'!$D1228,"YES","NO"))</f>
        <v>NO</v>
      </c>
      <c r="T1228" s="96" t="str">
        <f>IF('RAW DATA'!$D1228='RAW DATA'!$E1228,"YES","NO")</f>
        <v>NO</v>
      </c>
      <c r="U1228" s="95" t="str">
        <f>IF(('RAW DATA'!$D1228-'RAW DATA'!$M1228)&lt;=5,"YES","NO")</f>
        <v>NO</v>
      </c>
    </row>
    <row r="1229" spans="1:21" x14ac:dyDescent="0.25">
      <c r="A1229" s="77">
        <v>71</v>
      </c>
      <c r="B1229" s="74">
        <v>5283066564</v>
      </c>
      <c r="C1229" s="76">
        <v>45846</v>
      </c>
      <c r="D1229" s="76">
        <v>45842</v>
      </c>
      <c r="E1229" s="76">
        <v>45846</v>
      </c>
      <c r="F1229" s="74">
        <v>254449032</v>
      </c>
      <c r="G1229" s="82">
        <v>40442</v>
      </c>
      <c r="H1229" s="102" t="s">
        <v>14</v>
      </c>
      <c r="I1229" s="83">
        <v>7730444778</v>
      </c>
      <c r="J1229" s="84">
        <v>45888</v>
      </c>
      <c r="K1229" s="74" t="s">
        <v>15</v>
      </c>
      <c r="L1229" s="74" t="s">
        <v>214</v>
      </c>
      <c r="M1229" s="76">
        <v>45839.479166666664</v>
      </c>
      <c r="N1229" s="76">
        <v>45882.25</v>
      </c>
      <c r="O1229" s="73">
        <f t="shared" si="109"/>
        <v>7</v>
      </c>
      <c r="P1229" s="73">
        <f>MONTH('RAW DATA'!$J1229)</f>
        <v>8</v>
      </c>
      <c r="Q1229" s="73" t="str">
        <f t="shared" si="110"/>
        <v>ICB</v>
      </c>
      <c r="R1229" s="74" t="str">
        <f t="shared" si="111"/>
        <v>CHINA</v>
      </c>
      <c r="S1229" s="74" t="str">
        <f>IF(OR('RAW DATA'!$D1229="",'RAW DATA'!$C1229='RAW DATA'!$D1229),"NO",IF('RAW DATA'!$C1229&lt;'RAW DATA'!$D1229,"YES","NO"))</f>
        <v>NO</v>
      </c>
      <c r="T1229" s="75" t="str">
        <f>IF('RAW DATA'!$D1229='RAW DATA'!$E1229,"YES","NO")</f>
        <v>NO</v>
      </c>
      <c r="U1229" s="73" t="str">
        <f>IF(('RAW DATA'!$D1229-'RAW DATA'!$M1229)&lt;=5,"YES","NO")</f>
        <v>YES</v>
      </c>
    </row>
    <row r="1230" spans="1:21" x14ac:dyDescent="0.25">
      <c r="A1230" s="89">
        <v>71</v>
      </c>
      <c r="B1230" s="90">
        <v>5283083003</v>
      </c>
      <c r="C1230" s="91">
        <v>45852</v>
      </c>
      <c r="D1230" s="91">
        <v>45849</v>
      </c>
      <c r="E1230" s="91">
        <v>45852</v>
      </c>
      <c r="F1230" s="90">
        <v>254102958</v>
      </c>
      <c r="G1230" s="92">
        <v>7528</v>
      </c>
      <c r="H1230" s="101" t="s">
        <v>14</v>
      </c>
      <c r="I1230" s="93">
        <v>7730444778</v>
      </c>
      <c r="J1230" s="94">
        <v>45888</v>
      </c>
      <c r="K1230" s="90" t="s">
        <v>15</v>
      </c>
      <c r="L1230" s="90" t="s">
        <v>214</v>
      </c>
      <c r="M1230" s="91">
        <v>45846.625</v>
      </c>
      <c r="N1230" s="91">
        <v>45882.75</v>
      </c>
      <c r="O1230" s="95">
        <f t="shared" si="109"/>
        <v>7</v>
      </c>
      <c r="P1230" s="95">
        <f>MONTH('RAW DATA'!$J1230)</f>
        <v>8</v>
      </c>
      <c r="Q1230" s="95" t="str">
        <f t="shared" si="110"/>
        <v>ICB</v>
      </c>
      <c r="R1230" s="90" t="str">
        <f t="shared" si="111"/>
        <v>CHINA</v>
      </c>
      <c r="S1230" s="90" t="str">
        <f>IF(OR('RAW DATA'!$D1230="",'RAW DATA'!$C1230='RAW DATA'!$D1230),"NO",IF('RAW DATA'!$C1230&lt;'RAW DATA'!$D1230,"YES","NO"))</f>
        <v>NO</v>
      </c>
      <c r="T1230" s="96" t="str">
        <f>IF('RAW DATA'!$D1230='RAW DATA'!$E1230,"YES","NO")</f>
        <v>NO</v>
      </c>
      <c r="U1230" s="95" t="str">
        <f>IF(('RAW DATA'!$D1230-'RAW DATA'!$M1230)&lt;=5,"YES","NO")</f>
        <v>YES</v>
      </c>
    </row>
    <row r="1231" spans="1:21" x14ac:dyDescent="0.25">
      <c r="A1231" s="77">
        <v>71</v>
      </c>
      <c r="B1231" s="74">
        <v>5283083039</v>
      </c>
      <c r="C1231" s="76">
        <v>45852</v>
      </c>
      <c r="D1231" s="76">
        <v>45849</v>
      </c>
      <c r="E1231" s="76">
        <v>45852</v>
      </c>
      <c r="F1231" s="74">
        <v>254102958</v>
      </c>
      <c r="G1231" s="82">
        <v>36236</v>
      </c>
      <c r="H1231" s="102" t="s">
        <v>14</v>
      </c>
      <c r="I1231" s="83">
        <v>7730444778</v>
      </c>
      <c r="J1231" s="84">
        <v>45888</v>
      </c>
      <c r="K1231" s="74" t="s">
        <v>15</v>
      </c>
      <c r="L1231" s="74" t="s">
        <v>214</v>
      </c>
      <c r="M1231" s="76">
        <v>45846.625</v>
      </c>
      <c r="N1231" s="76">
        <v>45882.75</v>
      </c>
      <c r="O1231" s="73">
        <f t="shared" si="109"/>
        <v>7</v>
      </c>
      <c r="P1231" s="73">
        <f>MONTH('RAW DATA'!$J1231)</f>
        <v>8</v>
      </c>
      <c r="Q1231" s="73" t="str">
        <f t="shared" si="110"/>
        <v>ICB</v>
      </c>
      <c r="R1231" s="74" t="str">
        <f t="shared" si="111"/>
        <v>CHINA</v>
      </c>
      <c r="S1231" s="74" t="str">
        <f>IF(OR('RAW DATA'!$D1231="",'RAW DATA'!$C1231='RAW DATA'!$D1231),"NO",IF('RAW DATA'!$C1231&lt;'RAW DATA'!$D1231,"YES","NO"))</f>
        <v>NO</v>
      </c>
      <c r="T1231" s="75" t="str">
        <f>IF('RAW DATA'!$D1231='RAW DATA'!$E1231,"YES","NO")</f>
        <v>NO</v>
      </c>
      <c r="U1231" s="73" t="str">
        <f>IF(('RAW DATA'!$D1231-'RAW DATA'!$M1231)&lt;=5,"YES","NO")</f>
        <v>YES</v>
      </c>
    </row>
    <row r="1232" spans="1:21" x14ac:dyDescent="0.25">
      <c r="A1232" s="89">
        <v>71</v>
      </c>
      <c r="B1232" s="90">
        <v>5283083310</v>
      </c>
      <c r="C1232" s="91">
        <v>45852</v>
      </c>
      <c r="D1232" s="91">
        <v>45849</v>
      </c>
      <c r="E1232" s="91">
        <v>45852</v>
      </c>
      <c r="F1232" s="90">
        <v>253916851</v>
      </c>
      <c r="G1232" s="92">
        <v>2633</v>
      </c>
      <c r="H1232" s="101" t="s">
        <v>14</v>
      </c>
      <c r="I1232" s="93">
        <v>7730444778</v>
      </c>
      <c r="J1232" s="94">
        <v>45888</v>
      </c>
      <c r="K1232" s="90" t="s">
        <v>15</v>
      </c>
      <c r="L1232" s="90" t="s">
        <v>214</v>
      </c>
      <c r="M1232" s="91">
        <v>45846.625</v>
      </c>
      <c r="N1232" s="91">
        <v>45882.75</v>
      </c>
      <c r="O1232" s="95">
        <f t="shared" si="109"/>
        <v>7</v>
      </c>
      <c r="P1232" s="95">
        <f>MONTH('RAW DATA'!$J1232)</f>
        <v>8</v>
      </c>
      <c r="Q1232" s="95" t="str">
        <f t="shared" si="110"/>
        <v>ICB</v>
      </c>
      <c r="R1232" s="90" t="str">
        <f t="shared" si="111"/>
        <v>CHINA</v>
      </c>
      <c r="S1232" s="90" t="str">
        <f>IF(OR('RAW DATA'!$D1232="",'RAW DATA'!$C1232='RAW DATA'!$D1232),"NO",IF('RAW DATA'!$C1232&lt;'RAW DATA'!$D1232,"YES","NO"))</f>
        <v>NO</v>
      </c>
      <c r="T1232" s="96" t="str">
        <f>IF('RAW DATA'!$D1232='RAW DATA'!$E1232,"YES","NO")</f>
        <v>NO</v>
      </c>
      <c r="U1232" s="95" t="str">
        <f>IF(('RAW DATA'!$D1232-'RAW DATA'!$M1232)&lt;=5,"YES","NO")</f>
        <v>YES</v>
      </c>
    </row>
    <row r="1233" spans="1:21" x14ac:dyDescent="0.25">
      <c r="A1233" s="77">
        <v>71</v>
      </c>
      <c r="B1233" s="74">
        <v>5283091865</v>
      </c>
      <c r="C1233" s="76">
        <v>45859</v>
      </c>
      <c r="D1233" s="76">
        <v>45854</v>
      </c>
      <c r="E1233" s="76">
        <v>45859</v>
      </c>
      <c r="F1233" s="74">
        <v>253916851</v>
      </c>
      <c r="G1233" s="82">
        <v>1816</v>
      </c>
      <c r="H1233" s="102" t="s">
        <v>14</v>
      </c>
      <c r="I1233" s="83">
        <v>7730444778</v>
      </c>
      <c r="J1233" s="84">
        <v>45888</v>
      </c>
      <c r="K1233" s="74" t="s">
        <v>15</v>
      </c>
      <c r="L1233" s="74" t="s">
        <v>214</v>
      </c>
      <c r="M1233" s="76">
        <v>45846.625</v>
      </c>
      <c r="N1233" s="76">
        <v>45882.75</v>
      </c>
      <c r="O1233" s="73">
        <f t="shared" si="109"/>
        <v>7</v>
      </c>
      <c r="P1233" s="73">
        <f>MONTH('RAW DATA'!$J1233)</f>
        <v>8</v>
      </c>
      <c r="Q1233" s="73" t="str">
        <f t="shared" si="110"/>
        <v>ICB</v>
      </c>
      <c r="R1233" s="74" t="str">
        <f t="shared" si="111"/>
        <v>CHINA</v>
      </c>
      <c r="S1233" s="74" t="str">
        <f>IF(OR('RAW DATA'!$D1233="",'RAW DATA'!$C1233='RAW DATA'!$D1233),"NO",IF('RAW DATA'!$C1233&lt;'RAW DATA'!$D1233,"YES","NO"))</f>
        <v>NO</v>
      </c>
      <c r="T1233" s="75" t="str">
        <f>IF('RAW DATA'!$D1233='RAW DATA'!$E1233,"YES","NO")</f>
        <v>NO</v>
      </c>
      <c r="U1233" s="73" t="str">
        <f>IF(('RAW DATA'!$D1233-'RAW DATA'!$M1233)&lt;=5,"YES","NO")</f>
        <v>NO</v>
      </c>
    </row>
    <row r="1234" spans="1:21" x14ac:dyDescent="0.25">
      <c r="A1234" s="89">
        <v>515</v>
      </c>
      <c r="B1234" s="90">
        <v>5547804103</v>
      </c>
      <c r="C1234" s="91">
        <v>45859</v>
      </c>
      <c r="D1234" s="91">
        <v>45854</v>
      </c>
      <c r="E1234" s="91">
        <v>45859</v>
      </c>
      <c r="F1234" s="90">
        <v>254281064</v>
      </c>
      <c r="G1234" s="92">
        <v>2671</v>
      </c>
      <c r="H1234" s="101" t="s">
        <v>14</v>
      </c>
      <c r="I1234" s="93">
        <v>7730448625</v>
      </c>
      <c r="J1234" s="94">
        <v>45904</v>
      </c>
      <c r="K1234" s="90" t="s">
        <v>15</v>
      </c>
      <c r="L1234" s="90" t="s">
        <v>217</v>
      </c>
      <c r="M1234" s="91">
        <v>45851</v>
      </c>
      <c r="N1234" s="91">
        <v>45885</v>
      </c>
      <c r="O1234" s="95">
        <f t="shared" si="109"/>
        <v>7</v>
      </c>
      <c r="P1234" s="95">
        <f>MONTH('RAW DATA'!$J1234)</f>
        <v>9</v>
      </c>
      <c r="Q1234" s="95" t="str">
        <f t="shared" si="110"/>
        <v>ICB</v>
      </c>
      <c r="R1234" s="90" t="str">
        <f t="shared" si="111"/>
        <v>CHINA</v>
      </c>
      <c r="S1234" s="90" t="str">
        <f>IF(OR('RAW DATA'!$D1234="",'RAW DATA'!$C1234='RAW DATA'!$D1234),"NO",IF('RAW DATA'!$C1234&lt;'RAW DATA'!$D1234,"YES","NO"))</f>
        <v>NO</v>
      </c>
      <c r="T1234" s="96" t="str">
        <f>IF('RAW DATA'!$D1234='RAW DATA'!$E1234,"YES","NO")</f>
        <v>NO</v>
      </c>
      <c r="U1234" s="95" t="str">
        <f>IF(('RAW DATA'!$D1234-'RAW DATA'!$M1234)&lt;=5,"YES","NO")</f>
        <v>YES</v>
      </c>
    </row>
    <row r="1235" spans="1:21" x14ac:dyDescent="0.25">
      <c r="A1235" s="77">
        <v>515</v>
      </c>
      <c r="B1235" s="74">
        <v>5547804106</v>
      </c>
      <c r="C1235" s="76">
        <v>45859</v>
      </c>
      <c r="D1235" s="76">
        <v>45854</v>
      </c>
      <c r="E1235" s="76">
        <v>45859</v>
      </c>
      <c r="F1235" s="74">
        <v>254281064</v>
      </c>
      <c r="G1235" s="82">
        <v>897</v>
      </c>
      <c r="H1235" s="102" t="s">
        <v>14</v>
      </c>
      <c r="I1235" s="83">
        <v>7730448625</v>
      </c>
      <c r="J1235" s="84">
        <v>45904</v>
      </c>
      <c r="K1235" s="74" t="s">
        <v>15</v>
      </c>
      <c r="L1235" s="74" t="s">
        <v>217</v>
      </c>
      <c r="M1235" s="76">
        <v>45851</v>
      </c>
      <c r="N1235" s="76">
        <v>45885</v>
      </c>
      <c r="O1235" s="73">
        <f t="shared" si="109"/>
        <v>7</v>
      </c>
      <c r="P1235" s="73">
        <f>MONTH('RAW DATA'!$J1235)</f>
        <v>9</v>
      </c>
      <c r="Q1235" s="73" t="str">
        <f t="shared" si="110"/>
        <v>ICB</v>
      </c>
      <c r="R1235" s="74" t="str">
        <f t="shared" si="111"/>
        <v>CHINA</v>
      </c>
      <c r="S1235" s="74" t="str">
        <f>IF(OR('RAW DATA'!$D1235="",'RAW DATA'!$C1235='RAW DATA'!$D1235),"NO",IF('RAW DATA'!$C1235&lt;'RAW DATA'!$D1235,"YES","NO"))</f>
        <v>NO</v>
      </c>
      <c r="T1235" s="75" t="str">
        <f>IF('RAW DATA'!$D1235='RAW DATA'!$E1235,"YES","NO")</f>
        <v>NO</v>
      </c>
      <c r="U1235" s="73" t="str">
        <f>IF(('RAW DATA'!$D1235-'RAW DATA'!$M1235)&lt;=5,"YES","NO")</f>
        <v>YES</v>
      </c>
    </row>
    <row r="1236" spans="1:21" x14ac:dyDescent="0.25">
      <c r="A1236" s="89">
        <v>1591</v>
      </c>
      <c r="B1236" s="90">
        <v>5612386791</v>
      </c>
      <c r="C1236" s="91">
        <v>45859</v>
      </c>
      <c r="D1236" s="91">
        <v>45849</v>
      </c>
      <c r="E1236" s="91">
        <v>45859</v>
      </c>
      <c r="F1236" s="90">
        <v>253768634</v>
      </c>
      <c r="G1236" s="92">
        <v>1543</v>
      </c>
      <c r="H1236" s="101" t="s">
        <v>14</v>
      </c>
      <c r="I1236" s="93">
        <v>7730448625</v>
      </c>
      <c r="J1236" s="94">
        <v>45904</v>
      </c>
      <c r="K1236" s="90" t="s">
        <v>15</v>
      </c>
      <c r="L1236" s="90" t="s">
        <v>217</v>
      </c>
      <c r="M1236" s="91">
        <v>45848</v>
      </c>
      <c r="N1236" s="91">
        <v>45885</v>
      </c>
      <c r="O1236" s="95">
        <f t="shared" si="109"/>
        <v>7</v>
      </c>
      <c r="P1236" s="95">
        <f>MONTH('RAW DATA'!$J1236)</f>
        <v>9</v>
      </c>
      <c r="Q1236" s="95" t="str">
        <f t="shared" si="110"/>
        <v>ICB</v>
      </c>
      <c r="R1236" s="90" t="str">
        <f t="shared" si="111"/>
        <v>CHINA</v>
      </c>
      <c r="S1236" s="90" t="str">
        <f>IF(OR('RAW DATA'!$D1236="",'RAW DATA'!$C1236='RAW DATA'!$D1236),"NO",IF('RAW DATA'!$C1236&lt;'RAW DATA'!$D1236,"YES","NO"))</f>
        <v>NO</v>
      </c>
      <c r="T1236" s="96" t="str">
        <f>IF('RAW DATA'!$D1236='RAW DATA'!$E1236,"YES","NO")</f>
        <v>NO</v>
      </c>
      <c r="U1236" s="95" t="str">
        <f>IF(('RAW DATA'!$D1236-'RAW DATA'!$M1236)&lt;=5,"YES","NO")</f>
        <v>YES</v>
      </c>
    </row>
    <row r="1237" spans="1:21" x14ac:dyDescent="0.25">
      <c r="A1237" s="77">
        <v>1591</v>
      </c>
      <c r="B1237" s="74">
        <v>5612386793</v>
      </c>
      <c r="C1237" s="76">
        <v>45859</v>
      </c>
      <c r="D1237" s="76">
        <v>45849</v>
      </c>
      <c r="E1237" s="76">
        <v>45859</v>
      </c>
      <c r="F1237" s="74">
        <v>253768634</v>
      </c>
      <c r="G1237" s="82">
        <v>23937</v>
      </c>
      <c r="H1237" s="102" t="s">
        <v>14</v>
      </c>
      <c r="I1237" s="83">
        <v>7730448625</v>
      </c>
      <c r="J1237" s="84">
        <v>45904</v>
      </c>
      <c r="K1237" s="74" t="s">
        <v>15</v>
      </c>
      <c r="L1237" s="74" t="s">
        <v>217</v>
      </c>
      <c r="M1237" s="76">
        <v>45848</v>
      </c>
      <c r="N1237" s="76">
        <v>45885</v>
      </c>
      <c r="O1237" s="73">
        <f t="shared" si="109"/>
        <v>7</v>
      </c>
      <c r="P1237" s="73">
        <f>MONTH('RAW DATA'!$J1237)</f>
        <v>9</v>
      </c>
      <c r="Q1237" s="73" t="str">
        <f t="shared" si="110"/>
        <v>ICB</v>
      </c>
      <c r="R1237" s="74" t="str">
        <f t="shared" si="111"/>
        <v>CHINA</v>
      </c>
      <c r="S1237" s="74" t="str">
        <f>IF(OR('RAW DATA'!$D1237="",'RAW DATA'!$C1237='RAW DATA'!$D1237),"NO",IF('RAW DATA'!$C1237&lt;'RAW DATA'!$D1237,"YES","NO"))</f>
        <v>NO</v>
      </c>
      <c r="T1237" s="75" t="str">
        <f>IF('RAW DATA'!$D1237='RAW DATA'!$E1237,"YES","NO")</f>
        <v>NO</v>
      </c>
      <c r="U1237" s="73" t="str">
        <f>IF(('RAW DATA'!$D1237-'RAW DATA'!$M1237)&lt;=5,"YES","NO")</f>
        <v>YES</v>
      </c>
    </row>
    <row r="1238" spans="1:21" x14ac:dyDescent="0.25">
      <c r="A1238" s="89">
        <v>1591</v>
      </c>
      <c r="B1238" s="90">
        <v>5612386794</v>
      </c>
      <c r="C1238" s="91">
        <v>45859</v>
      </c>
      <c r="D1238" s="91">
        <v>45849</v>
      </c>
      <c r="E1238" s="91">
        <v>45859</v>
      </c>
      <c r="F1238" s="90">
        <v>253768634</v>
      </c>
      <c r="G1238" s="92">
        <v>8143</v>
      </c>
      <c r="H1238" s="101" t="s">
        <v>14</v>
      </c>
      <c r="I1238" s="93">
        <v>7730448625</v>
      </c>
      <c r="J1238" s="94">
        <v>45904</v>
      </c>
      <c r="K1238" s="90" t="s">
        <v>15</v>
      </c>
      <c r="L1238" s="90" t="s">
        <v>217</v>
      </c>
      <c r="M1238" s="91">
        <v>45848</v>
      </c>
      <c r="N1238" s="91">
        <v>45885</v>
      </c>
      <c r="O1238" s="95">
        <f t="shared" si="109"/>
        <v>7</v>
      </c>
      <c r="P1238" s="95">
        <f>MONTH('RAW DATA'!$J1238)</f>
        <v>9</v>
      </c>
      <c r="Q1238" s="95" t="str">
        <f t="shared" si="110"/>
        <v>ICB</v>
      </c>
      <c r="R1238" s="90" t="str">
        <f t="shared" si="111"/>
        <v>CHINA</v>
      </c>
      <c r="S1238" s="90" t="str">
        <f>IF(OR('RAW DATA'!$D1238="",'RAW DATA'!$C1238='RAW DATA'!$D1238),"NO",IF('RAW DATA'!$C1238&lt;'RAW DATA'!$D1238,"YES","NO"))</f>
        <v>NO</v>
      </c>
      <c r="T1238" s="96" t="str">
        <f>IF('RAW DATA'!$D1238='RAW DATA'!$E1238,"YES","NO")</f>
        <v>NO</v>
      </c>
      <c r="U1238" s="95" t="str">
        <f>IF(('RAW DATA'!$D1238-'RAW DATA'!$M1238)&lt;=5,"YES","NO")</f>
        <v>YES</v>
      </c>
    </row>
    <row r="1239" spans="1:21" x14ac:dyDescent="0.25">
      <c r="A1239" s="77">
        <v>1591</v>
      </c>
      <c r="B1239" s="74">
        <v>5612386795</v>
      </c>
      <c r="C1239" s="76">
        <v>45859</v>
      </c>
      <c r="D1239" s="76">
        <v>45849</v>
      </c>
      <c r="E1239" s="76">
        <v>45859</v>
      </c>
      <c r="F1239" s="74">
        <v>253768634</v>
      </c>
      <c r="G1239" s="82">
        <v>116614</v>
      </c>
      <c r="H1239" s="102" t="s">
        <v>14</v>
      </c>
      <c r="I1239" s="83">
        <v>7730448625</v>
      </c>
      <c r="J1239" s="84">
        <v>45904</v>
      </c>
      <c r="K1239" s="74" t="s">
        <v>15</v>
      </c>
      <c r="L1239" s="74" t="s">
        <v>217</v>
      </c>
      <c r="M1239" s="76">
        <v>45848</v>
      </c>
      <c r="N1239" s="76">
        <v>45885</v>
      </c>
      <c r="O1239" s="73">
        <f t="shared" si="109"/>
        <v>7</v>
      </c>
      <c r="P1239" s="73">
        <f>MONTH('RAW DATA'!$J1239)</f>
        <v>9</v>
      </c>
      <c r="Q1239" s="73" t="str">
        <f t="shared" si="110"/>
        <v>ICB</v>
      </c>
      <c r="R1239" s="74" t="str">
        <f t="shared" si="111"/>
        <v>CHINA</v>
      </c>
      <c r="S1239" s="74" t="str">
        <f>IF(OR('RAW DATA'!$D1239="",'RAW DATA'!$C1239='RAW DATA'!$D1239),"NO",IF('RAW DATA'!$C1239&lt;'RAW DATA'!$D1239,"YES","NO"))</f>
        <v>NO</v>
      </c>
      <c r="T1239" s="75" t="str">
        <f>IF('RAW DATA'!$D1239='RAW DATA'!$E1239,"YES","NO")</f>
        <v>NO</v>
      </c>
      <c r="U1239" s="73" t="str">
        <f>IF(('RAW DATA'!$D1239-'RAW DATA'!$M1239)&lt;=5,"YES","NO")</f>
        <v>YES</v>
      </c>
    </row>
    <row r="1240" spans="1:21" x14ac:dyDescent="0.25">
      <c r="A1240" s="89">
        <v>1591</v>
      </c>
      <c r="B1240" s="90">
        <v>5612386824</v>
      </c>
      <c r="C1240" s="91">
        <v>45859</v>
      </c>
      <c r="D1240" s="91">
        <v>45850</v>
      </c>
      <c r="E1240" s="91">
        <v>45859</v>
      </c>
      <c r="F1240" s="90">
        <v>253768634</v>
      </c>
      <c r="G1240" s="92">
        <v>7127</v>
      </c>
      <c r="H1240" s="101" t="s">
        <v>14</v>
      </c>
      <c r="I1240" s="93">
        <v>7730448625</v>
      </c>
      <c r="J1240" s="94">
        <v>45904</v>
      </c>
      <c r="K1240" s="90" t="s">
        <v>15</v>
      </c>
      <c r="L1240" s="90" t="s">
        <v>217</v>
      </c>
      <c r="M1240" s="91">
        <v>45848</v>
      </c>
      <c r="N1240" s="91">
        <v>45885</v>
      </c>
      <c r="O1240" s="95">
        <f t="shared" si="109"/>
        <v>7</v>
      </c>
      <c r="P1240" s="95">
        <f>MONTH('RAW DATA'!$J1240)</f>
        <v>9</v>
      </c>
      <c r="Q1240" s="95" t="str">
        <f t="shared" si="110"/>
        <v>ICB</v>
      </c>
      <c r="R1240" s="90" t="str">
        <f t="shared" si="111"/>
        <v>CHINA</v>
      </c>
      <c r="S1240" s="90" t="str">
        <f>IF(OR('RAW DATA'!$D1240="",'RAW DATA'!$C1240='RAW DATA'!$D1240),"NO",IF('RAW DATA'!$C1240&lt;'RAW DATA'!$D1240,"YES","NO"))</f>
        <v>NO</v>
      </c>
      <c r="T1240" s="96" t="str">
        <f>IF('RAW DATA'!$D1240='RAW DATA'!$E1240,"YES","NO")</f>
        <v>NO</v>
      </c>
      <c r="U1240" s="95" t="str">
        <f>IF(('RAW DATA'!$D1240-'RAW DATA'!$M1240)&lt;=5,"YES","NO")</f>
        <v>YES</v>
      </c>
    </row>
    <row r="1241" spans="1:21" x14ac:dyDescent="0.25">
      <c r="A1241" s="77">
        <v>71</v>
      </c>
      <c r="B1241" s="74">
        <v>5283077457</v>
      </c>
      <c r="C1241" s="76">
        <v>45852</v>
      </c>
      <c r="D1241" s="76">
        <v>45847</v>
      </c>
      <c r="E1241" s="76">
        <v>45852</v>
      </c>
      <c r="F1241" s="74" t="s">
        <v>188</v>
      </c>
      <c r="G1241" s="82">
        <v>11376</v>
      </c>
      <c r="H1241" s="102" t="s">
        <v>14</v>
      </c>
      <c r="I1241" s="83">
        <v>7730448625</v>
      </c>
      <c r="J1241" s="84">
        <v>45904</v>
      </c>
      <c r="K1241" s="74" t="s">
        <v>15</v>
      </c>
      <c r="L1241" s="74" t="s">
        <v>217</v>
      </c>
      <c r="M1241" s="76">
        <v>45845.625</v>
      </c>
      <c r="N1241" s="76">
        <v>45885.875</v>
      </c>
      <c r="O1241" s="73">
        <f t="shared" si="109"/>
        <v>7</v>
      </c>
      <c r="P1241" s="73">
        <f>MONTH('RAW DATA'!$J1241)</f>
        <v>9</v>
      </c>
      <c r="Q1241" s="73" t="str">
        <f t="shared" si="110"/>
        <v>ICB</v>
      </c>
      <c r="R1241" s="74" t="str">
        <f t="shared" si="111"/>
        <v>CHINA</v>
      </c>
      <c r="S1241" s="74" t="str">
        <f>IF(OR('RAW DATA'!$D1241="",'RAW DATA'!$C1241='RAW DATA'!$D1241),"NO",IF('RAW DATA'!$C1241&lt;'RAW DATA'!$D1241,"YES","NO"))</f>
        <v>NO</v>
      </c>
      <c r="T1241" s="75" t="str">
        <f>IF('RAW DATA'!$D1241='RAW DATA'!$E1241,"YES","NO")</f>
        <v>NO</v>
      </c>
      <c r="U1241" s="73" t="str">
        <f>IF(('RAW DATA'!$D1241-'RAW DATA'!$M1241)&lt;=5,"YES","NO")</f>
        <v>YES</v>
      </c>
    </row>
    <row r="1242" spans="1:21" x14ac:dyDescent="0.25">
      <c r="A1242" s="89">
        <v>71</v>
      </c>
      <c r="B1242" s="90">
        <v>5283077458</v>
      </c>
      <c r="C1242" s="91">
        <v>45852</v>
      </c>
      <c r="D1242" s="91">
        <v>45847</v>
      </c>
      <c r="E1242" s="91">
        <v>45852</v>
      </c>
      <c r="F1242" s="90" t="s">
        <v>188</v>
      </c>
      <c r="G1242" s="92">
        <v>11408</v>
      </c>
      <c r="H1242" s="101" t="s">
        <v>14</v>
      </c>
      <c r="I1242" s="93">
        <v>7730448625</v>
      </c>
      <c r="J1242" s="94">
        <v>45904</v>
      </c>
      <c r="K1242" s="90" t="s">
        <v>15</v>
      </c>
      <c r="L1242" s="90" t="s">
        <v>217</v>
      </c>
      <c r="M1242" s="91">
        <v>45845.625</v>
      </c>
      <c r="N1242" s="91">
        <v>45885.875</v>
      </c>
      <c r="O1242" s="95">
        <f t="shared" si="109"/>
        <v>7</v>
      </c>
      <c r="P1242" s="95">
        <f>MONTH('RAW DATA'!$J1242)</f>
        <v>9</v>
      </c>
      <c r="Q1242" s="95" t="str">
        <f t="shared" si="110"/>
        <v>ICB</v>
      </c>
      <c r="R1242" s="90" t="str">
        <f t="shared" si="111"/>
        <v>CHINA</v>
      </c>
      <c r="S1242" s="90" t="str">
        <f>IF(OR('RAW DATA'!$D1242="",'RAW DATA'!$C1242='RAW DATA'!$D1242),"NO",IF('RAW DATA'!$C1242&lt;'RAW DATA'!$D1242,"YES","NO"))</f>
        <v>NO</v>
      </c>
      <c r="T1242" s="96" t="str">
        <f>IF('RAW DATA'!$D1242='RAW DATA'!$E1242,"YES","NO")</f>
        <v>NO</v>
      </c>
      <c r="U1242" s="95" t="str">
        <f>IF(('RAW DATA'!$D1242-'RAW DATA'!$M1242)&lt;=5,"YES","NO")</f>
        <v>YES</v>
      </c>
    </row>
    <row r="1243" spans="1:21" x14ac:dyDescent="0.25">
      <c r="A1243" s="77">
        <v>71</v>
      </c>
      <c r="B1243" s="74">
        <v>5283083510</v>
      </c>
      <c r="C1243" s="76">
        <v>45852</v>
      </c>
      <c r="D1243" s="76">
        <v>45849</v>
      </c>
      <c r="E1243" s="76">
        <v>45852</v>
      </c>
      <c r="F1243" s="74">
        <v>254947524</v>
      </c>
      <c r="G1243" s="82">
        <v>136</v>
      </c>
      <c r="H1243" s="102" t="s">
        <v>14</v>
      </c>
      <c r="I1243" s="83">
        <v>7730448625</v>
      </c>
      <c r="J1243" s="84">
        <v>45904</v>
      </c>
      <c r="K1243" s="74" t="s">
        <v>15</v>
      </c>
      <c r="L1243" s="74" t="s">
        <v>217</v>
      </c>
      <c r="M1243" s="76">
        <v>45849.645833333336</v>
      </c>
      <c r="N1243" s="76">
        <v>45885.875</v>
      </c>
      <c r="O1243" s="73">
        <f t="shared" si="109"/>
        <v>7</v>
      </c>
      <c r="P1243" s="73">
        <f>MONTH('RAW DATA'!$J1243)</f>
        <v>9</v>
      </c>
      <c r="Q1243" s="73" t="str">
        <f t="shared" si="110"/>
        <v>ICB</v>
      </c>
      <c r="R1243" s="74" t="str">
        <f t="shared" si="111"/>
        <v>CHINA</v>
      </c>
      <c r="S1243" s="74" t="str">
        <f>IF(OR('RAW DATA'!$D1243="",'RAW DATA'!$C1243='RAW DATA'!$D1243),"NO",IF('RAW DATA'!$C1243&lt;'RAW DATA'!$D1243,"YES","NO"))</f>
        <v>NO</v>
      </c>
      <c r="T1243" s="75" t="str">
        <f>IF('RAW DATA'!$D1243='RAW DATA'!$E1243,"YES","NO")</f>
        <v>NO</v>
      </c>
      <c r="U1243" s="73" t="str">
        <f>IF(('RAW DATA'!$D1243-'RAW DATA'!$M1243)&lt;=5,"YES","NO")</f>
        <v>YES</v>
      </c>
    </row>
    <row r="1244" spans="1:21" x14ac:dyDescent="0.25">
      <c r="A1244" s="89">
        <v>71</v>
      </c>
      <c r="B1244" s="90">
        <v>5283083511</v>
      </c>
      <c r="C1244" s="91">
        <v>45852</v>
      </c>
      <c r="D1244" s="91">
        <v>45849</v>
      </c>
      <c r="E1244" s="91">
        <v>45852</v>
      </c>
      <c r="F1244" s="90">
        <v>254947524</v>
      </c>
      <c r="G1244" s="92">
        <v>2568</v>
      </c>
      <c r="H1244" s="101" t="s">
        <v>14</v>
      </c>
      <c r="I1244" s="93">
        <v>7730448625</v>
      </c>
      <c r="J1244" s="94">
        <v>45904</v>
      </c>
      <c r="K1244" s="90" t="s">
        <v>15</v>
      </c>
      <c r="L1244" s="90" t="s">
        <v>217</v>
      </c>
      <c r="M1244" s="91">
        <v>45849.645833333336</v>
      </c>
      <c r="N1244" s="91">
        <v>45885.875</v>
      </c>
      <c r="O1244" s="95">
        <f t="shared" si="109"/>
        <v>7</v>
      </c>
      <c r="P1244" s="95">
        <f>MONTH('RAW DATA'!$J1244)</f>
        <v>9</v>
      </c>
      <c r="Q1244" s="95" t="str">
        <f t="shared" si="110"/>
        <v>ICB</v>
      </c>
      <c r="R1244" s="90" t="str">
        <f t="shared" si="111"/>
        <v>CHINA</v>
      </c>
      <c r="S1244" s="90" t="str">
        <f>IF(OR('RAW DATA'!$D1244="",'RAW DATA'!$C1244='RAW DATA'!$D1244),"NO",IF('RAW DATA'!$C1244&lt;'RAW DATA'!$D1244,"YES","NO"))</f>
        <v>NO</v>
      </c>
      <c r="T1244" s="96" t="str">
        <f>IF('RAW DATA'!$D1244='RAW DATA'!$E1244,"YES","NO")</f>
        <v>NO</v>
      </c>
      <c r="U1244" s="95" t="str">
        <f>IF(('RAW DATA'!$D1244-'RAW DATA'!$M1244)&lt;=5,"YES","NO")</f>
        <v>YES</v>
      </c>
    </row>
    <row r="1245" spans="1:21" x14ac:dyDescent="0.25">
      <c r="A1245" s="77">
        <v>71</v>
      </c>
      <c r="B1245" s="74">
        <v>5283083519</v>
      </c>
      <c r="C1245" s="76">
        <v>45852</v>
      </c>
      <c r="D1245" s="76">
        <v>45849</v>
      </c>
      <c r="E1245" s="76">
        <v>45852</v>
      </c>
      <c r="F1245" s="74">
        <v>254947524</v>
      </c>
      <c r="G1245" s="82">
        <v>1219</v>
      </c>
      <c r="H1245" s="102" t="s">
        <v>14</v>
      </c>
      <c r="I1245" s="83">
        <v>7730448625</v>
      </c>
      <c r="J1245" s="84">
        <v>45904</v>
      </c>
      <c r="K1245" s="74" t="s">
        <v>15</v>
      </c>
      <c r="L1245" s="74" t="s">
        <v>217</v>
      </c>
      <c r="M1245" s="76">
        <v>45849.645833333336</v>
      </c>
      <c r="N1245" s="76">
        <v>45885.875</v>
      </c>
      <c r="O1245" s="73">
        <f t="shared" si="109"/>
        <v>7</v>
      </c>
      <c r="P1245" s="73">
        <f>MONTH('RAW DATA'!$J1245)</f>
        <v>9</v>
      </c>
      <c r="Q1245" s="73" t="str">
        <f t="shared" si="110"/>
        <v>ICB</v>
      </c>
      <c r="R1245" s="74" t="str">
        <f t="shared" si="111"/>
        <v>CHINA</v>
      </c>
      <c r="S1245" s="74" t="str">
        <f>IF(OR('RAW DATA'!$D1245="",'RAW DATA'!$C1245='RAW DATA'!$D1245),"NO",IF('RAW DATA'!$C1245&lt;'RAW DATA'!$D1245,"YES","NO"))</f>
        <v>NO</v>
      </c>
      <c r="T1245" s="75" t="str">
        <f>IF('RAW DATA'!$D1245='RAW DATA'!$E1245,"YES","NO")</f>
        <v>NO</v>
      </c>
      <c r="U1245" s="73" t="str">
        <f>IF(('RAW DATA'!$D1245-'RAW DATA'!$M1245)&lt;=5,"YES","NO")</f>
        <v>YES</v>
      </c>
    </row>
    <row r="1246" spans="1:21" x14ac:dyDescent="0.25">
      <c r="A1246" s="89">
        <v>71</v>
      </c>
      <c r="B1246" s="90">
        <v>5283083520</v>
      </c>
      <c r="C1246" s="91">
        <v>45852</v>
      </c>
      <c r="D1246" s="91">
        <v>45849</v>
      </c>
      <c r="E1246" s="91">
        <v>45852</v>
      </c>
      <c r="F1246" s="90">
        <v>254947524</v>
      </c>
      <c r="G1246" s="92">
        <v>2554</v>
      </c>
      <c r="H1246" s="101" t="s">
        <v>14</v>
      </c>
      <c r="I1246" s="93">
        <v>7730448625</v>
      </c>
      <c r="J1246" s="94">
        <v>45904</v>
      </c>
      <c r="K1246" s="90" t="s">
        <v>15</v>
      </c>
      <c r="L1246" s="90" t="s">
        <v>217</v>
      </c>
      <c r="M1246" s="91">
        <v>45849.645833333336</v>
      </c>
      <c r="N1246" s="91">
        <v>45885.875</v>
      </c>
      <c r="O1246" s="95">
        <f t="shared" si="109"/>
        <v>7</v>
      </c>
      <c r="P1246" s="95">
        <f>MONTH('RAW DATA'!$J1246)</f>
        <v>9</v>
      </c>
      <c r="Q1246" s="95" t="str">
        <f t="shared" si="110"/>
        <v>ICB</v>
      </c>
      <c r="R1246" s="90" t="str">
        <f t="shared" si="111"/>
        <v>CHINA</v>
      </c>
      <c r="S1246" s="90" t="str">
        <f>IF(OR('RAW DATA'!$D1246="",'RAW DATA'!$C1246='RAW DATA'!$D1246),"NO",IF('RAW DATA'!$C1246&lt;'RAW DATA'!$D1246,"YES","NO"))</f>
        <v>NO</v>
      </c>
      <c r="T1246" s="96" t="str">
        <f>IF('RAW DATA'!$D1246='RAW DATA'!$E1246,"YES","NO")</f>
        <v>NO</v>
      </c>
      <c r="U1246" s="95" t="str">
        <f>IF(('RAW DATA'!$D1246-'RAW DATA'!$M1246)&lt;=5,"YES","NO")</f>
        <v>YES</v>
      </c>
    </row>
    <row r="1247" spans="1:21" x14ac:dyDescent="0.25">
      <c r="A1247" s="77">
        <v>71</v>
      </c>
      <c r="B1247" s="74">
        <v>5283083521</v>
      </c>
      <c r="C1247" s="76">
        <v>45852</v>
      </c>
      <c r="D1247" s="76">
        <v>45849</v>
      </c>
      <c r="E1247" s="76">
        <v>45852</v>
      </c>
      <c r="F1247" s="74">
        <v>254947524</v>
      </c>
      <c r="G1247" s="82">
        <v>11269</v>
      </c>
      <c r="H1247" s="102" t="s">
        <v>14</v>
      </c>
      <c r="I1247" s="83">
        <v>7730448625</v>
      </c>
      <c r="J1247" s="84">
        <v>45904</v>
      </c>
      <c r="K1247" s="74" t="s">
        <v>15</v>
      </c>
      <c r="L1247" s="74" t="s">
        <v>217</v>
      </c>
      <c r="M1247" s="76">
        <v>45849.645833333336</v>
      </c>
      <c r="N1247" s="76">
        <v>45885.875</v>
      </c>
      <c r="O1247" s="73">
        <f t="shared" si="109"/>
        <v>7</v>
      </c>
      <c r="P1247" s="73">
        <f>MONTH('RAW DATA'!$J1247)</f>
        <v>9</v>
      </c>
      <c r="Q1247" s="73" t="str">
        <f t="shared" si="110"/>
        <v>ICB</v>
      </c>
      <c r="R1247" s="74" t="str">
        <f t="shared" si="111"/>
        <v>CHINA</v>
      </c>
      <c r="S1247" s="74" t="str">
        <f>IF(OR('RAW DATA'!$D1247="",'RAW DATA'!$C1247='RAW DATA'!$D1247),"NO",IF('RAW DATA'!$C1247&lt;'RAW DATA'!$D1247,"YES","NO"))</f>
        <v>NO</v>
      </c>
      <c r="T1247" s="75" t="str">
        <f>IF('RAW DATA'!$D1247='RAW DATA'!$E1247,"YES","NO")</f>
        <v>NO</v>
      </c>
      <c r="U1247" s="73" t="str">
        <f>IF(('RAW DATA'!$D1247-'RAW DATA'!$M1247)&lt;=5,"YES","NO")</f>
        <v>YES</v>
      </c>
    </row>
    <row r="1248" spans="1:21" x14ac:dyDescent="0.25">
      <c r="A1248" s="89">
        <v>71</v>
      </c>
      <c r="B1248" s="90">
        <v>5283083522</v>
      </c>
      <c r="C1248" s="91">
        <v>45852</v>
      </c>
      <c r="D1248" s="91">
        <v>45849</v>
      </c>
      <c r="E1248" s="91">
        <v>45852</v>
      </c>
      <c r="F1248" s="90">
        <v>254947524</v>
      </c>
      <c r="G1248" s="92">
        <v>107027</v>
      </c>
      <c r="H1248" s="101" t="s">
        <v>14</v>
      </c>
      <c r="I1248" s="93">
        <v>7730448625</v>
      </c>
      <c r="J1248" s="94">
        <v>45904</v>
      </c>
      <c r="K1248" s="90" t="s">
        <v>15</v>
      </c>
      <c r="L1248" s="90" t="s">
        <v>217</v>
      </c>
      <c r="M1248" s="91">
        <v>45849.645833333336</v>
      </c>
      <c r="N1248" s="91">
        <v>45885.875</v>
      </c>
      <c r="O1248" s="95">
        <f t="shared" si="109"/>
        <v>7</v>
      </c>
      <c r="P1248" s="95">
        <f>MONTH('RAW DATA'!$J1248)</f>
        <v>9</v>
      </c>
      <c r="Q1248" s="95" t="str">
        <f t="shared" si="110"/>
        <v>ICB</v>
      </c>
      <c r="R1248" s="90" t="str">
        <f t="shared" si="111"/>
        <v>CHINA</v>
      </c>
      <c r="S1248" s="90" t="str">
        <f>IF(OR('RAW DATA'!$D1248="",'RAW DATA'!$C1248='RAW DATA'!$D1248),"NO",IF('RAW DATA'!$C1248&lt;'RAW DATA'!$D1248,"YES","NO"))</f>
        <v>NO</v>
      </c>
      <c r="T1248" s="96" t="str">
        <f>IF('RAW DATA'!$D1248='RAW DATA'!$E1248,"YES","NO")</f>
        <v>NO</v>
      </c>
      <c r="U1248" s="95" t="str">
        <f>IF(('RAW DATA'!$D1248-'RAW DATA'!$M1248)&lt;=5,"YES","NO")</f>
        <v>YES</v>
      </c>
    </row>
    <row r="1249" spans="1:21" x14ac:dyDescent="0.25">
      <c r="A1249" s="77">
        <v>71</v>
      </c>
      <c r="B1249" s="74">
        <v>5283083523</v>
      </c>
      <c r="C1249" s="76">
        <v>45852</v>
      </c>
      <c r="D1249" s="76">
        <v>45849</v>
      </c>
      <c r="E1249" s="76">
        <v>45852</v>
      </c>
      <c r="F1249" s="74">
        <v>254947524</v>
      </c>
      <c r="G1249" s="82">
        <v>1339</v>
      </c>
      <c r="H1249" s="102" t="s">
        <v>14</v>
      </c>
      <c r="I1249" s="83">
        <v>7730448625</v>
      </c>
      <c r="J1249" s="84">
        <v>45904</v>
      </c>
      <c r="K1249" s="74" t="s">
        <v>15</v>
      </c>
      <c r="L1249" s="74" t="s">
        <v>217</v>
      </c>
      <c r="M1249" s="76">
        <v>45849.645833333336</v>
      </c>
      <c r="N1249" s="76">
        <v>45885.875</v>
      </c>
      <c r="O1249" s="73">
        <f t="shared" si="109"/>
        <v>7</v>
      </c>
      <c r="P1249" s="73">
        <f>MONTH('RAW DATA'!$J1249)</f>
        <v>9</v>
      </c>
      <c r="Q1249" s="73" t="str">
        <f t="shared" si="110"/>
        <v>ICB</v>
      </c>
      <c r="R1249" s="74" t="str">
        <f t="shared" si="111"/>
        <v>CHINA</v>
      </c>
      <c r="S1249" s="74" t="str">
        <f>IF(OR('RAW DATA'!$D1249="",'RAW DATA'!$C1249='RAW DATA'!$D1249),"NO",IF('RAW DATA'!$C1249&lt;'RAW DATA'!$D1249,"YES","NO"))</f>
        <v>NO</v>
      </c>
      <c r="T1249" s="75" t="str">
        <f>IF('RAW DATA'!$D1249='RAW DATA'!$E1249,"YES","NO")</f>
        <v>NO</v>
      </c>
      <c r="U1249" s="73" t="str">
        <f>IF(('RAW DATA'!$D1249-'RAW DATA'!$M1249)&lt;=5,"YES","NO")</f>
        <v>YES</v>
      </c>
    </row>
    <row r="1250" spans="1:21" x14ac:dyDescent="0.25">
      <c r="A1250" s="89">
        <v>71</v>
      </c>
      <c r="B1250" s="90">
        <v>5283083525</v>
      </c>
      <c r="C1250" s="91">
        <v>45852</v>
      </c>
      <c r="D1250" s="91">
        <v>45849</v>
      </c>
      <c r="E1250" s="91">
        <v>45852</v>
      </c>
      <c r="F1250" s="90">
        <v>254947524</v>
      </c>
      <c r="G1250" s="92">
        <v>2285</v>
      </c>
      <c r="H1250" s="101" t="s">
        <v>14</v>
      </c>
      <c r="I1250" s="93">
        <v>7730448625</v>
      </c>
      <c r="J1250" s="94">
        <v>45904</v>
      </c>
      <c r="K1250" s="90" t="s">
        <v>15</v>
      </c>
      <c r="L1250" s="90" t="s">
        <v>217</v>
      </c>
      <c r="M1250" s="91">
        <v>45849.645833333336</v>
      </c>
      <c r="N1250" s="91">
        <v>45885.875</v>
      </c>
      <c r="O1250" s="95">
        <f t="shared" si="109"/>
        <v>7</v>
      </c>
      <c r="P1250" s="95">
        <f>MONTH('RAW DATA'!$J1250)</f>
        <v>9</v>
      </c>
      <c r="Q1250" s="95" t="str">
        <f t="shared" si="110"/>
        <v>ICB</v>
      </c>
      <c r="R1250" s="90" t="str">
        <f t="shared" si="111"/>
        <v>CHINA</v>
      </c>
      <c r="S1250" s="90" t="str">
        <f>IF(OR('RAW DATA'!$D1250="",'RAW DATA'!$C1250='RAW DATA'!$D1250),"NO",IF('RAW DATA'!$C1250&lt;'RAW DATA'!$D1250,"YES","NO"))</f>
        <v>NO</v>
      </c>
      <c r="T1250" s="96" t="str">
        <f>IF('RAW DATA'!$D1250='RAW DATA'!$E1250,"YES","NO")</f>
        <v>NO</v>
      </c>
      <c r="U1250" s="95" t="str">
        <f>IF(('RAW DATA'!$D1250-'RAW DATA'!$M1250)&lt;=5,"YES","NO")</f>
        <v>YES</v>
      </c>
    </row>
    <row r="1251" spans="1:21" x14ac:dyDescent="0.25">
      <c r="A1251" s="77">
        <v>71</v>
      </c>
      <c r="B1251" s="74">
        <v>5283083526</v>
      </c>
      <c r="C1251" s="76">
        <v>45852</v>
      </c>
      <c r="D1251" s="76">
        <v>45849</v>
      </c>
      <c r="E1251" s="76">
        <v>45852</v>
      </c>
      <c r="F1251" s="74">
        <v>254947524</v>
      </c>
      <c r="G1251" s="82">
        <v>11265</v>
      </c>
      <c r="H1251" s="102" t="s">
        <v>14</v>
      </c>
      <c r="I1251" s="83">
        <v>7730448625</v>
      </c>
      <c r="J1251" s="84">
        <v>45904</v>
      </c>
      <c r="K1251" s="74" t="s">
        <v>15</v>
      </c>
      <c r="L1251" s="74" t="s">
        <v>217</v>
      </c>
      <c r="M1251" s="76">
        <v>45849.645833333336</v>
      </c>
      <c r="N1251" s="76">
        <v>45885.875</v>
      </c>
      <c r="O1251" s="73">
        <f t="shared" si="109"/>
        <v>7</v>
      </c>
      <c r="P1251" s="73">
        <f>MONTH('RAW DATA'!$J1251)</f>
        <v>9</v>
      </c>
      <c r="Q1251" s="73" t="str">
        <f t="shared" si="110"/>
        <v>ICB</v>
      </c>
      <c r="R1251" s="74" t="str">
        <f t="shared" si="111"/>
        <v>CHINA</v>
      </c>
      <c r="S1251" s="74" t="str">
        <f>IF(OR('RAW DATA'!$D1251="",'RAW DATA'!$C1251='RAW DATA'!$D1251),"NO",IF('RAW DATA'!$C1251&lt;'RAW DATA'!$D1251,"YES","NO"))</f>
        <v>NO</v>
      </c>
      <c r="T1251" s="75" t="str">
        <f>IF('RAW DATA'!$D1251='RAW DATA'!$E1251,"YES","NO")</f>
        <v>NO</v>
      </c>
      <c r="U1251" s="73" t="str">
        <f>IF(('RAW DATA'!$D1251-'RAW DATA'!$M1251)&lt;=5,"YES","NO")</f>
        <v>YES</v>
      </c>
    </row>
    <row r="1252" spans="1:21" x14ac:dyDescent="0.25">
      <c r="A1252" s="89">
        <v>71</v>
      </c>
      <c r="B1252" s="90">
        <v>5283083528</v>
      </c>
      <c r="C1252" s="91">
        <v>45852</v>
      </c>
      <c r="D1252" s="91">
        <v>45849</v>
      </c>
      <c r="E1252" s="91">
        <v>45852</v>
      </c>
      <c r="F1252" s="90">
        <v>254947524</v>
      </c>
      <c r="G1252" s="92">
        <v>82416</v>
      </c>
      <c r="H1252" s="101" t="s">
        <v>14</v>
      </c>
      <c r="I1252" s="93">
        <v>7730448625</v>
      </c>
      <c r="J1252" s="94">
        <v>45904</v>
      </c>
      <c r="K1252" s="90" t="s">
        <v>15</v>
      </c>
      <c r="L1252" s="90" t="s">
        <v>217</v>
      </c>
      <c r="M1252" s="91">
        <v>45849.645833333336</v>
      </c>
      <c r="N1252" s="91">
        <v>45885.875</v>
      </c>
      <c r="O1252" s="95">
        <f t="shared" si="109"/>
        <v>7</v>
      </c>
      <c r="P1252" s="95">
        <f>MONTH('RAW DATA'!$J1252)</f>
        <v>9</v>
      </c>
      <c r="Q1252" s="95" t="str">
        <f t="shared" si="110"/>
        <v>ICB</v>
      </c>
      <c r="R1252" s="90" t="str">
        <f t="shared" si="111"/>
        <v>CHINA</v>
      </c>
      <c r="S1252" s="90" t="str">
        <f>IF(OR('RAW DATA'!$D1252="",'RAW DATA'!$C1252='RAW DATA'!$D1252),"NO",IF('RAW DATA'!$C1252&lt;'RAW DATA'!$D1252,"YES","NO"))</f>
        <v>NO</v>
      </c>
      <c r="T1252" s="96" t="str">
        <f>IF('RAW DATA'!$D1252='RAW DATA'!$E1252,"YES","NO")</f>
        <v>NO</v>
      </c>
      <c r="U1252" s="95" t="str">
        <f>IF(('RAW DATA'!$D1252-'RAW DATA'!$M1252)&lt;=5,"YES","NO")</f>
        <v>YES</v>
      </c>
    </row>
    <row r="1253" spans="1:21" x14ac:dyDescent="0.25">
      <c r="A1253" s="77">
        <v>71</v>
      </c>
      <c r="B1253" s="74">
        <v>5283083531</v>
      </c>
      <c r="C1253" s="76">
        <v>45852</v>
      </c>
      <c r="D1253" s="76">
        <v>45849</v>
      </c>
      <c r="E1253" s="76">
        <v>45852</v>
      </c>
      <c r="F1253" s="74">
        <v>254947524</v>
      </c>
      <c r="G1253" s="82">
        <v>11388</v>
      </c>
      <c r="H1253" s="102" t="s">
        <v>14</v>
      </c>
      <c r="I1253" s="83">
        <v>7730448625</v>
      </c>
      <c r="J1253" s="84">
        <v>45904</v>
      </c>
      <c r="K1253" s="74" t="s">
        <v>15</v>
      </c>
      <c r="L1253" s="74" t="s">
        <v>217</v>
      </c>
      <c r="M1253" s="76">
        <v>45849.645833333336</v>
      </c>
      <c r="N1253" s="76">
        <v>45885.875</v>
      </c>
      <c r="O1253" s="73">
        <f t="shared" si="109"/>
        <v>7</v>
      </c>
      <c r="P1253" s="73">
        <f>MONTH('RAW DATA'!$J1253)</f>
        <v>9</v>
      </c>
      <c r="Q1253" s="73" t="str">
        <f t="shared" si="110"/>
        <v>ICB</v>
      </c>
      <c r="R1253" s="74" t="str">
        <f t="shared" si="111"/>
        <v>CHINA</v>
      </c>
      <c r="S1253" s="74" t="str">
        <f>IF(OR('RAW DATA'!$D1253="",'RAW DATA'!$C1253='RAW DATA'!$D1253),"NO",IF('RAW DATA'!$C1253&lt;'RAW DATA'!$D1253,"YES","NO"))</f>
        <v>NO</v>
      </c>
      <c r="T1253" s="75" t="str">
        <f>IF('RAW DATA'!$D1253='RAW DATA'!$E1253,"YES","NO")</f>
        <v>NO</v>
      </c>
      <c r="U1253" s="73" t="str">
        <f>IF(('RAW DATA'!$D1253-'RAW DATA'!$M1253)&lt;=5,"YES","NO")</f>
        <v>YES</v>
      </c>
    </row>
    <row r="1254" spans="1:21" x14ac:dyDescent="0.25">
      <c r="A1254" s="89">
        <v>71</v>
      </c>
      <c r="B1254" s="90">
        <v>5283083600</v>
      </c>
      <c r="C1254" s="91">
        <v>45852</v>
      </c>
      <c r="D1254" s="91">
        <v>45850</v>
      </c>
      <c r="E1254" s="91">
        <v>45852</v>
      </c>
      <c r="F1254" s="90">
        <v>254947524</v>
      </c>
      <c r="G1254" s="92">
        <v>5273</v>
      </c>
      <c r="H1254" s="101" t="s">
        <v>14</v>
      </c>
      <c r="I1254" s="93">
        <v>7730448625</v>
      </c>
      <c r="J1254" s="94">
        <v>45904</v>
      </c>
      <c r="K1254" s="90" t="s">
        <v>15</v>
      </c>
      <c r="L1254" s="90" t="s">
        <v>217</v>
      </c>
      <c r="M1254" s="91">
        <v>45849.645833333336</v>
      </c>
      <c r="N1254" s="91">
        <v>45885.875</v>
      </c>
      <c r="O1254" s="95">
        <f t="shared" si="109"/>
        <v>7</v>
      </c>
      <c r="P1254" s="95">
        <f>MONTH('RAW DATA'!$J1254)</f>
        <v>9</v>
      </c>
      <c r="Q1254" s="95" t="str">
        <f t="shared" si="110"/>
        <v>ICB</v>
      </c>
      <c r="R1254" s="90" t="str">
        <f t="shared" si="111"/>
        <v>CHINA</v>
      </c>
      <c r="S1254" s="90" t="str">
        <f>IF(OR('RAW DATA'!$D1254="",'RAW DATA'!$C1254='RAW DATA'!$D1254),"NO",IF('RAW DATA'!$C1254&lt;'RAW DATA'!$D1254,"YES","NO"))</f>
        <v>NO</v>
      </c>
      <c r="T1254" s="96" t="str">
        <f>IF('RAW DATA'!$D1254='RAW DATA'!$E1254,"YES","NO")</f>
        <v>NO</v>
      </c>
      <c r="U1254" s="95" t="str">
        <f>IF(('RAW DATA'!$D1254-'RAW DATA'!$M1254)&lt;=5,"YES","NO")</f>
        <v>YES</v>
      </c>
    </row>
    <row r="1255" spans="1:21" x14ac:dyDescent="0.25">
      <c r="A1255" s="77">
        <v>71</v>
      </c>
      <c r="B1255" s="74">
        <v>5283083622</v>
      </c>
      <c r="C1255" s="76">
        <v>45852</v>
      </c>
      <c r="D1255" s="76">
        <v>45850</v>
      </c>
      <c r="E1255" s="76">
        <v>45852</v>
      </c>
      <c r="F1255" s="74">
        <v>254947524</v>
      </c>
      <c r="G1255" s="82">
        <v>13634</v>
      </c>
      <c r="H1255" s="102" t="s">
        <v>14</v>
      </c>
      <c r="I1255" s="83">
        <v>7730448625</v>
      </c>
      <c r="J1255" s="84">
        <v>45904</v>
      </c>
      <c r="K1255" s="74" t="s">
        <v>15</v>
      </c>
      <c r="L1255" s="74" t="s">
        <v>217</v>
      </c>
      <c r="M1255" s="76">
        <v>45849.645833333336</v>
      </c>
      <c r="N1255" s="76">
        <v>45885.875</v>
      </c>
      <c r="O1255" s="73">
        <f t="shared" si="109"/>
        <v>7</v>
      </c>
      <c r="P1255" s="73">
        <f>MONTH('RAW DATA'!$J1255)</f>
        <v>9</v>
      </c>
      <c r="Q1255" s="73" t="str">
        <f t="shared" si="110"/>
        <v>ICB</v>
      </c>
      <c r="R1255" s="74" t="str">
        <f t="shared" si="111"/>
        <v>CHINA</v>
      </c>
      <c r="S1255" s="74" t="str">
        <f>IF(OR('RAW DATA'!$D1255="",'RAW DATA'!$C1255='RAW DATA'!$D1255),"NO",IF('RAW DATA'!$C1255&lt;'RAW DATA'!$D1255,"YES","NO"))</f>
        <v>NO</v>
      </c>
      <c r="T1255" s="75" t="str">
        <f>IF('RAW DATA'!$D1255='RAW DATA'!$E1255,"YES","NO")</f>
        <v>NO</v>
      </c>
      <c r="U1255" s="73" t="str">
        <f>IF(('RAW DATA'!$D1255-'RAW DATA'!$M1255)&lt;=5,"YES","NO")</f>
        <v>YES</v>
      </c>
    </row>
    <row r="1256" spans="1:21" x14ac:dyDescent="0.25">
      <c r="A1256" s="89">
        <v>10171</v>
      </c>
      <c r="B1256" s="90">
        <v>5481804351</v>
      </c>
      <c r="C1256" s="91">
        <v>45866</v>
      </c>
      <c r="D1256" s="91">
        <v>45887</v>
      </c>
      <c r="E1256" s="91">
        <v>45980</v>
      </c>
      <c r="F1256" s="90">
        <v>255605296</v>
      </c>
      <c r="G1256" s="92">
        <v>106572</v>
      </c>
      <c r="H1256" s="101" t="s">
        <v>14</v>
      </c>
      <c r="I1256" s="93">
        <v>7730472788</v>
      </c>
      <c r="J1256" s="94">
        <v>46000</v>
      </c>
      <c r="K1256" s="90" t="s">
        <v>15</v>
      </c>
      <c r="L1256" s="90" t="s">
        <v>287</v>
      </c>
      <c r="M1256" s="91">
        <v>45864</v>
      </c>
      <c r="N1256" s="91">
        <v>45886</v>
      </c>
      <c r="O1256" s="95">
        <f t="shared" si="109"/>
        <v>8</v>
      </c>
      <c r="P1256" s="95">
        <f>MONTH('RAW DATA'!$J1256)</f>
        <v>12</v>
      </c>
      <c r="Q1256" s="95" t="str">
        <f t="shared" si="110"/>
        <v>ICB</v>
      </c>
      <c r="R1256" s="90" t="str">
        <f t="shared" si="111"/>
        <v>VIETNAM</v>
      </c>
      <c r="S1256" s="90" t="str">
        <f>IF(OR('RAW DATA'!$D1256="",'RAW DATA'!$C1256='RAW DATA'!$D1256),"NO",IF('RAW DATA'!$C1256&lt;'RAW DATA'!$D1256,"YES","NO"))</f>
        <v>YES</v>
      </c>
      <c r="T1256" s="96" t="str">
        <f>IF('RAW DATA'!$D1256='RAW DATA'!$E1256,"YES","NO")</f>
        <v>NO</v>
      </c>
      <c r="U1256" s="95" t="str">
        <f>IF(('RAW DATA'!$D1256-'RAW DATA'!$M1256)&lt;=5,"YES","NO")</f>
        <v>NO</v>
      </c>
    </row>
    <row r="1257" spans="1:21" x14ac:dyDescent="0.25">
      <c r="A1257" s="77">
        <v>71</v>
      </c>
      <c r="B1257" s="74">
        <v>5283083603</v>
      </c>
      <c r="C1257" s="76">
        <v>45852</v>
      </c>
      <c r="D1257" s="76">
        <v>45850</v>
      </c>
      <c r="E1257" s="76">
        <v>45852</v>
      </c>
      <c r="F1257" s="74" t="s">
        <v>189</v>
      </c>
      <c r="G1257" s="82">
        <v>781</v>
      </c>
      <c r="H1257" s="102" t="s">
        <v>14</v>
      </c>
      <c r="I1257" s="83">
        <v>7730448625</v>
      </c>
      <c r="J1257" s="84">
        <v>45904</v>
      </c>
      <c r="K1257" s="74" t="s">
        <v>15</v>
      </c>
      <c r="L1257" s="74" t="s">
        <v>217</v>
      </c>
      <c r="M1257" s="76">
        <v>45848</v>
      </c>
      <c r="N1257" s="76">
        <v>45887</v>
      </c>
      <c r="O1257" s="73">
        <f t="shared" si="109"/>
        <v>7</v>
      </c>
      <c r="P1257" s="73">
        <f>MONTH('RAW DATA'!$J1257)</f>
        <v>9</v>
      </c>
      <c r="Q1257" s="73" t="str">
        <f t="shared" si="110"/>
        <v>ICB</v>
      </c>
      <c r="R1257" s="74" t="str">
        <f t="shared" si="111"/>
        <v>CHINA</v>
      </c>
      <c r="S1257" s="74" t="str">
        <f>IF(OR('RAW DATA'!$D1257="",'RAW DATA'!$C1257='RAW DATA'!$D1257),"NO",IF('RAW DATA'!$C1257&lt;'RAW DATA'!$D1257,"YES","NO"))</f>
        <v>NO</v>
      </c>
      <c r="T1257" s="75" t="str">
        <f>IF('RAW DATA'!$D1257='RAW DATA'!$E1257,"YES","NO")</f>
        <v>NO</v>
      </c>
      <c r="U1257" s="73" t="str">
        <f>IF(('RAW DATA'!$D1257-'RAW DATA'!$M1257)&lt;=5,"YES","NO")</f>
        <v>YES</v>
      </c>
    </row>
    <row r="1258" spans="1:21" x14ac:dyDescent="0.25">
      <c r="A1258" s="89">
        <v>71</v>
      </c>
      <c r="B1258" s="90">
        <v>5283083546</v>
      </c>
      <c r="C1258" s="91">
        <v>45852</v>
      </c>
      <c r="D1258" s="91">
        <v>45849</v>
      </c>
      <c r="E1258" s="91">
        <v>45852</v>
      </c>
      <c r="F1258" s="90">
        <v>254098718</v>
      </c>
      <c r="G1258" s="92">
        <v>1509</v>
      </c>
      <c r="H1258" s="101" t="s">
        <v>14</v>
      </c>
      <c r="I1258" s="93">
        <v>7730448625</v>
      </c>
      <c r="J1258" s="94">
        <v>45904</v>
      </c>
      <c r="K1258" s="90" t="s">
        <v>15</v>
      </c>
      <c r="L1258" s="90" t="s">
        <v>217</v>
      </c>
      <c r="M1258" s="91">
        <v>45849.664583333331</v>
      </c>
      <c r="N1258" s="91">
        <v>45887.708333333336</v>
      </c>
      <c r="O1258" s="95">
        <f t="shared" si="109"/>
        <v>7</v>
      </c>
      <c r="P1258" s="95">
        <f>MONTH('RAW DATA'!$J1258)</f>
        <v>9</v>
      </c>
      <c r="Q1258" s="95" t="str">
        <f t="shared" si="110"/>
        <v>ICB</v>
      </c>
      <c r="R1258" s="90" t="str">
        <f t="shared" si="111"/>
        <v>CHINA</v>
      </c>
      <c r="S1258" s="90" t="str">
        <f>IF(OR('RAW DATA'!$D1258="",'RAW DATA'!$C1258='RAW DATA'!$D1258),"NO",IF('RAW DATA'!$C1258&lt;'RAW DATA'!$D1258,"YES","NO"))</f>
        <v>NO</v>
      </c>
      <c r="T1258" s="96" t="str">
        <f>IF('RAW DATA'!$D1258='RAW DATA'!$E1258,"YES","NO")</f>
        <v>NO</v>
      </c>
      <c r="U1258" s="95" t="str">
        <f>IF(('RAW DATA'!$D1258-'RAW DATA'!$M1258)&lt;=5,"YES","NO")</f>
        <v>YES</v>
      </c>
    </row>
    <row r="1259" spans="1:21" x14ac:dyDescent="0.25">
      <c r="A1259" s="77">
        <v>71</v>
      </c>
      <c r="B1259" s="74">
        <v>5283112873</v>
      </c>
      <c r="C1259" s="76">
        <v>45869</v>
      </c>
      <c r="D1259" s="76">
        <v>45863</v>
      </c>
      <c r="E1259" s="76">
        <v>45869</v>
      </c>
      <c r="F1259" s="74">
        <v>254383437</v>
      </c>
      <c r="G1259" s="82">
        <v>15949</v>
      </c>
      <c r="H1259" s="102" t="s">
        <v>14</v>
      </c>
      <c r="I1259" s="83">
        <v>7730448625</v>
      </c>
      <c r="J1259" s="84">
        <v>45904</v>
      </c>
      <c r="K1259" s="74" t="s">
        <v>15</v>
      </c>
      <c r="L1259" s="74" t="s">
        <v>217</v>
      </c>
      <c r="M1259" s="76">
        <v>45855</v>
      </c>
      <c r="N1259" s="76">
        <v>45889</v>
      </c>
      <c r="O1259" s="73">
        <f t="shared" si="109"/>
        <v>7</v>
      </c>
      <c r="P1259" s="73">
        <f>MONTH('RAW DATA'!$J1259)</f>
        <v>9</v>
      </c>
      <c r="Q1259" s="73" t="str">
        <f t="shared" si="110"/>
        <v>ICB</v>
      </c>
      <c r="R1259" s="74" t="str">
        <f t="shared" si="111"/>
        <v>CHINA</v>
      </c>
      <c r="S1259" s="74" t="str">
        <f>IF(OR('RAW DATA'!$D1259="",'RAW DATA'!$C1259='RAW DATA'!$D1259),"NO",IF('RAW DATA'!$C1259&lt;'RAW DATA'!$D1259,"YES","NO"))</f>
        <v>NO</v>
      </c>
      <c r="T1259" s="75" t="str">
        <f>IF('RAW DATA'!$D1259='RAW DATA'!$E1259,"YES","NO")</f>
        <v>NO</v>
      </c>
      <c r="U1259" s="73" t="str">
        <f>IF(('RAW DATA'!$D1259-'RAW DATA'!$M1259)&lt;=5,"YES","NO")</f>
        <v>NO</v>
      </c>
    </row>
    <row r="1260" spans="1:21" x14ac:dyDescent="0.25">
      <c r="A1260" s="89">
        <v>10171</v>
      </c>
      <c r="B1260" s="90">
        <v>5481860871</v>
      </c>
      <c r="C1260" s="91">
        <v>45873</v>
      </c>
      <c r="D1260" s="91">
        <v>45919</v>
      </c>
      <c r="E1260" s="91">
        <v>45931</v>
      </c>
      <c r="F1260" s="90">
        <v>254775510</v>
      </c>
      <c r="G1260" s="92">
        <v>215028</v>
      </c>
      <c r="H1260" s="101" t="s">
        <v>14</v>
      </c>
      <c r="I1260" s="93">
        <v>7730464636</v>
      </c>
      <c r="J1260" s="94">
        <v>45965</v>
      </c>
      <c r="K1260" s="90" t="s">
        <v>15</v>
      </c>
      <c r="L1260" s="90" t="s">
        <v>253</v>
      </c>
      <c r="M1260" s="91">
        <v>45859</v>
      </c>
      <c r="N1260" s="91">
        <v>45889</v>
      </c>
      <c r="O1260" s="95">
        <f t="shared" si="109"/>
        <v>9</v>
      </c>
      <c r="P1260" s="95">
        <f>MONTH('RAW DATA'!$J1260)</f>
        <v>11</v>
      </c>
      <c r="Q1260" s="95" t="str">
        <f t="shared" si="110"/>
        <v>ICB</v>
      </c>
      <c r="R1260" s="90" t="str">
        <f t="shared" si="111"/>
        <v>VIETNAM</v>
      </c>
      <c r="S1260" s="90" t="str">
        <f>IF(OR('RAW DATA'!$D1260="",'RAW DATA'!$C1260='RAW DATA'!$D1260),"NO",IF('RAW DATA'!$C1260&lt;'RAW DATA'!$D1260,"YES","NO"))</f>
        <v>YES</v>
      </c>
      <c r="T1260" s="96" t="str">
        <f>IF('RAW DATA'!$D1260='RAW DATA'!$E1260,"YES","NO")</f>
        <v>NO</v>
      </c>
      <c r="U1260" s="95" t="str">
        <f>IF(('RAW DATA'!$D1260-'RAW DATA'!$M1260)&lt;=5,"YES","NO")</f>
        <v>NO</v>
      </c>
    </row>
    <row r="1261" spans="1:21" x14ac:dyDescent="0.25">
      <c r="A1261" s="77">
        <v>515</v>
      </c>
      <c r="B1261" s="74">
        <v>5547801011</v>
      </c>
      <c r="C1261" s="76">
        <v>45859</v>
      </c>
      <c r="D1261" s="76">
        <v>45853</v>
      </c>
      <c r="E1261" s="76">
        <v>45859</v>
      </c>
      <c r="F1261" s="74">
        <v>255092738</v>
      </c>
      <c r="G1261" s="82">
        <v>4005</v>
      </c>
      <c r="H1261" s="102" t="s">
        <v>14</v>
      </c>
      <c r="I1261" s="83">
        <v>7730448625</v>
      </c>
      <c r="J1261" s="84">
        <v>45904</v>
      </c>
      <c r="K1261" s="74" t="s">
        <v>15</v>
      </c>
      <c r="L1261" s="74" t="s">
        <v>217</v>
      </c>
      <c r="M1261" s="76">
        <v>45850</v>
      </c>
      <c r="N1261" s="76">
        <v>45889</v>
      </c>
      <c r="O1261" s="73">
        <f t="shared" si="109"/>
        <v>7</v>
      </c>
      <c r="P1261" s="73">
        <f>MONTH('RAW DATA'!$J1261)</f>
        <v>9</v>
      </c>
      <c r="Q1261" s="73" t="str">
        <f t="shared" si="110"/>
        <v>ICB</v>
      </c>
      <c r="R1261" s="74" t="str">
        <f t="shared" si="111"/>
        <v>CHINA</v>
      </c>
      <c r="S1261" s="74" t="str">
        <f>IF(OR('RAW DATA'!$D1261="",'RAW DATA'!$C1261='RAW DATA'!$D1261),"NO",IF('RAW DATA'!$C1261&lt;'RAW DATA'!$D1261,"YES","NO"))</f>
        <v>NO</v>
      </c>
      <c r="T1261" s="75" t="str">
        <f>IF('RAW DATA'!$D1261='RAW DATA'!$E1261,"YES","NO")</f>
        <v>NO</v>
      </c>
      <c r="U1261" s="73" t="str">
        <f>IF(('RAW DATA'!$D1261-'RAW DATA'!$M1261)&lt;=5,"YES","NO")</f>
        <v>YES</v>
      </c>
    </row>
    <row r="1262" spans="1:21" x14ac:dyDescent="0.25">
      <c r="A1262" s="89">
        <v>515</v>
      </c>
      <c r="B1262" s="90">
        <v>5547801012</v>
      </c>
      <c r="C1262" s="91">
        <v>45859</v>
      </c>
      <c r="D1262" s="91">
        <v>45853</v>
      </c>
      <c r="E1262" s="91">
        <v>45859</v>
      </c>
      <c r="F1262" s="90">
        <v>255092738</v>
      </c>
      <c r="G1262" s="92">
        <v>301</v>
      </c>
      <c r="H1262" s="101" t="s">
        <v>14</v>
      </c>
      <c r="I1262" s="93">
        <v>7730448625</v>
      </c>
      <c r="J1262" s="94">
        <v>45904</v>
      </c>
      <c r="K1262" s="90" t="s">
        <v>15</v>
      </c>
      <c r="L1262" s="90" t="s">
        <v>217</v>
      </c>
      <c r="M1262" s="91">
        <v>45850</v>
      </c>
      <c r="N1262" s="91">
        <v>45889</v>
      </c>
      <c r="O1262" s="95">
        <f t="shared" si="109"/>
        <v>7</v>
      </c>
      <c r="P1262" s="95">
        <f>MONTH('RAW DATA'!$J1262)</f>
        <v>9</v>
      </c>
      <c r="Q1262" s="95" t="str">
        <f t="shared" si="110"/>
        <v>ICB</v>
      </c>
      <c r="R1262" s="90" t="str">
        <f t="shared" si="111"/>
        <v>CHINA</v>
      </c>
      <c r="S1262" s="90" t="str">
        <f>IF(OR('RAW DATA'!$D1262="",'RAW DATA'!$C1262='RAW DATA'!$D1262),"NO",IF('RAW DATA'!$C1262&lt;'RAW DATA'!$D1262,"YES","NO"))</f>
        <v>NO</v>
      </c>
      <c r="T1262" s="96" t="str">
        <f>IF('RAW DATA'!$D1262='RAW DATA'!$E1262,"YES","NO")</f>
        <v>NO</v>
      </c>
      <c r="U1262" s="95" t="str">
        <f>IF(('RAW DATA'!$D1262-'RAW DATA'!$M1262)&lt;=5,"YES","NO")</f>
        <v>YES</v>
      </c>
    </row>
    <row r="1263" spans="1:21" x14ac:dyDescent="0.25">
      <c r="A1263" s="77">
        <v>515</v>
      </c>
      <c r="B1263" s="74">
        <v>5547801018</v>
      </c>
      <c r="C1263" s="76">
        <v>45859</v>
      </c>
      <c r="D1263" s="76">
        <v>45853</v>
      </c>
      <c r="E1263" s="76">
        <v>45859</v>
      </c>
      <c r="F1263" s="74">
        <v>255092738</v>
      </c>
      <c r="G1263" s="82">
        <v>708</v>
      </c>
      <c r="H1263" s="102" t="s">
        <v>14</v>
      </c>
      <c r="I1263" s="83">
        <v>7730448625</v>
      </c>
      <c r="J1263" s="84">
        <v>45904</v>
      </c>
      <c r="K1263" s="74" t="s">
        <v>15</v>
      </c>
      <c r="L1263" s="74" t="s">
        <v>217</v>
      </c>
      <c r="M1263" s="76">
        <v>45850</v>
      </c>
      <c r="N1263" s="76">
        <v>45889</v>
      </c>
      <c r="O1263" s="73">
        <f t="shared" ref="O1263:O1307" si="112">IF(D1263="", "", IF(YEAR(D1263)=2024, "", MONTH(D1263)))</f>
        <v>7</v>
      </c>
      <c r="P1263" s="73">
        <f>MONTH('RAW DATA'!$J1263)</f>
        <v>9</v>
      </c>
      <c r="Q1263" s="73" t="str">
        <f t="shared" ref="Q1263:Q1307" si="113">IF(OR(A1263=71,A1263=1595,A1263=1588,A1263=1594,A1263=3547,A1263=1571,A1263=1538,A1263=1570,A1263=1569,A1263=1590,A1263=1591,A1263=1589,A1263=515,A1263=1572,A1263=3546,A1263=1592,A1263=3548,A1263=122,A1263=10171,A1263=40,A1263=35,A1263=95,A1263=381,A1263=136,A1263=375),"ICB","Vendor")</f>
        <v>ICB</v>
      </c>
      <c r="R1263" s="74" t="str">
        <f t="shared" ref="R1263:R1307" si="114">IF(OR(A1263=71,A1263=515,A1263=1592,A1263=1589,A1263=1591,A1263=1571,A1263=1572),"CHINA",IF(A1263=35,"POLAND",
IF(A1263=10171,"VIETNAM",
IF(A1263=381,"TURKEY",
IF(A1263=375,"CAMBODIA",
IF(A1263=40,"AUSTRALIA",""))))))</f>
        <v>CHINA</v>
      </c>
      <c r="S1263" s="74" t="str">
        <f>IF(OR('RAW DATA'!$D1263="",'RAW DATA'!$C1263='RAW DATA'!$D1263),"NO",IF('RAW DATA'!$C1263&lt;'RAW DATA'!$D1263,"YES","NO"))</f>
        <v>NO</v>
      </c>
      <c r="T1263" s="75" t="str">
        <f>IF('RAW DATA'!$D1263='RAW DATA'!$E1263,"YES","NO")</f>
        <v>NO</v>
      </c>
      <c r="U1263" s="73" t="str">
        <f>IF(('RAW DATA'!$D1263-'RAW DATA'!$M1263)&lt;=5,"YES","NO")</f>
        <v>YES</v>
      </c>
    </row>
    <row r="1264" spans="1:21" x14ac:dyDescent="0.25">
      <c r="A1264" s="89">
        <v>515</v>
      </c>
      <c r="B1264" s="90">
        <v>5547801024</v>
      </c>
      <c r="C1264" s="91">
        <v>45859</v>
      </c>
      <c r="D1264" s="91">
        <v>45853</v>
      </c>
      <c r="E1264" s="91">
        <v>45859</v>
      </c>
      <c r="F1264" s="90">
        <v>255092738</v>
      </c>
      <c r="G1264" s="92">
        <v>499</v>
      </c>
      <c r="H1264" s="101" t="s">
        <v>14</v>
      </c>
      <c r="I1264" s="93">
        <v>7730448625</v>
      </c>
      <c r="J1264" s="94">
        <v>45904</v>
      </c>
      <c r="K1264" s="90" t="s">
        <v>15</v>
      </c>
      <c r="L1264" s="90" t="s">
        <v>217</v>
      </c>
      <c r="M1264" s="91">
        <v>45850</v>
      </c>
      <c r="N1264" s="91">
        <v>45889</v>
      </c>
      <c r="O1264" s="95">
        <f t="shared" si="112"/>
        <v>7</v>
      </c>
      <c r="P1264" s="95">
        <f>MONTH('RAW DATA'!$J1264)</f>
        <v>9</v>
      </c>
      <c r="Q1264" s="95" t="str">
        <f t="shared" si="113"/>
        <v>ICB</v>
      </c>
      <c r="R1264" s="90" t="str">
        <f t="shared" si="114"/>
        <v>CHINA</v>
      </c>
      <c r="S1264" s="90" t="str">
        <f>IF(OR('RAW DATA'!$D1264="",'RAW DATA'!$C1264='RAW DATA'!$D1264),"NO",IF('RAW DATA'!$C1264&lt;'RAW DATA'!$D1264,"YES","NO"))</f>
        <v>NO</v>
      </c>
      <c r="T1264" s="96" t="str">
        <f>IF('RAW DATA'!$D1264='RAW DATA'!$E1264,"YES","NO")</f>
        <v>NO</v>
      </c>
      <c r="U1264" s="95" t="str">
        <f>IF(('RAW DATA'!$D1264-'RAW DATA'!$M1264)&lt;=5,"YES","NO")</f>
        <v>YES</v>
      </c>
    </row>
    <row r="1265" spans="1:21" x14ac:dyDescent="0.25">
      <c r="A1265" s="77">
        <v>515</v>
      </c>
      <c r="B1265" s="74">
        <v>5547814083</v>
      </c>
      <c r="C1265" s="76">
        <v>45868</v>
      </c>
      <c r="D1265" s="76">
        <v>45860</v>
      </c>
      <c r="E1265" s="76">
        <v>45868</v>
      </c>
      <c r="F1265" s="74">
        <v>254967381</v>
      </c>
      <c r="G1265" s="82">
        <v>3164</v>
      </c>
      <c r="H1265" s="102" t="s">
        <v>14</v>
      </c>
      <c r="I1265" s="83">
        <v>7730448625</v>
      </c>
      <c r="J1265" s="84">
        <v>45904</v>
      </c>
      <c r="K1265" s="74" t="s">
        <v>15</v>
      </c>
      <c r="L1265" s="74" t="s">
        <v>217</v>
      </c>
      <c r="M1265" s="76">
        <v>45857</v>
      </c>
      <c r="N1265" s="76">
        <v>45889</v>
      </c>
      <c r="O1265" s="73">
        <f t="shared" si="112"/>
        <v>7</v>
      </c>
      <c r="P1265" s="73">
        <f>MONTH('RAW DATA'!$J1265)</f>
        <v>9</v>
      </c>
      <c r="Q1265" s="73" t="str">
        <f t="shared" si="113"/>
        <v>ICB</v>
      </c>
      <c r="R1265" s="74" t="str">
        <f t="shared" si="114"/>
        <v>CHINA</v>
      </c>
      <c r="S1265" s="74" t="str">
        <f>IF(OR('RAW DATA'!$D1265="",'RAW DATA'!$C1265='RAW DATA'!$D1265),"NO",IF('RAW DATA'!$C1265&lt;'RAW DATA'!$D1265,"YES","NO"))</f>
        <v>NO</v>
      </c>
      <c r="T1265" s="75" t="str">
        <f>IF('RAW DATA'!$D1265='RAW DATA'!$E1265,"YES","NO")</f>
        <v>NO</v>
      </c>
      <c r="U1265" s="73" t="str">
        <f>IF(('RAW DATA'!$D1265-'RAW DATA'!$M1265)&lt;=5,"YES","NO")</f>
        <v>YES</v>
      </c>
    </row>
    <row r="1266" spans="1:21" x14ac:dyDescent="0.25">
      <c r="A1266" s="89">
        <v>515</v>
      </c>
      <c r="B1266" s="90">
        <v>5547814088</v>
      </c>
      <c r="C1266" s="91">
        <v>45868</v>
      </c>
      <c r="D1266" s="91">
        <v>45860</v>
      </c>
      <c r="E1266" s="91">
        <v>45868</v>
      </c>
      <c r="F1266" s="90">
        <v>254967381</v>
      </c>
      <c r="G1266" s="92">
        <v>323</v>
      </c>
      <c r="H1266" s="101" t="s">
        <v>14</v>
      </c>
      <c r="I1266" s="93">
        <v>7730448625</v>
      </c>
      <c r="J1266" s="94">
        <v>45904</v>
      </c>
      <c r="K1266" s="90" t="s">
        <v>15</v>
      </c>
      <c r="L1266" s="90" t="s">
        <v>217</v>
      </c>
      <c r="M1266" s="91">
        <v>45857</v>
      </c>
      <c r="N1266" s="91">
        <v>45889</v>
      </c>
      <c r="O1266" s="95">
        <f t="shared" si="112"/>
        <v>7</v>
      </c>
      <c r="P1266" s="95">
        <f>MONTH('RAW DATA'!$J1266)</f>
        <v>9</v>
      </c>
      <c r="Q1266" s="95" t="str">
        <f t="shared" si="113"/>
        <v>ICB</v>
      </c>
      <c r="R1266" s="90" t="str">
        <f t="shared" si="114"/>
        <v>CHINA</v>
      </c>
      <c r="S1266" s="90" t="str">
        <f>IF(OR('RAW DATA'!$D1266="",'RAW DATA'!$C1266='RAW DATA'!$D1266),"NO",IF('RAW DATA'!$C1266&lt;'RAW DATA'!$D1266,"YES","NO"))</f>
        <v>NO</v>
      </c>
      <c r="T1266" s="96" t="str">
        <f>IF('RAW DATA'!$D1266='RAW DATA'!$E1266,"YES","NO")</f>
        <v>NO</v>
      </c>
      <c r="U1266" s="95" t="str">
        <f>IF(('RAW DATA'!$D1266-'RAW DATA'!$M1266)&lt;=5,"YES","NO")</f>
        <v>YES</v>
      </c>
    </row>
    <row r="1267" spans="1:21" x14ac:dyDescent="0.25">
      <c r="A1267" s="77">
        <v>515</v>
      </c>
      <c r="B1267" s="74">
        <v>5547814089</v>
      </c>
      <c r="C1267" s="76">
        <v>45868</v>
      </c>
      <c r="D1267" s="76">
        <v>45860</v>
      </c>
      <c r="E1267" s="76">
        <v>45868</v>
      </c>
      <c r="F1267" s="74">
        <v>254967381</v>
      </c>
      <c r="G1267" s="82">
        <v>9165</v>
      </c>
      <c r="H1267" s="102" t="s">
        <v>14</v>
      </c>
      <c r="I1267" s="83">
        <v>7730448625</v>
      </c>
      <c r="J1267" s="84">
        <v>45904</v>
      </c>
      <c r="K1267" s="74" t="s">
        <v>15</v>
      </c>
      <c r="L1267" s="74" t="s">
        <v>217</v>
      </c>
      <c r="M1267" s="76">
        <v>45857</v>
      </c>
      <c r="N1267" s="76">
        <v>45889</v>
      </c>
      <c r="O1267" s="73">
        <f t="shared" si="112"/>
        <v>7</v>
      </c>
      <c r="P1267" s="73">
        <f>MONTH('RAW DATA'!$J1267)</f>
        <v>9</v>
      </c>
      <c r="Q1267" s="73" t="str">
        <f t="shared" si="113"/>
        <v>ICB</v>
      </c>
      <c r="R1267" s="74" t="str">
        <f t="shared" si="114"/>
        <v>CHINA</v>
      </c>
      <c r="S1267" s="74" t="str">
        <f>IF(OR('RAW DATA'!$D1267="",'RAW DATA'!$C1267='RAW DATA'!$D1267),"NO",IF('RAW DATA'!$C1267&lt;'RAW DATA'!$D1267,"YES","NO"))</f>
        <v>NO</v>
      </c>
      <c r="T1267" s="75" t="str">
        <f>IF('RAW DATA'!$D1267='RAW DATA'!$E1267,"YES","NO")</f>
        <v>NO</v>
      </c>
      <c r="U1267" s="73" t="str">
        <f>IF(('RAW DATA'!$D1267-'RAW DATA'!$M1267)&lt;=5,"YES","NO")</f>
        <v>YES</v>
      </c>
    </row>
    <row r="1268" spans="1:21" x14ac:dyDescent="0.25">
      <c r="A1268" s="89">
        <v>515</v>
      </c>
      <c r="B1268" s="90">
        <v>5547814098</v>
      </c>
      <c r="C1268" s="91">
        <v>45868</v>
      </c>
      <c r="D1268" s="91">
        <v>45860</v>
      </c>
      <c r="E1268" s="91">
        <v>45868</v>
      </c>
      <c r="F1268" s="90">
        <v>254967381</v>
      </c>
      <c r="G1268" s="92">
        <v>82</v>
      </c>
      <c r="H1268" s="101" t="s">
        <v>14</v>
      </c>
      <c r="I1268" s="93">
        <v>7730448625</v>
      </c>
      <c r="J1268" s="94">
        <v>45904</v>
      </c>
      <c r="K1268" s="90" t="s">
        <v>15</v>
      </c>
      <c r="L1268" s="90" t="s">
        <v>217</v>
      </c>
      <c r="M1268" s="91">
        <v>45857</v>
      </c>
      <c r="N1268" s="91">
        <v>45889</v>
      </c>
      <c r="O1268" s="95">
        <f t="shared" si="112"/>
        <v>7</v>
      </c>
      <c r="P1268" s="95">
        <f>MONTH('RAW DATA'!$J1268)</f>
        <v>9</v>
      </c>
      <c r="Q1268" s="95" t="str">
        <f t="shared" si="113"/>
        <v>ICB</v>
      </c>
      <c r="R1268" s="90" t="str">
        <f t="shared" si="114"/>
        <v>CHINA</v>
      </c>
      <c r="S1268" s="90" t="str">
        <f>IF(OR('RAW DATA'!$D1268="",'RAW DATA'!$C1268='RAW DATA'!$D1268),"NO",IF('RAW DATA'!$C1268&lt;'RAW DATA'!$D1268,"YES","NO"))</f>
        <v>NO</v>
      </c>
      <c r="T1268" s="96" t="str">
        <f>IF('RAW DATA'!$D1268='RAW DATA'!$E1268,"YES","NO")</f>
        <v>NO</v>
      </c>
      <c r="U1268" s="95" t="str">
        <f>IF(('RAW DATA'!$D1268-'RAW DATA'!$M1268)&lt;=5,"YES","NO")</f>
        <v>YES</v>
      </c>
    </row>
    <row r="1269" spans="1:21" x14ac:dyDescent="0.25">
      <c r="A1269" s="77">
        <v>515</v>
      </c>
      <c r="B1269" s="74">
        <v>5547814099</v>
      </c>
      <c r="C1269" s="76">
        <v>45868</v>
      </c>
      <c r="D1269" s="76">
        <v>45860</v>
      </c>
      <c r="E1269" s="76">
        <v>45868</v>
      </c>
      <c r="F1269" s="74">
        <v>254967381</v>
      </c>
      <c r="G1269" s="82">
        <v>1694</v>
      </c>
      <c r="H1269" s="102" t="s">
        <v>14</v>
      </c>
      <c r="I1269" s="83">
        <v>7730448625</v>
      </c>
      <c r="J1269" s="84">
        <v>45904</v>
      </c>
      <c r="K1269" s="74" t="s">
        <v>15</v>
      </c>
      <c r="L1269" s="74" t="s">
        <v>217</v>
      </c>
      <c r="M1269" s="76">
        <v>45857</v>
      </c>
      <c r="N1269" s="76">
        <v>45889</v>
      </c>
      <c r="O1269" s="73">
        <f t="shared" si="112"/>
        <v>7</v>
      </c>
      <c r="P1269" s="73">
        <f>MONTH('RAW DATA'!$J1269)</f>
        <v>9</v>
      </c>
      <c r="Q1269" s="73" t="str">
        <f t="shared" si="113"/>
        <v>ICB</v>
      </c>
      <c r="R1269" s="74" t="str">
        <f t="shared" si="114"/>
        <v>CHINA</v>
      </c>
      <c r="S1269" s="74" t="str">
        <f>IF(OR('RAW DATA'!$D1269="",'RAW DATA'!$C1269='RAW DATA'!$D1269),"NO",IF('RAW DATA'!$C1269&lt;'RAW DATA'!$D1269,"YES","NO"))</f>
        <v>NO</v>
      </c>
      <c r="T1269" s="75" t="str">
        <f>IF('RAW DATA'!$D1269='RAW DATA'!$E1269,"YES","NO")</f>
        <v>NO</v>
      </c>
      <c r="U1269" s="73" t="str">
        <f>IF(('RAW DATA'!$D1269-'RAW DATA'!$M1269)&lt;=5,"YES","NO")</f>
        <v>YES</v>
      </c>
    </row>
    <row r="1270" spans="1:21" x14ac:dyDescent="0.25">
      <c r="A1270" s="89">
        <v>515</v>
      </c>
      <c r="B1270" s="90">
        <v>5547871723</v>
      </c>
      <c r="C1270" s="91">
        <v>45894</v>
      </c>
      <c r="D1270" s="91">
        <v>45884</v>
      </c>
      <c r="E1270" s="91">
        <v>45894</v>
      </c>
      <c r="F1270" s="90">
        <v>255092738</v>
      </c>
      <c r="G1270" s="92">
        <v>12328</v>
      </c>
      <c r="H1270" s="101" t="s">
        <v>14</v>
      </c>
      <c r="I1270" s="93">
        <v>7730448625</v>
      </c>
      <c r="J1270" s="94">
        <v>45904</v>
      </c>
      <c r="K1270" s="90" t="s">
        <v>15</v>
      </c>
      <c r="L1270" s="90" t="s">
        <v>217</v>
      </c>
      <c r="M1270" s="91">
        <v>45850</v>
      </c>
      <c r="N1270" s="91">
        <v>45889</v>
      </c>
      <c r="O1270" s="95">
        <f t="shared" si="112"/>
        <v>8</v>
      </c>
      <c r="P1270" s="95">
        <f>MONTH('RAW DATA'!$J1270)</f>
        <v>9</v>
      </c>
      <c r="Q1270" s="95" t="str">
        <f t="shared" si="113"/>
        <v>ICB</v>
      </c>
      <c r="R1270" s="90" t="str">
        <f t="shared" si="114"/>
        <v>CHINA</v>
      </c>
      <c r="S1270" s="90" t="str">
        <f>IF(OR('RAW DATA'!$D1270="",'RAW DATA'!$C1270='RAW DATA'!$D1270),"NO",IF('RAW DATA'!$C1270&lt;'RAW DATA'!$D1270,"YES","NO"))</f>
        <v>NO</v>
      </c>
      <c r="T1270" s="96" t="str">
        <f>IF('RAW DATA'!$D1270='RAW DATA'!$E1270,"YES","NO")</f>
        <v>NO</v>
      </c>
      <c r="U1270" s="95" t="str">
        <f>IF(('RAW DATA'!$D1270-'RAW DATA'!$M1270)&lt;=5,"YES","NO")</f>
        <v>NO</v>
      </c>
    </row>
    <row r="1271" spans="1:21" x14ac:dyDescent="0.25">
      <c r="A1271" s="77">
        <v>515</v>
      </c>
      <c r="B1271" s="74">
        <v>5547873089</v>
      </c>
      <c r="C1271" s="76">
        <v>45894</v>
      </c>
      <c r="D1271" s="76">
        <v>45884</v>
      </c>
      <c r="E1271" s="76">
        <v>45894</v>
      </c>
      <c r="F1271" s="74">
        <v>255092738</v>
      </c>
      <c r="G1271" s="82">
        <v>587</v>
      </c>
      <c r="H1271" s="102" t="s">
        <v>14</v>
      </c>
      <c r="I1271" s="83">
        <v>7730448625</v>
      </c>
      <c r="J1271" s="84">
        <v>45904</v>
      </c>
      <c r="K1271" s="74" t="s">
        <v>15</v>
      </c>
      <c r="L1271" s="74" t="s">
        <v>217</v>
      </c>
      <c r="M1271" s="76">
        <v>45850</v>
      </c>
      <c r="N1271" s="76">
        <v>45889</v>
      </c>
      <c r="O1271" s="73">
        <f t="shared" si="112"/>
        <v>8</v>
      </c>
      <c r="P1271" s="73">
        <f>MONTH('RAW DATA'!$J1271)</f>
        <v>9</v>
      </c>
      <c r="Q1271" s="73" t="str">
        <f t="shared" si="113"/>
        <v>ICB</v>
      </c>
      <c r="R1271" s="74" t="str">
        <f t="shared" si="114"/>
        <v>CHINA</v>
      </c>
      <c r="S1271" s="74" t="str">
        <f>IF(OR('RAW DATA'!$D1271="",'RAW DATA'!$C1271='RAW DATA'!$D1271),"NO",IF('RAW DATA'!$C1271&lt;'RAW DATA'!$D1271,"YES","NO"))</f>
        <v>NO</v>
      </c>
      <c r="T1271" s="75" t="str">
        <f>IF('RAW DATA'!$D1271='RAW DATA'!$E1271,"YES","NO")</f>
        <v>NO</v>
      </c>
      <c r="U1271" s="73" t="str">
        <f>IF(('RAW DATA'!$D1271-'RAW DATA'!$M1271)&lt;=5,"YES","NO")</f>
        <v>NO</v>
      </c>
    </row>
    <row r="1272" spans="1:21" x14ac:dyDescent="0.25">
      <c r="A1272" s="89">
        <v>515</v>
      </c>
      <c r="B1272" s="90">
        <v>5547904814</v>
      </c>
      <c r="C1272" s="91">
        <v>45904</v>
      </c>
      <c r="D1272" s="91">
        <v>45898</v>
      </c>
      <c r="E1272" s="91">
        <v>45904</v>
      </c>
      <c r="F1272" s="90">
        <v>254967381</v>
      </c>
      <c r="G1272" s="92">
        <v>8143</v>
      </c>
      <c r="H1272" s="101" t="s">
        <v>14</v>
      </c>
      <c r="I1272" s="93">
        <v>7730452981</v>
      </c>
      <c r="J1272" s="94">
        <v>45918</v>
      </c>
      <c r="K1272" s="90" t="s">
        <v>15</v>
      </c>
      <c r="L1272" s="90" t="s">
        <v>235</v>
      </c>
      <c r="M1272" s="91">
        <v>45860</v>
      </c>
      <c r="N1272" s="91">
        <v>45889</v>
      </c>
      <c r="O1272" s="95">
        <f t="shared" si="112"/>
        <v>8</v>
      </c>
      <c r="P1272" s="95">
        <f>MONTH('RAW DATA'!$J1272)</f>
        <v>9</v>
      </c>
      <c r="Q1272" s="95" t="str">
        <f t="shared" si="113"/>
        <v>ICB</v>
      </c>
      <c r="R1272" s="90" t="str">
        <f t="shared" si="114"/>
        <v>CHINA</v>
      </c>
      <c r="S1272" s="90" t="str">
        <f>IF(OR('RAW DATA'!$D1272="",'RAW DATA'!$C1272='RAW DATA'!$D1272),"NO",IF('RAW DATA'!$C1272&lt;'RAW DATA'!$D1272,"YES","NO"))</f>
        <v>NO</v>
      </c>
      <c r="T1272" s="96" t="str">
        <f>IF('RAW DATA'!$D1272='RAW DATA'!$E1272,"YES","NO")</f>
        <v>NO</v>
      </c>
      <c r="U1272" s="95" t="str">
        <f>IF(('RAW DATA'!$D1272-'RAW DATA'!$M1272)&lt;=5,"YES","NO")</f>
        <v>NO</v>
      </c>
    </row>
    <row r="1273" spans="1:21" x14ac:dyDescent="0.25">
      <c r="A1273" s="77">
        <v>1591</v>
      </c>
      <c r="B1273" s="74">
        <v>5612389292</v>
      </c>
      <c r="C1273" s="76">
        <v>45859</v>
      </c>
      <c r="D1273" s="76">
        <v>45852</v>
      </c>
      <c r="E1273" s="76">
        <v>45859</v>
      </c>
      <c r="F1273" s="74">
        <v>255092565</v>
      </c>
      <c r="G1273" s="82">
        <v>1393</v>
      </c>
      <c r="H1273" s="102" t="s">
        <v>14</v>
      </c>
      <c r="I1273" s="83">
        <v>7730448625</v>
      </c>
      <c r="J1273" s="84">
        <v>45904</v>
      </c>
      <c r="K1273" s="74" t="s">
        <v>15</v>
      </c>
      <c r="L1273" s="74" t="s">
        <v>217</v>
      </c>
      <c r="M1273" s="76">
        <v>45849</v>
      </c>
      <c r="N1273" s="76">
        <v>45889</v>
      </c>
      <c r="O1273" s="73">
        <f t="shared" si="112"/>
        <v>7</v>
      </c>
      <c r="P1273" s="73">
        <f>MONTH('RAW DATA'!$J1273)</f>
        <v>9</v>
      </c>
      <c r="Q1273" s="73" t="str">
        <f t="shared" si="113"/>
        <v>ICB</v>
      </c>
      <c r="R1273" s="74" t="str">
        <f t="shared" si="114"/>
        <v>CHINA</v>
      </c>
      <c r="S1273" s="74" t="str">
        <f>IF(OR('RAW DATA'!$D1273="",'RAW DATA'!$C1273='RAW DATA'!$D1273),"NO",IF('RAW DATA'!$C1273&lt;'RAW DATA'!$D1273,"YES","NO"))</f>
        <v>NO</v>
      </c>
      <c r="T1273" s="75" t="str">
        <f>IF('RAW DATA'!$D1273='RAW DATA'!$E1273,"YES","NO")</f>
        <v>NO</v>
      </c>
      <c r="U1273" s="73" t="str">
        <f>IF(('RAW DATA'!$D1273-'RAW DATA'!$M1273)&lt;=5,"YES","NO")</f>
        <v>YES</v>
      </c>
    </row>
    <row r="1274" spans="1:21" x14ac:dyDescent="0.25">
      <c r="A1274" s="89">
        <v>1591</v>
      </c>
      <c r="B1274" s="90">
        <v>5612389306</v>
      </c>
      <c r="C1274" s="91">
        <v>45859</v>
      </c>
      <c r="D1274" s="91">
        <v>45852</v>
      </c>
      <c r="E1274" s="91">
        <v>45859</v>
      </c>
      <c r="F1274" s="90">
        <v>254753795</v>
      </c>
      <c r="G1274" s="92">
        <v>1393</v>
      </c>
      <c r="H1274" s="101" t="s">
        <v>14</v>
      </c>
      <c r="I1274" s="93">
        <v>7730448625</v>
      </c>
      <c r="J1274" s="94">
        <v>45904</v>
      </c>
      <c r="K1274" s="90" t="s">
        <v>15</v>
      </c>
      <c r="L1274" s="90" t="s">
        <v>217</v>
      </c>
      <c r="M1274" s="91">
        <v>45849</v>
      </c>
      <c r="N1274" s="91">
        <v>45889</v>
      </c>
      <c r="O1274" s="95">
        <f t="shared" si="112"/>
        <v>7</v>
      </c>
      <c r="P1274" s="95">
        <f>MONTH('RAW DATA'!$J1274)</f>
        <v>9</v>
      </c>
      <c r="Q1274" s="95" t="str">
        <f t="shared" si="113"/>
        <v>ICB</v>
      </c>
      <c r="R1274" s="90" t="str">
        <f t="shared" si="114"/>
        <v>CHINA</v>
      </c>
      <c r="S1274" s="90" t="str">
        <f>IF(OR('RAW DATA'!$D1274="",'RAW DATA'!$C1274='RAW DATA'!$D1274),"NO",IF('RAW DATA'!$C1274&lt;'RAW DATA'!$D1274,"YES","NO"))</f>
        <v>NO</v>
      </c>
      <c r="T1274" s="96" t="str">
        <f>IF('RAW DATA'!$D1274='RAW DATA'!$E1274,"YES","NO")</f>
        <v>NO</v>
      </c>
      <c r="U1274" s="95" t="str">
        <f>IF(('RAW DATA'!$D1274-'RAW DATA'!$M1274)&lt;=5,"YES","NO")</f>
        <v>YES</v>
      </c>
    </row>
    <row r="1275" spans="1:21" x14ac:dyDescent="0.25">
      <c r="A1275" s="77">
        <v>1591</v>
      </c>
      <c r="B1275" s="74">
        <v>5612389309</v>
      </c>
      <c r="C1275" s="76">
        <v>45859</v>
      </c>
      <c r="D1275" s="76">
        <v>45852</v>
      </c>
      <c r="E1275" s="76">
        <v>45859</v>
      </c>
      <c r="F1275" s="74">
        <v>254753795</v>
      </c>
      <c r="G1275" s="82">
        <v>1393</v>
      </c>
      <c r="H1275" s="102" t="s">
        <v>14</v>
      </c>
      <c r="I1275" s="83">
        <v>7730448625</v>
      </c>
      <c r="J1275" s="84">
        <v>45904</v>
      </c>
      <c r="K1275" s="74" t="s">
        <v>15</v>
      </c>
      <c r="L1275" s="74" t="s">
        <v>217</v>
      </c>
      <c r="M1275" s="76">
        <v>45849</v>
      </c>
      <c r="N1275" s="76">
        <v>45889</v>
      </c>
      <c r="O1275" s="73">
        <f t="shared" si="112"/>
        <v>7</v>
      </c>
      <c r="P1275" s="73">
        <f>MONTH('RAW DATA'!$J1275)</f>
        <v>9</v>
      </c>
      <c r="Q1275" s="73" t="str">
        <f t="shared" si="113"/>
        <v>ICB</v>
      </c>
      <c r="R1275" s="74" t="str">
        <f t="shared" si="114"/>
        <v>CHINA</v>
      </c>
      <c r="S1275" s="74" t="str">
        <f>IF(OR('RAW DATA'!$D1275="",'RAW DATA'!$C1275='RAW DATA'!$D1275),"NO",IF('RAW DATA'!$C1275&lt;'RAW DATA'!$D1275,"YES","NO"))</f>
        <v>NO</v>
      </c>
      <c r="T1275" s="75" t="str">
        <f>IF('RAW DATA'!$D1275='RAW DATA'!$E1275,"YES","NO")</f>
        <v>NO</v>
      </c>
      <c r="U1275" s="73" t="str">
        <f>IF(('RAW DATA'!$D1275-'RAW DATA'!$M1275)&lt;=5,"YES","NO")</f>
        <v>YES</v>
      </c>
    </row>
    <row r="1276" spans="1:21" x14ac:dyDescent="0.25">
      <c r="A1276" s="89">
        <v>1591</v>
      </c>
      <c r="B1276" s="90">
        <v>5612389311</v>
      </c>
      <c r="C1276" s="91">
        <v>45859</v>
      </c>
      <c r="D1276" s="91">
        <v>45852</v>
      </c>
      <c r="E1276" s="91">
        <v>45859</v>
      </c>
      <c r="F1276" s="90">
        <v>254753795</v>
      </c>
      <c r="G1276" s="92">
        <v>30903</v>
      </c>
      <c r="H1276" s="101" t="s">
        <v>14</v>
      </c>
      <c r="I1276" s="93">
        <v>7730448625</v>
      </c>
      <c r="J1276" s="94">
        <v>45904</v>
      </c>
      <c r="K1276" s="90" t="s">
        <v>15</v>
      </c>
      <c r="L1276" s="90" t="s">
        <v>217</v>
      </c>
      <c r="M1276" s="91">
        <v>45849</v>
      </c>
      <c r="N1276" s="91">
        <v>45889</v>
      </c>
      <c r="O1276" s="95">
        <f t="shared" si="112"/>
        <v>7</v>
      </c>
      <c r="P1276" s="95">
        <f>MONTH('RAW DATA'!$J1276)</f>
        <v>9</v>
      </c>
      <c r="Q1276" s="95" t="str">
        <f t="shared" si="113"/>
        <v>ICB</v>
      </c>
      <c r="R1276" s="90" t="str">
        <f t="shared" si="114"/>
        <v>CHINA</v>
      </c>
      <c r="S1276" s="90" t="str">
        <f>IF(OR('RAW DATA'!$D1276="",'RAW DATA'!$C1276='RAW DATA'!$D1276),"NO",IF('RAW DATA'!$C1276&lt;'RAW DATA'!$D1276,"YES","NO"))</f>
        <v>NO</v>
      </c>
      <c r="T1276" s="96" t="str">
        <f>IF('RAW DATA'!$D1276='RAW DATA'!$E1276,"YES","NO")</f>
        <v>NO</v>
      </c>
      <c r="U1276" s="95" t="str">
        <f>IF(('RAW DATA'!$D1276-'RAW DATA'!$M1276)&lt;=5,"YES","NO")</f>
        <v>YES</v>
      </c>
    </row>
    <row r="1277" spans="1:21" x14ac:dyDescent="0.25">
      <c r="A1277" s="77">
        <v>1591</v>
      </c>
      <c r="B1277" s="74">
        <v>5612389318</v>
      </c>
      <c r="C1277" s="76">
        <v>45859</v>
      </c>
      <c r="D1277" s="76">
        <v>45852</v>
      </c>
      <c r="E1277" s="76">
        <v>45859</v>
      </c>
      <c r="F1277" s="74">
        <v>254753795</v>
      </c>
      <c r="G1277" s="82">
        <v>4524</v>
      </c>
      <c r="H1277" s="102" t="s">
        <v>14</v>
      </c>
      <c r="I1277" s="83">
        <v>7730448625</v>
      </c>
      <c r="J1277" s="84">
        <v>45904</v>
      </c>
      <c r="K1277" s="74" t="s">
        <v>15</v>
      </c>
      <c r="L1277" s="74" t="s">
        <v>217</v>
      </c>
      <c r="M1277" s="76">
        <v>45849</v>
      </c>
      <c r="N1277" s="76">
        <v>45889</v>
      </c>
      <c r="O1277" s="73">
        <f t="shared" si="112"/>
        <v>7</v>
      </c>
      <c r="P1277" s="73">
        <f>MONTH('RAW DATA'!$J1277)</f>
        <v>9</v>
      </c>
      <c r="Q1277" s="73" t="str">
        <f t="shared" si="113"/>
        <v>ICB</v>
      </c>
      <c r="R1277" s="74" t="str">
        <f t="shared" si="114"/>
        <v>CHINA</v>
      </c>
      <c r="S1277" s="74" t="str">
        <f>IF(OR('RAW DATA'!$D1277="",'RAW DATA'!$C1277='RAW DATA'!$D1277),"NO",IF('RAW DATA'!$C1277&lt;'RAW DATA'!$D1277,"YES","NO"))</f>
        <v>NO</v>
      </c>
      <c r="T1277" s="75" t="str">
        <f>IF('RAW DATA'!$D1277='RAW DATA'!$E1277,"YES","NO")</f>
        <v>NO</v>
      </c>
      <c r="U1277" s="73" t="str">
        <f>IF(('RAW DATA'!$D1277-'RAW DATA'!$M1277)&lt;=5,"YES","NO")</f>
        <v>YES</v>
      </c>
    </row>
    <row r="1278" spans="1:21" x14ac:dyDescent="0.25">
      <c r="A1278" s="89">
        <v>1591</v>
      </c>
      <c r="B1278" s="90">
        <v>5612402569</v>
      </c>
      <c r="C1278" s="91">
        <v>45868</v>
      </c>
      <c r="D1278" s="91">
        <v>45860</v>
      </c>
      <c r="E1278" s="91">
        <v>45868</v>
      </c>
      <c r="F1278" s="90">
        <v>254879049</v>
      </c>
      <c r="G1278" s="92">
        <v>15633</v>
      </c>
      <c r="H1278" s="101" t="s">
        <v>14</v>
      </c>
      <c r="I1278" s="93">
        <v>7730448625</v>
      </c>
      <c r="J1278" s="94">
        <v>45904</v>
      </c>
      <c r="K1278" s="90" t="s">
        <v>15</v>
      </c>
      <c r="L1278" s="90" t="s">
        <v>217</v>
      </c>
      <c r="M1278" s="91">
        <v>45856</v>
      </c>
      <c r="N1278" s="91">
        <v>45889</v>
      </c>
      <c r="O1278" s="95">
        <f t="shared" si="112"/>
        <v>7</v>
      </c>
      <c r="P1278" s="95">
        <f>MONTH('RAW DATA'!$J1278)</f>
        <v>9</v>
      </c>
      <c r="Q1278" s="95" t="str">
        <f t="shared" si="113"/>
        <v>ICB</v>
      </c>
      <c r="R1278" s="90" t="str">
        <f t="shared" si="114"/>
        <v>CHINA</v>
      </c>
      <c r="S1278" s="90" t="str">
        <f>IF(OR('RAW DATA'!$D1278="",'RAW DATA'!$C1278='RAW DATA'!$D1278),"NO",IF('RAW DATA'!$C1278&lt;'RAW DATA'!$D1278,"YES","NO"))</f>
        <v>NO</v>
      </c>
      <c r="T1278" s="96" t="str">
        <f>IF('RAW DATA'!$D1278='RAW DATA'!$E1278,"YES","NO")</f>
        <v>NO</v>
      </c>
      <c r="U1278" s="95" t="str">
        <f>IF(('RAW DATA'!$D1278-'RAW DATA'!$M1278)&lt;=5,"YES","NO")</f>
        <v>YES</v>
      </c>
    </row>
    <row r="1279" spans="1:21" x14ac:dyDescent="0.25">
      <c r="A1279" s="77">
        <v>1591</v>
      </c>
      <c r="B1279" s="74">
        <v>5612402573</v>
      </c>
      <c r="C1279" s="76">
        <v>45868</v>
      </c>
      <c r="D1279" s="76">
        <v>45860</v>
      </c>
      <c r="E1279" s="76">
        <v>45868</v>
      </c>
      <c r="F1279" s="74">
        <v>254879049</v>
      </c>
      <c r="G1279" s="82">
        <v>2787</v>
      </c>
      <c r="H1279" s="102" t="s">
        <v>14</v>
      </c>
      <c r="I1279" s="83">
        <v>7730448625</v>
      </c>
      <c r="J1279" s="84">
        <v>45904</v>
      </c>
      <c r="K1279" s="74" t="s">
        <v>15</v>
      </c>
      <c r="L1279" s="74" t="s">
        <v>217</v>
      </c>
      <c r="M1279" s="76">
        <v>45856</v>
      </c>
      <c r="N1279" s="76">
        <v>45889</v>
      </c>
      <c r="O1279" s="73">
        <f t="shared" si="112"/>
        <v>7</v>
      </c>
      <c r="P1279" s="73">
        <f>MONTH('RAW DATA'!$J1279)</f>
        <v>9</v>
      </c>
      <c r="Q1279" s="73" t="str">
        <f t="shared" si="113"/>
        <v>ICB</v>
      </c>
      <c r="R1279" s="74" t="str">
        <f t="shared" si="114"/>
        <v>CHINA</v>
      </c>
      <c r="S1279" s="74" t="str">
        <f>IF(OR('RAW DATA'!$D1279="",'RAW DATA'!$C1279='RAW DATA'!$D1279),"NO",IF('RAW DATA'!$C1279&lt;'RAW DATA'!$D1279,"YES","NO"))</f>
        <v>NO</v>
      </c>
      <c r="T1279" s="75" t="str">
        <f>IF('RAW DATA'!$D1279='RAW DATA'!$E1279,"YES","NO")</f>
        <v>NO</v>
      </c>
      <c r="U1279" s="73" t="str">
        <f>IF(('RAW DATA'!$D1279-'RAW DATA'!$M1279)&lt;=5,"YES","NO")</f>
        <v>YES</v>
      </c>
    </row>
    <row r="1280" spans="1:21" x14ac:dyDescent="0.25">
      <c r="A1280" s="89">
        <v>1591</v>
      </c>
      <c r="B1280" s="90">
        <v>5612402577</v>
      </c>
      <c r="C1280" s="91">
        <v>45868</v>
      </c>
      <c r="D1280" s="91">
        <v>45860</v>
      </c>
      <c r="E1280" s="91">
        <v>45868</v>
      </c>
      <c r="F1280" s="90">
        <v>254879049</v>
      </c>
      <c r="G1280" s="92">
        <v>2787</v>
      </c>
      <c r="H1280" s="101" t="s">
        <v>14</v>
      </c>
      <c r="I1280" s="93">
        <v>7730448625</v>
      </c>
      <c r="J1280" s="94">
        <v>45904</v>
      </c>
      <c r="K1280" s="90" t="s">
        <v>15</v>
      </c>
      <c r="L1280" s="90" t="s">
        <v>217</v>
      </c>
      <c r="M1280" s="91">
        <v>45856</v>
      </c>
      <c r="N1280" s="91">
        <v>45889</v>
      </c>
      <c r="O1280" s="95">
        <f t="shared" si="112"/>
        <v>7</v>
      </c>
      <c r="P1280" s="95">
        <f>MONTH('RAW DATA'!$J1280)</f>
        <v>9</v>
      </c>
      <c r="Q1280" s="95" t="str">
        <f t="shared" si="113"/>
        <v>ICB</v>
      </c>
      <c r="R1280" s="90" t="str">
        <f t="shared" si="114"/>
        <v>CHINA</v>
      </c>
      <c r="S1280" s="90" t="str">
        <f>IF(OR('RAW DATA'!$D1280="",'RAW DATA'!$C1280='RAW DATA'!$D1280),"NO",IF('RAW DATA'!$C1280&lt;'RAW DATA'!$D1280,"YES","NO"))</f>
        <v>NO</v>
      </c>
      <c r="T1280" s="96" t="str">
        <f>IF('RAW DATA'!$D1280='RAW DATA'!$E1280,"YES","NO")</f>
        <v>NO</v>
      </c>
      <c r="U1280" s="95" t="str">
        <f>IF(('RAW DATA'!$D1280-'RAW DATA'!$M1280)&lt;=5,"YES","NO")</f>
        <v>YES</v>
      </c>
    </row>
    <row r="1281" spans="1:21" x14ac:dyDescent="0.25">
      <c r="A1281" s="77">
        <v>1591</v>
      </c>
      <c r="B1281" s="74">
        <v>5612402578</v>
      </c>
      <c r="C1281" s="76">
        <v>45868</v>
      </c>
      <c r="D1281" s="76">
        <v>45860</v>
      </c>
      <c r="E1281" s="76">
        <v>45868</v>
      </c>
      <c r="F1281" s="74">
        <v>254879049</v>
      </c>
      <c r="G1281" s="82">
        <v>2787</v>
      </c>
      <c r="H1281" s="102" t="s">
        <v>14</v>
      </c>
      <c r="I1281" s="83">
        <v>7730448625</v>
      </c>
      <c r="J1281" s="84">
        <v>45904</v>
      </c>
      <c r="K1281" s="74" t="s">
        <v>15</v>
      </c>
      <c r="L1281" s="74" t="s">
        <v>217</v>
      </c>
      <c r="M1281" s="76">
        <v>45856</v>
      </c>
      <c r="N1281" s="76">
        <v>45889</v>
      </c>
      <c r="O1281" s="73">
        <f t="shared" si="112"/>
        <v>7</v>
      </c>
      <c r="P1281" s="73">
        <f>MONTH('RAW DATA'!$J1281)</f>
        <v>9</v>
      </c>
      <c r="Q1281" s="73" t="str">
        <f t="shared" si="113"/>
        <v>ICB</v>
      </c>
      <c r="R1281" s="74" t="str">
        <f t="shared" si="114"/>
        <v>CHINA</v>
      </c>
      <c r="S1281" s="74" t="str">
        <f>IF(OR('RAW DATA'!$D1281="",'RAW DATA'!$C1281='RAW DATA'!$D1281),"NO",IF('RAW DATA'!$C1281&lt;'RAW DATA'!$D1281,"YES","NO"))</f>
        <v>NO</v>
      </c>
      <c r="T1281" s="75" t="str">
        <f>IF('RAW DATA'!$D1281='RAW DATA'!$E1281,"YES","NO")</f>
        <v>NO</v>
      </c>
      <c r="U1281" s="73" t="str">
        <f>IF(('RAW DATA'!$D1281-'RAW DATA'!$M1281)&lt;=5,"YES","NO")</f>
        <v>YES</v>
      </c>
    </row>
    <row r="1282" spans="1:21" x14ac:dyDescent="0.25">
      <c r="A1282" s="89">
        <v>1591</v>
      </c>
      <c r="B1282" s="90">
        <v>5612402579</v>
      </c>
      <c r="C1282" s="91">
        <v>45868</v>
      </c>
      <c r="D1282" s="91">
        <v>45860</v>
      </c>
      <c r="E1282" s="91">
        <v>45868</v>
      </c>
      <c r="F1282" s="90">
        <v>254879041</v>
      </c>
      <c r="G1282" s="92">
        <v>3698</v>
      </c>
      <c r="H1282" s="101" t="s">
        <v>14</v>
      </c>
      <c r="I1282" s="93">
        <v>7730448625</v>
      </c>
      <c r="J1282" s="94">
        <v>45904</v>
      </c>
      <c r="K1282" s="90" t="s">
        <v>15</v>
      </c>
      <c r="L1282" s="90" t="s">
        <v>217</v>
      </c>
      <c r="M1282" s="91">
        <v>45856</v>
      </c>
      <c r="N1282" s="91">
        <v>45889</v>
      </c>
      <c r="O1282" s="95">
        <f t="shared" si="112"/>
        <v>7</v>
      </c>
      <c r="P1282" s="95">
        <f>MONTH('RAW DATA'!$J1282)</f>
        <v>9</v>
      </c>
      <c r="Q1282" s="95" t="str">
        <f t="shared" si="113"/>
        <v>ICB</v>
      </c>
      <c r="R1282" s="90" t="str">
        <f t="shared" si="114"/>
        <v>CHINA</v>
      </c>
      <c r="S1282" s="90" t="str">
        <f>IF(OR('RAW DATA'!$D1282="",'RAW DATA'!$C1282='RAW DATA'!$D1282),"NO",IF('RAW DATA'!$C1282&lt;'RAW DATA'!$D1282,"YES","NO"))</f>
        <v>NO</v>
      </c>
      <c r="T1282" s="96" t="str">
        <f>IF('RAW DATA'!$D1282='RAW DATA'!$E1282,"YES","NO")</f>
        <v>NO</v>
      </c>
      <c r="U1282" s="95" t="str">
        <f>IF(('RAW DATA'!$D1282-'RAW DATA'!$M1282)&lt;=5,"YES","NO")</f>
        <v>YES</v>
      </c>
    </row>
    <row r="1283" spans="1:21" x14ac:dyDescent="0.25">
      <c r="A1283" s="77">
        <v>1591</v>
      </c>
      <c r="B1283" s="74">
        <v>5612402586</v>
      </c>
      <c r="C1283" s="76">
        <v>45868</v>
      </c>
      <c r="D1283" s="76">
        <v>45860</v>
      </c>
      <c r="E1283" s="76">
        <v>45868</v>
      </c>
      <c r="F1283" s="74">
        <v>254879041</v>
      </c>
      <c r="G1283" s="82">
        <v>15633</v>
      </c>
      <c r="H1283" s="102" t="s">
        <v>14</v>
      </c>
      <c r="I1283" s="83">
        <v>7730448625</v>
      </c>
      <c r="J1283" s="84">
        <v>45904</v>
      </c>
      <c r="K1283" s="74" t="s">
        <v>15</v>
      </c>
      <c r="L1283" s="74" t="s">
        <v>217</v>
      </c>
      <c r="M1283" s="76">
        <v>45856</v>
      </c>
      <c r="N1283" s="76">
        <v>45889</v>
      </c>
      <c r="O1283" s="73">
        <f t="shared" si="112"/>
        <v>7</v>
      </c>
      <c r="P1283" s="73">
        <f>MONTH('RAW DATA'!$J1283)</f>
        <v>9</v>
      </c>
      <c r="Q1283" s="73" t="str">
        <f t="shared" si="113"/>
        <v>ICB</v>
      </c>
      <c r="R1283" s="74" t="str">
        <f t="shared" si="114"/>
        <v>CHINA</v>
      </c>
      <c r="S1283" s="74" t="str">
        <f>IF(OR('RAW DATA'!$D1283="",'RAW DATA'!$C1283='RAW DATA'!$D1283),"NO",IF('RAW DATA'!$C1283&lt;'RAW DATA'!$D1283,"YES","NO"))</f>
        <v>NO</v>
      </c>
      <c r="T1283" s="75" t="str">
        <f>IF('RAW DATA'!$D1283='RAW DATA'!$E1283,"YES","NO")</f>
        <v>NO</v>
      </c>
      <c r="U1283" s="73" t="str">
        <f>IF(('RAW DATA'!$D1283-'RAW DATA'!$M1283)&lt;=5,"YES","NO")</f>
        <v>YES</v>
      </c>
    </row>
    <row r="1284" spans="1:21" x14ac:dyDescent="0.25">
      <c r="A1284" s="89">
        <v>1591</v>
      </c>
      <c r="B1284" s="90">
        <v>5612402602</v>
      </c>
      <c r="C1284" s="91">
        <v>45868</v>
      </c>
      <c r="D1284" s="91">
        <v>45860</v>
      </c>
      <c r="E1284" s="91">
        <v>45868</v>
      </c>
      <c r="F1284" s="90">
        <v>254879049</v>
      </c>
      <c r="G1284" s="92">
        <v>8258</v>
      </c>
      <c r="H1284" s="101" t="s">
        <v>14</v>
      </c>
      <c r="I1284" s="93">
        <v>7730448625</v>
      </c>
      <c r="J1284" s="94">
        <v>45904</v>
      </c>
      <c r="K1284" s="90" t="s">
        <v>15</v>
      </c>
      <c r="L1284" s="90" t="s">
        <v>217</v>
      </c>
      <c r="M1284" s="91">
        <v>45856</v>
      </c>
      <c r="N1284" s="91">
        <v>45889</v>
      </c>
      <c r="O1284" s="95">
        <f t="shared" si="112"/>
        <v>7</v>
      </c>
      <c r="P1284" s="95">
        <f>MONTH('RAW DATA'!$J1284)</f>
        <v>9</v>
      </c>
      <c r="Q1284" s="95" t="str">
        <f t="shared" si="113"/>
        <v>ICB</v>
      </c>
      <c r="R1284" s="90" t="str">
        <f t="shared" si="114"/>
        <v>CHINA</v>
      </c>
      <c r="S1284" s="90" t="str">
        <f>IF(OR('RAW DATA'!$D1284="",'RAW DATA'!$C1284='RAW DATA'!$D1284),"NO",IF('RAW DATA'!$C1284&lt;'RAW DATA'!$D1284,"YES","NO"))</f>
        <v>NO</v>
      </c>
      <c r="T1284" s="96" t="str">
        <f>IF('RAW DATA'!$D1284='RAW DATA'!$E1284,"YES","NO")</f>
        <v>NO</v>
      </c>
      <c r="U1284" s="95" t="str">
        <f>IF(('RAW DATA'!$D1284-'RAW DATA'!$M1284)&lt;=5,"YES","NO")</f>
        <v>YES</v>
      </c>
    </row>
    <row r="1285" spans="1:21" x14ac:dyDescent="0.25">
      <c r="A1285" s="77">
        <v>71</v>
      </c>
      <c r="B1285" s="74">
        <v>5283083065</v>
      </c>
      <c r="C1285" s="76">
        <v>45852</v>
      </c>
      <c r="D1285" s="76">
        <v>45849</v>
      </c>
      <c r="E1285" s="76">
        <v>45852</v>
      </c>
      <c r="F1285" s="74">
        <v>254081603</v>
      </c>
      <c r="G1285" s="82">
        <v>2788</v>
      </c>
      <c r="H1285" s="102" t="s">
        <v>14</v>
      </c>
      <c r="I1285" s="83">
        <v>7730448625</v>
      </c>
      <c r="J1285" s="84">
        <v>45904</v>
      </c>
      <c r="K1285" s="74" t="s">
        <v>15</v>
      </c>
      <c r="L1285" s="74" t="s">
        <v>217</v>
      </c>
      <c r="M1285" s="76">
        <v>45846.625</v>
      </c>
      <c r="N1285" s="76">
        <v>45889.25</v>
      </c>
      <c r="O1285" s="73">
        <f t="shared" si="112"/>
        <v>7</v>
      </c>
      <c r="P1285" s="73">
        <f>MONTH('RAW DATA'!$J1285)</f>
        <v>9</v>
      </c>
      <c r="Q1285" s="73" t="str">
        <f t="shared" si="113"/>
        <v>ICB</v>
      </c>
      <c r="R1285" s="74" t="str">
        <f t="shared" si="114"/>
        <v>CHINA</v>
      </c>
      <c r="S1285" s="74" t="str">
        <f>IF(OR('RAW DATA'!$D1285="",'RAW DATA'!$C1285='RAW DATA'!$D1285),"NO",IF('RAW DATA'!$C1285&lt;'RAW DATA'!$D1285,"YES","NO"))</f>
        <v>NO</v>
      </c>
      <c r="T1285" s="75" t="str">
        <f>IF('RAW DATA'!$D1285='RAW DATA'!$E1285,"YES","NO")</f>
        <v>NO</v>
      </c>
      <c r="U1285" s="73" t="str">
        <f>IF(('RAW DATA'!$D1285-'RAW DATA'!$M1285)&lt;=5,"YES","NO")</f>
        <v>YES</v>
      </c>
    </row>
    <row r="1286" spans="1:21" x14ac:dyDescent="0.25">
      <c r="A1286" s="89">
        <v>71</v>
      </c>
      <c r="B1286" s="90">
        <v>5283083067</v>
      </c>
      <c r="C1286" s="91">
        <v>45852</v>
      </c>
      <c r="D1286" s="91">
        <v>45849</v>
      </c>
      <c r="E1286" s="91">
        <v>45852</v>
      </c>
      <c r="F1286" s="90">
        <v>254081603</v>
      </c>
      <c r="G1286" s="92">
        <v>2146</v>
      </c>
      <c r="H1286" s="101" t="s">
        <v>14</v>
      </c>
      <c r="I1286" s="93">
        <v>7730448625</v>
      </c>
      <c r="J1286" s="94">
        <v>45904</v>
      </c>
      <c r="K1286" s="90" t="s">
        <v>15</v>
      </c>
      <c r="L1286" s="90" t="s">
        <v>217</v>
      </c>
      <c r="M1286" s="91">
        <v>45846.625</v>
      </c>
      <c r="N1286" s="91">
        <v>45889.25</v>
      </c>
      <c r="O1286" s="95">
        <f t="shared" si="112"/>
        <v>7</v>
      </c>
      <c r="P1286" s="95">
        <f>MONTH('RAW DATA'!$J1286)</f>
        <v>9</v>
      </c>
      <c r="Q1286" s="95" t="str">
        <f t="shared" si="113"/>
        <v>ICB</v>
      </c>
      <c r="R1286" s="90" t="str">
        <f t="shared" si="114"/>
        <v>CHINA</v>
      </c>
      <c r="S1286" s="90" t="str">
        <f>IF(OR('RAW DATA'!$D1286="",'RAW DATA'!$C1286='RAW DATA'!$D1286),"NO",IF('RAW DATA'!$C1286&lt;'RAW DATA'!$D1286,"YES","NO"))</f>
        <v>NO</v>
      </c>
      <c r="T1286" s="96" t="str">
        <f>IF('RAW DATA'!$D1286='RAW DATA'!$E1286,"YES","NO")</f>
        <v>NO</v>
      </c>
      <c r="U1286" s="95" t="str">
        <f>IF(('RAW DATA'!$D1286-'RAW DATA'!$M1286)&lt;=5,"YES","NO")</f>
        <v>YES</v>
      </c>
    </row>
    <row r="1287" spans="1:21" x14ac:dyDescent="0.25">
      <c r="A1287" s="77">
        <v>71</v>
      </c>
      <c r="B1287" s="74">
        <v>5283083089</v>
      </c>
      <c r="C1287" s="76">
        <v>45852</v>
      </c>
      <c r="D1287" s="76">
        <v>45849</v>
      </c>
      <c r="E1287" s="76">
        <v>45852</v>
      </c>
      <c r="F1287" s="74">
        <v>254081603</v>
      </c>
      <c r="G1287" s="82">
        <v>17529</v>
      </c>
      <c r="H1287" s="102" t="s">
        <v>14</v>
      </c>
      <c r="I1287" s="83">
        <v>7730448625</v>
      </c>
      <c r="J1287" s="84">
        <v>45904</v>
      </c>
      <c r="K1287" s="74" t="s">
        <v>15</v>
      </c>
      <c r="L1287" s="74" t="s">
        <v>217</v>
      </c>
      <c r="M1287" s="76">
        <v>45846.625</v>
      </c>
      <c r="N1287" s="76">
        <v>45889.25</v>
      </c>
      <c r="O1287" s="73">
        <f t="shared" si="112"/>
        <v>7</v>
      </c>
      <c r="P1287" s="73">
        <f>MONTH('RAW DATA'!$J1287)</f>
        <v>9</v>
      </c>
      <c r="Q1287" s="73" t="str">
        <f t="shared" si="113"/>
        <v>ICB</v>
      </c>
      <c r="R1287" s="74" t="str">
        <f t="shared" si="114"/>
        <v>CHINA</v>
      </c>
      <c r="S1287" s="74" t="str">
        <f>IF(OR('RAW DATA'!$D1287="",'RAW DATA'!$C1287='RAW DATA'!$D1287),"NO",IF('RAW DATA'!$C1287&lt;'RAW DATA'!$D1287,"YES","NO"))</f>
        <v>NO</v>
      </c>
      <c r="T1287" s="75" t="str">
        <f>IF('RAW DATA'!$D1287='RAW DATA'!$E1287,"YES","NO")</f>
        <v>NO</v>
      </c>
      <c r="U1287" s="73" t="str">
        <f>IF(('RAW DATA'!$D1287-'RAW DATA'!$M1287)&lt;=5,"YES","NO")</f>
        <v>YES</v>
      </c>
    </row>
    <row r="1288" spans="1:21" x14ac:dyDescent="0.25">
      <c r="A1288" s="89">
        <v>71</v>
      </c>
      <c r="B1288" s="90">
        <v>5283097714</v>
      </c>
      <c r="C1288" s="91">
        <v>45859</v>
      </c>
      <c r="D1288" s="91">
        <v>45856</v>
      </c>
      <c r="E1288" s="91">
        <v>45859</v>
      </c>
      <c r="F1288" s="90" t="s">
        <v>192</v>
      </c>
      <c r="G1288" s="92">
        <v>12568</v>
      </c>
      <c r="H1288" s="101" t="s">
        <v>14</v>
      </c>
      <c r="I1288" s="93">
        <v>7730448625</v>
      </c>
      <c r="J1288" s="94">
        <v>45904</v>
      </c>
      <c r="K1288" s="90" t="s">
        <v>15</v>
      </c>
      <c r="L1288" s="90" t="s">
        <v>217</v>
      </c>
      <c r="M1288" s="91">
        <v>45855.625</v>
      </c>
      <c r="N1288" s="91">
        <v>45889.75</v>
      </c>
      <c r="O1288" s="95">
        <f t="shared" si="112"/>
        <v>7</v>
      </c>
      <c r="P1288" s="95">
        <f>MONTH('RAW DATA'!$J1288)</f>
        <v>9</v>
      </c>
      <c r="Q1288" s="95" t="str">
        <f t="shared" si="113"/>
        <v>ICB</v>
      </c>
      <c r="R1288" s="90" t="str">
        <f t="shared" si="114"/>
        <v>CHINA</v>
      </c>
      <c r="S1288" s="90" t="str">
        <f>IF(OR('RAW DATA'!$D1288="",'RAW DATA'!$C1288='RAW DATA'!$D1288),"NO",IF('RAW DATA'!$C1288&lt;'RAW DATA'!$D1288,"YES","NO"))</f>
        <v>NO</v>
      </c>
      <c r="T1288" s="96" t="str">
        <f>IF('RAW DATA'!$D1288='RAW DATA'!$E1288,"YES","NO")</f>
        <v>NO</v>
      </c>
      <c r="U1288" s="95" t="str">
        <f>IF(('RAW DATA'!$D1288-'RAW DATA'!$M1288)&lt;=5,"YES","NO")</f>
        <v>YES</v>
      </c>
    </row>
    <row r="1289" spans="1:21" x14ac:dyDescent="0.25">
      <c r="A1289" s="77">
        <v>71</v>
      </c>
      <c r="B1289" s="74">
        <v>5283097716</v>
      </c>
      <c r="C1289" s="76">
        <v>45859</v>
      </c>
      <c r="D1289" s="76">
        <v>45856</v>
      </c>
      <c r="E1289" s="76">
        <v>45859</v>
      </c>
      <c r="F1289" s="74" t="s">
        <v>192</v>
      </c>
      <c r="G1289" s="82">
        <v>954</v>
      </c>
      <c r="H1289" s="102" t="s">
        <v>14</v>
      </c>
      <c r="I1289" s="83">
        <v>7730448625</v>
      </c>
      <c r="J1289" s="84">
        <v>45904</v>
      </c>
      <c r="K1289" s="74" t="s">
        <v>15</v>
      </c>
      <c r="L1289" s="74" t="s">
        <v>217</v>
      </c>
      <c r="M1289" s="76">
        <v>45855.625</v>
      </c>
      <c r="N1289" s="76">
        <v>45889.75</v>
      </c>
      <c r="O1289" s="73">
        <f t="shared" si="112"/>
        <v>7</v>
      </c>
      <c r="P1289" s="73">
        <f>MONTH('RAW DATA'!$J1289)</f>
        <v>9</v>
      </c>
      <c r="Q1289" s="73" t="str">
        <f t="shared" si="113"/>
        <v>ICB</v>
      </c>
      <c r="R1289" s="74" t="str">
        <f t="shared" si="114"/>
        <v>CHINA</v>
      </c>
      <c r="S1289" s="74" t="str">
        <f>IF(OR('RAW DATA'!$D1289="",'RAW DATA'!$C1289='RAW DATA'!$D1289),"NO",IF('RAW DATA'!$C1289&lt;'RAW DATA'!$D1289,"YES","NO"))</f>
        <v>NO</v>
      </c>
      <c r="T1289" s="75" t="str">
        <f>IF('RAW DATA'!$D1289='RAW DATA'!$E1289,"YES","NO")</f>
        <v>NO</v>
      </c>
      <c r="U1289" s="73" t="str">
        <f>IF(('RAW DATA'!$D1289-'RAW DATA'!$M1289)&lt;=5,"YES","NO")</f>
        <v>YES</v>
      </c>
    </row>
    <row r="1290" spans="1:21" x14ac:dyDescent="0.25">
      <c r="A1290" s="89">
        <v>71</v>
      </c>
      <c r="B1290" s="90">
        <v>5283097721</v>
      </c>
      <c r="C1290" s="91">
        <v>45859</v>
      </c>
      <c r="D1290" s="91">
        <v>45856</v>
      </c>
      <c r="E1290" s="91">
        <v>45859</v>
      </c>
      <c r="F1290" s="90" t="s">
        <v>192</v>
      </c>
      <c r="G1290" s="92">
        <v>8237</v>
      </c>
      <c r="H1290" s="101" t="s">
        <v>14</v>
      </c>
      <c r="I1290" s="93">
        <v>7730448625</v>
      </c>
      <c r="J1290" s="94">
        <v>45904</v>
      </c>
      <c r="K1290" s="90" t="s">
        <v>15</v>
      </c>
      <c r="L1290" s="90" t="s">
        <v>217</v>
      </c>
      <c r="M1290" s="91">
        <v>45855.625</v>
      </c>
      <c r="N1290" s="91">
        <v>45889.75</v>
      </c>
      <c r="O1290" s="95">
        <f t="shared" si="112"/>
        <v>7</v>
      </c>
      <c r="P1290" s="95">
        <f>MONTH('RAW DATA'!$J1290)</f>
        <v>9</v>
      </c>
      <c r="Q1290" s="95" t="str">
        <f t="shared" si="113"/>
        <v>ICB</v>
      </c>
      <c r="R1290" s="90" t="str">
        <f t="shared" si="114"/>
        <v>CHINA</v>
      </c>
      <c r="S1290" s="90" t="str">
        <f>IF(OR('RAW DATA'!$D1290="",'RAW DATA'!$C1290='RAW DATA'!$D1290),"NO",IF('RAW DATA'!$C1290&lt;'RAW DATA'!$D1290,"YES","NO"))</f>
        <v>NO</v>
      </c>
      <c r="T1290" s="96" t="str">
        <f>IF('RAW DATA'!$D1290='RAW DATA'!$E1290,"YES","NO")</f>
        <v>NO</v>
      </c>
      <c r="U1290" s="95" t="str">
        <f>IF(('RAW DATA'!$D1290-'RAW DATA'!$M1290)&lt;=5,"YES","NO")</f>
        <v>YES</v>
      </c>
    </row>
    <row r="1291" spans="1:21" x14ac:dyDescent="0.25">
      <c r="A1291" s="77">
        <v>71</v>
      </c>
      <c r="B1291" s="74">
        <v>5283097722</v>
      </c>
      <c r="C1291" s="76">
        <v>45859</v>
      </c>
      <c r="D1291" s="76">
        <v>45856</v>
      </c>
      <c r="E1291" s="76">
        <v>45859</v>
      </c>
      <c r="F1291" s="74" t="s">
        <v>192</v>
      </c>
      <c r="G1291" s="82">
        <v>403</v>
      </c>
      <c r="H1291" s="102" t="s">
        <v>14</v>
      </c>
      <c r="I1291" s="83">
        <v>7730448625</v>
      </c>
      <c r="J1291" s="84">
        <v>45904</v>
      </c>
      <c r="K1291" s="74" t="s">
        <v>15</v>
      </c>
      <c r="L1291" s="74" t="s">
        <v>217</v>
      </c>
      <c r="M1291" s="76">
        <v>45855.625</v>
      </c>
      <c r="N1291" s="76">
        <v>45889.75</v>
      </c>
      <c r="O1291" s="73">
        <f t="shared" si="112"/>
        <v>7</v>
      </c>
      <c r="P1291" s="73">
        <f>MONTH('RAW DATA'!$J1291)</f>
        <v>9</v>
      </c>
      <c r="Q1291" s="73" t="str">
        <f t="shared" si="113"/>
        <v>ICB</v>
      </c>
      <c r="R1291" s="74" t="str">
        <f t="shared" si="114"/>
        <v>CHINA</v>
      </c>
      <c r="S1291" s="74" t="str">
        <f>IF(OR('RAW DATA'!$D1291="",'RAW DATA'!$C1291='RAW DATA'!$D1291),"NO",IF('RAW DATA'!$C1291&lt;'RAW DATA'!$D1291,"YES","NO"))</f>
        <v>NO</v>
      </c>
      <c r="T1291" s="75" t="str">
        <f>IF('RAW DATA'!$D1291='RAW DATA'!$E1291,"YES","NO")</f>
        <v>NO</v>
      </c>
      <c r="U1291" s="73" t="str">
        <f>IF(('RAW DATA'!$D1291-'RAW DATA'!$M1291)&lt;=5,"YES","NO")</f>
        <v>YES</v>
      </c>
    </row>
    <row r="1292" spans="1:21" x14ac:dyDescent="0.25">
      <c r="A1292" s="89">
        <v>71</v>
      </c>
      <c r="B1292" s="90">
        <v>5283097745</v>
      </c>
      <c r="C1292" s="91">
        <v>45859</v>
      </c>
      <c r="D1292" s="91">
        <v>45856</v>
      </c>
      <c r="E1292" s="91">
        <v>45859</v>
      </c>
      <c r="F1292" s="90" t="s">
        <v>192</v>
      </c>
      <c r="G1292" s="92">
        <v>121</v>
      </c>
      <c r="H1292" s="101" t="s">
        <v>14</v>
      </c>
      <c r="I1292" s="93">
        <v>7730448625</v>
      </c>
      <c r="J1292" s="94">
        <v>45904</v>
      </c>
      <c r="K1292" s="90" t="s">
        <v>15</v>
      </c>
      <c r="L1292" s="90" t="s">
        <v>217</v>
      </c>
      <c r="M1292" s="91">
        <v>45855.625</v>
      </c>
      <c r="N1292" s="91">
        <v>45889.75</v>
      </c>
      <c r="O1292" s="95">
        <f t="shared" si="112"/>
        <v>7</v>
      </c>
      <c r="P1292" s="95">
        <f>MONTH('RAW DATA'!$J1292)</f>
        <v>9</v>
      </c>
      <c r="Q1292" s="95" t="str">
        <f t="shared" si="113"/>
        <v>ICB</v>
      </c>
      <c r="R1292" s="90" t="str">
        <f t="shared" si="114"/>
        <v>CHINA</v>
      </c>
      <c r="S1292" s="90" t="str">
        <f>IF(OR('RAW DATA'!$D1292="",'RAW DATA'!$C1292='RAW DATA'!$D1292),"NO",IF('RAW DATA'!$C1292&lt;'RAW DATA'!$D1292,"YES","NO"))</f>
        <v>NO</v>
      </c>
      <c r="T1292" s="96" t="str">
        <f>IF('RAW DATA'!$D1292='RAW DATA'!$E1292,"YES","NO")</f>
        <v>NO</v>
      </c>
      <c r="U1292" s="95" t="str">
        <f>IF(('RAW DATA'!$D1292-'RAW DATA'!$M1292)&lt;=5,"YES","NO")</f>
        <v>YES</v>
      </c>
    </row>
    <row r="1293" spans="1:21" x14ac:dyDescent="0.25">
      <c r="A1293" s="77">
        <v>71</v>
      </c>
      <c r="B1293" s="74">
        <v>5283097752</v>
      </c>
      <c r="C1293" s="76">
        <v>45859</v>
      </c>
      <c r="D1293" s="76">
        <v>45856</v>
      </c>
      <c r="E1293" s="76">
        <v>45859</v>
      </c>
      <c r="F1293" s="74" t="s">
        <v>192</v>
      </c>
      <c r="G1293" s="82">
        <v>17204</v>
      </c>
      <c r="H1293" s="102" t="s">
        <v>14</v>
      </c>
      <c r="I1293" s="83">
        <v>7730448625</v>
      </c>
      <c r="J1293" s="84">
        <v>45904</v>
      </c>
      <c r="K1293" s="74" t="s">
        <v>15</v>
      </c>
      <c r="L1293" s="74" t="s">
        <v>217</v>
      </c>
      <c r="M1293" s="76">
        <v>45855.625</v>
      </c>
      <c r="N1293" s="76">
        <v>45889.75</v>
      </c>
      <c r="O1293" s="73">
        <f t="shared" si="112"/>
        <v>7</v>
      </c>
      <c r="P1293" s="73">
        <f>MONTH('RAW DATA'!$J1293)</f>
        <v>9</v>
      </c>
      <c r="Q1293" s="73" t="str">
        <f t="shared" si="113"/>
        <v>ICB</v>
      </c>
      <c r="R1293" s="74" t="str">
        <f t="shared" si="114"/>
        <v>CHINA</v>
      </c>
      <c r="S1293" s="74" t="str">
        <f>IF(OR('RAW DATA'!$D1293="",'RAW DATA'!$C1293='RAW DATA'!$D1293),"NO",IF('RAW DATA'!$C1293&lt;'RAW DATA'!$D1293,"YES","NO"))</f>
        <v>NO</v>
      </c>
      <c r="T1293" s="75" t="str">
        <f>IF('RAW DATA'!$D1293='RAW DATA'!$E1293,"YES","NO")</f>
        <v>NO</v>
      </c>
      <c r="U1293" s="73" t="str">
        <f>IF(('RAW DATA'!$D1293-'RAW DATA'!$M1293)&lt;=5,"YES","NO")</f>
        <v>YES</v>
      </c>
    </row>
    <row r="1294" spans="1:21" x14ac:dyDescent="0.25">
      <c r="A1294" s="89">
        <v>71</v>
      </c>
      <c r="B1294" s="90">
        <v>5283097755</v>
      </c>
      <c r="C1294" s="91">
        <v>45859</v>
      </c>
      <c r="D1294" s="91">
        <v>45856</v>
      </c>
      <c r="E1294" s="91">
        <v>45859</v>
      </c>
      <c r="F1294" s="90" t="s">
        <v>192</v>
      </c>
      <c r="G1294" s="92">
        <v>3565</v>
      </c>
      <c r="H1294" s="101" t="s">
        <v>14</v>
      </c>
      <c r="I1294" s="93">
        <v>7730448625</v>
      </c>
      <c r="J1294" s="94">
        <v>45904</v>
      </c>
      <c r="K1294" s="90" t="s">
        <v>15</v>
      </c>
      <c r="L1294" s="90" t="s">
        <v>217</v>
      </c>
      <c r="M1294" s="91">
        <v>45855.625</v>
      </c>
      <c r="N1294" s="91">
        <v>45889.75</v>
      </c>
      <c r="O1294" s="95">
        <f t="shared" si="112"/>
        <v>7</v>
      </c>
      <c r="P1294" s="95">
        <f>MONTH('RAW DATA'!$J1294)</f>
        <v>9</v>
      </c>
      <c r="Q1294" s="95" t="str">
        <f t="shared" si="113"/>
        <v>ICB</v>
      </c>
      <c r="R1294" s="90" t="str">
        <f t="shared" si="114"/>
        <v>CHINA</v>
      </c>
      <c r="S1294" s="90" t="str">
        <f>IF(OR('RAW DATA'!$D1294="",'RAW DATA'!$C1294='RAW DATA'!$D1294),"NO",IF('RAW DATA'!$C1294&lt;'RAW DATA'!$D1294,"YES","NO"))</f>
        <v>NO</v>
      </c>
      <c r="T1294" s="96" t="str">
        <f>IF('RAW DATA'!$D1294='RAW DATA'!$E1294,"YES","NO")</f>
        <v>NO</v>
      </c>
      <c r="U1294" s="95" t="str">
        <f>IF(('RAW DATA'!$D1294-'RAW DATA'!$M1294)&lt;=5,"YES","NO")</f>
        <v>YES</v>
      </c>
    </row>
    <row r="1295" spans="1:21" x14ac:dyDescent="0.25">
      <c r="A1295" s="77">
        <v>71</v>
      </c>
      <c r="B1295" s="74">
        <v>5283097867</v>
      </c>
      <c r="C1295" s="76">
        <v>45859</v>
      </c>
      <c r="D1295" s="76">
        <v>45856</v>
      </c>
      <c r="E1295" s="76">
        <v>45859</v>
      </c>
      <c r="F1295" s="74">
        <v>254383437</v>
      </c>
      <c r="G1295" s="82">
        <v>2786</v>
      </c>
      <c r="H1295" s="102" t="s">
        <v>14</v>
      </c>
      <c r="I1295" s="83">
        <v>7730448625</v>
      </c>
      <c r="J1295" s="84">
        <v>45904</v>
      </c>
      <c r="K1295" s="74" t="s">
        <v>15</v>
      </c>
      <c r="L1295" s="74" t="s">
        <v>217</v>
      </c>
      <c r="M1295" s="76">
        <v>45853.645833333336</v>
      </c>
      <c r="N1295" s="76">
        <v>45889.75</v>
      </c>
      <c r="O1295" s="73">
        <f t="shared" si="112"/>
        <v>7</v>
      </c>
      <c r="P1295" s="73">
        <f>MONTH('RAW DATA'!$J1295)</f>
        <v>9</v>
      </c>
      <c r="Q1295" s="73" t="str">
        <f t="shared" si="113"/>
        <v>ICB</v>
      </c>
      <c r="R1295" s="74" t="str">
        <f t="shared" si="114"/>
        <v>CHINA</v>
      </c>
      <c r="S1295" s="74" t="str">
        <f>IF(OR('RAW DATA'!$D1295="",'RAW DATA'!$C1295='RAW DATA'!$D1295),"NO",IF('RAW DATA'!$C1295&lt;'RAW DATA'!$D1295,"YES","NO"))</f>
        <v>NO</v>
      </c>
      <c r="T1295" s="75" t="str">
        <f>IF('RAW DATA'!$D1295='RAW DATA'!$E1295,"YES","NO")</f>
        <v>NO</v>
      </c>
      <c r="U1295" s="73" t="str">
        <f>IF(('RAW DATA'!$D1295-'RAW DATA'!$M1295)&lt;=5,"YES","NO")</f>
        <v>YES</v>
      </c>
    </row>
    <row r="1296" spans="1:21" x14ac:dyDescent="0.25">
      <c r="A1296" s="89">
        <v>71</v>
      </c>
      <c r="B1296" s="90">
        <v>5283098726</v>
      </c>
      <c r="C1296" s="91">
        <v>45859</v>
      </c>
      <c r="D1296" s="91">
        <v>45857</v>
      </c>
      <c r="E1296" s="91">
        <v>45859</v>
      </c>
      <c r="F1296" s="90">
        <v>252891664</v>
      </c>
      <c r="G1296" s="92">
        <v>303</v>
      </c>
      <c r="H1296" s="101" t="s">
        <v>14</v>
      </c>
      <c r="I1296" s="93">
        <v>7730448625</v>
      </c>
      <c r="J1296" s="94">
        <v>45904</v>
      </c>
      <c r="K1296" s="90" t="s">
        <v>15</v>
      </c>
      <c r="L1296" s="90" t="s">
        <v>217</v>
      </c>
      <c r="M1296" s="91">
        <v>45853.645833333336</v>
      </c>
      <c r="N1296" s="91">
        <v>45889.75</v>
      </c>
      <c r="O1296" s="95">
        <f t="shared" si="112"/>
        <v>7</v>
      </c>
      <c r="P1296" s="95">
        <f>MONTH('RAW DATA'!$J1296)</f>
        <v>9</v>
      </c>
      <c r="Q1296" s="95" t="str">
        <f t="shared" si="113"/>
        <v>ICB</v>
      </c>
      <c r="R1296" s="90" t="str">
        <f t="shared" si="114"/>
        <v>CHINA</v>
      </c>
      <c r="S1296" s="90" t="str">
        <f>IF(OR('RAW DATA'!$D1296="",'RAW DATA'!$C1296='RAW DATA'!$D1296),"NO",IF('RAW DATA'!$C1296&lt;'RAW DATA'!$D1296,"YES","NO"))</f>
        <v>NO</v>
      </c>
      <c r="T1296" s="96" t="str">
        <f>IF('RAW DATA'!$D1296='RAW DATA'!$E1296,"YES","NO")</f>
        <v>NO</v>
      </c>
      <c r="U1296" s="95" t="str">
        <f>IF(('RAW DATA'!$D1296-'RAW DATA'!$M1296)&lt;=5,"YES","NO")</f>
        <v>YES</v>
      </c>
    </row>
    <row r="1297" spans="1:21" x14ac:dyDescent="0.25">
      <c r="A1297" s="77">
        <v>71</v>
      </c>
      <c r="B1297" s="74">
        <v>5283098728</v>
      </c>
      <c r="C1297" s="76">
        <v>45859</v>
      </c>
      <c r="D1297" s="76">
        <v>45857</v>
      </c>
      <c r="E1297" s="76">
        <v>45859</v>
      </c>
      <c r="F1297" s="74">
        <v>252891664</v>
      </c>
      <c r="G1297" s="82">
        <v>1327</v>
      </c>
      <c r="H1297" s="102" t="s">
        <v>14</v>
      </c>
      <c r="I1297" s="83">
        <v>7730448625</v>
      </c>
      <c r="J1297" s="84">
        <v>45904</v>
      </c>
      <c r="K1297" s="74" t="s">
        <v>15</v>
      </c>
      <c r="L1297" s="74" t="s">
        <v>217</v>
      </c>
      <c r="M1297" s="76">
        <v>45853.645833333336</v>
      </c>
      <c r="N1297" s="76">
        <v>45889.75</v>
      </c>
      <c r="O1297" s="73">
        <f t="shared" si="112"/>
        <v>7</v>
      </c>
      <c r="P1297" s="73">
        <f>MONTH('RAW DATA'!$J1297)</f>
        <v>9</v>
      </c>
      <c r="Q1297" s="73" t="str">
        <f t="shared" si="113"/>
        <v>ICB</v>
      </c>
      <c r="R1297" s="74" t="str">
        <f t="shared" si="114"/>
        <v>CHINA</v>
      </c>
      <c r="S1297" s="74" t="str">
        <f>IF(OR('RAW DATA'!$D1297="",'RAW DATA'!$C1297='RAW DATA'!$D1297),"NO",IF('RAW DATA'!$C1297&lt;'RAW DATA'!$D1297,"YES","NO"))</f>
        <v>NO</v>
      </c>
      <c r="T1297" s="75" t="str">
        <f>IF('RAW DATA'!$D1297='RAW DATA'!$E1297,"YES","NO")</f>
        <v>NO</v>
      </c>
      <c r="U1297" s="73" t="str">
        <f>IF(('RAW DATA'!$D1297-'RAW DATA'!$M1297)&lt;=5,"YES","NO")</f>
        <v>YES</v>
      </c>
    </row>
    <row r="1298" spans="1:21" x14ac:dyDescent="0.25">
      <c r="A1298" s="89">
        <v>515</v>
      </c>
      <c r="B1298" s="90">
        <v>5547904477</v>
      </c>
      <c r="C1298" s="91">
        <v>45904</v>
      </c>
      <c r="D1298" s="91">
        <v>45897</v>
      </c>
      <c r="E1298" s="91">
        <v>45904</v>
      </c>
      <c r="F1298" s="90">
        <v>256623447</v>
      </c>
      <c r="G1298" s="92">
        <v>21</v>
      </c>
      <c r="H1298" s="101" t="s">
        <v>14</v>
      </c>
      <c r="I1298" s="93">
        <v>7730452981</v>
      </c>
      <c r="J1298" s="94">
        <v>45918</v>
      </c>
      <c r="K1298" s="90" t="s">
        <v>15</v>
      </c>
      <c r="L1298" s="90" t="s">
        <v>235</v>
      </c>
      <c r="M1298" s="91">
        <v>45857</v>
      </c>
      <c r="N1298" s="91">
        <v>45891</v>
      </c>
      <c r="O1298" s="95">
        <f t="shared" si="112"/>
        <v>8</v>
      </c>
      <c r="P1298" s="95">
        <f>MONTH('RAW DATA'!$J1298)</f>
        <v>9</v>
      </c>
      <c r="Q1298" s="95" t="str">
        <f t="shared" si="113"/>
        <v>ICB</v>
      </c>
      <c r="R1298" s="90" t="str">
        <f t="shared" si="114"/>
        <v>CHINA</v>
      </c>
      <c r="S1298" s="90" t="str">
        <f>IF(OR('RAW DATA'!$D1298="",'RAW DATA'!$C1298='RAW DATA'!$D1298),"NO",IF('RAW DATA'!$C1298&lt;'RAW DATA'!$D1298,"YES","NO"))</f>
        <v>NO</v>
      </c>
      <c r="T1298" s="96" t="str">
        <f>IF('RAW DATA'!$D1298='RAW DATA'!$E1298,"YES","NO")</f>
        <v>NO</v>
      </c>
      <c r="U1298" s="95" t="str">
        <f>IF(('RAW DATA'!$D1298-'RAW DATA'!$M1298)&lt;=5,"YES","NO")</f>
        <v>NO</v>
      </c>
    </row>
    <row r="1299" spans="1:21" x14ac:dyDescent="0.25">
      <c r="A1299" s="77">
        <v>515</v>
      </c>
      <c r="B1299" s="74">
        <v>5547817259</v>
      </c>
      <c r="C1299" s="76">
        <v>45868</v>
      </c>
      <c r="D1299" s="76">
        <v>45861</v>
      </c>
      <c r="E1299" s="76">
        <v>45868</v>
      </c>
      <c r="F1299" s="74">
        <v>254531398</v>
      </c>
      <c r="G1299" s="82">
        <v>45</v>
      </c>
      <c r="H1299" s="102" t="s">
        <v>14</v>
      </c>
      <c r="I1299" s="83">
        <v>7730448625</v>
      </c>
      <c r="J1299" s="84">
        <v>45904</v>
      </c>
      <c r="K1299" s="74" t="s">
        <v>15</v>
      </c>
      <c r="L1299" s="74" t="s">
        <v>217</v>
      </c>
      <c r="M1299" s="76">
        <v>45858</v>
      </c>
      <c r="N1299" s="76">
        <v>45892</v>
      </c>
      <c r="O1299" s="73">
        <f t="shared" si="112"/>
        <v>7</v>
      </c>
      <c r="P1299" s="73">
        <f>MONTH('RAW DATA'!$J1299)</f>
        <v>9</v>
      </c>
      <c r="Q1299" s="73" t="str">
        <f t="shared" si="113"/>
        <v>ICB</v>
      </c>
      <c r="R1299" s="74" t="str">
        <f t="shared" si="114"/>
        <v>CHINA</v>
      </c>
      <c r="S1299" s="74" t="str">
        <f>IF(OR('RAW DATA'!$D1299="",'RAW DATA'!$C1299='RAW DATA'!$D1299),"NO",IF('RAW DATA'!$C1299&lt;'RAW DATA'!$D1299,"YES","NO"))</f>
        <v>NO</v>
      </c>
      <c r="T1299" s="75" t="str">
        <f>IF('RAW DATA'!$D1299='RAW DATA'!$E1299,"YES","NO")</f>
        <v>NO</v>
      </c>
      <c r="U1299" s="73" t="str">
        <f>IF(('RAW DATA'!$D1299-'RAW DATA'!$M1299)&lt;=5,"YES","NO")</f>
        <v>YES</v>
      </c>
    </row>
    <row r="1300" spans="1:21" x14ac:dyDescent="0.25">
      <c r="A1300" s="89">
        <v>515</v>
      </c>
      <c r="B1300" s="90">
        <v>5547904730</v>
      </c>
      <c r="C1300" s="91">
        <v>45903</v>
      </c>
      <c r="D1300" s="91">
        <v>45897</v>
      </c>
      <c r="E1300" s="91">
        <v>45903</v>
      </c>
      <c r="F1300" s="90">
        <v>254531398</v>
      </c>
      <c r="G1300" s="92">
        <v>8422</v>
      </c>
      <c r="H1300" s="101" t="s">
        <v>14</v>
      </c>
      <c r="I1300" s="93">
        <v>7730452981</v>
      </c>
      <c r="J1300" s="94">
        <v>45918</v>
      </c>
      <c r="K1300" s="90" t="s">
        <v>15</v>
      </c>
      <c r="L1300" s="90" t="s">
        <v>235</v>
      </c>
      <c r="M1300" s="91">
        <v>45858.625</v>
      </c>
      <c r="N1300" s="91">
        <v>45892.666666666664</v>
      </c>
      <c r="O1300" s="95">
        <f t="shared" si="112"/>
        <v>8</v>
      </c>
      <c r="P1300" s="95">
        <f>MONTH('RAW DATA'!$J1300)</f>
        <v>9</v>
      </c>
      <c r="Q1300" s="95" t="str">
        <f t="shared" si="113"/>
        <v>ICB</v>
      </c>
      <c r="R1300" s="90" t="str">
        <f t="shared" si="114"/>
        <v>CHINA</v>
      </c>
      <c r="S1300" s="90" t="str">
        <f>IF(OR('RAW DATA'!$D1300="",'RAW DATA'!$C1300='RAW DATA'!$D1300),"NO",IF('RAW DATA'!$C1300&lt;'RAW DATA'!$D1300,"YES","NO"))</f>
        <v>NO</v>
      </c>
      <c r="T1300" s="96" t="str">
        <f>IF('RAW DATA'!$D1300='RAW DATA'!$E1300,"YES","NO")</f>
        <v>NO</v>
      </c>
      <c r="U1300" s="95" t="str">
        <f>IF(('RAW DATA'!$D1300-'RAW DATA'!$M1300)&lt;=5,"YES","NO")</f>
        <v>NO</v>
      </c>
    </row>
    <row r="1301" spans="1:21" x14ac:dyDescent="0.25">
      <c r="A1301" s="77">
        <v>71</v>
      </c>
      <c r="B1301" s="74">
        <v>5283098411</v>
      </c>
      <c r="C1301" s="76">
        <v>45859</v>
      </c>
      <c r="D1301" s="76">
        <v>45857</v>
      </c>
      <c r="E1301" s="76">
        <v>45859</v>
      </c>
      <c r="F1301" s="74">
        <v>254466920</v>
      </c>
      <c r="G1301" s="82">
        <v>14863</v>
      </c>
      <c r="H1301" s="102" t="s">
        <v>14</v>
      </c>
      <c r="I1301" s="83">
        <v>7730448625</v>
      </c>
      <c r="J1301" s="84">
        <v>45904</v>
      </c>
      <c r="K1301" s="74" t="s">
        <v>15</v>
      </c>
      <c r="L1301" s="74" t="s">
        <v>217</v>
      </c>
      <c r="M1301" s="76">
        <v>45854.625</v>
      </c>
      <c r="N1301" s="76">
        <v>45892.875</v>
      </c>
      <c r="O1301" s="73">
        <f t="shared" si="112"/>
        <v>7</v>
      </c>
      <c r="P1301" s="73">
        <f>MONTH('RAW DATA'!$J1301)</f>
        <v>9</v>
      </c>
      <c r="Q1301" s="73" t="str">
        <f t="shared" si="113"/>
        <v>ICB</v>
      </c>
      <c r="R1301" s="74" t="str">
        <f t="shared" si="114"/>
        <v>CHINA</v>
      </c>
      <c r="S1301" s="74" t="str">
        <f>IF(OR('RAW DATA'!$D1301="",'RAW DATA'!$C1301='RAW DATA'!$D1301),"NO",IF('RAW DATA'!$C1301&lt;'RAW DATA'!$D1301,"YES","NO"))</f>
        <v>NO</v>
      </c>
      <c r="T1301" s="75" t="str">
        <f>IF('RAW DATA'!$D1301='RAW DATA'!$E1301,"YES","NO")</f>
        <v>NO</v>
      </c>
      <c r="U1301" s="73" t="str">
        <f>IF(('RAW DATA'!$D1301-'RAW DATA'!$M1301)&lt;=5,"YES","NO")</f>
        <v>YES</v>
      </c>
    </row>
    <row r="1302" spans="1:21" x14ac:dyDescent="0.25">
      <c r="A1302" s="89">
        <v>71</v>
      </c>
      <c r="B1302" s="90">
        <v>5283098415</v>
      </c>
      <c r="C1302" s="91">
        <v>45859</v>
      </c>
      <c r="D1302" s="91">
        <v>45857</v>
      </c>
      <c r="E1302" s="91">
        <v>45859</v>
      </c>
      <c r="F1302" s="90">
        <v>254466920</v>
      </c>
      <c r="G1302" s="92">
        <v>136</v>
      </c>
      <c r="H1302" s="101" t="s">
        <v>14</v>
      </c>
      <c r="I1302" s="93">
        <v>7730448625</v>
      </c>
      <c r="J1302" s="94">
        <v>45904</v>
      </c>
      <c r="K1302" s="90" t="s">
        <v>15</v>
      </c>
      <c r="L1302" s="90" t="s">
        <v>217</v>
      </c>
      <c r="M1302" s="91">
        <v>45854.625</v>
      </c>
      <c r="N1302" s="91">
        <v>45892.875</v>
      </c>
      <c r="O1302" s="95">
        <f t="shared" si="112"/>
        <v>7</v>
      </c>
      <c r="P1302" s="95">
        <f>MONTH('RAW DATA'!$J1302)</f>
        <v>9</v>
      </c>
      <c r="Q1302" s="95" t="str">
        <f t="shared" si="113"/>
        <v>ICB</v>
      </c>
      <c r="R1302" s="90" t="str">
        <f t="shared" si="114"/>
        <v>CHINA</v>
      </c>
      <c r="S1302" s="90" t="str">
        <f>IF(OR('RAW DATA'!$D1302="",'RAW DATA'!$C1302='RAW DATA'!$D1302),"NO",IF('RAW DATA'!$C1302&lt;'RAW DATA'!$D1302,"YES","NO"))</f>
        <v>NO</v>
      </c>
      <c r="T1302" s="96" t="str">
        <f>IF('RAW DATA'!$D1302='RAW DATA'!$E1302,"YES","NO")</f>
        <v>NO</v>
      </c>
      <c r="U1302" s="95" t="str">
        <f>IF(('RAW DATA'!$D1302-'RAW DATA'!$M1302)&lt;=5,"YES","NO")</f>
        <v>YES</v>
      </c>
    </row>
    <row r="1303" spans="1:21" x14ac:dyDescent="0.25">
      <c r="A1303" s="77">
        <v>71</v>
      </c>
      <c r="B1303" s="74">
        <v>5283098416</v>
      </c>
      <c r="C1303" s="76">
        <v>45859</v>
      </c>
      <c r="D1303" s="76">
        <v>45857</v>
      </c>
      <c r="E1303" s="76">
        <v>45859</v>
      </c>
      <c r="F1303" s="74">
        <v>254466920</v>
      </c>
      <c r="G1303" s="82">
        <v>1241</v>
      </c>
      <c r="H1303" s="102" t="s">
        <v>14</v>
      </c>
      <c r="I1303" s="83">
        <v>7730448625</v>
      </c>
      <c r="J1303" s="84">
        <v>45904</v>
      </c>
      <c r="K1303" s="74" t="s">
        <v>15</v>
      </c>
      <c r="L1303" s="74" t="s">
        <v>217</v>
      </c>
      <c r="M1303" s="76">
        <v>45854.625</v>
      </c>
      <c r="N1303" s="76">
        <v>45892.875</v>
      </c>
      <c r="O1303" s="73">
        <f t="shared" si="112"/>
        <v>7</v>
      </c>
      <c r="P1303" s="73">
        <f>MONTH('RAW DATA'!$J1303)</f>
        <v>9</v>
      </c>
      <c r="Q1303" s="73" t="str">
        <f t="shared" si="113"/>
        <v>ICB</v>
      </c>
      <c r="R1303" s="74" t="str">
        <f t="shared" si="114"/>
        <v>CHINA</v>
      </c>
      <c r="S1303" s="74" t="str">
        <f>IF(OR('RAW DATA'!$D1303="",'RAW DATA'!$C1303='RAW DATA'!$D1303),"NO",IF('RAW DATA'!$C1303&lt;'RAW DATA'!$D1303,"YES","NO"))</f>
        <v>NO</v>
      </c>
      <c r="T1303" s="75" t="str">
        <f>IF('RAW DATA'!$D1303='RAW DATA'!$E1303,"YES","NO")</f>
        <v>NO</v>
      </c>
      <c r="U1303" s="73" t="str">
        <f>IF(('RAW DATA'!$D1303-'RAW DATA'!$M1303)&lt;=5,"YES","NO")</f>
        <v>YES</v>
      </c>
    </row>
    <row r="1304" spans="1:21" x14ac:dyDescent="0.25">
      <c r="A1304" s="89">
        <v>71</v>
      </c>
      <c r="B1304" s="90">
        <v>5283098418</v>
      </c>
      <c r="C1304" s="91">
        <v>45859</v>
      </c>
      <c r="D1304" s="91">
        <v>45857</v>
      </c>
      <c r="E1304" s="91">
        <v>45859</v>
      </c>
      <c r="F1304" s="90">
        <v>254466920</v>
      </c>
      <c r="G1304" s="92">
        <v>565</v>
      </c>
      <c r="H1304" s="101" t="s">
        <v>14</v>
      </c>
      <c r="I1304" s="93">
        <v>7730448625</v>
      </c>
      <c r="J1304" s="94">
        <v>45904</v>
      </c>
      <c r="K1304" s="90" t="s">
        <v>15</v>
      </c>
      <c r="L1304" s="90" t="s">
        <v>217</v>
      </c>
      <c r="M1304" s="91">
        <v>45854.625</v>
      </c>
      <c r="N1304" s="91">
        <v>45892.875</v>
      </c>
      <c r="O1304" s="95">
        <f t="shared" si="112"/>
        <v>7</v>
      </c>
      <c r="P1304" s="95">
        <f>MONTH('RAW DATA'!$J1304)</f>
        <v>9</v>
      </c>
      <c r="Q1304" s="95" t="str">
        <f t="shared" si="113"/>
        <v>ICB</v>
      </c>
      <c r="R1304" s="90" t="str">
        <f t="shared" si="114"/>
        <v>CHINA</v>
      </c>
      <c r="S1304" s="90" t="str">
        <f>IF(OR('RAW DATA'!$D1304="",'RAW DATA'!$C1304='RAW DATA'!$D1304),"NO",IF('RAW DATA'!$C1304&lt;'RAW DATA'!$D1304,"YES","NO"))</f>
        <v>NO</v>
      </c>
      <c r="T1304" s="96" t="str">
        <f>IF('RAW DATA'!$D1304='RAW DATA'!$E1304,"YES","NO")</f>
        <v>NO</v>
      </c>
      <c r="U1304" s="95" t="str">
        <f>IF(('RAW DATA'!$D1304-'RAW DATA'!$M1304)&lt;=5,"YES","NO")</f>
        <v>YES</v>
      </c>
    </row>
    <row r="1305" spans="1:21" x14ac:dyDescent="0.25">
      <c r="A1305" s="77">
        <v>71</v>
      </c>
      <c r="B1305" s="74">
        <v>5283098419</v>
      </c>
      <c r="C1305" s="76">
        <v>45859</v>
      </c>
      <c r="D1305" s="76">
        <v>45857</v>
      </c>
      <c r="E1305" s="76">
        <v>45859</v>
      </c>
      <c r="F1305" s="74">
        <v>254466920</v>
      </c>
      <c r="G1305" s="82">
        <v>22438</v>
      </c>
      <c r="H1305" s="102" t="s">
        <v>14</v>
      </c>
      <c r="I1305" s="83">
        <v>7730448625</v>
      </c>
      <c r="J1305" s="84">
        <v>45904</v>
      </c>
      <c r="K1305" s="74" t="s">
        <v>15</v>
      </c>
      <c r="L1305" s="74" t="s">
        <v>217</v>
      </c>
      <c r="M1305" s="76">
        <v>45854.625</v>
      </c>
      <c r="N1305" s="76">
        <v>45892.875</v>
      </c>
      <c r="O1305" s="73">
        <f t="shared" si="112"/>
        <v>7</v>
      </c>
      <c r="P1305" s="73">
        <f>MONTH('RAW DATA'!$J1305)</f>
        <v>9</v>
      </c>
      <c r="Q1305" s="73" t="str">
        <f t="shared" si="113"/>
        <v>ICB</v>
      </c>
      <c r="R1305" s="74" t="str">
        <f t="shared" si="114"/>
        <v>CHINA</v>
      </c>
      <c r="S1305" s="74" t="str">
        <f>IF(OR('RAW DATA'!$D1305="",'RAW DATA'!$C1305='RAW DATA'!$D1305),"NO",IF('RAW DATA'!$C1305&lt;'RAW DATA'!$D1305,"YES","NO"))</f>
        <v>NO</v>
      </c>
      <c r="T1305" s="75" t="str">
        <f>IF('RAW DATA'!$D1305='RAW DATA'!$E1305,"YES","NO")</f>
        <v>NO</v>
      </c>
      <c r="U1305" s="73" t="str">
        <f>IF(('RAW DATA'!$D1305-'RAW DATA'!$M1305)&lt;=5,"YES","NO")</f>
        <v>YES</v>
      </c>
    </row>
    <row r="1306" spans="1:21" x14ac:dyDescent="0.25">
      <c r="A1306" s="89">
        <v>71</v>
      </c>
      <c r="B1306" s="90">
        <v>5283098420</v>
      </c>
      <c r="C1306" s="91">
        <v>45859</v>
      </c>
      <c r="D1306" s="91">
        <v>45857</v>
      </c>
      <c r="E1306" s="91">
        <v>45859</v>
      </c>
      <c r="F1306" s="90">
        <v>254466920</v>
      </c>
      <c r="G1306" s="92">
        <v>20832</v>
      </c>
      <c r="H1306" s="101" t="s">
        <v>14</v>
      </c>
      <c r="I1306" s="93">
        <v>7730448625</v>
      </c>
      <c r="J1306" s="94">
        <v>45904</v>
      </c>
      <c r="K1306" s="90" t="s">
        <v>15</v>
      </c>
      <c r="L1306" s="90" t="s">
        <v>217</v>
      </c>
      <c r="M1306" s="91">
        <v>45854.625</v>
      </c>
      <c r="N1306" s="91">
        <v>45892.875</v>
      </c>
      <c r="O1306" s="95">
        <f t="shared" si="112"/>
        <v>7</v>
      </c>
      <c r="P1306" s="95">
        <f>MONTH('RAW DATA'!$J1306)</f>
        <v>9</v>
      </c>
      <c r="Q1306" s="95" t="str">
        <f t="shared" si="113"/>
        <v>ICB</v>
      </c>
      <c r="R1306" s="90" t="str">
        <f t="shared" si="114"/>
        <v>CHINA</v>
      </c>
      <c r="S1306" s="90" t="str">
        <f>IF(OR('RAW DATA'!$D1306="",'RAW DATA'!$C1306='RAW DATA'!$D1306),"NO",IF('RAW DATA'!$C1306&lt;'RAW DATA'!$D1306,"YES","NO"))</f>
        <v>NO</v>
      </c>
      <c r="T1306" s="96" t="str">
        <f>IF('RAW DATA'!$D1306='RAW DATA'!$E1306,"YES","NO")</f>
        <v>NO</v>
      </c>
      <c r="U1306" s="95" t="str">
        <f>IF(('RAW DATA'!$D1306-'RAW DATA'!$M1306)&lt;=5,"YES","NO")</f>
        <v>YES</v>
      </c>
    </row>
    <row r="1307" spans="1:21" x14ac:dyDescent="0.25">
      <c r="A1307" s="77">
        <v>71</v>
      </c>
      <c r="B1307" s="74">
        <v>5283098421</v>
      </c>
      <c r="C1307" s="76">
        <v>45859</v>
      </c>
      <c r="D1307" s="76">
        <v>45857</v>
      </c>
      <c r="E1307" s="76">
        <v>45859</v>
      </c>
      <c r="F1307" s="74">
        <v>254466920</v>
      </c>
      <c r="G1307" s="82">
        <v>2556</v>
      </c>
      <c r="H1307" s="102" t="s">
        <v>14</v>
      </c>
      <c r="I1307" s="83">
        <v>7730448625</v>
      </c>
      <c r="J1307" s="84">
        <v>45904</v>
      </c>
      <c r="K1307" s="74" t="s">
        <v>15</v>
      </c>
      <c r="L1307" s="74" t="s">
        <v>217</v>
      </c>
      <c r="M1307" s="76">
        <v>45854.625</v>
      </c>
      <c r="N1307" s="76">
        <v>45892.875</v>
      </c>
      <c r="O1307" s="73">
        <f t="shared" si="112"/>
        <v>7</v>
      </c>
      <c r="P1307" s="73">
        <f>MONTH('RAW DATA'!$J1307)</f>
        <v>9</v>
      </c>
      <c r="Q1307" s="73" t="str">
        <f t="shared" si="113"/>
        <v>ICB</v>
      </c>
      <c r="R1307" s="74" t="str">
        <f t="shared" si="114"/>
        <v>CHINA</v>
      </c>
      <c r="S1307" s="74" t="str">
        <f>IF(OR('RAW DATA'!$D1307="",'RAW DATA'!$C1307='RAW DATA'!$D1307),"NO",IF('RAW DATA'!$C1307&lt;'RAW DATA'!$D1307,"YES","NO"))</f>
        <v>NO</v>
      </c>
      <c r="T1307" s="75" t="str">
        <f>IF('RAW DATA'!$D1307='RAW DATA'!$E1307,"YES","NO")</f>
        <v>NO</v>
      </c>
      <c r="U1307" s="73" t="str">
        <f>IF(('RAW DATA'!$D1307-'RAW DATA'!$M1307)&lt;=5,"YES","NO")</f>
        <v>YES</v>
      </c>
    </row>
    <row r="1308" spans="1:21" x14ac:dyDescent="0.25">
      <c r="A1308" s="89">
        <v>71</v>
      </c>
      <c r="B1308" s="90">
        <v>5283098422</v>
      </c>
      <c r="C1308" s="91">
        <v>45859</v>
      </c>
      <c r="D1308" s="91">
        <v>45857</v>
      </c>
      <c r="E1308" s="91">
        <v>45859</v>
      </c>
      <c r="F1308" s="90">
        <v>254466920</v>
      </c>
      <c r="G1308" s="92">
        <v>18257</v>
      </c>
      <c r="H1308" s="101" t="s">
        <v>14</v>
      </c>
      <c r="I1308" s="93">
        <v>7730448625</v>
      </c>
      <c r="J1308" s="94">
        <v>45904</v>
      </c>
      <c r="K1308" s="90" t="s">
        <v>15</v>
      </c>
      <c r="L1308" s="90" t="s">
        <v>217</v>
      </c>
      <c r="M1308" s="91">
        <v>45854.625</v>
      </c>
      <c r="N1308" s="91">
        <v>45892.875</v>
      </c>
      <c r="O1308" s="95">
        <f t="shared" ref="O1308:O1349" si="115">IF(D1308="", "", IF(YEAR(D1308)=2024, "", MONTH(D1308)))</f>
        <v>7</v>
      </c>
      <c r="P1308" s="95">
        <f>MONTH('RAW DATA'!$J1308)</f>
        <v>9</v>
      </c>
      <c r="Q1308" s="95" t="str">
        <f t="shared" ref="Q1308:Q1349" si="116">IF(OR(A1308=71,A1308=1595,A1308=1588,A1308=1594,A1308=3547,A1308=1571,A1308=1538,A1308=1570,A1308=1569,A1308=1590,A1308=1591,A1308=1589,A1308=515,A1308=1572,A1308=3546,A1308=1592,A1308=3548,A1308=122,A1308=10171,A1308=40,A1308=35,A1308=95,A1308=381,A1308=136,A1308=375),"ICB","Vendor")</f>
        <v>ICB</v>
      </c>
      <c r="R1308" s="90" t="str">
        <f t="shared" ref="R1308:R1349" si="117">IF(OR(A1308=71,A1308=515,A1308=1592,A1308=1589,A1308=1591,A1308=1571,A1308=1572),"CHINA",IF(A1308=35,"POLAND",
IF(A1308=10171,"VIETNAM",
IF(A1308=381,"TURKEY",
IF(A1308=375,"CAMBODIA",
IF(A1308=40,"AUSTRALIA",""))))))</f>
        <v>CHINA</v>
      </c>
      <c r="S1308" s="90" t="str">
        <f>IF(OR('RAW DATA'!$D1308="",'RAW DATA'!$C1308='RAW DATA'!$D1308),"NO",IF('RAW DATA'!$C1308&lt;'RAW DATA'!$D1308,"YES","NO"))</f>
        <v>NO</v>
      </c>
      <c r="T1308" s="96" t="str">
        <f>IF('RAW DATA'!$D1308='RAW DATA'!$E1308,"YES","NO")</f>
        <v>NO</v>
      </c>
      <c r="U1308" s="95" t="str">
        <f>IF(('RAW DATA'!$D1308-'RAW DATA'!$M1308)&lt;=5,"YES","NO")</f>
        <v>YES</v>
      </c>
    </row>
    <row r="1309" spans="1:21" x14ac:dyDescent="0.25">
      <c r="A1309" s="77">
        <v>71</v>
      </c>
      <c r="B1309" s="74">
        <v>5283098488</v>
      </c>
      <c r="C1309" s="76">
        <v>45859</v>
      </c>
      <c r="D1309" s="76">
        <v>45857</v>
      </c>
      <c r="E1309" s="76">
        <v>45859</v>
      </c>
      <c r="F1309" s="74">
        <v>254466920</v>
      </c>
      <c r="G1309" s="82">
        <v>1089</v>
      </c>
      <c r="H1309" s="102" t="s">
        <v>14</v>
      </c>
      <c r="I1309" s="83">
        <v>7730448625</v>
      </c>
      <c r="J1309" s="84">
        <v>45904</v>
      </c>
      <c r="K1309" s="74" t="s">
        <v>15</v>
      </c>
      <c r="L1309" s="74" t="s">
        <v>217</v>
      </c>
      <c r="M1309" s="76">
        <v>45854.625</v>
      </c>
      <c r="N1309" s="76">
        <v>45892.875</v>
      </c>
      <c r="O1309" s="73">
        <f t="shared" si="115"/>
        <v>7</v>
      </c>
      <c r="P1309" s="73">
        <f>MONTH('RAW DATA'!$J1309)</f>
        <v>9</v>
      </c>
      <c r="Q1309" s="73" t="str">
        <f t="shared" si="116"/>
        <v>ICB</v>
      </c>
      <c r="R1309" s="74" t="str">
        <f t="shared" si="117"/>
        <v>CHINA</v>
      </c>
      <c r="S1309" s="74" t="str">
        <f>IF(OR('RAW DATA'!$D1309="",'RAW DATA'!$C1309='RAW DATA'!$D1309),"NO",IF('RAW DATA'!$C1309&lt;'RAW DATA'!$D1309,"YES","NO"))</f>
        <v>NO</v>
      </c>
      <c r="T1309" s="75" t="str">
        <f>IF('RAW DATA'!$D1309='RAW DATA'!$E1309,"YES","NO")</f>
        <v>NO</v>
      </c>
      <c r="U1309" s="73" t="str">
        <f>IF(('RAW DATA'!$D1309-'RAW DATA'!$M1309)&lt;=5,"YES","NO")</f>
        <v>YES</v>
      </c>
    </row>
    <row r="1310" spans="1:21" x14ac:dyDescent="0.25">
      <c r="A1310" s="89">
        <v>515</v>
      </c>
      <c r="B1310" s="90">
        <v>5547818639</v>
      </c>
      <c r="C1310" s="91">
        <v>45868</v>
      </c>
      <c r="D1310" s="91">
        <v>45862</v>
      </c>
      <c r="E1310" s="91">
        <v>45868</v>
      </c>
      <c r="F1310" s="90">
        <v>256899184</v>
      </c>
      <c r="G1310" s="92">
        <v>6387</v>
      </c>
      <c r="H1310" s="101" t="s">
        <v>14</v>
      </c>
      <c r="I1310" s="93">
        <v>7730448625</v>
      </c>
      <c r="J1310" s="94">
        <v>45904</v>
      </c>
      <c r="K1310" s="90" t="s">
        <v>15</v>
      </c>
      <c r="L1310" s="90" t="s">
        <v>217</v>
      </c>
      <c r="M1310" s="91">
        <v>45860</v>
      </c>
      <c r="N1310" s="91">
        <v>45894</v>
      </c>
      <c r="O1310" s="95">
        <f t="shared" si="115"/>
        <v>7</v>
      </c>
      <c r="P1310" s="95">
        <f>MONTH('RAW DATA'!$J1310)</f>
        <v>9</v>
      </c>
      <c r="Q1310" s="95" t="str">
        <f t="shared" si="116"/>
        <v>ICB</v>
      </c>
      <c r="R1310" s="90" t="str">
        <f t="shared" si="117"/>
        <v>CHINA</v>
      </c>
      <c r="S1310" s="90" t="str">
        <f>IF(OR('RAW DATA'!$D1310="",'RAW DATA'!$C1310='RAW DATA'!$D1310),"NO",IF('RAW DATA'!$C1310&lt;'RAW DATA'!$D1310,"YES","NO"))</f>
        <v>NO</v>
      </c>
      <c r="T1310" s="96" t="str">
        <f>IF('RAW DATA'!$D1310='RAW DATA'!$E1310,"YES","NO")</f>
        <v>NO</v>
      </c>
      <c r="U1310" s="95" t="str">
        <f>IF(('RAW DATA'!$D1310-'RAW DATA'!$M1310)&lt;=5,"YES","NO")</f>
        <v>YES</v>
      </c>
    </row>
    <row r="1311" spans="1:21" x14ac:dyDescent="0.25">
      <c r="A1311" s="77">
        <v>71</v>
      </c>
      <c r="B1311" s="74">
        <v>5283098450</v>
      </c>
      <c r="C1311" s="76">
        <v>45859</v>
      </c>
      <c r="D1311" s="76">
        <v>45857</v>
      </c>
      <c r="E1311" s="76">
        <v>45859</v>
      </c>
      <c r="F1311" s="74">
        <v>254503846</v>
      </c>
      <c r="G1311" s="82">
        <v>2931</v>
      </c>
      <c r="H1311" s="102" t="s">
        <v>14</v>
      </c>
      <c r="I1311" s="83">
        <v>7730448625</v>
      </c>
      <c r="J1311" s="84">
        <v>45904</v>
      </c>
      <c r="K1311" s="74" t="s">
        <v>15</v>
      </c>
      <c r="L1311" s="74" t="s">
        <v>217</v>
      </c>
      <c r="M1311" s="76">
        <v>45857.25</v>
      </c>
      <c r="N1311" s="76">
        <v>45894.416666666664</v>
      </c>
      <c r="O1311" s="73">
        <f t="shared" si="115"/>
        <v>7</v>
      </c>
      <c r="P1311" s="73">
        <f>MONTH('RAW DATA'!$J1311)</f>
        <v>9</v>
      </c>
      <c r="Q1311" s="73" t="str">
        <f t="shared" si="116"/>
        <v>ICB</v>
      </c>
      <c r="R1311" s="74" t="str">
        <f t="shared" si="117"/>
        <v>CHINA</v>
      </c>
      <c r="S1311" s="74" t="str">
        <f>IF(OR('RAW DATA'!$D1311="",'RAW DATA'!$C1311='RAW DATA'!$D1311),"NO",IF('RAW DATA'!$C1311&lt;'RAW DATA'!$D1311,"YES","NO"))</f>
        <v>NO</v>
      </c>
      <c r="T1311" s="75" t="str">
        <f>IF('RAW DATA'!$D1311='RAW DATA'!$E1311,"YES","NO")</f>
        <v>NO</v>
      </c>
      <c r="U1311" s="73" t="str">
        <f>IF(('RAW DATA'!$D1311-'RAW DATA'!$M1311)&lt;=5,"YES","NO")</f>
        <v>YES</v>
      </c>
    </row>
    <row r="1312" spans="1:21" x14ac:dyDescent="0.25">
      <c r="A1312" s="89">
        <v>71</v>
      </c>
      <c r="B1312" s="90">
        <v>5283098457</v>
      </c>
      <c r="C1312" s="91">
        <v>45859</v>
      </c>
      <c r="D1312" s="91">
        <v>45857</v>
      </c>
      <c r="E1312" s="91">
        <v>45859</v>
      </c>
      <c r="F1312" s="90">
        <v>254503846</v>
      </c>
      <c r="G1312" s="92">
        <v>184</v>
      </c>
      <c r="H1312" s="101" t="s">
        <v>14</v>
      </c>
      <c r="I1312" s="93">
        <v>7730448625</v>
      </c>
      <c r="J1312" s="94">
        <v>45904</v>
      </c>
      <c r="K1312" s="90" t="s">
        <v>15</v>
      </c>
      <c r="L1312" s="90" t="s">
        <v>217</v>
      </c>
      <c r="M1312" s="91">
        <v>45857.25</v>
      </c>
      <c r="N1312" s="91">
        <v>45894.416666666664</v>
      </c>
      <c r="O1312" s="95">
        <f t="shared" si="115"/>
        <v>7</v>
      </c>
      <c r="P1312" s="95">
        <f>MONTH('RAW DATA'!$J1312)</f>
        <v>9</v>
      </c>
      <c r="Q1312" s="95" t="str">
        <f t="shared" si="116"/>
        <v>ICB</v>
      </c>
      <c r="R1312" s="90" t="str">
        <f t="shared" si="117"/>
        <v>CHINA</v>
      </c>
      <c r="S1312" s="90" t="str">
        <f>IF(OR('RAW DATA'!$D1312="",'RAW DATA'!$C1312='RAW DATA'!$D1312),"NO",IF('RAW DATA'!$C1312&lt;'RAW DATA'!$D1312,"YES","NO"))</f>
        <v>NO</v>
      </c>
      <c r="T1312" s="96" t="str">
        <f>IF('RAW DATA'!$D1312='RAW DATA'!$E1312,"YES","NO")</f>
        <v>NO</v>
      </c>
      <c r="U1312" s="95" t="str">
        <f>IF(('RAW DATA'!$D1312-'RAW DATA'!$M1312)&lt;=5,"YES","NO")</f>
        <v>YES</v>
      </c>
    </row>
    <row r="1313" spans="1:21" x14ac:dyDescent="0.25">
      <c r="A1313" s="77">
        <v>10171</v>
      </c>
      <c r="B1313" s="74">
        <v>5481879203</v>
      </c>
      <c r="C1313" s="76">
        <v>45867</v>
      </c>
      <c r="D1313" s="76">
        <v>45929</v>
      </c>
      <c r="E1313" s="76">
        <v>45952</v>
      </c>
      <c r="F1313" s="74">
        <v>254777075</v>
      </c>
      <c r="G1313" s="82">
        <v>80514</v>
      </c>
      <c r="H1313" s="102" t="s">
        <v>14</v>
      </c>
      <c r="I1313" s="83">
        <v>7730465118</v>
      </c>
      <c r="J1313" s="84">
        <v>45966</v>
      </c>
      <c r="K1313" s="74" t="s">
        <v>15</v>
      </c>
      <c r="L1313" s="74" t="s">
        <v>268</v>
      </c>
      <c r="M1313" s="76">
        <v>45866</v>
      </c>
      <c r="N1313" s="76">
        <v>45896</v>
      </c>
      <c r="O1313" s="73">
        <f t="shared" si="115"/>
        <v>9</v>
      </c>
      <c r="P1313" s="73">
        <f>MONTH('RAW DATA'!$J1313)</f>
        <v>11</v>
      </c>
      <c r="Q1313" s="73" t="str">
        <f t="shared" si="116"/>
        <v>ICB</v>
      </c>
      <c r="R1313" s="74" t="str">
        <f t="shared" si="117"/>
        <v>VIETNAM</v>
      </c>
      <c r="S1313" s="74" t="str">
        <f>IF(OR('RAW DATA'!$D1313="",'RAW DATA'!$C1313='RAW DATA'!$D1313),"NO",IF('RAW DATA'!$C1313&lt;'RAW DATA'!$D1313,"YES","NO"))</f>
        <v>YES</v>
      </c>
      <c r="T1313" s="75" t="str">
        <f>IF('RAW DATA'!$D1313='RAW DATA'!$E1313,"YES","NO")</f>
        <v>NO</v>
      </c>
      <c r="U1313" s="73" t="str">
        <f>IF(('RAW DATA'!$D1313-'RAW DATA'!$M1313)&lt;=5,"YES","NO")</f>
        <v>NO</v>
      </c>
    </row>
    <row r="1314" spans="1:21" x14ac:dyDescent="0.25">
      <c r="A1314" s="89">
        <v>515</v>
      </c>
      <c r="B1314" s="90">
        <v>5547830835</v>
      </c>
      <c r="C1314" s="91">
        <v>45868</v>
      </c>
      <c r="D1314" s="91">
        <v>45867</v>
      </c>
      <c r="E1314" s="91">
        <v>45868</v>
      </c>
      <c r="F1314" s="90">
        <v>254967379</v>
      </c>
      <c r="G1314" s="92">
        <v>46385</v>
      </c>
      <c r="H1314" s="101" t="s">
        <v>14</v>
      </c>
      <c r="I1314" s="93">
        <v>7730448625</v>
      </c>
      <c r="J1314" s="94">
        <v>45904</v>
      </c>
      <c r="K1314" s="90" t="s">
        <v>15</v>
      </c>
      <c r="L1314" s="90" t="s">
        <v>217</v>
      </c>
      <c r="M1314" s="91">
        <v>45864</v>
      </c>
      <c r="N1314" s="91">
        <v>45896</v>
      </c>
      <c r="O1314" s="95">
        <f t="shared" si="115"/>
        <v>7</v>
      </c>
      <c r="P1314" s="95">
        <f>MONTH('RAW DATA'!$J1314)</f>
        <v>9</v>
      </c>
      <c r="Q1314" s="95" t="str">
        <f t="shared" si="116"/>
        <v>ICB</v>
      </c>
      <c r="R1314" s="90" t="str">
        <f t="shared" si="117"/>
        <v>CHINA</v>
      </c>
      <c r="S1314" s="90" t="str">
        <f>IF(OR('RAW DATA'!$D1314="",'RAW DATA'!$C1314='RAW DATA'!$D1314),"NO",IF('RAW DATA'!$C1314&lt;'RAW DATA'!$D1314,"YES","NO"))</f>
        <v>NO</v>
      </c>
      <c r="T1314" s="96" t="str">
        <f>IF('RAW DATA'!$D1314='RAW DATA'!$E1314,"YES","NO")</f>
        <v>NO</v>
      </c>
      <c r="U1314" s="95" t="str">
        <f>IF(('RAW DATA'!$D1314-'RAW DATA'!$M1314)&lt;=5,"YES","NO")</f>
        <v>YES</v>
      </c>
    </row>
    <row r="1315" spans="1:21" x14ac:dyDescent="0.25">
      <c r="A1315" s="77">
        <v>515</v>
      </c>
      <c r="B1315" s="74">
        <v>5547830844</v>
      </c>
      <c r="C1315" s="76">
        <v>45868</v>
      </c>
      <c r="D1315" s="76">
        <v>45867</v>
      </c>
      <c r="E1315" s="76">
        <v>45868</v>
      </c>
      <c r="F1315" s="74">
        <v>254967379</v>
      </c>
      <c r="G1315" s="82">
        <v>46028</v>
      </c>
      <c r="H1315" s="102" t="s">
        <v>14</v>
      </c>
      <c r="I1315" s="83">
        <v>7730448625</v>
      </c>
      <c r="J1315" s="84">
        <v>45904</v>
      </c>
      <c r="K1315" s="74" t="s">
        <v>15</v>
      </c>
      <c r="L1315" s="74" t="s">
        <v>217</v>
      </c>
      <c r="M1315" s="76">
        <v>45864</v>
      </c>
      <c r="N1315" s="76">
        <v>45896</v>
      </c>
      <c r="O1315" s="73">
        <f t="shared" si="115"/>
        <v>7</v>
      </c>
      <c r="P1315" s="73">
        <f>MONTH('RAW DATA'!$J1315)</f>
        <v>9</v>
      </c>
      <c r="Q1315" s="73" t="str">
        <f t="shared" si="116"/>
        <v>ICB</v>
      </c>
      <c r="R1315" s="74" t="str">
        <f t="shared" si="117"/>
        <v>CHINA</v>
      </c>
      <c r="S1315" s="74" t="str">
        <f>IF(OR('RAW DATA'!$D1315="",'RAW DATA'!$C1315='RAW DATA'!$D1315),"NO",IF('RAW DATA'!$C1315&lt;'RAW DATA'!$D1315,"YES","NO"))</f>
        <v>NO</v>
      </c>
      <c r="T1315" s="75" t="str">
        <f>IF('RAW DATA'!$D1315='RAW DATA'!$E1315,"YES","NO")</f>
        <v>NO</v>
      </c>
      <c r="U1315" s="73" t="str">
        <f>IF(('RAW DATA'!$D1315-'RAW DATA'!$M1315)&lt;=5,"YES","NO")</f>
        <v>YES</v>
      </c>
    </row>
    <row r="1316" spans="1:21" x14ac:dyDescent="0.25">
      <c r="A1316" s="89">
        <v>515</v>
      </c>
      <c r="B1316" s="90">
        <v>5547837025</v>
      </c>
      <c r="C1316" s="91">
        <v>45882</v>
      </c>
      <c r="D1316" s="91">
        <v>45870</v>
      </c>
      <c r="E1316" s="91">
        <v>45882</v>
      </c>
      <c r="F1316" s="90">
        <v>254967379</v>
      </c>
      <c r="G1316" s="92">
        <v>49438</v>
      </c>
      <c r="H1316" s="101" t="s">
        <v>14</v>
      </c>
      <c r="I1316" s="93">
        <v>7730448625</v>
      </c>
      <c r="J1316" s="94">
        <v>45904</v>
      </c>
      <c r="K1316" s="90" t="s">
        <v>15</v>
      </c>
      <c r="L1316" s="90" t="s">
        <v>217</v>
      </c>
      <c r="M1316" s="91">
        <v>45864</v>
      </c>
      <c r="N1316" s="91">
        <v>45896</v>
      </c>
      <c r="O1316" s="95">
        <f t="shared" si="115"/>
        <v>8</v>
      </c>
      <c r="P1316" s="95">
        <f>MONTH('RAW DATA'!$J1316)</f>
        <v>9</v>
      </c>
      <c r="Q1316" s="95" t="str">
        <f t="shared" si="116"/>
        <v>ICB</v>
      </c>
      <c r="R1316" s="90" t="str">
        <f t="shared" si="117"/>
        <v>CHINA</v>
      </c>
      <c r="S1316" s="90" t="str">
        <f>IF(OR('RAW DATA'!$D1316="",'RAW DATA'!$C1316='RAW DATA'!$D1316),"NO",IF('RAW DATA'!$C1316&lt;'RAW DATA'!$D1316,"YES","NO"))</f>
        <v>NO</v>
      </c>
      <c r="T1316" s="96" t="str">
        <f>IF('RAW DATA'!$D1316='RAW DATA'!$E1316,"YES","NO")</f>
        <v>NO</v>
      </c>
      <c r="U1316" s="95" t="str">
        <f>IF(('RAW DATA'!$D1316-'RAW DATA'!$M1316)&lt;=5,"YES","NO")</f>
        <v>NO</v>
      </c>
    </row>
    <row r="1317" spans="1:21" x14ac:dyDescent="0.25">
      <c r="A1317" s="77">
        <v>1591</v>
      </c>
      <c r="B1317" s="74">
        <v>5612403942</v>
      </c>
      <c r="C1317" s="76">
        <v>45868</v>
      </c>
      <c r="D1317" s="76">
        <v>45861</v>
      </c>
      <c r="E1317" s="76">
        <v>45868</v>
      </c>
      <c r="F1317" s="74">
        <v>254886534</v>
      </c>
      <c r="G1317" s="82">
        <v>2787</v>
      </c>
      <c r="H1317" s="102" t="s">
        <v>14</v>
      </c>
      <c r="I1317" s="83">
        <v>7730448625</v>
      </c>
      <c r="J1317" s="84">
        <v>45904</v>
      </c>
      <c r="K1317" s="74" t="s">
        <v>15</v>
      </c>
      <c r="L1317" s="74" t="s">
        <v>217</v>
      </c>
      <c r="M1317" s="76">
        <v>45856</v>
      </c>
      <c r="N1317" s="76">
        <v>45896</v>
      </c>
      <c r="O1317" s="73">
        <f t="shared" si="115"/>
        <v>7</v>
      </c>
      <c r="P1317" s="73">
        <f>MONTH('RAW DATA'!$J1317)</f>
        <v>9</v>
      </c>
      <c r="Q1317" s="73" t="str">
        <f t="shared" si="116"/>
        <v>ICB</v>
      </c>
      <c r="R1317" s="74" t="str">
        <f t="shared" si="117"/>
        <v>CHINA</v>
      </c>
      <c r="S1317" s="74" t="str">
        <f>IF(OR('RAW DATA'!$D1317="",'RAW DATA'!$C1317='RAW DATA'!$D1317),"NO",IF('RAW DATA'!$C1317&lt;'RAW DATA'!$D1317,"YES","NO"))</f>
        <v>NO</v>
      </c>
      <c r="T1317" s="75" t="str">
        <f>IF('RAW DATA'!$D1317='RAW DATA'!$E1317,"YES","NO")</f>
        <v>NO</v>
      </c>
      <c r="U1317" s="73" t="str">
        <f>IF(('RAW DATA'!$D1317-'RAW DATA'!$M1317)&lt;=5,"YES","NO")</f>
        <v>YES</v>
      </c>
    </row>
    <row r="1318" spans="1:21" x14ac:dyDescent="0.25">
      <c r="A1318" s="89">
        <v>1591</v>
      </c>
      <c r="B1318" s="90">
        <v>5612403943</v>
      </c>
      <c r="C1318" s="91">
        <v>45868</v>
      </c>
      <c r="D1318" s="91">
        <v>45861</v>
      </c>
      <c r="E1318" s="91">
        <v>45868</v>
      </c>
      <c r="F1318" s="90">
        <v>254886534</v>
      </c>
      <c r="G1318" s="92">
        <v>335</v>
      </c>
      <c r="H1318" s="101" t="s">
        <v>14</v>
      </c>
      <c r="I1318" s="93">
        <v>7730448625</v>
      </c>
      <c r="J1318" s="94">
        <v>45904</v>
      </c>
      <c r="K1318" s="90" t="s">
        <v>15</v>
      </c>
      <c r="L1318" s="90" t="s">
        <v>217</v>
      </c>
      <c r="M1318" s="91">
        <v>45856</v>
      </c>
      <c r="N1318" s="91">
        <v>45896</v>
      </c>
      <c r="O1318" s="95">
        <f t="shared" si="115"/>
        <v>7</v>
      </c>
      <c r="P1318" s="95">
        <f>MONTH('RAW DATA'!$J1318)</f>
        <v>9</v>
      </c>
      <c r="Q1318" s="95" t="str">
        <f t="shared" si="116"/>
        <v>ICB</v>
      </c>
      <c r="R1318" s="90" t="str">
        <f t="shared" si="117"/>
        <v>CHINA</v>
      </c>
      <c r="S1318" s="90" t="str">
        <f>IF(OR('RAW DATA'!$D1318="",'RAW DATA'!$C1318='RAW DATA'!$D1318),"NO",IF('RAW DATA'!$C1318&lt;'RAW DATA'!$D1318,"YES","NO"))</f>
        <v>NO</v>
      </c>
      <c r="T1318" s="96" t="str">
        <f>IF('RAW DATA'!$D1318='RAW DATA'!$E1318,"YES","NO")</f>
        <v>NO</v>
      </c>
      <c r="U1318" s="95" t="str">
        <f>IF(('RAW DATA'!$D1318-'RAW DATA'!$M1318)&lt;=5,"YES","NO")</f>
        <v>YES</v>
      </c>
    </row>
    <row r="1319" spans="1:21" x14ac:dyDescent="0.25">
      <c r="A1319" s="77">
        <v>1591</v>
      </c>
      <c r="B1319" s="74">
        <v>5612403944</v>
      </c>
      <c r="C1319" s="76">
        <v>45868</v>
      </c>
      <c r="D1319" s="76">
        <v>45861</v>
      </c>
      <c r="E1319" s="76">
        <v>45868</v>
      </c>
      <c r="F1319" s="74">
        <v>254886534</v>
      </c>
      <c r="G1319" s="82">
        <v>1448</v>
      </c>
      <c r="H1319" s="102" t="s">
        <v>14</v>
      </c>
      <c r="I1319" s="83">
        <v>7730448625</v>
      </c>
      <c r="J1319" s="84">
        <v>45904</v>
      </c>
      <c r="K1319" s="74" t="s">
        <v>15</v>
      </c>
      <c r="L1319" s="74" t="s">
        <v>217</v>
      </c>
      <c r="M1319" s="76">
        <v>45856</v>
      </c>
      <c r="N1319" s="76">
        <v>45896</v>
      </c>
      <c r="O1319" s="73">
        <f t="shared" si="115"/>
        <v>7</v>
      </c>
      <c r="P1319" s="73">
        <f>MONTH('RAW DATA'!$J1319)</f>
        <v>9</v>
      </c>
      <c r="Q1319" s="73" t="str">
        <f t="shared" si="116"/>
        <v>ICB</v>
      </c>
      <c r="R1319" s="74" t="str">
        <f t="shared" si="117"/>
        <v>CHINA</v>
      </c>
      <c r="S1319" s="74" t="str">
        <f>IF(OR('RAW DATA'!$D1319="",'RAW DATA'!$C1319='RAW DATA'!$D1319),"NO",IF('RAW DATA'!$C1319&lt;'RAW DATA'!$D1319,"YES","NO"))</f>
        <v>NO</v>
      </c>
      <c r="T1319" s="75" t="str">
        <f>IF('RAW DATA'!$D1319='RAW DATA'!$E1319,"YES","NO")</f>
        <v>NO</v>
      </c>
      <c r="U1319" s="73" t="str">
        <f>IF(('RAW DATA'!$D1319-'RAW DATA'!$M1319)&lt;=5,"YES","NO")</f>
        <v>YES</v>
      </c>
    </row>
    <row r="1320" spans="1:21" x14ac:dyDescent="0.25">
      <c r="A1320" s="89">
        <v>1591</v>
      </c>
      <c r="B1320" s="90">
        <v>5612403945</v>
      </c>
      <c r="C1320" s="91">
        <v>45868</v>
      </c>
      <c r="D1320" s="91">
        <v>45861</v>
      </c>
      <c r="E1320" s="91">
        <v>45868</v>
      </c>
      <c r="F1320" s="90">
        <v>254886534</v>
      </c>
      <c r="G1320" s="92">
        <v>338</v>
      </c>
      <c r="H1320" s="101" t="s">
        <v>14</v>
      </c>
      <c r="I1320" s="93">
        <v>7730448625</v>
      </c>
      <c r="J1320" s="94">
        <v>45904</v>
      </c>
      <c r="K1320" s="90" t="s">
        <v>15</v>
      </c>
      <c r="L1320" s="90" t="s">
        <v>217</v>
      </c>
      <c r="M1320" s="91">
        <v>45856</v>
      </c>
      <c r="N1320" s="91">
        <v>45896</v>
      </c>
      <c r="O1320" s="95">
        <f t="shared" si="115"/>
        <v>7</v>
      </c>
      <c r="P1320" s="95">
        <f>MONTH('RAW DATA'!$J1320)</f>
        <v>9</v>
      </c>
      <c r="Q1320" s="95" t="str">
        <f t="shared" si="116"/>
        <v>ICB</v>
      </c>
      <c r="R1320" s="90" t="str">
        <f t="shared" si="117"/>
        <v>CHINA</v>
      </c>
      <c r="S1320" s="90" t="str">
        <f>IF(OR('RAW DATA'!$D1320="",'RAW DATA'!$C1320='RAW DATA'!$D1320),"NO",IF('RAW DATA'!$C1320&lt;'RAW DATA'!$D1320,"YES","NO"))</f>
        <v>NO</v>
      </c>
      <c r="T1320" s="96" t="str">
        <f>IF('RAW DATA'!$D1320='RAW DATA'!$E1320,"YES","NO")</f>
        <v>NO</v>
      </c>
      <c r="U1320" s="95" t="str">
        <f>IF(('RAW DATA'!$D1320-'RAW DATA'!$M1320)&lt;=5,"YES","NO")</f>
        <v>YES</v>
      </c>
    </row>
    <row r="1321" spans="1:21" x14ac:dyDescent="0.25">
      <c r="A1321" s="77">
        <v>1591</v>
      </c>
      <c r="B1321" s="74">
        <v>5612403946</v>
      </c>
      <c r="C1321" s="76">
        <v>45868</v>
      </c>
      <c r="D1321" s="76">
        <v>45861</v>
      </c>
      <c r="E1321" s="76">
        <v>45868</v>
      </c>
      <c r="F1321" s="74">
        <v>254886534</v>
      </c>
      <c r="G1321" s="82">
        <v>135</v>
      </c>
      <c r="H1321" s="102" t="s">
        <v>14</v>
      </c>
      <c r="I1321" s="83">
        <v>7730448625</v>
      </c>
      <c r="J1321" s="84">
        <v>45904</v>
      </c>
      <c r="K1321" s="74" t="s">
        <v>15</v>
      </c>
      <c r="L1321" s="74" t="s">
        <v>217</v>
      </c>
      <c r="M1321" s="76">
        <v>45856</v>
      </c>
      <c r="N1321" s="76">
        <v>45896</v>
      </c>
      <c r="O1321" s="73">
        <f t="shared" si="115"/>
        <v>7</v>
      </c>
      <c r="P1321" s="73">
        <f>MONTH('RAW DATA'!$J1321)</f>
        <v>9</v>
      </c>
      <c r="Q1321" s="73" t="str">
        <f t="shared" si="116"/>
        <v>ICB</v>
      </c>
      <c r="R1321" s="74" t="str">
        <f t="shared" si="117"/>
        <v>CHINA</v>
      </c>
      <c r="S1321" s="74" t="str">
        <f>IF(OR('RAW DATA'!$D1321="",'RAW DATA'!$C1321='RAW DATA'!$D1321),"NO",IF('RAW DATA'!$C1321&lt;'RAW DATA'!$D1321,"YES","NO"))</f>
        <v>NO</v>
      </c>
      <c r="T1321" s="75" t="str">
        <f>IF('RAW DATA'!$D1321='RAW DATA'!$E1321,"YES","NO")</f>
        <v>NO</v>
      </c>
      <c r="U1321" s="73" t="str">
        <f>IF(('RAW DATA'!$D1321-'RAW DATA'!$M1321)&lt;=5,"YES","NO")</f>
        <v>YES</v>
      </c>
    </row>
    <row r="1322" spans="1:21" x14ac:dyDescent="0.25">
      <c r="A1322" s="89">
        <v>1591</v>
      </c>
      <c r="B1322" s="90">
        <v>5612403947</v>
      </c>
      <c r="C1322" s="91">
        <v>45868</v>
      </c>
      <c r="D1322" s="91">
        <v>45861</v>
      </c>
      <c r="E1322" s="91">
        <v>45868</v>
      </c>
      <c r="F1322" s="90">
        <v>254886534</v>
      </c>
      <c r="G1322" s="92">
        <v>203</v>
      </c>
      <c r="H1322" s="101" t="s">
        <v>14</v>
      </c>
      <c r="I1322" s="93">
        <v>7730448625</v>
      </c>
      <c r="J1322" s="94">
        <v>45904</v>
      </c>
      <c r="K1322" s="90" t="s">
        <v>15</v>
      </c>
      <c r="L1322" s="90" t="s">
        <v>217</v>
      </c>
      <c r="M1322" s="91">
        <v>45856</v>
      </c>
      <c r="N1322" s="91">
        <v>45896</v>
      </c>
      <c r="O1322" s="95">
        <f t="shared" si="115"/>
        <v>7</v>
      </c>
      <c r="P1322" s="95">
        <f>MONTH('RAW DATA'!$J1322)</f>
        <v>9</v>
      </c>
      <c r="Q1322" s="95" t="str">
        <f t="shared" si="116"/>
        <v>ICB</v>
      </c>
      <c r="R1322" s="90" t="str">
        <f t="shared" si="117"/>
        <v>CHINA</v>
      </c>
      <c r="S1322" s="90" t="str">
        <f>IF(OR('RAW DATA'!$D1322="",'RAW DATA'!$C1322='RAW DATA'!$D1322),"NO",IF('RAW DATA'!$C1322&lt;'RAW DATA'!$D1322,"YES","NO"))</f>
        <v>NO</v>
      </c>
      <c r="T1322" s="96" t="str">
        <f>IF('RAW DATA'!$D1322='RAW DATA'!$E1322,"YES","NO")</f>
        <v>NO</v>
      </c>
      <c r="U1322" s="95" t="str">
        <f>IF(('RAW DATA'!$D1322-'RAW DATA'!$M1322)&lt;=5,"YES","NO")</f>
        <v>YES</v>
      </c>
    </row>
    <row r="1323" spans="1:21" x14ac:dyDescent="0.25">
      <c r="A1323" s="77">
        <v>1591</v>
      </c>
      <c r="B1323" s="74">
        <v>5612403948</v>
      </c>
      <c r="C1323" s="76">
        <v>45868</v>
      </c>
      <c r="D1323" s="76">
        <v>45861</v>
      </c>
      <c r="E1323" s="76">
        <v>45868</v>
      </c>
      <c r="F1323" s="74">
        <v>254886534</v>
      </c>
      <c r="G1323" s="82">
        <v>16013</v>
      </c>
      <c r="H1323" s="102" t="s">
        <v>14</v>
      </c>
      <c r="I1323" s="83">
        <v>7730448625</v>
      </c>
      <c r="J1323" s="84">
        <v>45904</v>
      </c>
      <c r="K1323" s="74" t="s">
        <v>15</v>
      </c>
      <c r="L1323" s="74" t="s">
        <v>217</v>
      </c>
      <c r="M1323" s="76">
        <v>45856</v>
      </c>
      <c r="N1323" s="76">
        <v>45896</v>
      </c>
      <c r="O1323" s="73">
        <f t="shared" si="115"/>
        <v>7</v>
      </c>
      <c r="P1323" s="73">
        <f>MONTH('RAW DATA'!$J1323)</f>
        <v>9</v>
      </c>
      <c r="Q1323" s="73" t="str">
        <f t="shared" si="116"/>
        <v>ICB</v>
      </c>
      <c r="R1323" s="74" t="str">
        <f t="shared" si="117"/>
        <v>CHINA</v>
      </c>
      <c r="S1323" s="74" t="str">
        <f>IF(OR('RAW DATA'!$D1323="",'RAW DATA'!$C1323='RAW DATA'!$D1323),"NO",IF('RAW DATA'!$C1323&lt;'RAW DATA'!$D1323,"YES","NO"))</f>
        <v>NO</v>
      </c>
      <c r="T1323" s="75" t="str">
        <f>IF('RAW DATA'!$D1323='RAW DATA'!$E1323,"YES","NO")</f>
        <v>NO</v>
      </c>
      <c r="U1323" s="73" t="str">
        <f>IF(('RAW DATA'!$D1323-'RAW DATA'!$M1323)&lt;=5,"YES","NO")</f>
        <v>YES</v>
      </c>
    </row>
    <row r="1324" spans="1:21" x14ac:dyDescent="0.25">
      <c r="A1324" s="89">
        <v>1591</v>
      </c>
      <c r="B1324" s="90">
        <v>5612409246</v>
      </c>
      <c r="C1324" s="91">
        <v>45868</v>
      </c>
      <c r="D1324" s="91">
        <v>45866</v>
      </c>
      <c r="E1324" s="91">
        <v>45868</v>
      </c>
      <c r="F1324" s="90">
        <v>254886534</v>
      </c>
      <c r="G1324" s="92">
        <v>1535</v>
      </c>
      <c r="H1324" s="101" t="s">
        <v>14</v>
      </c>
      <c r="I1324" s="93">
        <v>7730448625</v>
      </c>
      <c r="J1324" s="94">
        <v>45904</v>
      </c>
      <c r="K1324" s="90" t="s">
        <v>15</v>
      </c>
      <c r="L1324" s="90" t="s">
        <v>217</v>
      </c>
      <c r="M1324" s="91">
        <v>45856</v>
      </c>
      <c r="N1324" s="91">
        <v>45896</v>
      </c>
      <c r="O1324" s="95">
        <f t="shared" si="115"/>
        <v>7</v>
      </c>
      <c r="P1324" s="95">
        <f>MONTH('RAW DATA'!$J1324)</f>
        <v>9</v>
      </c>
      <c r="Q1324" s="95" t="str">
        <f t="shared" si="116"/>
        <v>ICB</v>
      </c>
      <c r="R1324" s="90" t="str">
        <f t="shared" si="117"/>
        <v>CHINA</v>
      </c>
      <c r="S1324" s="90" t="str">
        <f>IF(OR('RAW DATA'!$D1324="",'RAW DATA'!$C1324='RAW DATA'!$D1324),"NO",IF('RAW DATA'!$C1324&lt;'RAW DATA'!$D1324,"YES","NO"))</f>
        <v>NO</v>
      </c>
      <c r="T1324" s="96" t="str">
        <f>IF('RAW DATA'!$D1324='RAW DATA'!$E1324,"YES","NO")</f>
        <v>NO</v>
      </c>
      <c r="U1324" s="95" t="str">
        <f>IF(('RAW DATA'!$D1324-'RAW DATA'!$M1324)&lt;=5,"YES","NO")</f>
        <v>NO</v>
      </c>
    </row>
    <row r="1325" spans="1:21" x14ac:dyDescent="0.25">
      <c r="A1325" s="77">
        <v>1591</v>
      </c>
      <c r="B1325" s="74">
        <v>5612411260</v>
      </c>
      <c r="C1325" s="76">
        <v>45868</v>
      </c>
      <c r="D1325" s="76">
        <v>45866</v>
      </c>
      <c r="E1325" s="76">
        <v>45868</v>
      </c>
      <c r="F1325" s="74">
        <v>254879942</v>
      </c>
      <c r="G1325" s="82">
        <v>14085</v>
      </c>
      <c r="H1325" s="102" t="s">
        <v>14</v>
      </c>
      <c r="I1325" s="83">
        <v>7730448625</v>
      </c>
      <c r="J1325" s="84">
        <v>45904</v>
      </c>
      <c r="K1325" s="74" t="s">
        <v>15</v>
      </c>
      <c r="L1325" s="74" t="s">
        <v>217</v>
      </c>
      <c r="M1325" s="76">
        <v>45863</v>
      </c>
      <c r="N1325" s="76">
        <v>45896</v>
      </c>
      <c r="O1325" s="73">
        <f t="shared" si="115"/>
        <v>7</v>
      </c>
      <c r="P1325" s="73">
        <f>MONTH('RAW DATA'!$J1325)</f>
        <v>9</v>
      </c>
      <c r="Q1325" s="73" t="str">
        <f t="shared" si="116"/>
        <v>ICB</v>
      </c>
      <c r="R1325" s="74" t="str">
        <f t="shared" si="117"/>
        <v>CHINA</v>
      </c>
      <c r="S1325" s="74" t="str">
        <f>IF(OR('RAW DATA'!$D1325="",'RAW DATA'!$C1325='RAW DATA'!$D1325),"NO",IF('RAW DATA'!$C1325&lt;'RAW DATA'!$D1325,"YES","NO"))</f>
        <v>NO</v>
      </c>
      <c r="T1325" s="75" t="str">
        <f>IF('RAW DATA'!$D1325='RAW DATA'!$E1325,"YES","NO")</f>
        <v>NO</v>
      </c>
      <c r="U1325" s="73" t="str">
        <f>IF(('RAW DATA'!$D1325-'RAW DATA'!$M1325)&lt;=5,"YES","NO")</f>
        <v>YES</v>
      </c>
    </row>
    <row r="1326" spans="1:21" x14ac:dyDescent="0.25">
      <c r="A1326" s="89">
        <v>1591</v>
      </c>
      <c r="B1326" s="90">
        <v>5612411262</v>
      </c>
      <c r="C1326" s="91">
        <v>45868</v>
      </c>
      <c r="D1326" s="91">
        <v>45866</v>
      </c>
      <c r="E1326" s="91">
        <v>45868</v>
      </c>
      <c r="F1326" s="90">
        <v>254879942</v>
      </c>
      <c r="G1326" s="92">
        <v>23017</v>
      </c>
      <c r="H1326" s="101" t="s">
        <v>14</v>
      </c>
      <c r="I1326" s="93">
        <v>7730448625</v>
      </c>
      <c r="J1326" s="94">
        <v>45904</v>
      </c>
      <c r="K1326" s="90" t="s">
        <v>15</v>
      </c>
      <c r="L1326" s="90" t="s">
        <v>217</v>
      </c>
      <c r="M1326" s="91">
        <v>45863</v>
      </c>
      <c r="N1326" s="91">
        <v>45896</v>
      </c>
      <c r="O1326" s="95">
        <f t="shared" si="115"/>
        <v>7</v>
      </c>
      <c r="P1326" s="95">
        <f>MONTH('RAW DATA'!$J1326)</f>
        <v>9</v>
      </c>
      <c r="Q1326" s="95" t="str">
        <f t="shared" si="116"/>
        <v>ICB</v>
      </c>
      <c r="R1326" s="90" t="str">
        <f t="shared" si="117"/>
        <v>CHINA</v>
      </c>
      <c r="S1326" s="90" t="str">
        <f>IF(OR('RAW DATA'!$D1326="",'RAW DATA'!$C1326='RAW DATA'!$D1326),"NO",IF('RAW DATA'!$C1326&lt;'RAW DATA'!$D1326,"YES","NO"))</f>
        <v>NO</v>
      </c>
      <c r="T1326" s="96" t="str">
        <f>IF('RAW DATA'!$D1326='RAW DATA'!$E1326,"YES","NO")</f>
        <v>NO</v>
      </c>
      <c r="U1326" s="95" t="str">
        <f>IF(('RAW DATA'!$D1326-'RAW DATA'!$M1326)&lt;=5,"YES","NO")</f>
        <v>YES</v>
      </c>
    </row>
    <row r="1327" spans="1:21" x14ac:dyDescent="0.25">
      <c r="A1327" s="77">
        <v>1591</v>
      </c>
      <c r="B1327" s="74">
        <v>5612411324</v>
      </c>
      <c r="C1327" s="76">
        <v>45868</v>
      </c>
      <c r="D1327" s="76">
        <v>45866</v>
      </c>
      <c r="E1327" s="76">
        <v>45868</v>
      </c>
      <c r="F1327" s="74">
        <v>254879942</v>
      </c>
      <c r="G1327" s="82">
        <v>12325</v>
      </c>
      <c r="H1327" s="102" t="s">
        <v>14</v>
      </c>
      <c r="I1327" s="83">
        <v>7730448625</v>
      </c>
      <c r="J1327" s="84">
        <v>45904</v>
      </c>
      <c r="K1327" s="74" t="s">
        <v>15</v>
      </c>
      <c r="L1327" s="74" t="s">
        <v>217</v>
      </c>
      <c r="M1327" s="76">
        <v>45863</v>
      </c>
      <c r="N1327" s="76">
        <v>45896</v>
      </c>
      <c r="O1327" s="73">
        <f t="shared" si="115"/>
        <v>7</v>
      </c>
      <c r="P1327" s="73">
        <f>MONTH('RAW DATA'!$J1327)</f>
        <v>9</v>
      </c>
      <c r="Q1327" s="73" t="str">
        <f t="shared" si="116"/>
        <v>ICB</v>
      </c>
      <c r="R1327" s="74" t="str">
        <f t="shared" si="117"/>
        <v>CHINA</v>
      </c>
      <c r="S1327" s="74" t="str">
        <f>IF(OR('RAW DATA'!$D1327="",'RAW DATA'!$C1327='RAW DATA'!$D1327),"NO",IF('RAW DATA'!$C1327&lt;'RAW DATA'!$D1327,"YES","NO"))</f>
        <v>NO</v>
      </c>
      <c r="T1327" s="75" t="str">
        <f>IF('RAW DATA'!$D1327='RAW DATA'!$E1327,"YES","NO")</f>
        <v>NO</v>
      </c>
      <c r="U1327" s="73" t="str">
        <f>IF(('RAW DATA'!$D1327-'RAW DATA'!$M1327)&lt;=5,"YES","NO")</f>
        <v>YES</v>
      </c>
    </row>
    <row r="1328" spans="1:21" x14ac:dyDescent="0.25">
      <c r="A1328" s="89">
        <v>1591</v>
      </c>
      <c r="B1328" s="90">
        <v>5612413977</v>
      </c>
      <c r="C1328" s="91">
        <v>45868</v>
      </c>
      <c r="D1328" s="91">
        <v>45867</v>
      </c>
      <c r="E1328" s="91">
        <v>45868</v>
      </c>
      <c r="F1328" s="90">
        <v>254879940</v>
      </c>
      <c r="G1328" s="92">
        <v>7204</v>
      </c>
      <c r="H1328" s="101" t="s">
        <v>14</v>
      </c>
      <c r="I1328" s="93">
        <v>7730448625</v>
      </c>
      <c r="J1328" s="94">
        <v>45904</v>
      </c>
      <c r="K1328" s="90" t="s">
        <v>15</v>
      </c>
      <c r="L1328" s="90" t="s">
        <v>217</v>
      </c>
      <c r="M1328" s="91">
        <v>45863</v>
      </c>
      <c r="N1328" s="91">
        <v>45896</v>
      </c>
      <c r="O1328" s="95">
        <f t="shared" si="115"/>
        <v>7</v>
      </c>
      <c r="P1328" s="95">
        <f>MONTH('RAW DATA'!$J1328)</f>
        <v>9</v>
      </c>
      <c r="Q1328" s="95" t="str">
        <f t="shared" si="116"/>
        <v>ICB</v>
      </c>
      <c r="R1328" s="90" t="str">
        <f t="shared" si="117"/>
        <v>CHINA</v>
      </c>
      <c r="S1328" s="90" t="str">
        <f>IF(OR('RAW DATA'!$D1328="",'RAW DATA'!$C1328='RAW DATA'!$D1328),"NO",IF('RAW DATA'!$C1328&lt;'RAW DATA'!$D1328,"YES","NO"))</f>
        <v>NO</v>
      </c>
      <c r="T1328" s="96" t="str">
        <f>IF('RAW DATA'!$D1328='RAW DATA'!$E1328,"YES","NO")</f>
        <v>NO</v>
      </c>
      <c r="U1328" s="95" t="str">
        <f>IF(('RAW DATA'!$D1328-'RAW DATA'!$M1328)&lt;=5,"YES","NO")</f>
        <v>YES</v>
      </c>
    </row>
    <row r="1329" spans="1:21" x14ac:dyDescent="0.25">
      <c r="A1329" s="77">
        <v>1591</v>
      </c>
      <c r="B1329" s="74">
        <v>5612413985</v>
      </c>
      <c r="C1329" s="76">
        <v>45868</v>
      </c>
      <c r="D1329" s="76">
        <v>45867</v>
      </c>
      <c r="E1329" s="76">
        <v>45868</v>
      </c>
      <c r="F1329" s="74">
        <v>254879940</v>
      </c>
      <c r="G1329" s="82">
        <v>10621</v>
      </c>
      <c r="H1329" s="102" t="s">
        <v>14</v>
      </c>
      <c r="I1329" s="83">
        <v>7730448625</v>
      </c>
      <c r="J1329" s="84">
        <v>45904</v>
      </c>
      <c r="K1329" s="74" t="s">
        <v>15</v>
      </c>
      <c r="L1329" s="74" t="s">
        <v>217</v>
      </c>
      <c r="M1329" s="76">
        <v>45863</v>
      </c>
      <c r="N1329" s="76">
        <v>45896</v>
      </c>
      <c r="O1329" s="73">
        <f t="shared" si="115"/>
        <v>7</v>
      </c>
      <c r="P1329" s="73">
        <f>MONTH('RAW DATA'!$J1329)</f>
        <v>9</v>
      </c>
      <c r="Q1329" s="73" t="str">
        <f t="shared" si="116"/>
        <v>ICB</v>
      </c>
      <c r="R1329" s="74" t="str">
        <f t="shared" si="117"/>
        <v>CHINA</v>
      </c>
      <c r="S1329" s="74" t="str">
        <f>IF(OR('RAW DATA'!$D1329="",'RAW DATA'!$C1329='RAW DATA'!$D1329),"NO",IF('RAW DATA'!$C1329&lt;'RAW DATA'!$D1329,"YES","NO"))</f>
        <v>NO</v>
      </c>
      <c r="T1329" s="75" t="str">
        <f>IF('RAW DATA'!$D1329='RAW DATA'!$E1329,"YES","NO")</f>
        <v>NO</v>
      </c>
      <c r="U1329" s="73" t="str">
        <f>IF(('RAW DATA'!$D1329-'RAW DATA'!$M1329)&lt;=5,"YES","NO")</f>
        <v>YES</v>
      </c>
    </row>
    <row r="1330" spans="1:21" x14ac:dyDescent="0.25">
      <c r="A1330" s="89">
        <v>1591</v>
      </c>
      <c r="B1330" s="90">
        <v>5612413987</v>
      </c>
      <c r="C1330" s="91">
        <v>45868</v>
      </c>
      <c r="D1330" s="91">
        <v>45867</v>
      </c>
      <c r="E1330" s="91">
        <v>45868</v>
      </c>
      <c r="F1330" s="90">
        <v>254879940</v>
      </c>
      <c r="G1330" s="92">
        <v>279</v>
      </c>
      <c r="H1330" s="101" t="s">
        <v>14</v>
      </c>
      <c r="I1330" s="93">
        <v>7730448625</v>
      </c>
      <c r="J1330" s="94">
        <v>45904</v>
      </c>
      <c r="K1330" s="90" t="s">
        <v>15</v>
      </c>
      <c r="L1330" s="90" t="s">
        <v>217</v>
      </c>
      <c r="M1330" s="91">
        <v>45863</v>
      </c>
      <c r="N1330" s="91">
        <v>45896</v>
      </c>
      <c r="O1330" s="95">
        <f t="shared" si="115"/>
        <v>7</v>
      </c>
      <c r="P1330" s="95">
        <f>MONTH('RAW DATA'!$J1330)</f>
        <v>9</v>
      </c>
      <c r="Q1330" s="95" t="str">
        <f t="shared" si="116"/>
        <v>ICB</v>
      </c>
      <c r="R1330" s="90" t="str">
        <f t="shared" si="117"/>
        <v>CHINA</v>
      </c>
      <c r="S1330" s="90" t="str">
        <f>IF(OR('RAW DATA'!$D1330="",'RAW DATA'!$C1330='RAW DATA'!$D1330),"NO",IF('RAW DATA'!$C1330&lt;'RAW DATA'!$D1330,"YES","NO"))</f>
        <v>NO</v>
      </c>
      <c r="T1330" s="96" t="str">
        <f>IF('RAW DATA'!$D1330='RAW DATA'!$E1330,"YES","NO")</f>
        <v>NO</v>
      </c>
      <c r="U1330" s="95" t="str">
        <f>IF(('RAW DATA'!$D1330-'RAW DATA'!$M1330)&lt;=5,"YES","NO")</f>
        <v>YES</v>
      </c>
    </row>
    <row r="1331" spans="1:21" x14ac:dyDescent="0.25">
      <c r="A1331" s="77">
        <v>1591</v>
      </c>
      <c r="B1331" s="74">
        <v>5612413989</v>
      </c>
      <c r="C1331" s="76">
        <v>45868</v>
      </c>
      <c r="D1331" s="76">
        <v>45867</v>
      </c>
      <c r="E1331" s="76">
        <v>45868</v>
      </c>
      <c r="F1331" s="74">
        <v>254879940</v>
      </c>
      <c r="G1331" s="82">
        <v>279</v>
      </c>
      <c r="H1331" s="102" t="s">
        <v>14</v>
      </c>
      <c r="I1331" s="83">
        <v>7730448625</v>
      </c>
      <c r="J1331" s="84">
        <v>45904</v>
      </c>
      <c r="K1331" s="74" t="s">
        <v>15</v>
      </c>
      <c r="L1331" s="74" t="s">
        <v>217</v>
      </c>
      <c r="M1331" s="76">
        <v>45863</v>
      </c>
      <c r="N1331" s="76">
        <v>45896</v>
      </c>
      <c r="O1331" s="73">
        <f t="shared" si="115"/>
        <v>7</v>
      </c>
      <c r="P1331" s="73">
        <f>MONTH('RAW DATA'!$J1331)</f>
        <v>9</v>
      </c>
      <c r="Q1331" s="73" t="str">
        <f t="shared" si="116"/>
        <v>ICB</v>
      </c>
      <c r="R1331" s="74" t="str">
        <f t="shared" si="117"/>
        <v>CHINA</v>
      </c>
      <c r="S1331" s="74" t="str">
        <f>IF(OR('RAW DATA'!$D1331="",'RAW DATA'!$C1331='RAW DATA'!$D1331),"NO",IF('RAW DATA'!$C1331&lt;'RAW DATA'!$D1331,"YES","NO"))</f>
        <v>NO</v>
      </c>
      <c r="T1331" s="75" t="str">
        <f>IF('RAW DATA'!$D1331='RAW DATA'!$E1331,"YES","NO")</f>
        <v>NO</v>
      </c>
      <c r="U1331" s="73" t="str">
        <f>IF(('RAW DATA'!$D1331-'RAW DATA'!$M1331)&lt;=5,"YES","NO")</f>
        <v>YES</v>
      </c>
    </row>
    <row r="1332" spans="1:21" x14ac:dyDescent="0.25">
      <c r="A1332" s="89">
        <v>1591</v>
      </c>
      <c r="B1332" s="90">
        <v>5612414051</v>
      </c>
      <c r="C1332" s="91">
        <v>45868</v>
      </c>
      <c r="D1332" s="91">
        <v>45867</v>
      </c>
      <c r="E1332" s="91">
        <v>45868</v>
      </c>
      <c r="F1332" s="90">
        <v>254879940</v>
      </c>
      <c r="G1332" s="92">
        <v>2526</v>
      </c>
      <c r="H1332" s="101" t="s">
        <v>14</v>
      </c>
      <c r="I1332" s="93">
        <v>7730448625</v>
      </c>
      <c r="J1332" s="94">
        <v>45904</v>
      </c>
      <c r="K1332" s="90" t="s">
        <v>15</v>
      </c>
      <c r="L1332" s="90" t="s">
        <v>217</v>
      </c>
      <c r="M1332" s="91">
        <v>45863</v>
      </c>
      <c r="N1332" s="91">
        <v>45896</v>
      </c>
      <c r="O1332" s="95">
        <f t="shared" si="115"/>
        <v>7</v>
      </c>
      <c r="P1332" s="95">
        <f>MONTH('RAW DATA'!$J1332)</f>
        <v>9</v>
      </c>
      <c r="Q1332" s="95" t="str">
        <f t="shared" si="116"/>
        <v>ICB</v>
      </c>
      <c r="R1332" s="90" t="str">
        <f t="shared" si="117"/>
        <v>CHINA</v>
      </c>
      <c r="S1332" s="90" t="str">
        <f>IF(OR('RAW DATA'!$D1332="",'RAW DATA'!$C1332='RAW DATA'!$D1332),"NO",IF('RAW DATA'!$C1332&lt;'RAW DATA'!$D1332,"YES","NO"))</f>
        <v>NO</v>
      </c>
      <c r="T1332" s="96" t="str">
        <f>IF('RAW DATA'!$D1332='RAW DATA'!$E1332,"YES","NO")</f>
        <v>NO</v>
      </c>
      <c r="U1332" s="95" t="str">
        <f>IF(('RAW DATA'!$D1332-'RAW DATA'!$M1332)&lt;=5,"YES","NO")</f>
        <v>YES</v>
      </c>
    </row>
    <row r="1333" spans="1:21" x14ac:dyDescent="0.25">
      <c r="A1333" s="77">
        <v>71</v>
      </c>
      <c r="B1333" s="74">
        <v>5283113335</v>
      </c>
      <c r="C1333" s="76">
        <v>45866</v>
      </c>
      <c r="D1333" s="76">
        <v>45863</v>
      </c>
      <c r="E1333" s="76">
        <v>45866</v>
      </c>
      <c r="F1333" s="74">
        <v>253300474</v>
      </c>
      <c r="G1333" s="82">
        <v>2787</v>
      </c>
      <c r="H1333" s="102" t="s">
        <v>14</v>
      </c>
      <c r="I1333" s="83">
        <v>7730448625</v>
      </c>
      <c r="J1333" s="84">
        <v>45904</v>
      </c>
      <c r="K1333" s="74" t="s">
        <v>15</v>
      </c>
      <c r="L1333" s="74" t="s">
        <v>217</v>
      </c>
      <c r="M1333" s="76">
        <v>45861.625</v>
      </c>
      <c r="N1333" s="76">
        <v>45896.75</v>
      </c>
      <c r="O1333" s="73">
        <f t="shared" si="115"/>
        <v>7</v>
      </c>
      <c r="P1333" s="73">
        <f>MONTH('RAW DATA'!$J1333)</f>
        <v>9</v>
      </c>
      <c r="Q1333" s="73" t="str">
        <f t="shared" si="116"/>
        <v>ICB</v>
      </c>
      <c r="R1333" s="74" t="str">
        <f t="shared" si="117"/>
        <v>CHINA</v>
      </c>
      <c r="S1333" s="74" t="str">
        <f>IF(OR('RAW DATA'!$D1333="",'RAW DATA'!$C1333='RAW DATA'!$D1333),"NO",IF('RAW DATA'!$C1333&lt;'RAW DATA'!$D1333,"YES","NO"))</f>
        <v>NO</v>
      </c>
      <c r="T1333" s="75" t="str">
        <f>IF('RAW DATA'!$D1333='RAW DATA'!$E1333,"YES","NO")</f>
        <v>NO</v>
      </c>
      <c r="U1333" s="73" t="str">
        <f>IF(('RAW DATA'!$D1333-'RAW DATA'!$M1333)&lt;=5,"YES","NO")</f>
        <v>YES</v>
      </c>
    </row>
    <row r="1334" spans="1:21" x14ac:dyDescent="0.25">
      <c r="A1334" s="89">
        <v>71</v>
      </c>
      <c r="B1334" s="90">
        <v>5283113430</v>
      </c>
      <c r="C1334" s="91">
        <v>45866</v>
      </c>
      <c r="D1334" s="91">
        <v>45863</v>
      </c>
      <c r="E1334" s="91">
        <v>45866</v>
      </c>
      <c r="F1334" s="90">
        <v>252536089</v>
      </c>
      <c r="G1334" s="92">
        <v>7226</v>
      </c>
      <c r="H1334" s="101" t="s">
        <v>14</v>
      </c>
      <c r="I1334" s="93">
        <v>7730448625</v>
      </c>
      <c r="J1334" s="94">
        <v>45904</v>
      </c>
      <c r="K1334" s="90" t="s">
        <v>15</v>
      </c>
      <c r="L1334" s="90" t="s">
        <v>217</v>
      </c>
      <c r="M1334" s="91">
        <v>45861.625</v>
      </c>
      <c r="N1334" s="91">
        <v>45896.75</v>
      </c>
      <c r="O1334" s="95">
        <f t="shared" si="115"/>
        <v>7</v>
      </c>
      <c r="P1334" s="95">
        <f>MONTH('RAW DATA'!$J1334)</f>
        <v>9</v>
      </c>
      <c r="Q1334" s="95" t="str">
        <f t="shared" si="116"/>
        <v>ICB</v>
      </c>
      <c r="R1334" s="90" t="str">
        <f t="shared" si="117"/>
        <v>CHINA</v>
      </c>
      <c r="S1334" s="90" t="str">
        <f>IF(OR('RAW DATA'!$D1334="",'RAW DATA'!$C1334='RAW DATA'!$D1334),"NO",IF('RAW DATA'!$C1334&lt;'RAW DATA'!$D1334,"YES","NO"))</f>
        <v>NO</v>
      </c>
      <c r="T1334" s="96" t="str">
        <f>IF('RAW DATA'!$D1334='RAW DATA'!$E1334,"YES","NO")</f>
        <v>NO</v>
      </c>
      <c r="U1334" s="95" t="str">
        <f>IF(('RAW DATA'!$D1334-'RAW DATA'!$M1334)&lt;=5,"YES","NO")</f>
        <v>YES</v>
      </c>
    </row>
    <row r="1335" spans="1:21" x14ac:dyDescent="0.25">
      <c r="A1335" s="77">
        <v>71</v>
      </c>
      <c r="B1335" s="74">
        <v>5283113437</v>
      </c>
      <c r="C1335" s="76">
        <v>45866</v>
      </c>
      <c r="D1335" s="76">
        <v>45863</v>
      </c>
      <c r="E1335" s="76">
        <v>45866</v>
      </c>
      <c r="F1335" s="74">
        <v>252536089</v>
      </c>
      <c r="G1335" s="82">
        <v>2672</v>
      </c>
      <c r="H1335" s="102" t="s">
        <v>14</v>
      </c>
      <c r="I1335" s="83">
        <v>7730448625</v>
      </c>
      <c r="J1335" s="84">
        <v>45904</v>
      </c>
      <c r="K1335" s="74" t="s">
        <v>15</v>
      </c>
      <c r="L1335" s="74" t="s">
        <v>217</v>
      </c>
      <c r="M1335" s="76">
        <v>45861.625</v>
      </c>
      <c r="N1335" s="76">
        <v>45896.75</v>
      </c>
      <c r="O1335" s="73">
        <f t="shared" si="115"/>
        <v>7</v>
      </c>
      <c r="P1335" s="73">
        <f>MONTH('RAW DATA'!$J1335)</f>
        <v>9</v>
      </c>
      <c r="Q1335" s="73" t="str">
        <f t="shared" si="116"/>
        <v>ICB</v>
      </c>
      <c r="R1335" s="74" t="str">
        <f t="shared" si="117"/>
        <v>CHINA</v>
      </c>
      <c r="S1335" s="74" t="str">
        <f>IF(OR('RAW DATA'!$D1335="",'RAW DATA'!$C1335='RAW DATA'!$D1335),"NO",IF('RAW DATA'!$C1335&lt;'RAW DATA'!$D1335,"YES","NO"))</f>
        <v>NO</v>
      </c>
      <c r="T1335" s="75" t="str">
        <f>IF('RAW DATA'!$D1335='RAW DATA'!$E1335,"YES","NO")</f>
        <v>NO</v>
      </c>
      <c r="U1335" s="73" t="str">
        <f>IF(('RAW DATA'!$D1335-'RAW DATA'!$M1335)&lt;=5,"YES","NO")</f>
        <v>YES</v>
      </c>
    </row>
    <row r="1336" spans="1:21" x14ac:dyDescent="0.25">
      <c r="A1336" s="89">
        <v>71</v>
      </c>
      <c r="B1336" s="90">
        <v>5283113452</v>
      </c>
      <c r="C1336" s="91">
        <v>45866</v>
      </c>
      <c r="D1336" s="91">
        <v>45863</v>
      </c>
      <c r="E1336" s="91">
        <v>45866</v>
      </c>
      <c r="F1336" s="90">
        <v>252536089</v>
      </c>
      <c r="G1336" s="92">
        <v>7416</v>
      </c>
      <c r="H1336" s="101" t="s">
        <v>14</v>
      </c>
      <c r="I1336" s="93">
        <v>7730448625</v>
      </c>
      <c r="J1336" s="94">
        <v>45904</v>
      </c>
      <c r="K1336" s="90" t="s">
        <v>15</v>
      </c>
      <c r="L1336" s="90" t="s">
        <v>217</v>
      </c>
      <c r="M1336" s="91">
        <v>45861.625</v>
      </c>
      <c r="N1336" s="91">
        <v>45896.75</v>
      </c>
      <c r="O1336" s="95">
        <f t="shared" si="115"/>
        <v>7</v>
      </c>
      <c r="P1336" s="95">
        <f>MONTH('RAW DATA'!$J1336)</f>
        <v>9</v>
      </c>
      <c r="Q1336" s="95" t="str">
        <f t="shared" si="116"/>
        <v>ICB</v>
      </c>
      <c r="R1336" s="90" t="str">
        <f t="shared" si="117"/>
        <v>CHINA</v>
      </c>
      <c r="S1336" s="90" t="str">
        <f>IF(OR('RAW DATA'!$D1336="",'RAW DATA'!$C1336='RAW DATA'!$D1336),"NO",IF('RAW DATA'!$C1336&lt;'RAW DATA'!$D1336,"YES","NO"))</f>
        <v>NO</v>
      </c>
      <c r="T1336" s="96" t="str">
        <f>IF('RAW DATA'!$D1336='RAW DATA'!$E1336,"YES","NO")</f>
        <v>NO</v>
      </c>
      <c r="U1336" s="95" t="str">
        <f>IF(('RAW DATA'!$D1336-'RAW DATA'!$M1336)&lt;=5,"YES","NO")</f>
        <v>YES</v>
      </c>
    </row>
    <row r="1337" spans="1:21" x14ac:dyDescent="0.25">
      <c r="A1337" s="77">
        <v>71</v>
      </c>
      <c r="B1337" s="74">
        <v>5283113454</v>
      </c>
      <c r="C1337" s="76">
        <v>45866</v>
      </c>
      <c r="D1337" s="76">
        <v>45863</v>
      </c>
      <c r="E1337" s="76">
        <v>45866</v>
      </c>
      <c r="F1337" s="74">
        <v>252536089</v>
      </c>
      <c r="G1337" s="82">
        <v>2147</v>
      </c>
      <c r="H1337" s="102" t="s">
        <v>14</v>
      </c>
      <c r="I1337" s="83">
        <v>7730448625</v>
      </c>
      <c r="J1337" s="84">
        <v>45904</v>
      </c>
      <c r="K1337" s="74" t="s">
        <v>15</v>
      </c>
      <c r="L1337" s="74" t="s">
        <v>217</v>
      </c>
      <c r="M1337" s="76">
        <v>45861.625</v>
      </c>
      <c r="N1337" s="76">
        <v>45896.75</v>
      </c>
      <c r="O1337" s="73">
        <f t="shared" si="115"/>
        <v>7</v>
      </c>
      <c r="P1337" s="73">
        <f>MONTH('RAW DATA'!$J1337)</f>
        <v>9</v>
      </c>
      <c r="Q1337" s="73" t="str">
        <f t="shared" si="116"/>
        <v>ICB</v>
      </c>
      <c r="R1337" s="74" t="str">
        <f t="shared" si="117"/>
        <v>CHINA</v>
      </c>
      <c r="S1337" s="74" t="str">
        <f>IF(OR('RAW DATA'!$D1337="",'RAW DATA'!$C1337='RAW DATA'!$D1337),"NO",IF('RAW DATA'!$C1337&lt;'RAW DATA'!$D1337,"YES","NO"))</f>
        <v>NO</v>
      </c>
      <c r="T1337" s="75" t="str">
        <f>IF('RAW DATA'!$D1337='RAW DATA'!$E1337,"YES","NO")</f>
        <v>NO</v>
      </c>
      <c r="U1337" s="73" t="str">
        <f>IF(('RAW DATA'!$D1337-'RAW DATA'!$M1337)&lt;=5,"YES","NO")</f>
        <v>YES</v>
      </c>
    </row>
    <row r="1338" spans="1:21" x14ac:dyDescent="0.25">
      <c r="A1338" s="89">
        <v>71</v>
      </c>
      <c r="B1338" s="90">
        <v>5283113455</v>
      </c>
      <c r="C1338" s="91">
        <v>45866</v>
      </c>
      <c r="D1338" s="91">
        <v>45863</v>
      </c>
      <c r="E1338" s="91">
        <v>45866</v>
      </c>
      <c r="F1338" s="90">
        <v>252536089</v>
      </c>
      <c r="G1338" s="92">
        <v>3503</v>
      </c>
      <c r="H1338" s="101" t="s">
        <v>14</v>
      </c>
      <c r="I1338" s="93">
        <v>7730448625</v>
      </c>
      <c r="J1338" s="94">
        <v>45904</v>
      </c>
      <c r="K1338" s="90" t="s">
        <v>15</v>
      </c>
      <c r="L1338" s="90" t="s">
        <v>217</v>
      </c>
      <c r="M1338" s="91">
        <v>45861.625</v>
      </c>
      <c r="N1338" s="91">
        <v>45896.75</v>
      </c>
      <c r="O1338" s="95">
        <f t="shared" si="115"/>
        <v>7</v>
      </c>
      <c r="P1338" s="95">
        <f>MONTH('RAW DATA'!$J1338)</f>
        <v>9</v>
      </c>
      <c r="Q1338" s="95" t="str">
        <f t="shared" si="116"/>
        <v>ICB</v>
      </c>
      <c r="R1338" s="90" t="str">
        <f t="shared" si="117"/>
        <v>CHINA</v>
      </c>
      <c r="S1338" s="90" t="str">
        <f>IF(OR('RAW DATA'!$D1338="",'RAW DATA'!$C1338='RAW DATA'!$D1338),"NO",IF('RAW DATA'!$C1338&lt;'RAW DATA'!$D1338,"YES","NO"))</f>
        <v>NO</v>
      </c>
      <c r="T1338" s="96" t="str">
        <f>IF('RAW DATA'!$D1338='RAW DATA'!$E1338,"YES","NO")</f>
        <v>NO</v>
      </c>
      <c r="U1338" s="95" t="str">
        <f>IF(('RAW DATA'!$D1338-'RAW DATA'!$M1338)&lt;=5,"YES","NO")</f>
        <v>YES</v>
      </c>
    </row>
    <row r="1339" spans="1:21" x14ac:dyDescent="0.25">
      <c r="A1339" s="77">
        <v>71</v>
      </c>
      <c r="B1339" s="74">
        <v>5283113462</v>
      </c>
      <c r="C1339" s="76">
        <v>45866</v>
      </c>
      <c r="D1339" s="76">
        <v>45863</v>
      </c>
      <c r="E1339" s="76">
        <v>45866</v>
      </c>
      <c r="F1339" s="74">
        <v>252536089</v>
      </c>
      <c r="G1339" s="82">
        <v>2044</v>
      </c>
      <c r="H1339" s="102" t="s">
        <v>14</v>
      </c>
      <c r="I1339" s="83">
        <v>7730448625</v>
      </c>
      <c r="J1339" s="84">
        <v>45904</v>
      </c>
      <c r="K1339" s="74" t="s">
        <v>15</v>
      </c>
      <c r="L1339" s="74" t="s">
        <v>217</v>
      </c>
      <c r="M1339" s="76">
        <v>45861.625</v>
      </c>
      <c r="N1339" s="76">
        <v>45896.75</v>
      </c>
      <c r="O1339" s="73">
        <f t="shared" si="115"/>
        <v>7</v>
      </c>
      <c r="P1339" s="73">
        <f>MONTH('RAW DATA'!$J1339)</f>
        <v>9</v>
      </c>
      <c r="Q1339" s="73" t="str">
        <f t="shared" si="116"/>
        <v>ICB</v>
      </c>
      <c r="R1339" s="74" t="str">
        <f t="shared" si="117"/>
        <v>CHINA</v>
      </c>
      <c r="S1339" s="74" t="str">
        <f>IF(OR('RAW DATA'!$D1339="",'RAW DATA'!$C1339='RAW DATA'!$D1339),"NO",IF('RAW DATA'!$C1339&lt;'RAW DATA'!$D1339,"YES","NO"))</f>
        <v>NO</v>
      </c>
      <c r="T1339" s="75" t="str">
        <f>IF('RAW DATA'!$D1339='RAW DATA'!$E1339,"YES","NO")</f>
        <v>NO</v>
      </c>
      <c r="U1339" s="73" t="str">
        <f>IF(('RAW DATA'!$D1339-'RAW DATA'!$M1339)&lt;=5,"YES","NO")</f>
        <v>YES</v>
      </c>
    </row>
    <row r="1340" spans="1:21" x14ac:dyDescent="0.25">
      <c r="A1340" s="89">
        <v>71</v>
      </c>
      <c r="B1340" s="90">
        <v>5283113464</v>
      </c>
      <c r="C1340" s="91">
        <v>45866</v>
      </c>
      <c r="D1340" s="91">
        <v>45863</v>
      </c>
      <c r="E1340" s="91">
        <v>45866</v>
      </c>
      <c r="F1340" s="90">
        <v>252536089</v>
      </c>
      <c r="G1340" s="92">
        <v>71974</v>
      </c>
      <c r="H1340" s="101" t="s">
        <v>14</v>
      </c>
      <c r="I1340" s="93">
        <v>7730448625</v>
      </c>
      <c r="J1340" s="94">
        <v>45904</v>
      </c>
      <c r="K1340" s="90" t="s">
        <v>15</v>
      </c>
      <c r="L1340" s="90" t="s">
        <v>217</v>
      </c>
      <c r="M1340" s="91">
        <v>45861.625</v>
      </c>
      <c r="N1340" s="91">
        <v>45896.75</v>
      </c>
      <c r="O1340" s="95">
        <f t="shared" si="115"/>
        <v>7</v>
      </c>
      <c r="P1340" s="95">
        <f>MONTH('RAW DATA'!$J1340)</f>
        <v>9</v>
      </c>
      <c r="Q1340" s="95" t="str">
        <f t="shared" si="116"/>
        <v>ICB</v>
      </c>
      <c r="R1340" s="90" t="str">
        <f t="shared" si="117"/>
        <v>CHINA</v>
      </c>
      <c r="S1340" s="90" t="str">
        <f>IF(OR('RAW DATA'!$D1340="",'RAW DATA'!$C1340='RAW DATA'!$D1340),"NO",IF('RAW DATA'!$C1340&lt;'RAW DATA'!$D1340,"YES","NO"))</f>
        <v>NO</v>
      </c>
      <c r="T1340" s="96" t="str">
        <f>IF('RAW DATA'!$D1340='RAW DATA'!$E1340,"YES","NO")</f>
        <v>NO</v>
      </c>
      <c r="U1340" s="95" t="str">
        <f>IF(('RAW DATA'!$D1340-'RAW DATA'!$M1340)&lt;=5,"YES","NO")</f>
        <v>YES</v>
      </c>
    </row>
    <row r="1341" spans="1:21" x14ac:dyDescent="0.25">
      <c r="A1341" s="77">
        <v>71</v>
      </c>
      <c r="B1341" s="74">
        <v>5283113474</v>
      </c>
      <c r="C1341" s="76">
        <v>45866</v>
      </c>
      <c r="D1341" s="76">
        <v>45863</v>
      </c>
      <c r="E1341" s="76">
        <v>45866</v>
      </c>
      <c r="F1341" s="74">
        <v>252536089</v>
      </c>
      <c r="G1341" s="82">
        <v>34785</v>
      </c>
      <c r="H1341" s="102" t="s">
        <v>14</v>
      </c>
      <c r="I1341" s="83">
        <v>7730448625</v>
      </c>
      <c r="J1341" s="84">
        <v>45904</v>
      </c>
      <c r="K1341" s="74" t="s">
        <v>15</v>
      </c>
      <c r="L1341" s="74" t="s">
        <v>217</v>
      </c>
      <c r="M1341" s="76">
        <v>45861.625</v>
      </c>
      <c r="N1341" s="76">
        <v>45896.75</v>
      </c>
      <c r="O1341" s="73">
        <f t="shared" si="115"/>
        <v>7</v>
      </c>
      <c r="P1341" s="73">
        <f>MONTH('RAW DATA'!$J1341)</f>
        <v>9</v>
      </c>
      <c r="Q1341" s="73" t="str">
        <f t="shared" si="116"/>
        <v>ICB</v>
      </c>
      <c r="R1341" s="74" t="str">
        <f t="shared" si="117"/>
        <v>CHINA</v>
      </c>
      <c r="S1341" s="74" t="str">
        <f>IF(OR('RAW DATA'!$D1341="",'RAW DATA'!$C1341='RAW DATA'!$D1341),"NO",IF('RAW DATA'!$C1341&lt;'RAW DATA'!$D1341,"YES","NO"))</f>
        <v>NO</v>
      </c>
      <c r="T1341" s="75" t="str">
        <f>IF('RAW DATA'!$D1341='RAW DATA'!$E1341,"YES","NO")</f>
        <v>NO</v>
      </c>
      <c r="U1341" s="73" t="str">
        <f>IF(('RAW DATA'!$D1341-'RAW DATA'!$M1341)&lt;=5,"YES","NO")</f>
        <v>YES</v>
      </c>
    </row>
    <row r="1342" spans="1:21" x14ac:dyDescent="0.25">
      <c r="A1342" s="89">
        <v>1591</v>
      </c>
      <c r="B1342" s="90">
        <v>5612463318</v>
      </c>
      <c r="C1342" s="91">
        <v>45903</v>
      </c>
      <c r="D1342" s="91">
        <v>45897</v>
      </c>
      <c r="E1342" s="91">
        <v>45903</v>
      </c>
      <c r="F1342" s="90">
        <v>254879940</v>
      </c>
      <c r="G1342" s="92">
        <v>2842</v>
      </c>
      <c r="H1342" s="101" t="s">
        <v>14</v>
      </c>
      <c r="I1342" s="93">
        <v>7730452981</v>
      </c>
      <c r="J1342" s="94">
        <v>45918</v>
      </c>
      <c r="K1342" s="90" t="s">
        <v>15</v>
      </c>
      <c r="L1342" s="90" t="s">
        <v>235</v>
      </c>
      <c r="M1342" s="91">
        <v>45864.645833333336</v>
      </c>
      <c r="N1342" s="91">
        <v>45896.75</v>
      </c>
      <c r="O1342" s="95">
        <f t="shared" si="115"/>
        <v>8</v>
      </c>
      <c r="P1342" s="95">
        <f>MONTH('RAW DATA'!$J1342)</f>
        <v>9</v>
      </c>
      <c r="Q1342" s="95" t="str">
        <f t="shared" si="116"/>
        <v>ICB</v>
      </c>
      <c r="R1342" s="90" t="str">
        <f t="shared" si="117"/>
        <v>CHINA</v>
      </c>
      <c r="S1342" s="90" t="str">
        <f>IF(OR('RAW DATA'!$D1342="",'RAW DATA'!$C1342='RAW DATA'!$D1342),"NO",IF('RAW DATA'!$C1342&lt;'RAW DATA'!$D1342,"YES","NO"))</f>
        <v>NO</v>
      </c>
      <c r="T1342" s="96" t="str">
        <f>IF('RAW DATA'!$D1342='RAW DATA'!$E1342,"YES","NO")</f>
        <v>NO</v>
      </c>
      <c r="U1342" s="95" t="str">
        <f>IF(('RAW DATA'!$D1342-'RAW DATA'!$M1342)&lt;=5,"YES","NO")</f>
        <v>NO</v>
      </c>
    </row>
    <row r="1343" spans="1:21" x14ac:dyDescent="0.25">
      <c r="A1343" s="77">
        <v>1591</v>
      </c>
      <c r="B1343" s="74">
        <v>5612463322</v>
      </c>
      <c r="C1343" s="76">
        <v>45903</v>
      </c>
      <c r="D1343" s="76">
        <v>45897</v>
      </c>
      <c r="E1343" s="76">
        <v>45903</v>
      </c>
      <c r="F1343" s="74">
        <v>254879940</v>
      </c>
      <c r="G1343" s="82">
        <v>2842</v>
      </c>
      <c r="H1343" s="102" t="s">
        <v>14</v>
      </c>
      <c r="I1343" s="83">
        <v>7730452981</v>
      </c>
      <c r="J1343" s="84">
        <v>45918</v>
      </c>
      <c r="K1343" s="74" t="s">
        <v>15</v>
      </c>
      <c r="L1343" s="74" t="s">
        <v>235</v>
      </c>
      <c r="M1343" s="76">
        <v>45864.645833333336</v>
      </c>
      <c r="N1343" s="76">
        <v>45896.75</v>
      </c>
      <c r="O1343" s="73">
        <f t="shared" si="115"/>
        <v>8</v>
      </c>
      <c r="P1343" s="73">
        <f>MONTH('RAW DATA'!$J1343)</f>
        <v>9</v>
      </c>
      <c r="Q1343" s="73" t="str">
        <f t="shared" si="116"/>
        <v>ICB</v>
      </c>
      <c r="R1343" s="74" t="str">
        <f t="shared" si="117"/>
        <v>CHINA</v>
      </c>
      <c r="S1343" s="74" t="str">
        <f>IF(OR('RAW DATA'!$D1343="",'RAW DATA'!$C1343='RAW DATA'!$D1343),"NO",IF('RAW DATA'!$C1343&lt;'RAW DATA'!$D1343,"YES","NO"))</f>
        <v>NO</v>
      </c>
      <c r="T1343" s="75" t="str">
        <f>IF('RAW DATA'!$D1343='RAW DATA'!$E1343,"YES","NO")</f>
        <v>NO</v>
      </c>
      <c r="U1343" s="73" t="str">
        <f>IF(('RAW DATA'!$D1343-'RAW DATA'!$M1343)&lt;=5,"YES","NO")</f>
        <v>NO</v>
      </c>
    </row>
    <row r="1344" spans="1:21" x14ac:dyDescent="0.25">
      <c r="A1344" s="89">
        <v>1591</v>
      </c>
      <c r="B1344" s="90">
        <v>5612463323</v>
      </c>
      <c r="C1344" s="91">
        <v>45903</v>
      </c>
      <c r="D1344" s="91">
        <v>45897</v>
      </c>
      <c r="E1344" s="91">
        <v>45903</v>
      </c>
      <c r="F1344" s="90">
        <v>254879940</v>
      </c>
      <c r="G1344" s="92">
        <v>2842</v>
      </c>
      <c r="H1344" s="101" t="s">
        <v>14</v>
      </c>
      <c r="I1344" s="93">
        <v>7730452981</v>
      </c>
      <c r="J1344" s="94">
        <v>45918</v>
      </c>
      <c r="K1344" s="90" t="s">
        <v>15</v>
      </c>
      <c r="L1344" s="90" t="s">
        <v>235</v>
      </c>
      <c r="M1344" s="91">
        <v>45864.645833333336</v>
      </c>
      <c r="N1344" s="91">
        <v>45896.75</v>
      </c>
      <c r="O1344" s="95">
        <f t="shared" si="115"/>
        <v>8</v>
      </c>
      <c r="P1344" s="95">
        <f>MONTH('RAW DATA'!$J1344)</f>
        <v>9</v>
      </c>
      <c r="Q1344" s="95" t="str">
        <f t="shared" si="116"/>
        <v>ICB</v>
      </c>
      <c r="R1344" s="90" t="str">
        <f t="shared" si="117"/>
        <v>CHINA</v>
      </c>
      <c r="S1344" s="90" t="str">
        <f>IF(OR('RAW DATA'!$D1344="",'RAW DATA'!$C1344='RAW DATA'!$D1344),"NO",IF('RAW DATA'!$C1344&lt;'RAW DATA'!$D1344,"YES","NO"))</f>
        <v>NO</v>
      </c>
      <c r="T1344" s="96" t="str">
        <f>IF('RAW DATA'!$D1344='RAW DATA'!$E1344,"YES","NO")</f>
        <v>NO</v>
      </c>
      <c r="U1344" s="95" t="str">
        <f>IF(('RAW DATA'!$D1344-'RAW DATA'!$M1344)&lt;=5,"YES","NO")</f>
        <v>NO</v>
      </c>
    </row>
    <row r="1345" spans="1:21" x14ac:dyDescent="0.25">
      <c r="A1345" s="77">
        <v>1591</v>
      </c>
      <c r="B1345" s="74">
        <v>5612463352</v>
      </c>
      <c r="C1345" s="76">
        <v>45903</v>
      </c>
      <c r="D1345" s="76">
        <v>45897</v>
      </c>
      <c r="E1345" s="76">
        <v>45903</v>
      </c>
      <c r="F1345" s="74">
        <v>254879940</v>
      </c>
      <c r="G1345" s="82">
        <v>2842</v>
      </c>
      <c r="H1345" s="102" t="s">
        <v>14</v>
      </c>
      <c r="I1345" s="83">
        <v>7730452981</v>
      </c>
      <c r="J1345" s="84">
        <v>45918</v>
      </c>
      <c r="K1345" s="74" t="s">
        <v>15</v>
      </c>
      <c r="L1345" s="74" t="s">
        <v>235</v>
      </c>
      <c r="M1345" s="76">
        <v>45864.645833333336</v>
      </c>
      <c r="N1345" s="76">
        <v>45896.75</v>
      </c>
      <c r="O1345" s="73">
        <f t="shared" si="115"/>
        <v>8</v>
      </c>
      <c r="P1345" s="73">
        <f>MONTH('RAW DATA'!$J1345)</f>
        <v>9</v>
      </c>
      <c r="Q1345" s="73" t="str">
        <f t="shared" si="116"/>
        <v>ICB</v>
      </c>
      <c r="R1345" s="74" t="str">
        <f t="shared" si="117"/>
        <v>CHINA</v>
      </c>
      <c r="S1345" s="74" t="str">
        <f>IF(OR('RAW DATA'!$D1345="",'RAW DATA'!$C1345='RAW DATA'!$D1345),"NO",IF('RAW DATA'!$C1345&lt;'RAW DATA'!$D1345,"YES","NO"))</f>
        <v>NO</v>
      </c>
      <c r="T1345" s="75" t="str">
        <f>IF('RAW DATA'!$D1345='RAW DATA'!$E1345,"YES","NO")</f>
        <v>NO</v>
      </c>
      <c r="U1345" s="73" t="str">
        <f>IF(('RAW DATA'!$D1345-'RAW DATA'!$M1345)&lt;=5,"YES","NO")</f>
        <v>NO</v>
      </c>
    </row>
    <row r="1346" spans="1:21" x14ac:dyDescent="0.25">
      <c r="A1346" s="89">
        <v>1048704</v>
      </c>
      <c r="B1346" s="90" t="s">
        <v>220</v>
      </c>
      <c r="C1346" s="91">
        <v>45898</v>
      </c>
      <c r="D1346" s="91">
        <v>45898</v>
      </c>
      <c r="E1346" s="91" t="s">
        <v>375</v>
      </c>
      <c r="F1346" s="90" t="s">
        <v>221</v>
      </c>
      <c r="G1346" s="92">
        <v>71015</v>
      </c>
      <c r="H1346" s="101" t="s">
        <v>29</v>
      </c>
      <c r="I1346" s="93">
        <v>7730448625</v>
      </c>
      <c r="J1346" s="94">
        <v>45904</v>
      </c>
      <c r="K1346" s="90" t="s">
        <v>15</v>
      </c>
      <c r="L1346" s="90" t="s">
        <v>217</v>
      </c>
      <c r="M1346" s="91">
        <v>45890</v>
      </c>
      <c r="N1346" s="91">
        <v>45898</v>
      </c>
      <c r="O1346" s="95">
        <f t="shared" si="115"/>
        <v>8</v>
      </c>
      <c r="P1346" s="95">
        <f>MONTH('RAW DATA'!$J1346)</f>
        <v>9</v>
      </c>
      <c r="Q1346" s="95" t="str">
        <f t="shared" si="116"/>
        <v>Vendor</v>
      </c>
      <c r="R1346" s="90" t="str">
        <f t="shared" si="117"/>
        <v/>
      </c>
      <c r="S1346" s="90" t="str">
        <f>IF(OR('RAW DATA'!$D1346="",'RAW DATA'!$C1346='RAW DATA'!$D1346),"NO",IF('RAW DATA'!$C1346&lt;'RAW DATA'!$D1346,"YES","NO"))</f>
        <v>NO</v>
      </c>
      <c r="T1346" s="96" t="str">
        <f>IF('RAW DATA'!$D1346='RAW DATA'!$E1346,"YES","NO")</f>
        <v>NO</v>
      </c>
      <c r="U1346" s="95" t="str">
        <f>IF(('RAW DATA'!$D1346-'RAW DATA'!$M1346)&lt;=5,"YES","NO")</f>
        <v>NO</v>
      </c>
    </row>
    <row r="1347" spans="1:21" x14ac:dyDescent="0.25">
      <c r="A1347" s="77">
        <v>71</v>
      </c>
      <c r="B1347" s="74">
        <v>5283108741</v>
      </c>
      <c r="C1347" s="76">
        <v>45866</v>
      </c>
      <c r="D1347" s="76">
        <v>45862</v>
      </c>
      <c r="E1347" s="76">
        <v>45866</v>
      </c>
      <c r="F1347" s="74" t="s">
        <v>201</v>
      </c>
      <c r="G1347" s="82">
        <v>66255</v>
      </c>
      <c r="H1347" s="102" t="s">
        <v>14</v>
      </c>
      <c r="I1347" s="83">
        <v>7730448625</v>
      </c>
      <c r="J1347" s="84">
        <v>45904</v>
      </c>
      <c r="K1347" s="74" t="s">
        <v>15</v>
      </c>
      <c r="L1347" s="74" t="s">
        <v>217</v>
      </c>
      <c r="M1347" s="76">
        <v>45859</v>
      </c>
      <c r="N1347" s="76">
        <v>45899</v>
      </c>
      <c r="O1347" s="73">
        <f t="shared" si="115"/>
        <v>7</v>
      </c>
      <c r="P1347" s="73">
        <f>MONTH('RAW DATA'!$J1347)</f>
        <v>9</v>
      </c>
      <c r="Q1347" s="73" t="str">
        <f t="shared" si="116"/>
        <v>ICB</v>
      </c>
      <c r="R1347" s="74" t="str">
        <f t="shared" si="117"/>
        <v>CHINA</v>
      </c>
      <c r="S1347" s="74" t="str">
        <f>IF(OR('RAW DATA'!$D1347="",'RAW DATA'!$C1347='RAW DATA'!$D1347),"NO",IF('RAW DATA'!$C1347&lt;'RAW DATA'!$D1347,"YES","NO"))</f>
        <v>NO</v>
      </c>
      <c r="T1347" s="75" t="str">
        <f>IF('RAW DATA'!$D1347='RAW DATA'!$E1347,"YES","NO")</f>
        <v>NO</v>
      </c>
      <c r="U1347" s="73" t="str">
        <f>IF(('RAW DATA'!$D1347-'RAW DATA'!$M1347)&lt;=5,"YES","NO")</f>
        <v>YES</v>
      </c>
    </row>
    <row r="1348" spans="1:21" x14ac:dyDescent="0.25">
      <c r="A1348" s="89">
        <v>515</v>
      </c>
      <c r="B1348" s="90">
        <v>5547822760</v>
      </c>
      <c r="C1348" s="91">
        <v>45868</v>
      </c>
      <c r="D1348" s="91">
        <v>45865</v>
      </c>
      <c r="E1348" s="91">
        <v>45868</v>
      </c>
      <c r="F1348" s="90">
        <v>253567806</v>
      </c>
      <c r="G1348" s="92">
        <v>6758</v>
      </c>
      <c r="H1348" s="101" t="s">
        <v>14</v>
      </c>
      <c r="I1348" s="93">
        <v>7730448625</v>
      </c>
      <c r="J1348" s="94">
        <v>45904</v>
      </c>
      <c r="K1348" s="90" t="s">
        <v>15</v>
      </c>
      <c r="L1348" s="90" t="s">
        <v>217</v>
      </c>
      <c r="M1348" s="91">
        <v>45862</v>
      </c>
      <c r="N1348" s="91">
        <v>45899</v>
      </c>
      <c r="O1348" s="95">
        <f t="shared" si="115"/>
        <v>7</v>
      </c>
      <c r="P1348" s="95">
        <f>MONTH('RAW DATA'!$J1348)</f>
        <v>9</v>
      </c>
      <c r="Q1348" s="95" t="str">
        <f t="shared" si="116"/>
        <v>ICB</v>
      </c>
      <c r="R1348" s="90" t="str">
        <f t="shared" si="117"/>
        <v>CHINA</v>
      </c>
      <c r="S1348" s="90" t="str">
        <f>IF(OR('RAW DATA'!$D1348="",'RAW DATA'!$C1348='RAW DATA'!$D1348),"NO",IF('RAW DATA'!$C1348&lt;'RAW DATA'!$D1348,"YES","NO"))</f>
        <v>NO</v>
      </c>
      <c r="T1348" s="96" t="str">
        <f>IF('RAW DATA'!$D1348='RAW DATA'!$E1348,"YES","NO")</f>
        <v>NO</v>
      </c>
      <c r="U1348" s="95" t="str">
        <f>IF(('RAW DATA'!$D1348-'RAW DATA'!$M1348)&lt;=5,"YES","NO")</f>
        <v>YES</v>
      </c>
    </row>
    <row r="1349" spans="1:21" x14ac:dyDescent="0.25">
      <c r="A1349" s="77">
        <v>515</v>
      </c>
      <c r="B1349" s="74">
        <v>5547822761</v>
      </c>
      <c r="C1349" s="76">
        <v>45868</v>
      </c>
      <c r="D1349" s="76">
        <v>45865</v>
      </c>
      <c r="E1349" s="76">
        <v>45868</v>
      </c>
      <c r="F1349" s="74">
        <v>253567806</v>
      </c>
      <c r="G1349" s="82">
        <v>6758</v>
      </c>
      <c r="H1349" s="102" t="s">
        <v>14</v>
      </c>
      <c r="I1349" s="83">
        <v>7730448625</v>
      </c>
      <c r="J1349" s="84">
        <v>45904</v>
      </c>
      <c r="K1349" s="74" t="s">
        <v>15</v>
      </c>
      <c r="L1349" s="74" t="s">
        <v>217</v>
      </c>
      <c r="M1349" s="76">
        <v>45862</v>
      </c>
      <c r="N1349" s="76">
        <v>45899</v>
      </c>
      <c r="O1349" s="73">
        <f t="shared" si="115"/>
        <v>7</v>
      </c>
      <c r="P1349" s="73">
        <f>MONTH('RAW DATA'!$J1349)</f>
        <v>9</v>
      </c>
      <c r="Q1349" s="73" t="str">
        <f t="shared" si="116"/>
        <v>ICB</v>
      </c>
      <c r="R1349" s="74" t="str">
        <f t="shared" si="117"/>
        <v>CHINA</v>
      </c>
      <c r="S1349" s="74" t="str">
        <f>IF(OR('RAW DATA'!$D1349="",'RAW DATA'!$C1349='RAW DATA'!$D1349),"NO",IF('RAW DATA'!$C1349&lt;'RAW DATA'!$D1349,"YES","NO"))</f>
        <v>NO</v>
      </c>
      <c r="T1349" s="75" t="str">
        <f>IF('RAW DATA'!$D1349='RAW DATA'!$E1349,"YES","NO")</f>
        <v>NO</v>
      </c>
      <c r="U1349" s="73" t="str">
        <f>IF(('RAW DATA'!$D1349-'RAW DATA'!$M1349)&lt;=5,"YES","NO")</f>
        <v>YES</v>
      </c>
    </row>
    <row r="1350" spans="1:21" x14ac:dyDescent="0.25">
      <c r="A1350" s="89">
        <v>515</v>
      </c>
      <c r="B1350" s="90">
        <v>5547822762</v>
      </c>
      <c r="C1350" s="91">
        <v>45868</v>
      </c>
      <c r="D1350" s="91">
        <v>45865</v>
      </c>
      <c r="E1350" s="91">
        <v>45868</v>
      </c>
      <c r="F1350" s="90">
        <v>253567806</v>
      </c>
      <c r="G1350" s="92">
        <v>6758</v>
      </c>
      <c r="H1350" s="101" t="s">
        <v>14</v>
      </c>
      <c r="I1350" s="93">
        <v>7730448625</v>
      </c>
      <c r="J1350" s="94">
        <v>45904</v>
      </c>
      <c r="K1350" s="90" t="s">
        <v>15</v>
      </c>
      <c r="L1350" s="90" t="s">
        <v>217</v>
      </c>
      <c r="M1350" s="91">
        <v>45862</v>
      </c>
      <c r="N1350" s="91">
        <v>45899</v>
      </c>
      <c r="O1350" s="95">
        <f t="shared" ref="O1350:O1395" si="118">IF(D1350="", "", IF(YEAR(D1350)=2024, "", MONTH(D1350)))</f>
        <v>7</v>
      </c>
      <c r="P1350" s="95">
        <f>MONTH('RAW DATA'!$J1350)</f>
        <v>9</v>
      </c>
      <c r="Q1350" s="95" t="str">
        <f t="shared" ref="Q1350:Q1395" si="119">IF(OR(A1350=71,A1350=1595,A1350=1588,A1350=1594,A1350=3547,A1350=1571,A1350=1538,A1350=1570,A1350=1569,A1350=1590,A1350=1591,A1350=1589,A1350=515,A1350=1572,A1350=3546,A1350=1592,A1350=3548,A1350=122,A1350=10171,A1350=40,A1350=35,A1350=95,A1350=381,A1350=136,A1350=375),"ICB","Vendor")</f>
        <v>ICB</v>
      </c>
      <c r="R1350" s="90" t="str">
        <f t="shared" ref="R1350:R1395" si="120">IF(OR(A1350=71,A1350=515,A1350=1592,A1350=1589,A1350=1591,A1350=1571,A1350=1572),"CHINA",IF(A1350=35,"POLAND",
IF(A1350=10171,"VIETNAM",
IF(A1350=381,"TURKEY",
IF(A1350=375,"CAMBODIA",
IF(A1350=40,"AUSTRALIA",""))))))</f>
        <v>CHINA</v>
      </c>
      <c r="S1350" s="90" t="str">
        <f>IF(OR('RAW DATA'!$D1350="",'RAW DATA'!$C1350='RAW DATA'!$D1350),"NO",IF('RAW DATA'!$C1350&lt;'RAW DATA'!$D1350,"YES","NO"))</f>
        <v>NO</v>
      </c>
      <c r="T1350" s="96" t="str">
        <f>IF('RAW DATA'!$D1350='RAW DATA'!$E1350,"YES","NO")</f>
        <v>NO</v>
      </c>
      <c r="U1350" s="95" t="str">
        <f>IF(('RAW DATA'!$D1350-'RAW DATA'!$M1350)&lt;=5,"YES","NO")</f>
        <v>YES</v>
      </c>
    </row>
    <row r="1351" spans="1:21" x14ac:dyDescent="0.25">
      <c r="A1351" s="77">
        <v>515</v>
      </c>
      <c r="B1351" s="74">
        <v>5547822764</v>
      </c>
      <c r="C1351" s="76">
        <v>45868</v>
      </c>
      <c r="D1351" s="76">
        <v>45865</v>
      </c>
      <c r="E1351" s="76">
        <v>45868</v>
      </c>
      <c r="F1351" s="74">
        <v>253567806</v>
      </c>
      <c r="G1351" s="82">
        <v>3313</v>
      </c>
      <c r="H1351" s="102" t="s">
        <v>14</v>
      </c>
      <c r="I1351" s="83">
        <v>7730448625</v>
      </c>
      <c r="J1351" s="84">
        <v>45904</v>
      </c>
      <c r="K1351" s="74" t="s">
        <v>15</v>
      </c>
      <c r="L1351" s="74" t="s">
        <v>217</v>
      </c>
      <c r="M1351" s="76">
        <v>45862</v>
      </c>
      <c r="N1351" s="76">
        <v>45899</v>
      </c>
      <c r="O1351" s="73">
        <f t="shared" si="118"/>
        <v>7</v>
      </c>
      <c r="P1351" s="73">
        <f>MONTH('RAW DATA'!$J1351)</f>
        <v>9</v>
      </c>
      <c r="Q1351" s="73" t="str">
        <f t="shared" si="119"/>
        <v>ICB</v>
      </c>
      <c r="R1351" s="74" t="str">
        <f t="shared" si="120"/>
        <v>CHINA</v>
      </c>
      <c r="S1351" s="74" t="str">
        <f>IF(OR('RAW DATA'!$D1351="",'RAW DATA'!$C1351='RAW DATA'!$D1351),"NO",IF('RAW DATA'!$C1351&lt;'RAW DATA'!$D1351,"YES","NO"))</f>
        <v>NO</v>
      </c>
      <c r="T1351" s="75" t="str">
        <f>IF('RAW DATA'!$D1351='RAW DATA'!$E1351,"YES","NO")</f>
        <v>NO</v>
      </c>
      <c r="U1351" s="73" t="str">
        <f>IF(('RAW DATA'!$D1351-'RAW DATA'!$M1351)&lt;=5,"YES","NO")</f>
        <v>YES</v>
      </c>
    </row>
    <row r="1352" spans="1:21" x14ac:dyDescent="0.25">
      <c r="A1352" s="89">
        <v>515</v>
      </c>
      <c r="B1352" s="90">
        <v>5547822767</v>
      </c>
      <c r="C1352" s="91">
        <v>45868</v>
      </c>
      <c r="D1352" s="91">
        <v>45865</v>
      </c>
      <c r="E1352" s="91">
        <v>45868</v>
      </c>
      <c r="F1352" s="90">
        <v>253567806</v>
      </c>
      <c r="G1352" s="92">
        <v>6758</v>
      </c>
      <c r="H1352" s="101" t="s">
        <v>14</v>
      </c>
      <c r="I1352" s="93">
        <v>7730448625</v>
      </c>
      <c r="J1352" s="94">
        <v>45904</v>
      </c>
      <c r="K1352" s="90" t="s">
        <v>15</v>
      </c>
      <c r="L1352" s="90" t="s">
        <v>217</v>
      </c>
      <c r="M1352" s="91">
        <v>45862</v>
      </c>
      <c r="N1352" s="91">
        <v>45899</v>
      </c>
      <c r="O1352" s="95">
        <f t="shared" si="118"/>
        <v>7</v>
      </c>
      <c r="P1352" s="95">
        <f>MONTH('RAW DATA'!$J1352)</f>
        <v>9</v>
      </c>
      <c r="Q1352" s="95" t="str">
        <f t="shared" si="119"/>
        <v>ICB</v>
      </c>
      <c r="R1352" s="90" t="str">
        <f t="shared" si="120"/>
        <v>CHINA</v>
      </c>
      <c r="S1352" s="90" t="str">
        <f>IF(OR('RAW DATA'!$D1352="",'RAW DATA'!$C1352='RAW DATA'!$D1352),"NO",IF('RAW DATA'!$C1352&lt;'RAW DATA'!$D1352,"YES","NO"))</f>
        <v>NO</v>
      </c>
      <c r="T1352" s="96" t="str">
        <f>IF('RAW DATA'!$D1352='RAW DATA'!$E1352,"YES","NO")</f>
        <v>NO</v>
      </c>
      <c r="U1352" s="95" t="str">
        <f>IF(('RAW DATA'!$D1352-'RAW DATA'!$M1352)&lt;=5,"YES","NO")</f>
        <v>YES</v>
      </c>
    </row>
    <row r="1353" spans="1:21" x14ac:dyDescent="0.25">
      <c r="A1353" s="77">
        <v>515</v>
      </c>
      <c r="B1353" s="74">
        <v>5547822771</v>
      </c>
      <c r="C1353" s="76">
        <v>45868</v>
      </c>
      <c r="D1353" s="76">
        <v>45865</v>
      </c>
      <c r="E1353" s="76">
        <v>45868</v>
      </c>
      <c r="F1353" s="74">
        <v>253567806</v>
      </c>
      <c r="G1353" s="82">
        <v>47</v>
      </c>
      <c r="H1353" s="102" t="s">
        <v>14</v>
      </c>
      <c r="I1353" s="83">
        <v>7730448625</v>
      </c>
      <c r="J1353" s="84">
        <v>45904</v>
      </c>
      <c r="K1353" s="74" t="s">
        <v>15</v>
      </c>
      <c r="L1353" s="74" t="s">
        <v>217</v>
      </c>
      <c r="M1353" s="76">
        <v>45862</v>
      </c>
      <c r="N1353" s="76">
        <v>45899</v>
      </c>
      <c r="O1353" s="73">
        <f t="shared" si="118"/>
        <v>7</v>
      </c>
      <c r="P1353" s="73">
        <f>MONTH('RAW DATA'!$J1353)</f>
        <v>9</v>
      </c>
      <c r="Q1353" s="73" t="str">
        <f t="shared" si="119"/>
        <v>ICB</v>
      </c>
      <c r="R1353" s="74" t="str">
        <f t="shared" si="120"/>
        <v>CHINA</v>
      </c>
      <c r="S1353" s="74" t="str">
        <f>IF(OR('RAW DATA'!$D1353="",'RAW DATA'!$C1353='RAW DATA'!$D1353),"NO",IF('RAW DATA'!$C1353&lt;'RAW DATA'!$D1353,"YES","NO"))</f>
        <v>NO</v>
      </c>
      <c r="T1353" s="75" t="str">
        <f>IF('RAW DATA'!$D1353='RAW DATA'!$E1353,"YES","NO")</f>
        <v>NO</v>
      </c>
      <c r="U1353" s="73" t="str">
        <f>IF(('RAW DATA'!$D1353-'RAW DATA'!$M1353)&lt;=5,"YES","NO")</f>
        <v>YES</v>
      </c>
    </row>
    <row r="1354" spans="1:21" x14ac:dyDescent="0.25">
      <c r="A1354" s="89">
        <v>515</v>
      </c>
      <c r="B1354" s="90">
        <v>5547822772</v>
      </c>
      <c r="C1354" s="91">
        <v>45868</v>
      </c>
      <c r="D1354" s="91">
        <v>45865</v>
      </c>
      <c r="E1354" s="91">
        <v>45868</v>
      </c>
      <c r="F1354" s="90">
        <v>253567806</v>
      </c>
      <c r="G1354" s="92">
        <v>5661</v>
      </c>
      <c r="H1354" s="101" t="s">
        <v>14</v>
      </c>
      <c r="I1354" s="93">
        <v>7730448625</v>
      </c>
      <c r="J1354" s="94">
        <v>45904</v>
      </c>
      <c r="K1354" s="90" t="s">
        <v>15</v>
      </c>
      <c r="L1354" s="90" t="s">
        <v>217</v>
      </c>
      <c r="M1354" s="91">
        <v>45862</v>
      </c>
      <c r="N1354" s="91">
        <v>45899</v>
      </c>
      <c r="O1354" s="95">
        <f t="shared" si="118"/>
        <v>7</v>
      </c>
      <c r="P1354" s="95">
        <f>MONTH('RAW DATA'!$J1354)</f>
        <v>9</v>
      </c>
      <c r="Q1354" s="95" t="str">
        <f t="shared" si="119"/>
        <v>ICB</v>
      </c>
      <c r="R1354" s="90" t="str">
        <f t="shared" si="120"/>
        <v>CHINA</v>
      </c>
      <c r="S1354" s="90" t="str">
        <f>IF(OR('RAW DATA'!$D1354="",'RAW DATA'!$C1354='RAW DATA'!$D1354),"NO",IF('RAW DATA'!$C1354&lt;'RAW DATA'!$D1354,"YES","NO"))</f>
        <v>NO</v>
      </c>
      <c r="T1354" s="96" t="str">
        <f>IF('RAW DATA'!$D1354='RAW DATA'!$E1354,"YES","NO")</f>
        <v>NO</v>
      </c>
      <c r="U1354" s="95" t="str">
        <f>IF(('RAW DATA'!$D1354-'RAW DATA'!$M1354)&lt;=5,"YES","NO")</f>
        <v>YES</v>
      </c>
    </row>
    <row r="1355" spans="1:21" x14ac:dyDescent="0.25">
      <c r="A1355" s="77">
        <v>515</v>
      </c>
      <c r="B1355" s="74">
        <v>5547822773</v>
      </c>
      <c r="C1355" s="76">
        <v>45868</v>
      </c>
      <c r="D1355" s="76">
        <v>45865</v>
      </c>
      <c r="E1355" s="76">
        <v>45868</v>
      </c>
      <c r="F1355" s="74">
        <v>253567806</v>
      </c>
      <c r="G1355" s="82">
        <v>2036</v>
      </c>
      <c r="H1355" s="102" t="s">
        <v>14</v>
      </c>
      <c r="I1355" s="83">
        <v>7730448625</v>
      </c>
      <c r="J1355" s="84">
        <v>45904</v>
      </c>
      <c r="K1355" s="74" t="s">
        <v>15</v>
      </c>
      <c r="L1355" s="74" t="s">
        <v>217</v>
      </c>
      <c r="M1355" s="76">
        <v>45862</v>
      </c>
      <c r="N1355" s="76">
        <v>45899</v>
      </c>
      <c r="O1355" s="73">
        <f t="shared" si="118"/>
        <v>7</v>
      </c>
      <c r="P1355" s="73">
        <f>MONTH('RAW DATA'!$J1355)</f>
        <v>9</v>
      </c>
      <c r="Q1355" s="73" t="str">
        <f t="shared" si="119"/>
        <v>ICB</v>
      </c>
      <c r="R1355" s="74" t="str">
        <f t="shared" si="120"/>
        <v>CHINA</v>
      </c>
      <c r="S1355" s="74" t="str">
        <f>IF(OR('RAW DATA'!$D1355="",'RAW DATA'!$C1355='RAW DATA'!$D1355),"NO",IF('RAW DATA'!$C1355&lt;'RAW DATA'!$D1355,"YES","NO"))</f>
        <v>NO</v>
      </c>
      <c r="T1355" s="75" t="str">
        <f>IF('RAW DATA'!$D1355='RAW DATA'!$E1355,"YES","NO")</f>
        <v>NO</v>
      </c>
      <c r="U1355" s="73" t="str">
        <f>IF(('RAW DATA'!$D1355-'RAW DATA'!$M1355)&lt;=5,"YES","NO")</f>
        <v>YES</v>
      </c>
    </row>
    <row r="1356" spans="1:21" x14ac:dyDescent="0.25">
      <c r="A1356" s="89">
        <v>515</v>
      </c>
      <c r="B1356" s="90">
        <v>5547833334</v>
      </c>
      <c r="C1356" s="91">
        <v>45874</v>
      </c>
      <c r="D1356" s="91">
        <v>45868</v>
      </c>
      <c r="E1356" s="91">
        <v>45874</v>
      </c>
      <c r="F1356" s="90">
        <v>255092560</v>
      </c>
      <c r="G1356" s="92">
        <v>17327</v>
      </c>
      <c r="H1356" s="101" t="s">
        <v>14</v>
      </c>
      <c r="I1356" s="93">
        <v>7730448625</v>
      </c>
      <c r="J1356" s="94">
        <v>45904</v>
      </c>
      <c r="K1356" s="90" t="s">
        <v>15</v>
      </c>
      <c r="L1356" s="90" t="s">
        <v>217</v>
      </c>
      <c r="M1356" s="91">
        <v>45865</v>
      </c>
      <c r="N1356" s="91">
        <v>45899</v>
      </c>
      <c r="O1356" s="95">
        <f t="shared" si="118"/>
        <v>7</v>
      </c>
      <c r="P1356" s="95">
        <f>MONTH('RAW DATA'!$J1356)</f>
        <v>9</v>
      </c>
      <c r="Q1356" s="95" t="str">
        <f t="shared" si="119"/>
        <v>ICB</v>
      </c>
      <c r="R1356" s="90" t="str">
        <f t="shared" si="120"/>
        <v>CHINA</v>
      </c>
      <c r="S1356" s="90" t="str">
        <f>IF(OR('RAW DATA'!$D1356="",'RAW DATA'!$C1356='RAW DATA'!$D1356),"NO",IF('RAW DATA'!$C1356&lt;'RAW DATA'!$D1356,"YES","NO"))</f>
        <v>NO</v>
      </c>
      <c r="T1356" s="96" t="str">
        <f>IF('RAW DATA'!$D1356='RAW DATA'!$E1356,"YES","NO")</f>
        <v>NO</v>
      </c>
      <c r="U1356" s="95" t="str">
        <f>IF(('RAW DATA'!$D1356-'RAW DATA'!$M1356)&lt;=5,"YES","NO")</f>
        <v>YES</v>
      </c>
    </row>
    <row r="1357" spans="1:21" x14ac:dyDescent="0.25">
      <c r="A1357" s="77">
        <v>515</v>
      </c>
      <c r="B1357" s="74">
        <v>5547833335</v>
      </c>
      <c r="C1357" s="76">
        <v>45874</v>
      </c>
      <c r="D1357" s="76">
        <v>45868</v>
      </c>
      <c r="E1357" s="76">
        <v>45874</v>
      </c>
      <c r="F1357" s="74">
        <v>255092560</v>
      </c>
      <c r="G1357" s="82">
        <v>679</v>
      </c>
      <c r="H1357" s="102" t="s">
        <v>14</v>
      </c>
      <c r="I1357" s="83">
        <v>7730448625</v>
      </c>
      <c r="J1357" s="84">
        <v>45904</v>
      </c>
      <c r="K1357" s="74" t="s">
        <v>15</v>
      </c>
      <c r="L1357" s="74" t="s">
        <v>217</v>
      </c>
      <c r="M1357" s="76">
        <v>45865</v>
      </c>
      <c r="N1357" s="76">
        <v>45899</v>
      </c>
      <c r="O1357" s="73">
        <f t="shared" si="118"/>
        <v>7</v>
      </c>
      <c r="P1357" s="73">
        <f>MONTH('RAW DATA'!$J1357)</f>
        <v>9</v>
      </c>
      <c r="Q1357" s="73" t="str">
        <f t="shared" si="119"/>
        <v>ICB</v>
      </c>
      <c r="R1357" s="74" t="str">
        <f t="shared" si="120"/>
        <v>CHINA</v>
      </c>
      <c r="S1357" s="74" t="str">
        <f>IF(OR('RAW DATA'!$D1357="",'RAW DATA'!$C1357='RAW DATA'!$D1357),"NO",IF('RAW DATA'!$C1357&lt;'RAW DATA'!$D1357,"YES","NO"))</f>
        <v>NO</v>
      </c>
      <c r="T1357" s="75" t="str">
        <f>IF('RAW DATA'!$D1357='RAW DATA'!$E1357,"YES","NO")</f>
        <v>NO</v>
      </c>
      <c r="U1357" s="73" t="str">
        <f>IF(('RAW DATA'!$D1357-'RAW DATA'!$M1357)&lt;=5,"YES","NO")</f>
        <v>YES</v>
      </c>
    </row>
    <row r="1358" spans="1:21" x14ac:dyDescent="0.25">
      <c r="A1358" s="89">
        <v>515</v>
      </c>
      <c r="B1358" s="90">
        <v>5547833336</v>
      </c>
      <c r="C1358" s="91">
        <v>45874</v>
      </c>
      <c r="D1358" s="91">
        <v>45868</v>
      </c>
      <c r="E1358" s="91">
        <v>45874</v>
      </c>
      <c r="F1358" s="90">
        <v>255092560</v>
      </c>
      <c r="G1358" s="92">
        <v>1956</v>
      </c>
      <c r="H1358" s="101" t="s">
        <v>14</v>
      </c>
      <c r="I1358" s="93">
        <v>7730448625</v>
      </c>
      <c r="J1358" s="94">
        <v>45904</v>
      </c>
      <c r="K1358" s="90" t="s">
        <v>15</v>
      </c>
      <c r="L1358" s="90" t="s">
        <v>217</v>
      </c>
      <c r="M1358" s="91">
        <v>45865</v>
      </c>
      <c r="N1358" s="91">
        <v>45899</v>
      </c>
      <c r="O1358" s="95">
        <f t="shared" si="118"/>
        <v>7</v>
      </c>
      <c r="P1358" s="95">
        <f>MONTH('RAW DATA'!$J1358)</f>
        <v>9</v>
      </c>
      <c r="Q1358" s="95" t="str">
        <f t="shared" si="119"/>
        <v>ICB</v>
      </c>
      <c r="R1358" s="90" t="str">
        <f t="shared" si="120"/>
        <v>CHINA</v>
      </c>
      <c r="S1358" s="90" t="str">
        <f>IF(OR('RAW DATA'!$D1358="",'RAW DATA'!$C1358='RAW DATA'!$D1358),"NO",IF('RAW DATA'!$C1358&lt;'RAW DATA'!$D1358,"YES","NO"))</f>
        <v>NO</v>
      </c>
      <c r="T1358" s="96" t="str">
        <f>IF('RAW DATA'!$D1358='RAW DATA'!$E1358,"YES","NO")</f>
        <v>NO</v>
      </c>
      <c r="U1358" s="95" t="str">
        <f>IF(('RAW DATA'!$D1358-'RAW DATA'!$M1358)&lt;=5,"YES","NO")</f>
        <v>YES</v>
      </c>
    </row>
    <row r="1359" spans="1:21" x14ac:dyDescent="0.25">
      <c r="A1359" s="77">
        <v>1591</v>
      </c>
      <c r="B1359" s="74">
        <v>5612409031</v>
      </c>
      <c r="C1359" s="76">
        <v>45868</v>
      </c>
      <c r="D1359" s="76">
        <v>45865</v>
      </c>
      <c r="E1359" s="76">
        <v>45868</v>
      </c>
      <c r="F1359" s="74">
        <v>257084178</v>
      </c>
      <c r="G1359" s="82">
        <v>1776</v>
      </c>
      <c r="H1359" s="102" t="s">
        <v>14</v>
      </c>
      <c r="I1359" s="83">
        <v>7730448625</v>
      </c>
      <c r="J1359" s="84">
        <v>45904</v>
      </c>
      <c r="K1359" s="74" t="s">
        <v>15</v>
      </c>
      <c r="L1359" s="74" t="s">
        <v>217</v>
      </c>
      <c r="M1359" s="76">
        <v>45862</v>
      </c>
      <c r="N1359" s="76">
        <v>45899</v>
      </c>
      <c r="O1359" s="73">
        <f t="shared" si="118"/>
        <v>7</v>
      </c>
      <c r="P1359" s="73">
        <f>MONTH('RAW DATA'!$J1359)</f>
        <v>9</v>
      </c>
      <c r="Q1359" s="73" t="str">
        <f t="shared" si="119"/>
        <v>ICB</v>
      </c>
      <c r="R1359" s="74" t="str">
        <f t="shared" si="120"/>
        <v>CHINA</v>
      </c>
      <c r="S1359" s="74" t="str">
        <f>IF(OR('RAW DATA'!$D1359="",'RAW DATA'!$C1359='RAW DATA'!$D1359),"NO",IF('RAW DATA'!$C1359&lt;'RAW DATA'!$D1359,"YES","NO"))</f>
        <v>NO</v>
      </c>
      <c r="T1359" s="75" t="str">
        <f>IF('RAW DATA'!$D1359='RAW DATA'!$E1359,"YES","NO")</f>
        <v>NO</v>
      </c>
      <c r="U1359" s="73" t="str">
        <f>IF(('RAW DATA'!$D1359-'RAW DATA'!$M1359)&lt;=5,"YES","NO")</f>
        <v>YES</v>
      </c>
    </row>
    <row r="1360" spans="1:21" x14ac:dyDescent="0.25">
      <c r="A1360" s="89">
        <v>1591</v>
      </c>
      <c r="B1360" s="90">
        <v>5612409039</v>
      </c>
      <c r="C1360" s="91">
        <v>45868</v>
      </c>
      <c r="D1360" s="91">
        <v>45865</v>
      </c>
      <c r="E1360" s="91">
        <v>45868</v>
      </c>
      <c r="F1360" s="90">
        <v>254400762</v>
      </c>
      <c r="G1360" s="92">
        <v>4154</v>
      </c>
      <c r="H1360" s="101" t="s">
        <v>14</v>
      </c>
      <c r="I1360" s="93">
        <v>7730448625</v>
      </c>
      <c r="J1360" s="94">
        <v>45904</v>
      </c>
      <c r="K1360" s="90" t="s">
        <v>15</v>
      </c>
      <c r="L1360" s="90" t="s">
        <v>217</v>
      </c>
      <c r="M1360" s="91">
        <v>45862</v>
      </c>
      <c r="N1360" s="91">
        <v>45899</v>
      </c>
      <c r="O1360" s="95">
        <f t="shared" si="118"/>
        <v>7</v>
      </c>
      <c r="P1360" s="95">
        <f>MONTH('RAW DATA'!$J1360)</f>
        <v>9</v>
      </c>
      <c r="Q1360" s="95" t="str">
        <f t="shared" si="119"/>
        <v>ICB</v>
      </c>
      <c r="R1360" s="90" t="str">
        <f t="shared" si="120"/>
        <v>CHINA</v>
      </c>
      <c r="S1360" s="90" t="str">
        <f>IF(OR('RAW DATA'!$D1360="",'RAW DATA'!$C1360='RAW DATA'!$D1360),"NO",IF('RAW DATA'!$C1360&lt;'RAW DATA'!$D1360,"YES","NO"))</f>
        <v>NO</v>
      </c>
      <c r="T1360" s="96" t="str">
        <f>IF('RAW DATA'!$D1360='RAW DATA'!$E1360,"YES","NO")</f>
        <v>NO</v>
      </c>
      <c r="U1360" s="95" t="str">
        <f>IF(('RAW DATA'!$D1360-'RAW DATA'!$M1360)&lt;=5,"YES","NO")</f>
        <v>YES</v>
      </c>
    </row>
    <row r="1361" spans="1:21" x14ac:dyDescent="0.25">
      <c r="A1361" s="77">
        <v>1591</v>
      </c>
      <c r="B1361" s="74">
        <v>5612409040</v>
      </c>
      <c r="C1361" s="76">
        <v>45868</v>
      </c>
      <c r="D1361" s="76">
        <v>45865</v>
      </c>
      <c r="E1361" s="76">
        <v>45868</v>
      </c>
      <c r="F1361" s="74">
        <v>254400762</v>
      </c>
      <c r="G1361" s="82">
        <v>18855</v>
      </c>
      <c r="H1361" s="102" t="s">
        <v>14</v>
      </c>
      <c r="I1361" s="83">
        <v>7730448625</v>
      </c>
      <c r="J1361" s="84">
        <v>45904</v>
      </c>
      <c r="K1361" s="74" t="s">
        <v>15</v>
      </c>
      <c r="L1361" s="74" t="s">
        <v>217</v>
      </c>
      <c r="M1361" s="76">
        <v>45862</v>
      </c>
      <c r="N1361" s="76">
        <v>45899</v>
      </c>
      <c r="O1361" s="73">
        <f t="shared" si="118"/>
        <v>7</v>
      </c>
      <c r="P1361" s="73">
        <f>MONTH('RAW DATA'!$J1361)</f>
        <v>9</v>
      </c>
      <c r="Q1361" s="73" t="str">
        <f t="shared" si="119"/>
        <v>ICB</v>
      </c>
      <c r="R1361" s="74" t="str">
        <f t="shared" si="120"/>
        <v>CHINA</v>
      </c>
      <c r="S1361" s="74" t="str">
        <f>IF(OR('RAW DATA'!$D1361="",'RAW DATA'!$C1361='RAW DATA'!$D1361),"NO",IF('RAW DATA'!$C1361&lt;'RAW DATA'!$D1361,"YES","NO"))</f>
        <v>NO</v>
      </c>
      <c r="T1361" s="75" t="str">
        <f>IF('RAW DATA'!$D1361='RAW DATA'!$E1361,"YES","NO")</f>
        <v>NO</v>
      </c>
      <c r="U1361" s="73" t="str">
        <f>IF(('RAW DATA'!$D1361-'RAW DATA'!$M1361)&lt;=5,"YES","NO")</f>
        <v>YES</v>
      </c>
    </row>
    <row r="1362" spans="1:21" x14ac:dyDescent="0.25">
      <c r="A1362" s="89">
        <v>1592</v>
      </c>
      <c r="B1362" s="90">
        <v>5775815776</v>
      </c>
      <c r="C1362" s="91">
        <v>45868</v>
      </c>
      <c r="D1362" s="91">
        <v>45864</v>
      </c>
      <c r="E1362" s="91">
        <v>45868</v>
      </c>
      <c r="F1362" s="90">
        <v>255601830</v>
      </c>
      <c r="G1362" s="92">
        <v>15189</v>
      </c>
      <c r="H1362" s="101" t="s">
        <v>14</v>
      </c>
      <c r="I1362" s="93">
        <v>7730448625</v>
      </c>
      <c r="J1362" s="94">
        <v>45904</v>
      </c>
      <c r="K1362" s="90" t="s">
        <v>15</v>
      </c>
      <c r="L1362" s="90" t="s">
        <v>217</v>
      </c>
      <c r="M1362" s="91">
        <v>45862</v>
      </c>
      <c r="N1362" s="91">
        <v>45899</v>
      </c>
      <c r="O1362" s="95">
        <f t="shared" si="118"/>
        <v>7</v>
      </c>
      <c r="P1362" s="95">
        <f>MONTH('RAW DATA'!$J1362)</f>
        <v>9</v>
      </c>
      <c r="Q1362" s="95" t="str">
        <f t="shared" si="119"/>
        <v>ICB</v>
      </c>
      <c r="R1362" s="90" t="str">
        <f t="shared" si="120"/>
        <v>CHINA</v>
      </c>
      <c r="S1362" s="90" t="str">
        <f>IF(OR('RAW DATA'!$D1362="",'RAW DATA'!$C1362='RAW DATA'!$D1362),"NO",IF('RAW DATA'!$C1362&lt;'RAW DATA'!$D1362,"YES","NO"))</f>
        <v>NO</v>
      </c>
      <c r="T1362" s="96" t="str">
        <f>IF('RAW DATA'!$D1362='RAW DATA'!$E1362,"YES","NO")</f>
        <v>NO</v>
      </c>
      <c r="U1362" s="95" t="str">
        <f>IF(('RAW DATA'!$D1362-'RAW DATA'!$M1362)&lt;=5,"YES","NO")</f>
        <v>YES</v>
      </c>
    </row>
    <row r="1363" spans="1:21" x14ac:dyDescent="0.25">
      <c r="A1363" s="77">
        <v>1571</v>
      </c>
      <c r="B1363" s="74">
        <v>5784121050</v>
      </c>
      <c r="C1363" s="76">
        <v>45882</v>
      </c>
      <c r="D1363" s="76">
        <v>45881</v>
      </c>
      <c r="E1363" s="76">
        <v>45882</v>
      </c>
      <c r="F1363" s="74">
        <v>256863638</v>
      </c>
      <c r="G1363" s="82">
        <v>84909</v>
      </c>
      <c r="H1363" s="102" t="s">
        <v>14</v>
      </c>
      <c r="I1363" s="83">
        <v>7730448625</v>
      </c>
      <c r="J1363" s="84">
        <v>45904</v>
      </c>
      <c r="K1363" s="74" t="s">
        <v>15</v>
      </c>
      <c r="L1363" s="74" t="s">
        <v>217</v>
      </c>
      <c r="M1363" s="76">
        <v>45862</v>
      </c>
      <c r="N1363" s="76">
        <v>45899</v>
      </c>
      <c r="O1363" s="73">
        <f t="shared" si="118"/>
        <v>8</v>
      </c>
      <c r="P1363" s="73">
        <f>MONTH('RAW DATA'!$J1363)</f>
        <v>9</v>
      </c>
      <c r="Q1363" s="73" t="str">
        <f t="shared" si="119"/>
        <v>ICB</v>
      </c>
      <c r="R1363" s="74" t="str">
        <f t="shared" si="120"/>
        <v>CHINA</v>
      </c>
      <c r="S1363" s="74" t="str">
        <f>IF(OR('RAW DATA'!$D1363="",'RAW DATA'!$C1363='RAW DATA'!$D1363),"NO",IF('RAW DATA'!$C1363&lt;'RAW DATA'!$D1363,"YES","NO"))</f>
        <v>NO</v>
      </c>
      <c r="T1363" s="75" t="str">
        <f>IF('RAW DATA'!$D1363='RAW DATA'!$E1363,"YES","NO")</f>
        <v>NO</v>
      </c>
      <c r="U1363" s="73" t="str">
        <f>IF(('RAW DATA'!$D1363-'RAW DATA'!$M1363)&lt;=5,"YES","NO")</f>
        <v>NO</v>
      </c>
    </row>
    <row r="1364" spans="1:21" x14ac:dyDescent="0.25">
      <c r="A1364" s="89">
        <v>71</v>
      </c>
      <c r="B1364" s="90">
        <v>5283113909</v>
      </c>
      <c r="C1364" s="91">
        <v>45866</v>
      </c>
      <c r="D1364" s="91">
        <v>45865</v>
      </c>
      <c r="E1364" s="91">
        <v>45866</v>
      </c>
      <c r="F1364" s="90">
        <v>254947544</v>
      </c>
      <c r="G1364" s="92">
        <v>3854</v>
      </c>
      <c r="H1364" s="101" t="s">
        <v>14</v>
      </c>
      <c r="I1364" s="93">
        <v>7730448625</v>
      </c>
      <c r="J1364" s="94">
        <v>45904</v>
      </c>
      <c r="K1364" s="90" t="s">
        <v>15</v>
      </c>
      <c r="L1364" s="90" t="s">
        <v>217</v>
      </c>
      <c r="M1364" s="91">
        <v>45862.125</v>
      </c>
      <c r="N1364" s="91">
        <v>45899.875</v>
      </c>
      <c r="O1364" s="95">
        <f t="shared" si="118"/>
        <v>7</v>
      </c>
      <c r="P1364" s="95">
        <f>MONTH('RAW DATA'!$J1364)</f>
        <v>9</v>
      </c>
      <c r="Q1364" s="95" t="str">
        <f t="shared" si="119"/>
        <v>ICB</v>
      </c>
      <c r="R1364" s="90" t="str">
        <f t="shared" si="120"/>
        <v>CHINA</v>
      </c>
      <c r="S1364" s="90" t="str">
        <f>IF(OR('RAW DATA'!$D1364="",'RAW DATA'!$C1364='RAW DATA'!$D1364),"NO",IF('RAW DATA'!$C1364&lt;'RAW DATA'!$D1364,"YES","NO"))</f>
        <v>NO</v>
      </c>
      <c r="T1364" s="96" t="str">
        <f>IF('RAW DATA'!$D1364='RAW DATA'!$E1364,"YES","NO")</f>
        <v>NO</v>
      </c>
      <c r="U1364" s="95" t="str">
        <f>IF(('RAW DATA'!$D1364-'RAW DATA'!$M1364)&lt;=5,"YES","NO")</f>
        <v>YES</v>
      </c>
    </row>
    <row r="1365" spans="1:21" x14ac:dyDescent="0.25">
      <c r="A1365" s="77">
        <v>71</v>
      </c>
      <c r="B1365" s="74">
        <v>5283113911</v>
      </c>
      <c r="C1365" s="76">
        <v>45866</v>
      </c>
      <c r="D1365" s="76">
        <v>45865</v>
      </c>
      <c r="E1365" s="76">
        <v>45866</v>
      </c>
      <c r="F1365" s="74">
        <v>254947544</v>
      </c>
      <c r="G1365" s="82">
        <v>26715</v>
      </c>
      <c r="H1365" s="102" t="s">
        <v>14</v>
      </c>
      <c r="I1365" s="83">
        <v>7730448625</v>
      </c>
      <c r="J1365" s="84">
        <v>45904</v>
      </c>
      <c r="K1365" s="74" t="s">
        <v>15</v>
      </c>
      <c r="L1365" s="74" t="s">
        <v>217</v>
      </c>
      <c r="M1365" s="76">
        <v>45862.125</v>
      </c>
      <c r="N1365" s="76">
        <v>45899.875</v>
      </c>
      <c r="O1365" s="73">
        <f t="shared" si="118"/>
        <v>7</v>
      </c>
      <c r="P1365" s="73">
        <f>MONTH('RAW DATA'!$J1365)</f>
        <v>9</v>
      </c>
      <c r="Q1365" s="73" t="str">
        <f t="shared" si="119"/>
        <v>ICB</v>
      </c>
      <c r="R1365" s="74" t="str">
        <f t="shared" si="120"/>
        <v>CHINA</v>
      </c>
      <c r="S1365" s="74" t="str">
        <f>IF(OR('RAW DATA'!$D1365="",'RAW DATA'!$C1365='RAW DATA'!$D1365),"NO",IF('RAW DATA'!$C1365&lt;'RAW DATA'!$D1365,"YES","NO"))</f>
        <v>NO</v>
      </c>
      <c r="T1365" s="75" t="str">
        <f>IF('RAW DATA'!$D1365='RAW DATA'!$E1365,"YES","NO")</f>
        <v>NO</v>
      </c>
      <c r="U1365" s="73" t="str">
        <f>IF(('RAW DATA'!$D1365-'RAW DATA'!$M1365)&lt;=5,"YES","NO")</f>
        <v>YES</v>
      </c>
    </row>
    <row r="1366" spans="1:21" x14ac:dyDescent="0.25">
      <c r="A1366" s="89">
        <v>71</v>
      </c>
      <c r="B1366" s="90">
        <v>5283113912</v>
      </c>
      <c r="C1366" s="91">
        <v>45866</v>
      </c>
      <c r="D1366" s="91">
        <v>45865</v>
      </c>
      <c r="E1366" s="91">
        <v>45866</v>
      </c>
      <c r="F1366" s="90">
        <v>254947544</v>
      </c>
      <c r="G1366" s="92">
        <v>26341</v>
      </c>
      <c r="H1366" s="101" t="s">
        <v>14</v>
      </c>
      <c r="I1366" s="93">
        <v>7730448625</v>
      </c>
      <c r="J1366" s="94">
        <v>45904</v>
      </c>
      <c r="K1366" s="90" t="s">
        <v>15</v>
      </c>
      <c r="L1366" s="90" t="s">
        <v>217</v>
      </c>
      <c r="M1366" s="91">
        <v>45862.125</v>
      </c>
      <c r="N1366" s="91">
        <v>45899.875</v>
      </c>
      <c r="O1366" s="95">
        <f t="shared" si="118"/>
        <v>7</v>
      </c>
      <c r="P1366" s="95">
        <f>MONTH('RAW DATA'!$J1366)</f>
        <v>9</v>
      </c>
      <c r="Q1366" s="95" t="str">
        <f t="shared" si="119"/>
        <v>ICB</v>
      </c>
      <c r="R1366" s="90" t="str">
        <f t="shared" si="120"/>
        <v>CHINA</v>
      </c>
      <c r="S1366" s="90" t="str">
        <f>IF(OR('RAW DATA'!$D1366="",'RAW DATA'!$C1366='RAW DATA'!$D1366),"NO",IF('RAW DATA'!$C1366&lt;'RAW DATA'!$D1366,"YES","NO"))</f>
        <v>NO</v>
      </c>
      <c r="T1366" s="96" t="str">
        <f>IF('RAW DATA'!$D1366='RAW DATA'!$E1366,"YES","NO")</f>
        <v>NO</v>
      </c>
      <c r="U1366" s="95" t="str">
        <f>IF(('RAW DATA'!$D1366-'RAW DATA'!$M1366)&lt;=5,"YES","NO")</f>
        <v>YES</v>
      </c>
    </row>
    <row r="1367" spans="1:21" x14ac:dyDescent="0.25">
      <c r="A1367" s="77">
        <v>71</v>
      </c>
      <c r="B1367" s="74">
        <v>5283113913</v>
      </c>
      <c r="C1367" s="76">
        <v>45866</v>
      </c>
      <c r="D1367" s="76">
        <v>45865</v>
      </c>
      <c r="E1367" s="76">
        <v>45866</v>
      </c>
      <c r="F1367" s="74">
        <v>254947544</v>
      </c>
      <c r="G1367" s="82">
        <v>4742</v>
      </c>
      <c r="H1367" s="102" t="s">
        <v>14</v>
      </c>
      <c r="I1367" s="83">
        <v>7730448625</v>
      </c>
      <c r="J1367" s="84">
        <v>45904</v>
      </c>
      <c r="K1367" s="74" t="s">
        <v>15</v>
      </c>
      <c r="L1367" s="74" t="s">
        <v>217</v>
      </c>
      <c r="M1367" s="76">
        <v>45862.125</v>
      </c>
      <c r="N1367" s="76">
        <v>45899.875</v>
      </c>
      <c r="O1367" s="73">
        <f t="shared" si="118"/>
        <v>7</v>
      </c>
      <c r="P1367" s="73">
        <f>MONTH('RAW DATA'!$J1367)</f>
        <v>9</v>
      </c>
      <c r="Q1367" s="73" t="str">
        <f t="shared" si="119"/>
        <v>ICB</v>
      </c>
      <c r="R1367" s="74" t="str">
        <f t="shared" si="120"/>
        <v>CHINA</v>
      </c>
      <c r="S1367" s="74" t="str">
        <f>IF(OR('RAW DATA'!$D1367="",'RAW DATA'!$C1367='RAW DATA'!$D1367),"NO",IF('RAW DATA'!$C1367&lt;'RAW DATA'!$D1367,"YES","NO"))</f>
        <v>NO</v>
      </c>
      <c r="T1367" s="75" t="str">
        <f>IF('RAW DATA'!$D1367='RAW DATA'!$E1367,"YES","NO")</f>
        <v>NO</v>
      </c>
      <c r="U1367" s="73" t="str">
        <f>IF(('RAW DATA'!$D1367-'RAW DATA'!$M1367)&lt;=5,"YES","NO")</f>
        <v>YES</v>
      </c>
    </row>
    <row r="1368" spans="1:21" x14ac:dyDescent="0.25">
      <c r="A1368" s="89">
        <v>71</v>
      </c>
      <c r="B1368" s="90">
        <v>5283113914</v>
      </c>
      <c r="C1368" s="91">
        <v>45866</v>
      </c>
      <c r="D1368" s="91">
        <v>45865</v>
      </c>
      <c r="E1368" s="91">
        <v>45866</v>
      </c>
      <c r="F1368" s="90">
        <v>254947544</v>
      </c>
      <c r="G1368" s="92">
        <v>50839</v>
      </c>
      <c r="H1368" s="101" t="s">
        <v>14</v>
      </c>
      <c r="I1368" s="93">
        <v>7730448625</v>
      </c>
      <c r="J1368" s="94">
        <v>45904</v>
      </c>
      <c r="K1368" s="90" t="s">
        <v>15</v>
      </c>
      <c r="L1368" s="90" t="s">
        <v>217</v>
      </c>
      <c r="M1368" s="91">
        <v>45862.125</v>
      </c>
      <c r="N1368" s="91">
        <v>45899.875</v>
      </c>
      <c r="O1368" s="95">
        <f t="shared" si="118"/>
        <v>7</v>
      </c>
      <c r="P1368" s="95">
        <f>MONTH('RAW DATA'!$J1368)</f>
        <v>9</v>
      </c>
      <c r="Q1368" s="95" t="str">
        <f t="shared" si="119"/>
        <v>ICB</v>
      </c>
      <c r="R1368" s="90" t="str">
        <f t="shared" si="120"/>
        <v>CHINA</v>
      </c>
      <c r="S1368" s="90" t="str">
        <f>IF(OR('RAW DATA'!$D1368="",'RAW DATA'!$C1368='RAW DATA'!$D1368),"NO",IF('RAW DATA'!$C1368&lt;'RAW DATA'!$D1368,"YES","NO"))</f>
        <v>NO</v>
      </c>
      <c r="T1368" s="96" t="str">
        <f>IF('RAW DATA'!$D1368='RAW DATA'!$E1368,"YES","NO")</f>
        <v>NO</v>
      </c>
      <c r="U1368" s="95" t="str">
        <f>IF(('RAW DATA'!$D1368-'RAW DATA'!$M1368)&lt;=5,"YES","NO")</f>
        <v>YES</v>
      </c>
    </row>
    <row r="1369" spans="1:21" x14ac:dyDescent="0.25">
      <c r="A1369" s="77">
        <v>71</v>
      </c>
      <c r="B1369" s="74">
        <v>5283113915</v>
      </c>
      <c r="C1369" s="76">
        <v>45866</v>
      </c>
      <c r="D1369" s="76">
        <v>45865</v>
      </c>
      <c r="E1369" s="76">
        <v>45866</v>
      </c>
      <c r="F1369" s="74">
        <v>254947544</v>
      </c>
      <c r="G1369" s="82">
        <v>6323</v>
      </c>
      <c r="H1369" s="102" t="s">
        <v>14</v>
      </c>
      <c r="I1369" s="83">
        <v>7730448625</v>
      </c>
      <c r="J1369" s="84">
        <v>45904</v>
      </c>
      <c r="K1369" s="74" t="s">
        <v>15</v>
      </c>
      <c r="L1369" s="74" t="s">
        <v>217</v>
      </c>
      <c r="M1369" s="76">
        <v>45862.125</v>
      </c>
      <c r="N1369" s="76">
        <v>45899.875</v>
      </c>
      <c r="O1369" s="73">
        <f t="shared" si="118"/>
        <v>7</v>
      </c>
      <c r="P1369" s="73">
        <f>MONTH('RAW DATA'!$J1369)</f>
        <v>9</v>
      </c>
      <c r="Q1369" s="73" t="str">
        <f t="shared" si="119"/>
        <v>ICB</v>
      </c>
      <c r="R1369" s="74" t="str">
        <f t="shared" si="120"/>
        <v>CHINA</v>
      </c>
      <c r="S1369" s="74" t="str">
        <f>IF(OR('RAW DATA'!$D1369="",'RAW DATA'!$C1369='RAW DATA'!$D1369),"NO",IF('RAW DATA'!$C1369&lt;'RAW DATA'!$D1369,"YES","NO"))</f>
        <v>NO</v>
      </c>
      <c r="T1369" s="75" t="str">
        <f>IF('RAW DATA'!$D1369='RAW DATA'!$E1369,"YES","NO")</f>
        <v>NO</v>
      </c>
      <c r="U1369" s="73" t="str">
        <f>IF(('RAW DATA'!$D1369-'RAW DATA'!$M1369)&lt;=5,"YES","NO")</f>
        <v>YES</v>
      </c>
    </row>
    <row r="1370" spans="1:21" x14ac:dyDescent="0.25">
      <c r="A1370" s="89">
        <v>71</v>
      </c>
      <c r="B1370" s="90">
        <v>5283113916</v>
      </c>
      <c r="C1370" s="91">
        <v>45866</v>
      </c>
      <c r="D1370" s="91">
        <v>45865</v>
      </c>
      <c r="E1370" s="91">
        <v>45866</v>
      </c>
      <c r="F1370" s="90">
        <v>254947544</v>
      </c>
      <c r="G1370" s="92">
        <v>44262</v>
      </c>
      <c r="H1370" s="101" t="s">
        <v>14</v>
      </c>
      <c r="I1370" s="93">
        <v>7730448625</v>
      </c>
      <c r="J1370" s="94">
        <v>45904</v>
      </c>
      <c r="K1370" s="90" t="s">
        <v>15</v>
      </c>
      <c r="L1370" s="90" t="s">
        <v>217</v>
      </c>
      <c r="M1370" s="91">
        <v>45862.125</v>
      </c>
      <c r="N1370" s="91">
        <v>45899.875</v>
      </c>
      <c r="O1370" s="95">
        <f t="shared" si="118"/>
        <v>7</v>
      </c>
      <c r="P1370" s="95">
        <f>MONTH('RAW DATA'!$J1370)</f>
        <v>9</v>
      </c>
      <c r="Q1370" s="95" t="str">
        <f t="shared" si="119"/>
        <v>ICB</v>
      </c>
      <c r="R1370" s="90" t="str">
        <f t="shared" si="120"/>
        <v>CHINA</v>
      </c>
      <c r="S1370" s="90" t="str">
        <f>IF(OR('RAW DATA'!$D1370="",'RAW DATA'!$C1370='RAW DATA'!$D1370),"NO",IF('RAW DATA'!$C1370&lt;'RAW DATA'!$D1370,"YES","NO"))</f>
        <v>NO</v>
      </c>
      <c r="T1370" s="96" t="str">
        <f>IF('RAW DATA'!$D1370='RAW DATA'!$E1370,"YES","NO")</f>
        <v>NO</v>
      </c>
      <c r="U1370" s="95" t="str">
        <f>IF(('RAW DATA'!$D1370-'RAW DATA'!$M1370)&lt;=5,"YES","NO")</f>
        <v>YES</v>
      </c>
    </row>
    <row r="1371" spans="1:21" x14ac:dyDescent="0.25">
      <c r="A1371" s="77">
        <v>71</v>
      </c>
      <c r="B1371" s="74">
        <v>5283113917</v>
      </c>
      <c r="C1371" s="76">
        <v>45866</v>
      </c>
      <c r="D1371" s="76">
        <v>45865</v>
      </c>
      <c r="E1371" s="76">
        <v>45866</v>
      </c>
      <c r="F1371" s="74">
        <v>254947544</v>
      </c>
      <c r="G1371" s="82">
        <v>6133</v>
      </c>
      <c r="H1371" s="102" t="s">
        <v>14</v>
      </c>
      <c r="I1371" s="83">
        <v>7730448625</v>
      </c>
      <c r="J1371" s="84">
        <v>45904</v>
      </c>
      <c r="K1371" s="74" t="s">
        <v>15</v>
      </c>
      <c r="L1371" s="74" t="s">
        <v>217</v>
      </c>
      <c r="M1371" s="76">
        <v>45862.125</v>
      </c>
      <c r="N1371" s="76">
        <v>45899.875</v>
      </c>
      <c r="O1371" s="73">
        <f t="shared" si="118"/>
        <v>7</v>
      </c>
      <c r="P1371" s="73">
        <f>MONTH('RAW DATA'!$J1371)</f>
        <v>9</v>
      </c>
      <c r="Q1371" s="73" t="str">
        <f t="shared" si="119"/>
        <v>ICB</v>
      </c>
      <c r="R1371" s="74" t="str">
        <f t="shared" si="120"/>
        <v>CHINA</v>
      </c>
      <c r="S1371" s="74" t="str">
        <f>IF(OR('RAW DATA'!$D1371="",'RAW DATA'!$C1371='RAW DATA'!$D1371),"NO",IF('RAW DATA'!$C1371&lt;'RAW DATA'!$D1371,"YES","NO"))</f>
        <v>NO</v>
      </c>
      <c r="T1371" s="75" t="str">
        <f>IF('RAW DATA'!$D1371='RAW DATA'!$E1371,"YES","NO")</f>
        <v>NO</v>
      </c>
      <c r="U1371" s="73" t="str">
        <f>IF(('RAW DATA'!$D1371-'RAW DATA'!$M1371)&lt;=5,"YES","NO")</f>
        <v>YES</v>
      </c>
    </row>
    <row r="1372" spans="1:21" x14ac:dyDescent="0.25">
      <c r="A1372" s="89">
        <v>515</v>
      </c>
      <c r="B1372" s="90">
        <v>5547923555</v>
      </c>
      <c r="C1372" s="91">
        <v>45911</v>
      </c>
      <c r="D1372" s="91">
        <v>45905</v>
      </c>
      <c r="E1372" s="91">
        <v>45911</v>
      </c>
      <c r="F1372" s="90">
        <v>253567806</v>
      </c>
      <c r="G1372" s="92">
        <v>10283</v>
      </c>
      <c r="H1372" s="101" t="s">
        <v>14</v>
      </c>
      <c r="I1372" s="93">
        <v>7730452981</v>
      </c>
      <c r="J1372" s="94">
        <v>45918</v>
      </c>
      <c r="K1372" s="90" t="s">
        <v>15</v>
      </c>
      <c r="L1372" s="90" t="s">
        <v>235</v>
      </c>
      <c r="M1372" s="91">
        <v>45862.646527777775</v>
      </c>
      <c r="N1372" s="91">
        <v>45899.958333333336</v>
      </c>
      <c r="O1372" s="95">
        <f t="shared" si="118"/>
        <v>9</v>
      </c>
      <c r="P1372" s="95">
        <f>MONTH('RAW DATA'!$J1372)</f>
        <v>9</v>
      </c>
      <c r="Q1372" s="95" t="str">
        <f t="shared" si="119"/>
        <v>ICB</v>
      </c>
      <c r="R1372" s="90" t="str">
        <f t="shared" si="120"/>
        <v>CHINA</v>
      </c>
      <c r="S1372" s="90" t="str">
        <f>IF(OR('RAW DATA'!$D1372="",'RAW DATA'!$C1372='RAW DATA'!$D1372),"NO",IF('RAW DATA'!$C1372&lt;'RAW DATA'!$D1372,"YES","NO"))</f>
        <v>NO</v>
      </c>
      <c r="T1372" s="96" t="str">
        <f>IF('RAW DATA'!$D1372='RAW DATA'!$E1372,"YES","NO")</f>
        <v>NO</v>
      </c>
      <c r="U1372" s="95" t="str">
        <f>IF(('RAW DATA'!$D1372-'RAW DATA'!$M1372)&lt;=5,"YES","NO")</f>
        <v>NO</v>
      </c>
    </row>
    <row r="1373" spans="1:21" x14ac:dyDescent="0.25">
      <c r="A1373" s="77">
        <v>10171</v>
      </c>
      <c r="B1373" s="74">
        <v>5481814438</v>
      </c>
      <c r="C1373" s="76">
        <v>45880</v>
      </c>
      <c r="D1373" s="76">
        <v>45894</v>
      </c>
      <c r="E1373" s="76">
        <v>45980</v>
      </c>
      <c r="F1373" s="74">
        <v>256746711</v>
      </c>
      <c r="G1373" s="82">
        <v>311113</v>
      </c>
      <c r="H1373" s="102" t="s">
        <v>14</v>
      </c>
      <c r="I1373" s="83">
        <v>7730472788</v>
      </c>
      <c r="J1373" s="84">
        <v>46000</v>
      </c>
      <c r="K1373" s="74" t="s">
        <v>15</v>
      </c>
      <c r="L1373" s="74" t="s">
        <v>287</v>
      </c>
      <c r="M1373" s="76">
        <v>45878</v>
      </c>
      <c r="N1373" s="76">
        <v>45900</v>
      </c>
      <c r="O1373" s="73">
        <f t="shared" si="118"/>
        <v>8</v>
      </c>
      <c r="P1373" s="73">
        <f>MONTH('RAW DATA'!$J1373)</f>
        <v>12</v>
      </c>
      <c r="Q1373" s="73" t="str">
        <f t="shared" si="119"/>
        <v>ICB</v>
      </c>
      <c r="R1373" s="74" t="str">
        <f t="shared" si="120"/>
        <v>VIETNAM</v>
      </c>
      <c r="S1373" s="74" t="str">
        <f>IF(OR('RAW DATA'!$D1373="",'RAW DATA'!$C1373='RAW DATA'!$D1373),"NO",IF('RAW DATA'!$C1373&lt;'RAW DATA'!$D1373,"YES","NO"))</f>
        <v>YES</v>
      </c>
      <c r="T1373" s="75" t="str">
        <f>IF('RAW DATA'!$D1373='RAW DATA'!$E1373,"YES","NO")</f>
        <v>NO</v>
      </c>
      <c r="U1373" s="73" t="str">
        <f>IF(('RAW DATA'!$D1373-'RAW DATA'!$M1373)&lt;=5,"YES","NO")</f>
        <v>NO</v>
      </c>
    </row>
    <row r="1374" spans="1:21" x14ac:dyDescent="0.25">
      <c r="A1374" s="89">
        <v>10171</v>
      </c>
      <c r="B1374" s="90">
        <v>5481860930</v>
      </c>
      <c r="C1374" s="91">
        <v>45873</v>
      </c>
      <c r="D1374" s="91">
        <v>45919</v>
      </c>
      <c r="E1374" s="91">
        <v>45952</v>
      </c>
      <c r="F1374" s="90" t="s">
        <v>254</v>
      </c>
      <c r="G1374" s="92">
        <v>134028</v>
      </c>
      <c r="H1374" s="101" t="s">
        <v>14</v>
      </c>
      <c r="I1374" s="93">
        <v>7730465118</v>
      </c>
      <c r="J1374" s="94">
        <v>45966</v>
      </c>
      <c r="K1374" s="90" t="s">
        <v>15</v>
      </c>
      <c r="L1374" s="90" t="s">
        <v>268</v>
      </c>
      <c r="M1374" s="91">
        <v>45872</v>
      </c>
      <c r="N1374" s="91">
        <v>45903</v>
      </c>
      <c r="O1374" s="95">
        <f t="shared" si="118"/>
        <v>9</v>
      </c>
      <c r="P1374" s="95">
        <f>MONTH('RAW DATA'!$J1374)</f>
        <v>11</v>
      </c>
      <c r="Q1374" s="95" t="str">
        <f t="shared" si="119"/>
        <v>ICB</v>
      </c>
      <c r="R1374" s="90" t="str">
        <f t="shared" si="120"/>
        <v>VIETNAM</v>
      </c>
      <c r="S1374" s="90" t="str">
        <f>IF(OR('RAW DATA'!$D1374="",'RAW DATA'!$C1374='RAW DATA'!$D1374),"NO",IF('RAW DATA'!$C1374&lt;'RAW DATA'!$D1374,"YES","NO"))</f>
        <v>YES</v>
      </c>
      <c r="T1374" s="96" t="str">
        <f>IF('RAW DATA'!$D1374='RAW DATA'!$E1374,"YES","NO")</f>
        <v>NO</v>
      </c>
      <c r="U1374" s="95" t="str">
        <f>IF(('RAW DATA'!$D1374-'RAW DATA'!$M1374)&lt;=5,"YES","NO")</f>
        <v>NO</v>
      </c>
    </row>
    <row r="1375" spans="1:21" x14ac:dyDescent="0.25">
      <c r="A1375" s="77">
        <v>515</v>
      </c>
      <c r="B1375" s="74">
        <v>5547830830</v>
      </c>
      <c r="C1375" s="76">
        <v>45868</v>
      </c>
      <c r="D1375" s="76">
        <v>45867</v>
      </c>
      <c r="E1375" s="76">
        <v>45868</v>
      </c>
      <c r="F1375" s="74">
        <v>255092563</v>
      </c>
      <c r="G1375" s="82">
        <v>1563</v>
      </c>
      <c r="H1375" s="102" t="s">
        <v>14</v>
      </c>
      <c r="I1375" s="83">
        <v>7730452981</v>
      </c>
      <c r="J1375" s="84">
        <v>45918</v>
      </c>
      <c r="K1375" s="74" t="s">
        <v>15</v>
      </c>
      <c r="L1375" s="74" t="s">
        <v>235</v>
      </c>
      <c r="M1375" s="76">
        <v>45864</v>
      </c>
      <c r="N1375" s="76">
        <v>45903</v>
      </c>
      <c r="O1375" s="73">
        <f t="shared" si="118"/>
        <v>7</v>
      </c>
      <c r="P1375" s="73">
        <f>MONTH('RAW DATA'!$J1375)</f>
        <v>9</v>
      </c>
      <c r="Q1375" s="73" t="str">
        <f t="shared" si="119"/>
        <v>ICB</v>
      </c>
      <c r="R1375" s="74" t="str">
        <f t="shared" si="120"/>
        <v>CHINA</v>
      </c>
      <c r="S1375" s="74" t="str">
        <f>IF(OR('RAW DATA'!$D1375="",'RAW DATA'!$C1375='RAW DATA'!$D1375),"NO",IF('RAW DATA'!$C1375&lt;'RAW DATA'!$D1375,"YES","NO"))</f>
        <v>NO</v>
      </c>
      <c r="T1375" s="75" t="str">
        <f>IF('RAW DATA'!$D1375='RAW DATA'!$E1375,"YES","NO")</f>
        <v>NO</v>
      </c>
      <c r="U1375" s="73" t="str">
        <f>IF(('RAW DATA'!$D1375-'RAW DATA'!$M1375)&lt;=5,"YES","NO")</f>
        <v>YES</v>
      </c>
    </row>
    <row r="1376" spans="1:21" x14ac:dyDescent="0.25">
      <c r="A1376" s="89">
        <v>515</v>
      </c>
      <c r="B1376" s="90">
        <v>5547830836</v>
      </c>
      <c r="C1376" s="91">
        <v>45868</v>
      </c>
      <c r="D1376" s="91">
        <v>45867</v>
      </c>
      <c r="E1376" s="91">
        <v>45868</v>
      </c>
      <c r="F1376" s="90">
        <v>255092563</v>
      </c>
      <c r="G1376" s="92">
        <v>5884</v>
      </c>
      <c r="H1376" s="101" t="s">
        <v>14</v>
      </c>
      <c r="I1376" s="93">
        <v>7730452981</v>
      </c>
      <c r="J1376" s="94">
        <v>45918</v>
      </c>
      <c r="K1376" s="90" t="s">
        <v>15</v>
      </c>
      <c r="L1376" s="90" t="s">
        <v>235</v>
      </c>
      <c r="M1376" s="91">
        <v>45864</v>
      </c>
      <c r="N1376" s="91">
        <v>45903</v>
      </c>
      <c r="O1376" s="95">
        <f t="shared" si="118"/>
        <v>7</v>
      </c>
      <c r="P1376" s="95">
        <f>MONTH('RAW DATA'!$J1376)</f>
        <v>9</v>
      </c>
      <c r="Q1376" s="95" t="str">
        <f t="shared" si="119"/>
        <v>ICB</v>
      </c>
      <c r="R1376" s="90" t="str">
        <f t="shared" si="120"/>
        <v>CHINA</v>
      </c>
      <c r="S1376" s="90" t="str">
        <f>IF(OR('RAW DATA'!$D1376="",'RAW DATA'!$C1376='RAW DATA'!$D1376),"NO",IF('RAW DATA'!$C1376&lt;'RAW DATA'!$D1376,"YES","NO"))</f>
        <v>NO</v>
      </c>
      <c r="T1376" s="96" t="str">
        <f>IF('RAW DATA'!$D1376='RAW DATA'!$E1376,"YES","NO")</f>
        <v>NO</v>
      </c>
      <c r="U1376" s="95" t="str">
        <f>IF(('RAW DATA'!$D1376-'RAW DATA'!$M1376)&lt;=5,"YES","NO")</f>
        <v>YES</v>
      </c>
    </row>
    <row r="1377" spans="1:21" x14ac:dyDescent="0.25">
      <c r="A1377" s="77">
        <v>515</v>
      </c>
      <c r="B1377" s="74">
        <v>5547830840</v>
      </c>
      <c r="C1377" s="76">
        <v>45868</v>
      </c>
      <c r="D1377" s="76">
        <v>45867</v>
      </c>
      <c r="E1377" s="76">
        <v>45868</v>
      </c>
      <c r="F1377" s="74">
        <v>255092563</v>
      </c>
      <c r="G1377" s="82">
        <v>1239</v>
      </c>
      <c r="H1377" s="102" t="s">
        <v>14</v>
      </c>
      <c r="I1377" s="83">
        <v>7730452981</v>
      </c>
      <c r="J1377" s="84">
        <v>45918</v>
      </c>
      <c r="K1377" s="74" t="s">
        <v>15</v>
      </c>
      <c r="L1377" s="74" t="s">
        <v>235</v>
      </c>
      <c r="M1377" s="76">
        <v>45864</v>
      </c>
      <c r="N1377" s="76">
        <v>45903</v>
      </c>
      <c r="O1377" s="73">
        <f t="shared" si="118"/>
        <v>7</v>
      </c>
      <c r="P1377" s="73">
        <f>MONTH('RAW DATA'!$J1377)</f>
        <v>9</v>
      </c>
      <c r="Q1377" s="73" t="str">
        <f t="shared" si="119"/>
        <v>ICB</v>
      </c>
      <c r="R1377" s="74" t="str">
        <f t="shared" si="120"/>
        <v>CHINA</v>
      </c>
      <c r="S1377" s="74" t="str">
        <f>IF(OR('RAW DATA'!$D1377="",'RAW DATA'!$C1377='RAW DATA'!$D1377),"NO",IF('RAW DATA'!$C1377&lt;'RAW DATA'!$D1377,"YES","NO"))</f>
        <v>NO</v>
      </c>
      <c r="T1377" s="75" t="str">
        <f>IF('RAW DATA'!$D1377='RAW DATA'!$E1377,"YES","NO")</f>
        <v>NO</v>
      </c>
      <c r="U1377" s="73" t="str">
        <f>IF(('RAW DATA'!$D1377-'RAW DATA'!$M1377)&lt;=5,"YES","NO")</f>
        <v>YES</v>
      </c>
    </row>
    <row r="1378" spans="1:21" x14ac:dyDescent="0.25">
      <c r="A1378" s="89">
        <v>515</v>
      </c>
      <c r="B1378" s="90">
        <v>5547845328</v>
      </c>
      <c r="C1378" s="91">
        <v>45882</v>
      </c>
      <c r="D1378" s="91">
        <v>45874</v>
      </c>
      <c r="E1378" s="91">
        <v>45882</v>
      </c>
      <c r="F1378" s="90">
        <v>255092552</v>
      </c>
      <c r="G1378" s="92">
        <v>661</v>
      </c>
      <c r="H1378" s="101" t="s">
        <v>14</v>
      </c>
      <c r="I1378" s="93">
        <v>7730452981</v>
      </c>
      <c r="J1378" s="94">
        <v>45918</v>
      </c>
      <c r="K1378" s="90" t="s">
        <v>15</v>
      </c>
      <c r="L1378" s="90" t="s">
        <v>235</v>
      </c>
      <c r="M1378" s="91">
        <v>45871</v>
      </c>
      <c r="N1378" s="91">
        <v>45903</v>
      </c>
      <c r="O1378" s="95">
        <f t="shared" si="118"/>
        <v>8</v>
      </c>
      <c r="P1378" s="95">
        <f>MONTH('RAW DATA'!$J1378)</f>
        <v>9</v>
      </c>
      <c r="Q1378" s="95" t="str">
        <f t="shared" si="119"/>
        <v>ICB</v>
      </c>
      <c r="R1378" s="90" t="str">
        <f t="shared" si="120"/>
        <v>CHINA</v>
      </c>
      <c r="S1378" s="90" t="str">
        <f>IF(OR('RAW DATA'!$D1378="",'RAW DATA'!$C1378='RAW DATA'!$D1378),"NO",IF('RAW DATA'!$C1378&lt;'RAW DATA'!$D1378,"YES","NO"))</f>
        <v>NO</v>
      </c>
      <c r="T1378" s="96" t="str">
        <f>IF('RAW DATA'!$D1378='RAW DATA'!$E1378,"YES","NO")</f>
        <v>NO</v>
      </c>
      <c r="U1378" s="95" t="str">
        <f>IF(('RAW DATA'!$D1378-'RAW DATA'!$M1378)&lt;=5,"YES","NO")</f>
        <v>YES</v>
      </c>
    </row>
    <row r="1379" spans="1:21" x14ac:dyDescent="0.25">
      <c r="A1379" s="77">
        <v>1591</v>
      </c>
      <c r="B1379" s="74">
        <v>5612411312</v>
      </c>
      <c r="C1379" s="76">
        <v>45868</v>
      </c>
      <c r="D1379" s="76">
        <v>45866</v>
      </c>
      <c r="E1379" s="76">
        <v>45868</v>
      </c>
      <c r="F1379" s="74">
        <v>255069969</v>
      </c>
      <c r="G1379" s="82">
        <v>2795</v>
      </c>
      <c r="H1379" s="102" t="s">
        <v>14</v>
      </c>
      <c r="I1379" s="83">
        <v>7730452981</v>
      </c>
      <c r="J1379" s="84">
        <v>45918</v>
      </c>
      <c r="K1379" s="74" t="s">
        <v>15</v>
      </c>
      <c r="L1379" s="74" t="s">
        <v>235</v>
      </c>
      <c r="M1379" s="76">
        <v>45863</v>
      </c>
      <c r="N1379" s="76">
        <v>45903</v>
      </c>
      <c r="O1379" s="73">
        <f t="shared" si="118"/>
        <v>7</v>
      </c>
      <c r="P1379" s="73">
        <f>MONTH('RAW DATA'!$J1379)</f>
        <v>9</v>
      </c>
      <c r="Q1379" s="73" t="str">
        <f t="shared" si="119"/>
        <v>ICB</v>
      </c>
      <c r="R1379" s="74" t="str">
        <f t="shared" si="120"/>
        <v>CHINA</v>
      </c>
      <c r="S1379" s="74" t="str">
        <f>IF(OR('RAW DATA'!$D1379="",'RAW DATA'!$C1379='RAW DATA'!$D1379),"NO",IF('RAW DATA'!$C1379&lt;'RAW DATA'!$D1379,"YES","NO"))</f>
        <v>NO</v>
      </c>
      <c r="T1379" s="75" t="str">
        <f>IF('RAW DATA'!$D1379='RAW DATA'!$E1379,"YES","NO")</f>
        <v>NO</v>
      </c>
      <c r="U1379" s="73" t="str">
        <f>IF(('RAW DATA'!$D1379-'RAW DATA'!$M1379)&lt;=5,"YES","NO")</f>
        <v>YES</v>
      </c>
    </row>
    <row r="1380" spans="1:21" x14ac:dyDescent="0.25">
      <c r="A1380" s="89">
        <v>1591</v>
      </c>
      <c r="B1380" s="90">
        <v>5612411313</v>
      </c>
      <c r="C1380" s="91">
        <v>45868</v>
      </c>
      <c r="D1380" s="91">
        <v>45866</v>
      </c>
      <c r="E1380" s="91">
        <v>45868</v>
      </c>
      <c r="F1380" s="90">
        <v>255069969</v>
      </c>
      <c r="G1380" s="92">
        <v>2795</v>
      </c>
      <c r="H1380" s="101" t="s">
        <v>14</v>
      </c>
      <c r="I1380" s="93">
        <v>7730452981</v>
      </c>
      <c r="J1380" s="94">
        <v>45918</v>
      </c>
      <c r="K1380" s="90" t="s">
        <v>15</v>
      </c>
      <c r="L1380" s="90" t="s">
        <v>235</v>
      </c>
      <c r="M1380" s="91">
        <v>45863</v>
      </c>
      <c r="N1380" s="91">
        <v>45903</v>
      </c>
      <c r="O1380" s="95">
        <f t="shared" si="118"/>
        <v>7</v>
      </c>
      <c r="P1380" s="95">
        <f>MONTH('RAW DATA'!$J1380)</f>
        <v>9</v>
      </c>
      <c r="Q1380" s="95" t="str">
        <f t="shared" si="119"/>
        <v>ICB</v>
      </c>
      <c r="R1380" s="90" t="str">
        <f t="shared" si="120"/>
        <v>CHINA</v>
      </c>
      <c r="S1380" s="90" t="str">
        <f>IF(OR('RAW DATA'!$D1380="",'RAW DATA'!$C1380='RAW DATA'!$D1380),"NO",IF('RAW DATA'!$C1380&lt;'RAW DATA'!$D1380,"YES","NO"))</f>
        <v>NO</v>
      </c>
      <c r="T1380" s="96" t="str">
        <f>IF('RAW DATA'!$D1380='RAW DATA'!$E1380,"YES","NO")</f>
        <v>NO</v>
      </c>
      <c r="U1380" s="95" t="str">
        <f>IF(('RAW DATA'!$D1380-'RAW DATA'!$M1380)&lt;=5,"YES","NO")</f>
        <v>YES</v>
      </c>
    </row>
    <row r="1381" spans="1:21" x14ac:dyDescent="0.25">
      <c r="A1381" s="77">
        <v>1591</v>
      </c>
      <c r="B1381" s="74">
        <v>5612411315</v>
      </c>
      <c r="C1381" s="76">
        <v>45868</v>
      </c>
      <c r="D1381" s="76">
        <v>45866</v>
      </c>
      <c r="E1381" s="76">
        <v>45868</v>
      </c>
      <c r="F1381" s="74">
        <v>255069969</v>
      </c>
      <c r="G1381" s="82">
        <v>2795</v>
      </c>
      <c r="H1381" s="102" t="s">
        <v>14</v>
      </c>
      <c r="I1381" s="83">
        <v>7730452981</v>
      </c>
      <c r="J1381" s="84">
        <v>45918</v>
      </c>
      <c r="K1381" s="74" t="s">
        <v>15</v>
      </c>
      <c r="L1381" s="74" t="s">
        <v>235</v>
      </c>
      <c r="M1381" s="76">
        <v>45863</v>
      </c>
      <c r="N1381" s="76">
        <v>45903</v>
      </c>
      <c r="O1381" s="73">
        <f t="shared" si="118"/>
        <v>7</v>
      </c>
      <c r="P1381" s="73">
        <f>MONTH('RAW DATA'!$J1381)</f>
        <v>9</v>
      </c>
      <c r="Q1381" s="73" t="str">
        <f t="shared" si="119"/>
        <v>ICB</v>
      </c>
      <c r="R1381" s="74" t="str">
        <f t="shared" si="120"/>
        <v>CHINA</v>
      </c>
      <c r="S1381" s="74" t="str">
        <f>IF(OR('RAW DATA'!$D1381="",'RAW DATA'!$C1381='RAW DATA'!$D1381),"NO",IF('RAW DATA'!$C1381&lt;'RAW DATA'!$D1381,"YES","NO"))</f>
        <v>NO</v>
      </c>
      <c r="T1381" s="75" t="str">
        <f>IF('RAW DATA'!$D1381='RAW DATA'!$E1381,"YES","NO")</f>
        <v>NO</v>
      </c>
      <c r="U1381" s="73" t="str">
        <f>IF(('RAW DATA'!$D1381-'RAW DATA'!$M1381)&lt;=5,"YES","NO")</f>
        <v>YES</v>
      </c>
    </row>
    <row r="1382" spans="1:21" x14ac:dyDescent="0.25">
      <c r="A1382" s="89">
        <v>1591</v>
      </c>
      <c r="B1382" s="90">
        <v>5612411317</v>
      </c>
      <c r="C1382" s="91">
        <v>45868</v>
      </c>
      <c r="D1382" s="91">
        <v>45866</v>
      </c>
      <c r="E1382" s="91">
        <v>45868</v>
      </c>
      <c r="F1382" s="90">
        <v>255069969</v>
      </c>
      <c r="G1382" s="92">
        <v>2795</v>
      </c>
      <c r="H1382" s="101" t="s">
        <v>14</v>
      </c>
      <c r="I1382" s="93">
        <v>7730452981</v>
      </c>
      <c r="J1382" s="94">
        <v>45918</v>
      </c>
      <c r="K1382" s="90" t="s">
        <v>15</v>
      </c>
      <c r="L1382" s="90" t="s">
        <v>235</v>
      </c>
      <c r="M1382" s="91">
        <v>45863</v>
      </c>
      <c r="N1382" s="91">
        <v>45903</v>
      </c>
      <c r="O1382" s="95">
        <f t="shared" si="118"/>
        <v>7</v>
      </c>
      <c r="P1382" s="95">
        <f>MONTH('RAW DATA'!$J1382)</f>
        <v>9</v>
      </c>
      <c r="Q1382" s="95" t="str">
        <f t="shared" si="119"/>
        <v>ICB</v>
      </c>
      <c r="R1382" s="90" t="str">
        <f t="shared" si="120"/>
        <v>CHINA</v>
      </c>
      <c r="S1382" s="90" t="str">
        <f>IF(OR('RAW DATA'!$D1382="",'RAW DATA'!$C1382='RAW DATA'!$D1382),"NO",IF('RAW DATA'!$C1382&lt;'RAW DATA'!$D1382,"YES","NO"))</f>
        <v>NO</v>
      </c>
      <c r="T1382" s="96" t="str">
        <f>IF('RAW DATA'!$D1382='RAW DATA'!$E1382,"YES","NO")</f>
        <v>NO</v>
      </c>
      <c r="U1382" s="95" t="str">
        <f>IF(('RAW DATA'!$D1382-'RAW DATA'!$M1382)&lt;=5,"YES","NO")</f>
        <v>YES</v>
      </c>
    </row>
    <row r="1383" spans="1:21" x14ac:dyDescent="0.25">
      <c r="A1383" s="77">
        <v>1591</v>
      </c>
      <c r="B1383" s="74">
        <v>5612411319</v>
      </c>
      <c r="C1383" s="76">
        <v>45868</v>
      </c>
      <c r="D1383" s="76">
        <v>45866</v>
      </c>
      <c r="E1383" s="76">
        <v>45868</v>
      </c>
      <c r="F1383" s="74">
        <v>255069969</v>
      </c>
      <c r="G1383" s="82">
        <v>1487</v>
      </c>
      <c r="H1383" s="102" t="s">
        <v>14</v>
      </c>
      <c r="I1383" s="83">
        <v>7730452981</v>
      </c>
      <c r="J1383" s="84">
        <v>45918</v>
      </c>
      <c r="K1383" s="74" t="s">
        <v>15</v>
      </c>
      <c r="L1383" s="74" t="s">
        <v>235</v>
      </c>
      <c r="M1383" s="76">
        <v>45863</v>
      </c>
      <c r="N1383" s="76">
        <v>45903</v>
      </c>
      <c r="O1383" s="73">
        <f t="shared" si="118"/>
        <v>7</v>
      </c>
      <c r="P1383" s="73">
        <f>MONTH('RAW DATA'!$J1383)</f>
        <v>9</v>
      </c>
      <c r="Q1383" s="73" t="str">
        <f t="shared" si="119"/>
        <v>ICB</v>
      </c>
      <c r="R1383" s="74" t="str">
        <f t="shared" si="120"/>
        <v>CHINA</v>
      </c>
      <c r="S1383" s="74" t="str">
        <f>IF(OR('RAW DATA'!$D1383="",'RAW DATA'!$C1383='RAW DATA'!$D1383),"NO",IF('RAW DATA'!$C1383&lt;'RAW DATA'!$D1383,"YES","NO"))</f>
        <v>NO</v>
      </c>
      <c r="T1383" s="75" t="str">
        <f>IF('RAW DATA'!$D1383='RAW DATA'!$E1383,"YES","NO")</f>
        <v>NO</v>
      </c>
      <c r="U1383" s="73" t="str">
        <f>IF(('RAW DATA'!$D1383-'RAW DATA'!$M1383)&lt;=5,"YES","NO")</f>
        <v>YES</v>
      </c>
    </row>
    <row r="1384" spans="1:21" x14ac:dyDescent="0.25">
      <c r="A1384" s="89">
        <v>1591</v>
      </c>
      <c r="B1384" s="90">
        <v>5612411320</v>
      </c>
      <c r="C1384" s="91">
        <v>45868</v>
      </c>
      <c r="D1384" s="91">
        <v>45866</v>
      </c>
      <c r="E1384" s="91">
        <v>45868</v>
      </c>
      <c r="F1384" s="90">
        <v>255069969</v>
      </c>
      <c r="G1384" s="92">
        <v>5628</v>
      </c>
      <c r="H1384" s="101" t="s">
        <v>14</v>
      </c>
      <c r="I1384" s="93">
        <v>7730452981</v>
      </c>
      <c r="J1384" s="94">
        <v>45918</v>
      </c>
      <c r="K1384" s="90" t="s">
        <v>15</v>
      </c>
      <c r="L1384" s="90" t="s">
        <v>235</v>
      </c>
      <c r="M1384" s="91">
        <v>45863</v>
      </c>
      <c r="N1384" s="91">
        <v>45903</v>
      </c>
      <c r="O1384" s="95">
        <f t="shared" si="118"/>
        <v>7</v>
      </c>
      <c r="P1384" s="95">
        <f>MONTH('RAW DATA'!$J1384)</f>
        <v>9</v>
      </c>
      <c r="Q1384" s="95" t="str">
        <f t="shared" si="119"/>
        <v>ICB</v>
      </c>
      <c r="R1384" s="90" t="str">
        <f t="shared" si="120"/>
        <v>CHINA</v>
      </c>
      <c r="S1384" s="90" t="str">
        <f>IF(OR('RAW DATA'!$D1384="",'RAW DATA'!$C1384='RAW DATA'!$D1384),"NO",IF('RAW DATA'!$C1384&lt;'RAW DATA'!$D1384,"YES","NO"))</f>
        <v>NO</v>
      </c>
      <c r="T1384" s="96" t="str">
        <f>IF('RAW DATA'!$D1384='RAW DATA'!$E1384,"YES","NO")</f>
        <v>NO</v>
      </c>
      <c r="U1384" s="95" t="str">
        <f>IF(('RAW DATA'!$D1384-'RAW DATA'!$M1384)&lt;=5,"YES","NO")</f>
        <v>YES</v>
      </c>
    </row>
    <row r="1385" spans="1:21" x14ac:dyDescent="0.25">
      <c r="A1385" s="77">
        <v>1591</v>
      </c>
      <c r="B1385" s="74">
        <v>5612411321</v>
      </c>
      <c r="C1385" s="76">
        <v>45868</v>
      </c>
      <c r="D1385" s="76">
        <v>45866</v>
      </c>
      <c r="E1385" s="76">
        <v>45868</v>
      </c>
      <c r="F1385" s="74">
        <v>255069969</v>
      </c>
      <c r="G1385" s="82">
        <v>67213</v>
      </c>
      <c r="H1385" s="102" t="s">
        <v>14</v>
      </c>
      <c r="I1385" s="83">
        <v>7730452981</v>
      </c>
      <c r="J1385" s="84">
        <v>45918</v>
      </c>
      <c r="K1385" s="74" t="s">
        <v>15</v>
      </c>
      <c r="L1385" s="74" t="s">
        <v>235</v>
      </c>
      <c r="M1385" s="76">
        <v>45863</v>
      </c>
      <c r="N1385" s="76">
        <v>45903</v>
      </c>
      <c r="O1385" s="73">
        <f t="shared" si="118"/>
        <v>7</v>
      </c>
      <c r="P1385" s="73">
        <f>MONTH('RAW DATA'!$J1385)</f>
        <v>9</v>
      </c>
      <c r="Q1385" s="73" t="str">
        <f t="shared" si="119"/>
        <v>ICB</v>
      </c>
      <c r="R1385" s="74" t="str">
        <f t="shared" si="120"/>
        <v>CHINA</v>
      </c>
      <c r="S1385" s="74" t="str">
        <f>IF(OR('RAW DATA'!$D1385="",'RAW DATA'!$C1385='RAW DATA'!$D1385),"NO",IF('RAW DATA'!$C1385&lt;'RAW DATA'!$D1385,"YES","NO"))</f>
        <v>NO</v>
      </c>
      <c r="T1385" s="75" t="str">
        <f>IF('RAW DATA'!$D1385='RAW DATA'!$E1385,"YES","NO")</f>
        <v>NO</v>
      </c>
      <c r="U1385" s="73" t="str">
        <f>IF(('RAW DATA'!$D1385-'RAW DATA'!$M1385)&lt;=5,"YES","NO")</f>
        <v>YES</v>
      </c>
    </row>
    <row r="1386" spans="1:21" x14ac:dyDescent="0.25">
      <c r="A1386" s="89">
        <v>1591</v>
      </c>
      <c r="B1386" s="90">
        <v>5612411325</v>
      </c>
      <c r="C1386" s="91">
        <v>45868</v>
      </c>
      <c r="D1386" s="91">
        <v>45866</v>
      </c>
      <c r="E1386" s="91">
        <v>45868</v>
      </c>
      <c r="F1386" s="90">
        <v>255069969</v>
      </c>
      <c r="G1386" s="92">
        <v>2795</v>
      </c>
      <c r="H1386" s="101" t="s">
        <v>14</v>
      </c>
      <c r="I1386" s="93">
        <v>7730452981</v>
      </c>
      <c r="J1386" s="94">
        <v>45918</v>
      </c>
      <c r="K1386" s="90" t="s">
        <v>15</v>
      </c>
      <c r="L1386" s="90" t="s">
        <v>235</v>
      </c>
      <c r="M1386" s="91">
        <v>45863</v>
      </c>
      <c r="N1386" s="91">
        <v>45903</v>
      </c>
      <c r="O1386" s="95">
        <f t="shared" si="118"/>
        <v>7</v>
      </c>
      <c r="P1386" s="95">
        <f>MONTH('RAW DATA'!$J1386)</f>
        <v>9</v>
      </c>
      <c r="Q1386" s="95" t="str">
        <f t="shared" si="119"/>
        <v>ICB</v>
      </c>
      <c r="R1386" s="90" t="str">
        <f t="shared" si="120"/>
        <v>CHINA</v>
      </c>
      <c r="S1386" s="90" t="str">
        <f>IF(OR('RAW DATA'!$D1386="",'RAW DATA'!$C1386='RAW DATA'!$D1386),"NO",IF('RAW DATA'!$C1386&lt;'RAW DATA'!$D1386,"YES","NO"))</f>
        <v>NO</v>
      </c>
      <c r="T1386" s="96" t="str">
        <f>IF('RAW DATA'!$D1386='RAW DATA'!$E1386,"YES","NO")</f>
        <v>NO</v>
      </c>
      <c r="U1386" s="95" t="str">
        <f>IF(('RAW DATA'!$D1386-'RAW DATA'!$M1386)&lt;=5,"YES","NO")</f>
        <v>YES</v>
      </c>
    </row>
    <row r="1387" spans="1:21" x14ac:dyDescent="0.25">
      <c r="A1387" s="77">
        <v>1591</v>
      </c>
      <c r="B1387" s="74">
        <v>5612411334</v>
      </c>
      <c r="C1387" s="76">
        <v>45868</v>
      </c>
      <c r="D1387" s="76">
        <v>45866</v>
      </c>
      <c r="E1387" s="76">
        <v>45868</v>
      </c>
      <c r="F1387" s="74">
        <v>255069969</v>
      </c>
      <c r="G1387" s="82">
        <v>4175</v>
      </c>
      <c r="H1387" s="102" t="s">
        <v>14</v>
      </c>
      <c r="I1387" s="83">
        <v>7730452981</v>
      </c>
      <c r="J1387" s="84">
        <v>45918</v>
      </c>
      <c r="K1387" s="74" t="s">
        <v>15</v>
      </c>
      <c r="L1387" s="74" t="s">
        <v>235</v>
      </c>
      <c r="M1387" s="76">
        <v>45863</v>
      </c>
      <c r="N1387" s="76">
        <v>45903</v>
      </c>
      <c r="O1387" s="73">
        <f t="shared" si="118"/>
        <v>7</v>
      </c>
      <c r="P1387" s="73">
        <f>MONTH('RAW DATA'!$J1387)</f>
        <v>9</v>
      </c>
      <c r="Q1387" s="73" t="str">
        <f t="shared" si="119"/>
        <v>ICB</v>
      </c>
      <c r="R1387" s="74" t="str">
        <f t="shared" si="120"/>
        <v>CHINA</v>
      </c>
      <c r="S1387" s="74" t="str">
        <f>IF(OR('RAW DATA'!$D1387="",'RAW DATA'!$C1387='RAW DATA'!$D1387),"NO",IF('RAW DATA'!$C1387&lt;'RAW DATA'!$D1387,"YES","NO"))</f>
        <v>NO</v>
      </c>
      <c r="T1387" s="75" t="str">
        <f>IF('RAW DATA'!$D1387='RAW DATA'!$E1387,"YES","NO")</f>
        <v>NO</v>
      </c>
      <c r="U1387" s="73" t="str">
        <f>IF(('RAW DATA'!$D1387-'RAW DATA'!$M1387)&lt;=5,"YES","NO")</f>
        <v>YES</v>
      </c>
    </row>
    <row r="1388" spans="1:21" x14ac:dyDescent="0.25">
      <c r="A1388" s="89">
        <v>1591</v>
      </c>
      <c r="B1388" s="90">
        <v>5612420369</v>
      </c>
      <c r="C1388" s="91">
        <v>45882</v>
      </c>
      <c r="D1388" s="91">
        <v>45873</v>
      </c>
      <c r="E1388" s="91">
        <v>45882</v>
      </c>
      <c r="F1388" s="90">
        <v>255211688</v>
      </c>
      <c r="G1388" s="92">
        <v>5893</v>
      </c>
      <c r="H1388" s="101" t="s">
        <v>14</v>
      </c>
      <c r="I1388" s="93">
        <v>7730452981</v>
      </c>
      <c r="J1388" s="94">
        <v>45918</v>
      </c>
      <c r="K1388" s="90" t="s">
        <v>15</v>
      </c>
      <c r="L1388" s="90" t="s">
        <v>235</v>
      </c>
      <c r="M1388" s="91">
        <v>45870</v>
      </c>
      <c r="N1388" s="91">
        <v>45903</v>
      </c>
      <c r="O1388" s="95">
        <f t="shared" si="118"/>
        <v>8</v>
      </c>
      <c r="P1388" s="95">
        <f>MONTH('RAW DATA'!$J1388)</f>
        <v>9</v>
      </c>
      <c r="Q1388" s="95" t="str">
        <f t="shared" si="119"/>
        <v>ICB</v>
      </c>
      <c r="R1388" s="90" t="str">
        <f t="shared" si="120"/>
        <v>CHINA</v>
      </c>
      <c r="S1388" s="90" t="str">
        <f>IF(OR('RAW DATA'!$D1388="",'RAW DATA'!$C1388='RAW DATA'!$D1388),"NO",IF('RAW DATA'!$C1388&lt;'RAW DATA'!$D1388,"YES","NO"))</f>
        <v>NO</v>
      </c>
      <c r="T1388" s="96" t="str">
        <f>IF('RAW DATA'!$D1388='RAW DATA'!$E1388,"YES","NO")</f>
        <v>NO</v>
      </c>
      <c r="U1388" s="95" t="str">
        <f>IF(('RAW DATA'!$D1388-'RAW DATA'!$M1388)&lt;=5,"YES","NO")</f>
        <v>YES</v>
      </c>
    </row>
    <row r="1389" spans="1:21" x14ac:dyDescent="0.25">
      <c r="A1389" s="77">
        <v>1591</v>
      </c>
      <c r="B1389" s="74">
        <v>5612420370</v>
      </c>
      <c r="C1389" s="76">
        <v>45882</v>
      </c>
      <c r="D1389" s="76">
        <v>45873</v>
      </c>
      <c r="E1389" s="76">
        <v>45882</v>
      </c>
      <c r="F1389" s="74">
        <v>255211688</v>
      </c>
      <c r="G1389" s="82">
        <v>1995</v>
      </c>
      <c r="H1389" s="102" t="s">
        <v>14</v>
      </c>
      <c r="I1389" s="83">
        <v>7730452981</v>
      </c>
      <c r="J1389" s="84">
        <v>45918</v>
      </c>
      <c r="K1389" s="74" t="s">
        <v>15</v>
      </c>
      <c r="L1389" s="74" t="s">
        <v>235</v>
      </c>
      <c r="M1389" s="76">
        <v>45870</v>
      </c>
      <c r="N1389" s="76">
        <v>45903</v>
      </c>
      <c r="O1389" s="73">
        <f t="shared" si="118"/>
        <v>8</v>
      </c>
      <c r="P1389" s="73">
        <f>MONTH('RAW DATA'!$J1389)</f>
        <v>9</v>
      </c>
      <c r="Q1389" s="73" t="str">
        <f t="shared" si="119"/>
        <v>ICB</v>
      </c>
      <c r="R1389" s="74" t="str">
        <f t="shared" si="120"/>
        <v>CHINA</v>
      </c>
      <c r="S1389" s="74" t="str">
        <f>IF(OR('RAW DATA'!$D1389="",'RAW DATA'!$C1389='RAW DATA'!$D1389),"NO",IF('RAW DATA'!$C1389&lt;'RAW DATA'!$D1389,"YES","NO"))</f>
        <v>NO</v>
      </c>
      <c r="T1389" s="75" t="str">
        <f>IF('RAW DATA'!$D1389='RAW DATA'!$E1389,"YES","NO")</f>
        <v>NO</v>
      </c>
      <c r="U1389" s="73" t="str">
        <f>IF(('RAW DATA'!$D1389-'RAW DATA'!$M1389)&lt;=5,"YES","NO")</f>
        <v>YES</v>
      </c>
    </row>
    <row r="1390" spans="1:21" x14ac:dyDescent="0.25">
      <c r="A1390" s="89">
        <v>1591</v>
      </c>
      <c r="B1390" s="90">
        <v>5612420374</v>
      </c>
      <c r="C1390" s="91">
        <v>45882</v>
      </c>
      <c r="D1390" s="91">
        <v>45873</v>
      </c>
      <c r="E1390" s="91">
        <v>45882</v>
      </c>
      <c r="F1390" s="90">
        <v>255211688</v>
      </c>
      <c r="G1390" s="92">
        <v>12302</v>
      </c>
      <c r="H1390" s="101" t="s">
        <v>14</v>
      </c>
      <c r="I1390" s="93">
        <v>7730452981</v>
      </c>
      <c r="J1390" s="94">
        <v>45918</v>
      </c>
      <c r="K1390" s="90" t="s">
        <v>15</v>
      </c>
      <c r="L1390" s="90" t="s">
        <v>235</v>
      </c>
      <c r="M1390" s="91">
        <v>45870</v>
      </c>
      <c r="N1390" s="91">
        <v>45903</v>
      </c>
      <c r="O1390" s="95">
        <f t="shared" si="118"/>
        <v>8</v>
      </c>
      <c r="P1390" s="95">
        <f>MONTH('RAW DATA'!$J1390)</f>
        <v>9</v>
      </c>
      <c r="Q1390" s="95" t="str">
        <f t="shared" si="119"/>
        <v>ICB</v>
      </c>
      <c r="R1390" s="90" t="str">
        <f t="shared" si="120"/>
        <v>CHINA</v>
      </c>
      <c r="S1390" s="90" t="str">
        <f>IF(OR('RAW DATA'!$D1390="",'RAW DATA'!$C1390='RAW DATA'!$D1390),"NO",IF('RAW DATA'!$C1390&lt;'RAW DATA'!$D1390,"YES","NO"))</f>
        <v>NO</v>
      </c>
      <c r="T1390" s="96" t="str">
        <f>IF('RAW DATA'!$D1390='RAW DATA'!$E1390,"YES","NO")</f>
        <v>NO</v>
      </c>
      <c r="U1390" s="95" t="str">
        <f>IF(('RAW DATA'!$D1390-'RAW DATA'!$M1390)&lt;=5,"YES","NO")</f>
        <v>YES</v>
      </c>
    </row>
    <row r="1391" spans="1:21" x14ac:dyDescent="0.25">
      <c r="A1391" s="77">
        <v>1591</v>
      </c>
      <c r="B1391" s="74">
        <v>5612420385</v>
      </c>
      <c r="C1391" s="76">
        <v>45882</v>
      </c>
      <c r="D1391" s="76">
        <v>45873</v>
      </c>
      <c r="E1391" s="76">
        <v>45882</v>
      </c>
      <c r="F1391" s="74">
        <v>255211688</v>
      </c>
      <c r="G1391" s="82">
        <v>2409</v>
      </c>
      <c r="H1391" s="102" t="s">
        <v>14</v>
      </c>
      <c r="I1391" s="83">
        <v>7730452981</v>
      </c>
      <c r="J1391" s="84">
        <v>45918</v>
      </c>
      <c r="K1391" s="74" t="s">
        <v>15</v>
      </c>
      <c r="L1391" s="74" t="s">
        <v>235</v>
      </c>
      <c r="M1391" s="76">
        <v>45870</v>
      </c>
      <c r="N1391" s="76">
        <v>45903</v>
      </c>
      <c r="O1391" s="73">
        <f t="shared" si="118"/>
        <v>8</v>
      </c>
      <c r="P1391" s="73">
        <f>MONTH('RAW DATA'!$J1391)</f>
        <v>9</v>
      </c>
      <c r="Q1391" s="73" t="str">
        <f t="shared" si="119"/>
        <v>ICB</v>
      </c>
      <c r="R1391" s="74" t="str">
        <f t="shared" si="120"/>
        <v>CHINA</v>
      </c>
      <c r="S1391" s="74" t="str">
        <f>IF(OR('RAW DATA'!$D1391="",'RAW DATA'!$C1391='RAW DATA'!$D1391),"NO",IF('RAW DATA'!$C1391&lt;'RAW DATA'!$D1391,"YES","NO"))</f>
        <v>NO</v>
      </c>
      <c r="T1391" s="75" t="str">
        <f>IF('RAW DATA'!$D1391='RAW DATA'!$E1391,"YES","NO")</f>
        <v>NO</v>
      </c>
      <c r="U1391" s="73" t="str">
        <f>IF(('RAW DATA'!$D1391-'RAW DATA'!$M1391)&lt;=5,"YES","NO")</f>
        <v>YES</v>
      </c>
    </row>
    <row r="1392" spans="1:21" x14ac:dyDescent="0.25">
      <c r="A1392" s="89">
        <v>1591</v>
      </c>
      <c r="B1392" s="90">
        <v>5612420386</v>
      </c>
      <c r="C1392" s="91">
        <v>45882</v>
      </c>
      <c r="D1392" s="91">
        <v>45873</v>
      </c>
      <c r="E1392" s="91">
        <v>45882</v>
      </c>
      <c r="F1392" s="90">
        <v>255212104</v>
      </c>
      <c r="G1392" s="92">
        <v>278</v>
      </c>
      <c r="H1392" s="101" t="s">
        <v>14</v>
      </c>
      <c r="I1392" s="93">
        <v>7730452981</v>
      </c>
      <c r="J1392" s="94">
        <v>45918</v>
      </c>
      <c r="K1392" s="90" t="s">
        <v>15</v>
      </c>
      <c r="L1392" s="90" t="s">
        <v>235</v>
      </c>
      <c r="M1392" s="91">
        <v>45870</v>
      </c>
      <c r="N1392" s="91">
        <v>45903</v>
      </c>
      <c r="O1392" s="95">
        <f t="shared" si="118"/>
        <v>8</v>
      </c>
      <c r="P1392" s="95">
        <f>MONTH('RAW DATA'!$J1392)</f>
        <v>9</v>
      </c>
      <c r="Q1392" s="95" t="str">
        <f t="shared" si="119"/>
        <v>ICB</v>
      </c>
      <c r="R1392" s="90" t="str">
        <f t="shared" si="120"/>
        <v>CHINA</v>
      </c>
      <c r="S1392" s="90" t="str">
        <f>IF(OR('RAW DATA'!$D1392="",'RAW DATA'!$C1392='RAW DATA'!$D1392),"NO",IF('RAW DATA'!$C1392&lt;'RAW DATA'!$D1392,"YES","NO"))</f>
        <v>NO</v>
      </c>
      <c r="T1392" s="96" t="str">
        <f>IF('RAW DATA'!$D1392='RAW DATA'!$E1392,"YES","NO")</f>
        <v>NO</v>
      </c>
      <c r="U1392" s="95" t="str">
        <f>IF(('RAW DATA'!$D1392-'RAW DATA'!$M1392)&lt;=5,"YES","NO")</f>
        <v>YES</v>
      </c>
    </row>
    <row r="1393" spans="1:21" x14ac:dyDescent="0.25">
      <c r="A1393" s="77">
        <v>1591</v>
      </c>
      <c r="B1393" s="74">
        <v>5612420396</v>
      </c>
      <c r="C1393" s="76">
        <v>45882</v>
      </c>
      <c r="D1393" s="76">
        <v>45873</v>
      </c>
      <c r="E1393" s="76">
        <v>45882</v>
      </c>
      <c r="F1393" s="74">
        <v>255212104</v>
      </c>
      <c r="G1393" s="82">
        <v>68078</v>
      </c>
      <c r="H1393" s="102" t="s">
        <v>14</v>
      </c>
      <c r="I1393" s="83">
        <v>7730452981</v>
      </c>
      <c r="J1393" s="84">
        <v>45918</v>
      </c>
      <c r="K1393" s="74" t="s">
        <v>15</v>
      </c>
      <c r="L1393" s="74" t="s">
        <v>235</v>
      </c>
      <c r="M1393" s="76">
        <v>45870</v>
      </c>
      <c r="N1393" s="76">
        <v>45903</v>
      </c>
      <c r="O1393" s="73">
        <f t="shared" si="118"/>
        <v>8</v>
      </c>
      <c r="P1393" s="73">
        <f>MONTH('RAW DATA'!$J1393)</f>
        <v>9</v>
      </c>
      <c r="Q1393" s="73" t="str">
        <f t="shared" si="119"/>
        <v>ICB</v>
      </c>
      <c r="R1393" s="74" t="str">
        <f t="shared" si="120"/>
        <v>CHINA</v>
      </c>
      <c r="S1393" s="74" t="str">
        <f>IF(OR('RAW DATA'!$D1393="",'RAW DATA'!$C1393='RAW DATA'!$D1393),"NO",IF('RAW DATA'!$C1393&lt;'RAW DATA'!$D1393,"YES","NO"))</f>
        <v>NO</v>
      </c>
      <c r="T1393" s="75" t="str">
        <f>IF('RAW DATA'!$D1393='RAW DATA'!$E1393,"YES","NO")</f>
        <v>NO</v>
      </c>
      <c r="U1393" s="73" t="str">
        <f>IF(('RAW DATA'!$D1393-'RAW DATA'!$M1393)&lt;=5,"YES","NO")</f>
        <v>YES</v>
      </c>
    </row>
    <row r="1394" spans="1:21" x14ac:dyDescent="0.25">
      <c r="A1394" s="89">
        <v>1591</v>
      </c>
      <c r="B1394" s="90">
        <v>5612427246</v>
      </c>
      <c r="C1394" s="91">
        <v>45882</v>
      </c>
      <c r="D1394" s="91">
        <v>45876</v>
      </c>
      <c r="E1394" s="91">
        <v>45882</v>
      </c>
      <c r="F1394" s="90">
        <v>255070490</v>
      </c>
      <c r="G1394" s="92">
        <v>278</v>
      </c>
      <c r="H1394" s="101" t="s">
        <v>14</v>
      </c>
      <c r="I1394" s="93">
        <v>7730452981</v>
      </c>
      <c r="J1394" s="94">
        <v>45918</v>
      </c>
      <c r="K1394" s="90" t="s">
        <v>15</v>
      </c>
      <c r="L1394" s="90" t="s">
        <v>235</v>
      </c>
      <c r="M1394" s="91">
        <v>45874</v>
      </c>
      <c r="N1394" s="91">
        <v>45903</v>
      </c>
      <c r="O1394" s="95">
        <f t="shared" si="118"/>
        <v>8</v>
      </c>
      <c r="P1394" s="95">
        <f>MONTH('RAW DATA'!$J1394)</f>
        <v>9</v>
      </c>
      <c r="Q1394" s="95" t="str">
        <f t="shared" si="119"/>
        <v>ICB</v>
      </c>
      <c r="R1394" s="90" t="str">
        <f t="shared" si="120"/>
        <v>CHINA</v>
      </c>
      <c r="S1394" s="90" t="str">
        <f>IF(OR('RAW DATA'!$D1394="",'RAW DATA'!$C1394='RAW DATA'!$D1394),"NO",IF('RAW DATA'!$C1394&lt;'RAW DATA'!$D1394,"YES","NO"))</f>
        <v>NO</v>
      </c>
      <c r="T1394" s="96" t="str">
        <f>IF('RAW DATA'!$D1394='RAW DATA'!$E1394,"YES","NO")</f>
        <v>NO</v>
      </c>
      <c r="U1394" s="95" t="str">
        <f>IF(('RAW DATA'!$D1394-'RAW DATA'!$M1394)&lt;=5,"YES","NO")</f>
        <v>YES</v>
      </c>
    </row>
    <row r="1395" spans="1:21" x14ac:dyDescent="0.25">
      <c r="A1395" s="77">
        <v>1591</v>
      </c>
      <c r="B1395" s="74">
        <v>5612427247</v>
      </c>
      <c r="C1395" s="76">
        <v>45882</v>
      </c>
      <c r="D1395" s="76">
        <v>45876</v>
      </c>
      <c r="E1395" s="76">
        <v>45882</v>
      </c>
      <c r="F1395" s="74">
        <v>255070490</v>
      </c>
      <c r="G1395" s="82">
        <v>1896</v>
      </c>
      <c r="H1395" s="102" t="s">
        <v>14</v>
      </c>
      <c r="I1395" s="83">
        <v>7730452981</v>
      </c>
      <c r="J1395" s="84">
        <v>45918</v>
      </c>
      <c r="K1395" s="74" t="s">
        <v>15</v>
      </c>
      <c r="L1395" s="74" t="s">
        <v>235</v>
      </c>
      <c r="M1395" s="76">
        <v>45874</v>
      </c>
      <c r="N1395" s="76">
        <v>45903</v>
      </c>
      <c r="O1395" s="73">
        <f t="shared" si="118"/>
        <v>8</v>
      </c>
      <c r="P1395" s="73">
        <f>MONTH('RAW DATA'!$J1395)</f>
        <v>9</v>
      </c>
      <c r="Q1395" s="73" t="str">
        <f t="shared" si="119"/>
        <v>ICB</v>
      </c>
      <c r="R1395" s="74" t="str">
        <f t="shared" si="120"/>
        <v>CHINA</v>
      </c>
      <c r="S1395" s="74" t="str">
        <f>IF(OR('RAW DATA'!$D1395="",'RAW DATA'!$C1395='RAW DATA'!$D1395),"NO",IF('RAW DATA'!$C1395&lt;'RAW DATA'!$D1395,"YES","NO"))</f>
        <v>NO</v>
      </c>
      <c r="T1395" s="75" t="str">
        <f>IF('RAW DATA'!$D1395='RAW DATA'!$E1395,"YES","NO")</f>
        <v>NO</v>
      </c>
      <c r="U1395" s="73" t="str">
        <f>IF(('RAW DATA'!$D1395-'RAW DATA'!$M1395)&lt;=5,"YES","NO")</f>
        <v>YES</v>
      </c>
    </row>
    <row r="1396" spans="1:21" x14ac:dyDescent="0.25">
      <c r="A1396" s="89">
        <v>1591</v>
      </c>
      <c r="B1396" s="90">
        <v>5612427248</v>
      </c>
      <c r="C1396" s="91">
        <v>45882</v>
      </c>
      <c r="D1396" s="91">
        <v>45876</v>
      </c>
      <c r="E1396" s="91">
        <v>45882</v>
      </c>
      <c r="F1396" s="90">
        <v>255070490</v>
      </c>
      <c r="G1396" s="92">
        <v>5595</v>
      </c>
      <c r="H1396" s="101" t="s">
        <v>14</v>
      </c>
      <c r="I1396" s="93">
        <v>7730452981</v>
      </c>
      <c r="J1396" s="94">
        <v>45918</v>
      </c>
      <c r="K1396" s="90" t="s">
        <v>15</v>
      </c>
      <c r="L1396" s="90" t="s">
        <v>235</v>
      </c>
      <c r="M1396" s="91">
        <v>45874</v>
      </c>
      <c r="N1396" s="91">
        <v>45903</v>
      </c>
      <c r="O1396" s="95">
        <f t="shared" ref="O1396:O1429" si="121">IF(D1396="", "", IF(YEAR(D1396)=2024, "", MONTH(D1396)))</f>
        <v>8</v>
      </c>
      <c r="P1396" s="95">
        <f>MONTH('RAW DATA'!$J1396)</f>
        <v>9</v>
      </c>
      <c r="Q1396" s="95" t="str">
        <f t="shared" ref="Q1396:Q1429" si="122">IF(OR(A1396=71,A1396=1595,A1396=1588,A1396=1594,A1396=3547,A1396=1571,A1396=1538,A1396=1570,A1396=1569,A1396=1590,A1396=1591,A1396=1589,A1396=515,A1396=1572,A1396=3546,A1396=1592,A1396=3548,A1396=122,A1396=10171,A1396=40,A1396=35,A1396=95,A1396=381,A1396=136,A1396=375),"ICB","Vendor")</f>
        <v>ICB</v>
      </c>
      <c r="R1396" s="90" t="str">
        <f t="shared" ref="R1396:R1429" si="123">IF(OR(A1396=71,A1396=515,A1396=1592,A1396=1589,A1396=1591,A1396=1571,A1396=1572),"CHINA",IF(A1396=35,"POLAND",
IF(A1396=10171,"VIETNAM",
IF(A1396=381,"TURKEY",
IF(A1396=375,"CAMBODIA",
IF(A1396=40,"AUSTRALIA",""))))))</f>
        <v>CHINA</v>
      </c>
      <c r="S1396" s="90" t="str">
        <f>IF(OR('RAW DATA'!$D1396="",'RAW DATA'!$C1396='RAW DATA'!$D1396),"NO",IF('RAW DATA'!$C1396&lt;'RAW DATA'!$D1396,"YES","NO"))</f>
        <v>NO</v>
      </c>
      <c r="T1396" s="96" t="str">
        <f>IF('RAW DATA'!$D1396='RAW DATA'!$E1396,"YES","NO")</f>
        <v>NO</v>
      </c>
      <c r="U1396" s="95" t="str">
        <f>IF(('RAW DATA'!$D1396-'RAW DATA'!$M1396)&lt;=5,"YES","NO")</f>
        <v>YES</v>
      </c>
    </row>
    <row r="1397" spans="1:21" x14ac:dyDescent="0.25">
      <c r="A1397" s="77">
        <v>1591</v>
      </c>
      <c r="B1397" s="74">
        <v>5612427249</v>
      </c>
      <c r="C1397" s="76">
        <v>45882</v>
      </c>
      <c r="D1397" s="76">
        <v>45876</v>
      </c>
      <c r="E1397" s="76">
        <v>45882</v>
      </c>
      <c r="F1397" s="74">
        <v>255070490</v>
      </c>
      <c r="G1397" s="82">
        <v>119</v>
      </c>
      <c r="H1397" s="102" t="s">
        <v>14</v>
      </c>
      <c r="I1397" s="83">
        <v>7730452981</v>
      </c>
      <c r="J1397" s="84">
        <v>45918</v>
      </c>
      <c r="K1397" s="74" t="s">
        <v>15</v>
      </c>
      <c r="L1397" s="74" t="s">
        <v>235</v>
      </c>
      <c r="M1397" s="76">
        <v>45874</v>
      </c>
      <c r="N1397" s="76">
        <v>45903</v>
      </c>
      <c r="O1397" s="73">
        <f t="shared" si="121"/>
        <v>8</v>
      </c>
      <c r="P1397" s="73">
        <f>MONTH('RAW DATA'!$J1397)</f>
        <v>9</v>
      </c>
      <c r="Q1397" s="73" t="str">
        <f t="shared" si="122"/>
        <v>ICB</v>
      </c>
      <c r="R1397" s="74" t="str">
        <f t="shared" si="123"/>
        <v>CHINA</v>
      </c>
      <c r="S1397" s="74" t="str">
        <f>IF(OR('RAW DATA'!$D1397="",'RAW DATA'!$C1397='RAW DATA'!$D1397),"NO",IF('RAW DATA'!$C1397&lt;'RAW DATA'!$D1397,"YES","NO"))</f>
        <v>NO</v>
      </c>
      <c r="T1397" s="75" t="str">
        <f>IF('RAW DATA'!$D1397='RAW DATA'!$E1397,"YES","NO")</f>
        <v>NO</v>
      </c>
      <c r="U1397" s="73" t="str">
        <f>IF(('RAW DATA'!$D1397-'RAW DATA'!$M1397)&lt;=5,"YES","NO")</f>
        <v>YES</v>
      </c>
    </row>
    <row r="1398" spans="1:21" x14ac:dyDescent="0.25">
      <c r="A1398" s="89">
        <v>1591</v>
      </c>
      <c r="B1398" s="90">
        <v>5612427264</v>
      </c>
      <c r="C1398" s="91">
        <v>45882</v>
      </c>
      <c r="D1398" s="91">
        <v>45876</v>
      </c>
      <c r="E1398" s="91">
        <v>45882</v>
      </c>
      <c r="F1398" s="90">
        <v>255070490</v>
      </c>
      <c r="G1398" s="92">
        <v>278</v>
      </c>
      <c r="H1398" s="101" t="s">
        <v>14</v>
      </c>
      <c r="I1398" s="93">
        <v>7730452981</v>
      </c>
      <c r="J1398" s="94">
        <v>45918</v>
      </c>
      <c r="K1398" s="90" t="s">
        <v>15</v>
      </c>
      <c r="L1398" s="90" t="s">
        <v>235</v>
      </c>
      <c r="M1398" s="91">
        <v>45874</v>
      </c>
      <c r="N1398" s="91">
        <v>45903</v>
      </c>
      <c r="O1398" s="95">
        <f t="shared" si="121"/>
        <v>8</v>
      </c>
      <c r="P1398" s="95">
        <f>MONTH('RAW DATA'!$J1398)</f>
        <v>9</v>
      </c>
      <c r="Q1398" s="95" t="str">
        <f t="shared" si="122"/>
        <v>ICB</v>
      </c>
      <c r="R1398" s="90" t="str">
        <f t="shared" si="123"/>
        <v>CHINA</v>
      </c>
      <c r="S1398" s="90" t="str">
        <f>IF(OR('RAW DATA'!$D1398="",'RAW DATA'!$C1398='RAW DATA'!$D1398),"NO",IF('RAW DATA'!$C1398&lt;'RAW DATA'!$D1398,"YES","NO"))</f>
        <v>NO</v>
      </c>
      <c r="T1398" s="96" t="str">
        <f>IF('RAW DATA'!$D1398='RAW DATA'!$E1398,"YES","NO")</f>
        <v>NO</v>
      </c>
      <c r="U1398" s="95" t="str">
        <f>IF(('RAW DATA'!$D1398-'RAW DATA'!$M1398)&lt;=5,"YES","NO")</f>
        <v>YES</v>
      </c>
    </row>
    <row r="1399" spans="1:21" x14ac:dyDescent="0.25">
      <c r="A1399" s="77">
        <v>1591</v>
      </c>
      <c r="B1399" s="74">
        <v>5612427283</v>
      </c>
      <c r="C1399" s="76">
        <v>45882</v>
      </c>
      <c r="D1399" s="76">
        <v>45876</v>
      </c>
      <c r="E1399" s="76">
        <v>45882</v>
      </c>
      <c r="F1399" s="74">
        <v>255070490</v>
      </c>
      <c r="G1399" s="82">
        <v>278</v>
      </c>
      <c r="H1399" s="102" t="s">
        <v>14</v>
      </c>
      <c r="I1399" s="83">
        <v>7730452981</v>
      </c>
      <c r="J1399" s="84">
        <v>45918</v>
      </c>
      <c r="K1399" s="74" t="s">
        <v>15</v>
      </c>
      <c r="L1399" s="74" t="s">
        <v>235</v>
      </c>
      <c r="M1399" s="76">
        <v>45874</v>
      </c>
      <c r="N1399" s="76">
        <v>45903</v>
      </c>
      <c r="O1399" s="73">
        <f t="shared" si="121"/>
        <v>8</v>
      </c>
      <c r="P1399" s="73">
        <f>MONTH('RAW DATA'!$J1399)</f>
        <v>9</v>
      </c>
      <c r="Q1399" s="73" t="str">
        <f t="shared" si="122"/>
        <v>ICB</v>
      </c>
      <c r="R1399" s="74" t="str">
        <f t="shared" si="123"/>
        <v>CHINA</v>
      </c>
      <c r="S1399" s="74" t="str">
        <f>IF(OR('RAW DATA'!$D1399="",'RAW DATA'!$C1399='RAW DATA'!$D1399),"NO",IF('RAW DATA'!$C1399&lt;'RAW DATA'!$D1399,"YES","NO"))</f>
        <v>NO</v>
      </c>
      <c r="T1399" s="75" t="str">
        <f>IF('RAW DATA'!$D1399='RAW DATA'!$E1399,"YES","NO")</f>
        <v>NO</v>
      </c>
      <c r="U1399" s="73" t="str">
        <f>IF(('RAW DATA'!$D1399-'RAW DATA'!$M1399)&lt;=5,"YES","NO")</f>
        <v>YES</v>
      </c>
    </row>
    <row r="1400" spans="1:21" x14ac:dyDescent="0.25">
      <c r="A1400" s="89">
        <v>1591</v>
      </c>
      <c r="B1400" s="90">
        <v>5612427299</v>
      </c>
      <c r="C1400" s="91">
        <v>45882</v>
      </c>
      <c r="D1400" s="91">
        <v>45876</v>
      </c>
      <c r="E1400" s="91">
        <v>45882</v>
      </c>
      <c r="F1400" s="90">
        <v>255070490</v>
      </c>
      <c r="G1400" s="92">
        <v>17289</v>
      </c>
      <c r="H1400" s="101" t="s">
        <v>14</v>
      </c>
      <c r="I1400" s="93">
        <v>7730452981</v>
      </c>
      <c r="J1400" s="94">
        <v>45918</v>
      </c>
      <c r="K1400" s="90" t="s">
        <v>15</v>
      </c>
      <c r="L1400" s="90" t="s">
        <v>235</v>
      </c>
      <c r="M1400" s="91">
        <v>45874</v>
      </c>
      <c r="N1400" s="91">
        <v>45903</v>
      </c>
      <c r="O1400" s="95">
        <f t="shared" si="121"/>
        <v>8</v>
      </c>
      <c r="P1400" s="95">
        <f>MONTH('RAW DATA'!$J1400)</f>
        <v>9</v>
      </c>
      <c r="Q1400" s="95" t="str">
        <f t="shared" si="122"/>
        <v>ICB</v>
      </c>
      <c r="R1400" s="90" t="str">
        <f t="shared" si="123"/>
        <v>CHINA</v>
      </c>
      <c r="S1400" s="90" t="str">
        <f>IF(OR('RAW DATA'!$D1400="",'RAW DATA'!$C1400='RAW DATA'!$D1400),"NO",IF('RAW DATA'!$C1400&lt;'RAW DATA'!$D1400,"YES","NO"))</f>
        <v>NO</v>
      </c>
      <c r="T1400" s="96" t="str">
        <f>IF('RAW DATA'!$D1400='RAW DATA'!$E1400,"YES","NO")</f>
        <v>NO</v>
      </c>
      <c r="U1400" s="95" t="str">
        <f>IF(('RAW DATA'!$D1400-'RAW DATA'!$M1400)&lt;=5,"YES","NO")</f>
        <v>YES</v>
      </c>
    </row>
    <row r="1401" spans="1:21" x14ac:dyDescent="0.25">
      <c r="A1401" s="77">
        <v>1591</v>
      </c>
      <c r="B1401" s="74">
        <v>5612427621</v>
      </c>
      <c r="C1401" s="76">
        <v>45882</v>
      </c>
      <c r="D1401" s="76">
        <v>45877</v>
      </c>
      <c r="E1401" s="76">
        <v>45882</v>
      </c>
      <c r="F1401" s="74">
        <v>255070490</v>
      </c>
      <c r="G1401" s="82">
        <v>22</v>
      </c>
      <c r="H1401" s="102" t="s">
        <v>14</v>
      </c>
      <c r="I1401" s="83">
        <v>7730452981</v>
      </c>
      <c r="J1401" s="84">
        <v>45918</v>
      </c>
      <c r="K1401" s="74" t="s">
        <v>15</v>
      </c>
      <c r="L1401" s="74" t="s">
        <v>235</v>
      </c>
      <c r="M1401" s="76">
        <v>45874</v>
      </c>
      <c r="N1401" s="76">
        <v>45903</v>
      </c>
      <c r="O1401" s="73">
        <f t="shared" si="121"/>
        <v>8</v>
      </c>
      <c r="P1401" s="73">
        <f>MONTH('RAW DATA'!$J1401)</f>
        <v>9</v>
      </c>
      <c r="Q1401" s="73" t="str">
        <f t="shared" si="122"/>
        <v>ICB</v>
      </c>
      <c r="R1401" s="74" t="str">
        <f t="shared" si="123"/>
        <v>CHINA</v>
      </c>
      <c r="S1401" s="74" t="str">
        <f>IF(OR('RAW DATA'!$D1401="",'RAW DATA'!$C1401='RAW DATA'!$D1401),"NO",IF('RAW DATA'!$C1401&lt;'RAW DATA'!$D1401,"YES","NO"))</f>
        <v>NO</v>
      </c>
      <c r="T1401" s="75" t="str">
        <f>IF('RAW DATA'!$D1401='RAW DATA'!$E1401,"YES","NO")</f>
        <v>NO</v>
      </c>
      <c r="U1401" s="73" t="str">
        <f>IF(('RAW DATA'!$D1401-'RAW DATA'!$M1401)&lt;=5,"YES","NO")</f>
        <v>YES</v>
      </c>
    </row>
    <row r="1402" spans="1:21" x14ac:dyDescent="0.25">
      <c r="A1402" s="89">
        <v>1591</v>
      </c>
      <c r="B1402" s="90">
        <v>5775817975</v>
      </c>
      <c r="C1402" s="91">
        <v>45874</v>
      </c>
      <c r="D1402" s="91">
        <v>45869</v>
      </c>
      <c r="E1402" s="91">
        <v>45874</v>
      </c>
      <c r="F1402" s="90">
        <v>254799741</v>
      </c>
      <c r="G1402" s="92">
        <v>425</v>
      </c>
      <c r="H1402" s="101" t="s">
        <v>14</v>
      </c>
      <c r="I1402" s="93">
        <v>7730452981</v>
      </c>
      <c r="J1402" s="94">
        <v>45918</v>
      </c>
      <c r="K1402" s="90" t="s">
        <v>15</v>
      </c>
      <c r="L1402" s="90" t="s">
        <v>235</v>
      </c>
      <c r="M1402" s="91">
        <v>45868</v>
      </c>
      <c r="N1402" s="91">
        <v>45903</v>
      </c>
      <c r="O1402" s="95">
        <f t="shared" si="121"/>
        <v>7</v>
      </c>
      <c r="P1402" s="95">
        <f>MONTH('RAW DATA'!$J1402)</f>
        <v>9</v>
      </c>
      <c r="Q1402" s="95" t="str">
        <f t="shared" si="122"/>
        <v>ICB</v>
      </c>
      <c r="R1402" s="90" t="str">
        <f t="shared" si="123"/>
        <v>CHINA</v>
      </c>
      <c r="S1402" s="90" t="str">
        <f>IF(OR('RAW DATA'!$D1402="",'RAW DATA'!$C1402='RAW DATA'!$D1402),"NO",IF('RAW DATA'!$C1402&lt;'RAW DATA'!$D1402,"YES","NO"))</f>
        <v>NO</v>
      </c>
      <c r="T1402" s="96" t="str">
        <f>IF('RAW DATA'!$D1402='RAW DATA'!$E1402,"YES","NO")</f>
        <v>NO</v>
      </c>
      <c r="U1402" s="95" t="str">
        <f>IF(('RAW DATA'!$D1402-'RAW DATA'!$M1402)&lt;=5,"YES","NO")</f>
        <v>YES</v>
      </c>
    </row>
    <row r="1403" spans="1:21" x14ac:dyDescent="0.25">
      <c r="A1403" s="77">
        <v>1591</v>
      </c>
      <c r="B1403" s="74">
        <v>5817562256</v>
      </c>
      <c r="C1403" s="76">
        <v>45948</v>
      </c>
      <c r="D1403" s="76">
        <v>45947</v>
      </c>
      <c r="E1403" s="76">
        <v>45948</v>
      </c>
      <c r="F1403" s="74">
        <v>255211688</v>
      </c>
      <c r="G1403" s="82">
        <v>5893</v>
      </c>
      <c r="H1403" s="102" t="s">
        <v>14</v>
      </c>
      <c r="I1403" s="83">
        <v>7730465118</v>
      </c>
      <c r="J1403" s="84">
        <v>45966</v>
      </c>
      <c r="K1403" s="74" t="s">
        <v>15</v>
      </c>
      <c r="L1403" s="74" t="s">
        <v>268</v>
      </c>
      <c r="M1403" s="76">
        <v>45870</v>
      </c>
      <c r="N1403" s="76">
        <v>45903</v>
      </c>
      <c r="O1403" s="73">
        <f t="shared" si="121"/>
        <v>10</v>
      </c>
      <c r="P1403" s="73">
        <f>MONTH('RAW DATA'!$J1403)</f>
        <v>11</v>
      </c>
      <c r="Q1403" s="73" t="str">
        <f t="shared" si="122"/>
        <v>ICB</v>
      </c>
      <c r="R1403" s="74" t="str">
        <f t="shared" si="123"/>
        <v>CHINA</v>
      </c>
      <c r="S1403" s="74" t="str">
        <f>IF(OR('RAW DATA'!$D1403="",'RAW DATA'!$C1403='RAW DATA'!$D1403),"NO",IF('RAW DATA'!$C1403&lt;'RAW DATA'!$D1403,"YES","NO"))</f>
        <v>NO</v>
      </c>
      <c r="T1403" s="75" t="str">
        <f>IF('RAW DATA'!$D1403='RAW DATA'!$E1403,"YES","NO")</f>
        <v>NO</v>
      </c>
      <c r="U1403" s="73" t="str">
        <f>IF(('RAW DATA'!$D1403-'RAW DATA'!$M1403)&lt;=5,"YES","NO")</f>
        <v>NO</v>
      </c>
    </row>
    <row r="1404" spans="1:21" x14ac:dyDescent="0.25">
      <c r="A1404" s="89">
        <v>71</v>
      </c>
      <c r="B1404" s="90">
        <v>5283113500</v>
      </c>
      <c r="C1404" s="91">
        <v>45866</v>
      </c>
      <c r="D1404" s="91">
        <v>45863</v>
      </c>
      <c r="E1404" s="91">
        <v>45866</v>
      </c>
      <c r="F1404" s="90">
        <v>254879298</v>
      </c>
      <c r="G1404" s="92">
        <v>2787</v>
      </c>
      <c r="H1404" s="101" t="s">
        <v>14</v>
      </c>
      <c r="I1404" s="93">
        <v>7730452981</v>
      </c>
      <c r="J1404" s="94">
        <v>45918</v>
      </c>
      <c r="K1404" s="90" t="s">
        <v>15</v>
      </c>
      <c r="L1404" s="90" t="s">
        <v>235</v>
      </c>
      <c r="M1404" s="91">
        <v>45861.625</v>
      </c>
      <c r="N1404" s="91">
        <v>45903.25</v>
      </c>
      <c r="O1404" s="95">
        <f t="shared" si="121"/>
        <v>7</v>
      </c>
      <c r="P1404" s="95">
        <f>MONTH('RAW DATA'!$J1404)</f>
        <v>9</v>
      </c>
      <c r="Q1404" s="95" t="str">
        <f t="shared" si="122"/>
        <v>ICB</v>
      </c>
      <c r="R1404" s="90" t="str">
        <f t="shared" si="123"/>
        <v>CHINA</v>
      </c>
      <c r="S1404" s="90" t="str">
        <f>IF(OR('RAW DATA'!$D1404="",'RAW DATA'!$C1404='RAW DATA'!$D1404),"NO",IF('RAW DATA'!$C1404&lt;'RAW DATA'!$D1404,"YES","NO"))</f>
        <v>NO</v>
      </c>
      <c r="T1404" s="96" t="str">
        <f>IF('RAW DATA'!$D1404='RAW DATA'!$E1404,"YES","NO")</f>
        <v>NO</v>
      </c>
      <c r="U1404" s="95" t="str">
        <f>IF(('RAW DATA'!$D1404-'RAW DATA'!$M1404)&lt;=5,"YES","NO")</f>
        <v>YES</v>
      </c>
    </row>
    <row r="1405" spans="1:21" x14ac:dyDescent="0.25">
      <c r="A1405" s="77">
        <v>71</v>
      </c>
      <c r="B1405" s="74">
        <v>5283113504</v>
      </c>
      <c r="C1405" s="76">
        <v>45866</v>
      </c>
      <c r="D1405" s="76">
        <v>45863</v>
      </c>
      <c r="E1405" s="76">
        <v>45866</v>
      </c>
      <c r="F1405" s="74">
        <v>254879298</v>
      </c>
      <c r="G1405" s="82">
        <v>2818</v>
      </c>
      <c r="H1405" s="102" t="s">
        <v>14</v>
      </c>
      <c r="I1405" s="83">
        <v>7730452981</v>
      </c>
      <c r="J1405" s="84">
        <v>45918</v>
      </c>
      <c r="K1405" s="74" t="s">
        <v>15</v>
      </c>
      <c r="L1405" s="74" t="s">
        <v>235</v>
      </c>
      <c r="M1405" s="76">
        <v>45861.625</v>
      </c>
      <c r="N1405" s="76">
        <v>45903.25</v>
      </c>
      <c r="O1405" s="73">
        <f t="shared" si="121"/>
        <v>7</v>
      </c>
      <c r="P1405" s="73">
        <f>MONTH('RAW DATA'!$J1405)</f>
        <v>9</v>
      </c>
      <c r="Q1405" s="73" t="str">
        <f t="shared" si="122"/>
        <v>ICB</v>
      </c>
      <c r="R1405" s="74" t="str">
        <f t="shared" si="123"/>
        <v>CHINA</v>
      </c>
      <c r="S1405" s="74" t="str">
        <f>IF(OR('RAW DATA'!$D1405="",'RAW DATA'!$C1405='RAW DATA'!$D1405),"NO",IF('RAW DATA'!$C1405&lt;'RAW DATA'!$D1405,"YES","NO"))</f>
        <v>NO</v>
      </c>
      <c r="T1405" s="75" t="str">
        <f>IF('RAW DATA'!$D1405='RAW DATA'!$E1405,"YES","NO")</f>
        <v>NO</v>
      </c>
      <c r="U1405" s="73" t="str">
        <f>IF(('RAW DATA'!$D1405-'RAW DATA'!$M1405)&lt;=5,"YES","NO")</f>
        <v>YES</v>
      </c>
    </row>
    <row r="1406" spans="1:21" x14ac:dyDescent="0.25">
      <c r="A1406" s="89">
        <v>71</v>
      </c>
      <c r="B1406" s="90">
        <v>5283113519</v>
      </c>
      <c r="C1406" s="91">
        <v>45866</v>
      </c>
      <c r="D1406" s="91">
        <v>45863</v>
      </c>
      <c r="E1406" s="91">
        <v>45866</v>
      </c>
      <c r="F1406" s="90">
        <v>254879298</v>
      </c>
      <c r="G1406" s="92">
        <v>2787</v>
      </c>
      <c r="H1406" s="101" t="s">
        <v>14</v>
      </c>
      <c r="I1406" s="93">
        <v>7730452981</v>
      </c>
      <c r="J1406" s="94">
        <v>45918</v>
      </c>
      <c r="K1406" s="90" t="s">
        <v>15</v>
      </c>
      <c r="L1406" s="90" t="s">
        <v>235</v>
      </c>
      <c r="M1406" s="91">
        <v>45861.625</v>
      </c>
      <c r="N1406" s="91">
        <v>45903.25</v>
      </c>
      <c r="O1406" s="95">
        <f t="shared" si="121"/>
        <v>7</v>
      </c>
      <c r="P1406" s="95">
        <f>MONTH('RAW DATA'!$J1406)</f>
        <v>9</v>
      </c>
      <c r="Q1406" s="95" t="str">
        <f t="shared" si="122"/>
        <v>ICB</v>
      </c>
      <c r="R1406" s="90" t="str">
        <f t="shared" si="123"/>
        <v>CHINA</v>
      </c>
      <c r="S1406" s="90" t="str">
        <f>IF(OR('RAW DATA'!$D1406="",'RAW DATA'!$C1406='RAW DATA'!$D1406),"NO",IF('RAW DATA'!$C1406&lt;'RAW DATA'!$D1406,"YES","NO"))</f>
        <v>NO</v>
      </c>
      <c r="T1406" s="96" t="str">
        <f>IF('RAW DATA'!$D1406='RAW DATA'!$E1406,"YES","NO")</f>
        <v>NO</v>
      </c>
      <c r="U1406" s="95" t="str">
        <f>IF(('RAW DATA'!$D1406-'RAW DATA'!$M1406)&lt;=5,"YES","NO")</f>
        <v>YES</v>
      </c>
    </row>
    <row r="1407" spans="1:21" x14ac:dyDescent="0.25">
      <c r="A1407" s="77">
        <v>71</v>
      </c>
      <c r="B1407" s="74">
        <v>5283113524</v>
      </c>
      <c r="C1407" s="76">
        <v>45866</v>
      </c>
      <c r="D1407" s="76">
        <v>45863</v>
      </c>
      <c r="E1407" s="76">
        <v>45866</v>
      </c>
      <c r="F1407" s="74">
        <v>254879298</v>
      </c>
      <c r="G1407" s="82">
        <v>32971</v>
      </c>
      <c r="H1407" s="102" t="s">
        <v>14</v>
      </c>
      <c r="I1407" s="83">
        <v>7730452981</v>
      </c>
      <c r="J1407" s="84">
        <v>45918</v>
      </c>
      <c r="K1407" s="74" t="s">
        <v>15</v>
      </c>
      <c r="L1407" s="74" t="s">
        <v>235</v>
      </c>
      <c r="M1407" s="76">
        <v>45861.625</v>
      </c>
      <c r="N1407" s="76">
        <v>45903.25</v>
      </c>
      <c r="O1407" s="73">
        <f t="shared" si="121"/>
        <v>7</v>
      </c>
      <c r="P1407" s="73">
        <f>MONTH('RAW DATA'!$J1407)</f>
        <v>9</v>
      </c>
      <c r="Q1407" s="73" t="str">
        <f t="shared" si="122"/>
        <v>ICB</v>
      </c>
      <c r="R1407" s="74" t="str">
        <f t="shared" si="123"/>
        <v>CHINA</v>
      </c>
      <c r="S1407" s="74" t="str">
        <f>IF(OR('RAW DATA'!$D1407="",'RAW DATA'!$C1407='RAW DATA'!$D1407),"NO",IF('RAW DATA'!$C1407&lt;'RAW DATA'!$D1407,"YES","NO"))</f>
        <v>NO</v>
      </c>
      <c r="T1407" s="75" t="str">
        <f>IF('RAW DATA'!$D1407='RAW DATA'!$E1407,"YES","NO")</f>
        <v>NO</v>
      </c>
      <c r="U1407" s="73" t="str">
        <f>IF(('RAW DATA'!$D1407-'RAW DATA'!$M1407)&lt;=5,"YES","NO")</f>
        <v>YES</v>
      </c>
    </row>
    <row r="1408" spans="1:21" x14ac:dyDescent="0.25">
      <c r="A1408" s="89">
        <v>71</v>
      </c>
      <c r="B1408" s="90">
        <v>5283129190</v>
      </c>
      <c r="C1408" s="91">
        <v>45874</v>
      </c>
      <c r="D1408" s="91">
        <v>45870</v>
      </c>
      <c r="E1408" s="91">
        <v>45874</v>
      </c>
      <c r="F1408" s="90">
        <v>254727403</v>
      </c>
      <c r="G1408" s="92">
        <v>278</v>
      </c>
      <c r="H1408" s="101" t="s">
        <v>14</v>
      </c>
      <c r="I1408" s="93">
        <v>7730452981</v>
      </c>
      <c r="J1408" s="94">
        <v>45918</v>
      </c>
      <c r="K1408" s="90" t="s">
        <v>15</v>
      </c>
      <c r="L1408" s="90" t="s">
        <v>235</v>
      </c>
      <c r="M1408" s="91">
        <v>45867.645833333336</v>
      </c>
      <c r="N1408" s="91">
        <v>45903.75</v>
      </c>
      <c r="O1408" s="95">
        <f t="shared" si="121"/>
        <v>8</v>
      </c>
      <c r="P1408" s="95">
        <f>MONTH('RAW DATA'!$J1408)</f>
        <v>9</v>
      </c>
      <c r="Q1408" s="95" t="str">
        <f t="shared" si="122"/>
        <v>ICB</v>
      </c>
      <c r="R1408" s="90" t="str">
        <f t="shared" si="123"/>
        <v>CHINA</v>
      </c>
      <c r="S1408" s="90" t="str">
        <f>IF(OR('RAW DATA'!$D1408="",'RAW DATA'!$C1408='RAW DATA'!$D1408),"NO",IF('RAW DATA'!$C1408&lt;'RAW DATA'!$D1408,"YES","NO"))</f>
        <v>NO</v>
      </c>
      <c r="T1408" s="96" t="str">
        <f>IF('RAW DATA'!$D1408='RAW DATA'!$E1408,"YES","NO")</f>
        <v>NO</v>
      </c>
      <c r="U1408" s="95" t="str">
        <f>IF(('RAW DATA'!$D1408-'RAW DATA'!$M1408)&lt;=5,"YES","NO")</f>
        <v>YES</v>
      </c>
    </row>
    <row r="1409" spans="1:21" x14ac:dyDescent="0.25">
      <c r="A1409" s="77">
        <v>71</v>
      </c>
      <c r="B1409" s="74">
        <v>5283130193</v>
      </c>
      <c r="C1409" s="76">
        <v>45874</v>
      </c>
      <c r="D1409" s="76">
        <v>45870</v>
      </c>
      <c r="E1409" s="76">
        <v>45874</v>
      </c>
      <c r="F1409" s="74" t="s">
        <v>202</v>
      </c>
      <c r="G1409" s="82">
        <v>4104</v>
      </c>
      <c r="H1409" s="102" t="s">
        <v>14</v>
      </c>
      <c r="I1409" s="83">
        <v>7730452981</v>
      </c>
      <c r="J1409" s="84">
        <v>45918</v>
      </c>
      <c r="K1409" s="74" t="s">
        <v>15</v>
      </c>
      <c r="L1409" s="74" t="s">
        <v>235</v>
      </c>
      <c r="M1409" s="76">
        <v>45867.625</v>
      </c>
      <c r="N1409" s="76">
        <v>45903.75</v>
      </c>
      <c r="O1409" s="73">
        <f t="shared" si="121"/>
        <v>8</v>
      </c>
      <c r="P1409" s="73">
        <f>MONTH('RAW DATA'!$J1409)</f>
        <v>9</v>
      </c>
      <c r="Q1409" s="73" t="str">
        <f t="shared" si="122"/>
        <v>ICB</v>
      </c>
      <c r="R1409" s="74" t="str">
        <f t="shared" si="123"/>
        <v>CHINA</v>
      </c>
      <c r="S1409" s="74" t="str">
        <f>IF(OR('RAW DATA'!$D1409="",'RAW DATA'!$C1409='RAW DATA'!$D1409),"NO",IF('RAW DATA'!$C1409&lt;'RAW DATA'!$D1409,"YES","NO"))</f>
        <v>NO</v>
      </c>
      <c r="T1409" s="75" t="str">
        <f>IF('RAW DATA'!$D1409='RAW DATA'!$E1409,"YES","NO")</f>
        <v>NO</v>
      </c>
      <c r="U1409" s="73" t="str">
        <f>IF(('RAW DATA'!$D1409-'RAW DATA'!$M1409)&lt;=5,"YES","NO")</f>
        <v>YES</v>
      </c>
    </row>
    <row r="1410" spans="1:21" x14ac:dyDescent="0.25">
      <c r="A1410" s="89">
        <v>71</v>
      </c>
      <c r="B1410" s="90">
        <v>5283130194</v>
      </c>
      <c r="C1410" s="91">
        <v>45874</v>
      </c>
      <c r="D1410" s="91">
        <v>45870</v>
      </c>
      <c r="E1410" s="91">
        <v>45874</v>
      </c>
      <c r="F1410" s="90">
        <v>254628934</v>
      </c>
      <c r="G1410" s="92">
        <v>2518</v>
      </c>
      <c r="H1410" s="101" t="s">
        <v>14</v>
      </c>
      <c r="I1410" s="93">
        <v>7730452981</v>
      </c>
      <c r="J1410" s="94">
        <v>45918</v>
      </c>
      <c r="K1410" s="90" t="s">
        <v>15</v>
      </c>
      <c r="L1410" s="90" t="s">
        <v>235</v>
      </c>
      <c r="M1410" s="91">
        <v>45867.645833333336</v>
      </c>
      <c r="N1410" s="91">
        <v>45903.75</v>
      </c>
      <c r="O1410" s="95">
        <f t="shared" si="121"/>
        <v>8</v>
      </c>
      <c r="P1410" s="95">
        <f>MONTH('RAW DATA'!$J1410)</f>
        <v>9</v>
      </c>
      <c r="Q1410" s="95" t="str">
        <f t="shared" si="122"/>
        <v>ICB</v>
      </c>
      <c r="R1410" s="90" t="str">
        <f t="shared" si="123"/>
        <v>CHINA</v>
      </c>
      <c r="S1410" s="90" t="str">
        <f>IF(OR('RAW DATA'!$D1410="",'RAW DATA'!$C1410='RAW DATA'!$D1410),"NO",IF('RAW DATA'!$C1410&lt;'RAW DATA'!$D1410,"YES","NO"))</f>
        <v>NO</v>
      </c>
      <c r="T1410" s="96" t="str">
        <f>IF('RAW DATA'!$D1410='RAW DATA'!$E1410,"YES","NO")</f>
        <v>NO</v>
      </c>
      <c r="U1410" s="95" t="str">
        <f>IF(('RAW DATA'!$D1410-'RAW DATA'!$M1410)&lt;=5,"YES","NO")</f>
        <v>YES</v>
      </c>
    </row>
    <row r="1411" spans="1:21" x14ac:dyDescent="0.25">
      <c r="A1411" s="77">
        <v>71</v>
      </c>
      <c r="B1411" s="74">
        <v>5283130195</v>
      </c>
      <c r="C1411" s="76">
        <v>45874</v>
      </c>
      <c r="D1411" s="76">
        <v>45870</v>
      </c>
      <c r="E1411" s="76">
        <v>45874</v>
      </c>
      <c r="F1411" s="74">
        <v>254628934</v>
      </c>
      <c r="G1411" s="82">
        <v>3373</v>
      </c>
      <c r="H1411" s="102" t="s">
        <v>14</v>
      </c>
      <c r="I1411" s="83">
        <v>7730452981</v>
      </c>
      <c r="J1411" s="84">
        <v>45918</v>
      </c>
      <c r="K1411" s="74" t="s">
        <v>15</v>
      </c>
      <c r="L1411" s="74" t="s">
        <v>235</v>
      </c>
      <c r="M1411" s="76">
        <v>45867.645833333336</v>
      </c>
      <c r="N1411" s="76">
        <v>45903.75</v>
      </c>
      <c r="O1411" s="73">
        <f t="shared" si="121"/>
        <v>8</v>
      </c>
      <c r="P1411" s="73">
        <f>MONTH('RAW DATA'!$J1411)</f>
        <v>9</v>
      </c>
      <c r="Q1411" s="73" t="str">
        <f t="shared" si="122"/>
        <v>ICB</v>
      </c>
      <c r="R1411" s="74" t="str">
        <f t="shared" si="123"/>
        <v>CHINA</v>
      </c>
      <c r="S1411" s="74" t="str">
        <f>IF(OR('RAW DATA'!$D1411="",'RAW DATA'!$C1411='RAW DATA'!$D1411),"NO",IF('RAW DATA'!$C1411&lt;'RAW DATA'!$D1411,"YES","NO"))</f>
        <v>NO</v>
      </c>
      <c r="T1411" s="75" t="str">
        <f>IF('RAW DATA'!$D1411='RAW DATA'!$E1411,"YES","NO")</f>
        <v>NO</v>
      </c>
      <c r="U1411" s="73" t="str">
        <f>IF(('RAW DATA'!$D1411-'RAW DATA'!$M1411)&lt;=5,"YES","NO")</f>
        <v>YES</v>
      </c>
    </row>
    <row r="1412" spans="1:21" x14ac:dyDescent="0.25">
      <c r="A1412" s="89">
        <v>71</v>
      </c>
      <c r="B1412" s="90">
        <v>5283130196</v>
      </c>
      <c r="C1412" s="91">
        <v>45874</v>
      </c>
      <c r="D1412" s="91">
        <v>45870</v>
      </c>
      <c r="E1412" s="91">
        <v>45874</v>
      </c>
      <c r="F1412" s="90" t="s">
        <v>202</v>
      </c>
      <c r="G1412" s="92">
        <v>18593</v>
      </c>
      <c r="H1412" s="101" t="s">
        <v>14</v>
      </c>
      <c r="I1412" s="93">
        <v>7730452981</v>
      </c>
      <c r="J1412" s="94">
        <v>45918</v>
      </c>
      <c r="K1412" s="90" t="s">
        <v>15</v>
      </c>
      <c r="L1412" s="90" t="s">
        <v>235</v>
      </c>
      <c r="M1412" s="91">
        <v>45867.625</v>
      </c>
      <c r="N1412" s="91">
        <v>45903.75</v>
      </c>
      <c r="O1412" s="95">
        <f t="shared" si="121"/>
        <v>8</v>
      </c>
      <c r="P1412" s="95">
        <f>MONTH('RAW DATA'!$J1412)</f>
        <v>9</v>
      </c>
      <c r="Q1412" s="95" t="str">
        <f t="shared" si="122"/>
        <v>ICB</v>
      </c>
      <c r="R1412" s="90" t="str">
        <f t="shared" si="123"/>
        <v>CHINA</v>
      </c>
      <c r="S1412" s="90" t="str">
        <f>IF(OR('RAW DATA'!$D1412="",'RAW DATA'!$C1412='RAW DATA'!$D1412),"NO",IF('RAW DATA'!$C1412&lt;'RAW DATA'!$D1412,"YES","NO"))</f>
        <v>NO</v>
      </c>
      <c r="T1412" s="96" t="str">
        <f>IF('RAW DATA'!$D1412='RAW DATA'!$E1412,"YES","NO")</f>
        <v>NO</v>
      </c>
      <c r="U1412" s="95" t="str">
        <f>IF(('RAW DATA'!$D1412-'RAW DATA'!$M1412)&lt;=5,"YES","NO")</f>
        <v>YES</v>
      </c>
    </row>
    <row r="1413" spans="1:21" x14ac:dyDescent="0.25">
      <c r="A1413" s="77">
        <v>1591</v>
      </c>
      <c r="B1413" s="74">
        <v>5612463316</v>
      </c>
      <c r="C1413" s="76">
        <v>45903</v>
      </c>
      <c r="D1413" s="76">
        <v>45897</v>
      </c>
      <c r="E1413" s="76">
        <v>45903</v>
      </c>
      <c r="F1413" s="74">
        <v>255070490</v>
      </c>
      <c r="G1413" s="82">
        <v>2841</v>
      </c>
      <c r="H1413" s="102" t="s">
        <v>14</v>
      </c>
      <c r="I1413" s="83">
        <v>7730452981</v>
      </c>
      <c r="J1413" s="84">
        <v>45918</v>
      </c>
      <c r="K1413" s="74" t="s">
        <v>15</v>
      </c>
      <c r="L1413" s="74" t="s">
        <v>235</v>
      </c>
      <c r="M1413" s="76">
        <v>45874.645833333336</v>
      </c>
      <c r="N1413" s="76">
        <v>45903.75</v>
      </c>
      <c r="O1413" s="73">
        <f t="shared" si="121"/>
        <v>8</v>
      </c>
      <c r="P1413" s="73">
        <f>MONTH('RAW DATA'!$J1413)</f>
        <v>9</v>
      </c>
      <c r="Q1413" s="73" t="str">
        <f t="shared" si="122"/>
        <v>ICB</v>
      </c>
      <c r="R1413" s="74" t="str">
        <f t="shared" si="123"/>
        <v>CHINA</v>
      </c>
      <c r="S1413" s="74" t="str">
        <f>IF(OR('RAW DATA'!$D1413="",'RAW DATA'!$C1413='RAW DATA'!$D1413),"NO",IF('RAW DATA'!$C1413&lt;'RAW DATA'!$D1413,"YES","NO"))</f>
        <v>NO</v>
      </c>
      <c r="T1413" s="75" t="str">
        <f>IF('RAW DATA'!$D1413='RAW DATA'!$E1413,"YES","NO")</f>
        <v>NO</v>
      </c>
      <c r="U1413" s="73" t="str">
        <f>IF(('RAW DATA'!$D1413-'RAW DATA'!$M1413)&lt;=5,"YES","NO")</f>
        <v>NO</v>
      </c>
    </row>
    <row r="1414" spans="1:21" x14ac:dyDescent="0.25">
      <c r="A1414" s="89">
        <v>1591</v>
      </c>
      <c r="B1414" s="90">
        <v>5612463317</v>
      </c>
      <c r="C1414" s="91">
        <v>45903</v>
      </c>
      <c r="D1414" s="91">
        <v>45897</v>
      </c>
      <c r="E1414" s="91">
        <v>45903</v>
      </c>
      <c r="F1414" s="90">
        <v>255070490</v>
      </c>
      <c r="G1414" s="92">
        <v>2841</v>
      </c>
      <c r="H1414" s="101" t="s">
        <v>14</v>
      </c>
      <c r="I1414" s="93">
        <v>7730452981</v>
      </c>
      <c r="J1414" s="94">
        <v>45918</v>
      </c>
      <c r="K1414" s="90" t="s">
        <v>15</v>
      </c>
      <c r="L1414" s="90" t="s">
        <v>235</v>
      </c>
      <c r="M1414" s="91">
        <v>45874.645833333336</v>
      </c>
      <c r="N1414" s="91">
        <v>45903.75</v>
      </c>
      <c r="O1414" s="95">
        <f t="shared" si="121"/>
        <v>8</v>
      </c>
      <c r="P1414" s="95">
        <f>MONTH('RAW DATA'!$J1414)</f>
        <v>9</v>
      </c>
      <c r="Q1414" s="95" t="str">
        <f t="shared" si="122"/>
        <v>ICB</v>
      </c>
      <c r="R1414" s="90" t="str">
        <f t="shared" si="123"/>
        <v>CHINA</v>
      </c>
      <c r="S1414" s="90" t="str">
        <f>IF(OR('RAW DATA'!$D1414="",'RAW DATA'!$C1414='RAW DATA'!$D1414),"NO",IF('RAW DATA'!$C1414&lt;'RAW DATA'!$D1414,"YES","NO"))</f>
        <v>NO</v>
      </c>
      <c r="T1414" s="96" t="str">
        <f>IF('RAW DATA'!$D1414='RAW DATA'!$E1414,"YES","NO")</f>
        <v>NO</v>
      </c>
      <c r="U1414" s="95" t="str">
        <f>IF(('RAW DATA'!$D1414-'RAW DATA'!$M1414)&lt;=5,"YES","NO")</f>
        <v>NO</v>
      </c>
    </row>
    <row r="1415" spans="1:21" x14ac:dyDescent="0.25">
      <c r="A1415" s="77">
        <v>515</v>
      </c>
      <c r="B1415" s="74">
        <v>5547850366</v>
      </c>
      <c r="C1415" s="76">
        <v>45882</v>
      </c>
      <c r="D1415" s="76">
        <v>45875</v>
      </c>
      <c r="E1415" s="76">
        <v>45882</v>
      </c>
      <c r="F1415" s="74">
        <v>255362676</v>
      </c>
      <c r="G1415" s="82">
        <v>4053</v>
      </c>
      <c r="H1415" s="102" t="s">
        <v>14</v>
      </c>
      <c r="I1415" s="83">
        <v>7730452981</v>
      </c>
      <c r="J1415" s="84">
        <v>45918</v>
      </c>
      <c r="K1415" s="74" t="s">
        <v>15</v>
      </c>
      <c r="L1415" s="74" t="s">
        <v>235</v>
      </c>
      <c r="M1415" s="76">
        <v>45872</v>
      </c>
      <c r="N1415" s="76">
        <v>45906</v>
      </c>
      <c r="O1415" s="73">
        <f t="shared" si="121"/>
        <v>8</v>
      </c>
      <c r="P1415" s="73">
        <f>MONTH('RAW DATA'!$J1415)</f>
        <v>9</v>
      </c>
      <c r="Q1415" s="73" t="str">
        <f t="shared" si="122"/>
        <v>ICB</v>
      </c>
      <c r="R1415" s="74" t="str">
        <f t="shared" si="123"/>
        <v>CHINA</v>
      </c>
      <c r="S1415" s="74" t="str">
        <f>IF(OR('RAW DATA'!$D1415="",'RAW DATA'!$C1415='RAW DATA'!$D1415),"NO",IF('RAW DATA'!$C1415&lt;'RAW DATA'!$D1415,"YES","NO"))</f>
        <v>NO</v>
      </c>
      <c r="T1415" s="75" t="str">
        <f>IF('RAW DATA'!$D1415='RAW DATA'!$E1415,"YES","NO")</f>
        <v>NO</v>
      </c>
      <c r="U1415" s="73" t="str">
        <f>IF(('RAW DATA'!$D1415-'RAW DATA'!$M1415)&lt;=5,"YES","NO")</f>
        <v>YES</v>
      </c>
    </row>
    <row r="1416" spans="1:21" x14ac:dyDescent="0.25">
      <c r="A1416" s="89">
        <v>515</v>
      </c>
      <c r="B1416" s="90">
        <v>5547850415</v>
      </c>
      <c r="C1416" s="91">
        <v>45882</v>
      </c>
      <c r="D1416" s="91">
        <v>45875</v>
      </c>
      <c r="E1416" s="91">
        <v>45882</v>
      </c>
      <c r="F1416" s="90">
        <v>255362676</v>
      </c>
      <c r="G1416" s="92">
        <v>11917</v>
      </c>
      <c r="H1416" s="101" t="s">
        <v>14</v>
      </c>
      <c r="I1416" s="93">
        <v>7730452981</v>
      </c>
      <c r="J1416" s="94">
        <v>45918</v>
      </c>
      <c r="K1416" s="90" t="s">
        <v>15</v>
      </c>
      <c r="L1416" s="90" t="s">
        <v>235</v>
      </c>
      <c r="M1416" s="91">
        <v>45872</v>
      </c>
      <c r="N1416" s="91">
        <v>45906</v>
      </c>
      <c r="O1416" s="95">
        <f t="shared" si="121"/>
        <v>8</v>
      </c>
      <c r="P1416" s="95">
        <f>MONTH('RAW DATA'!$J1416)</f>
        <v>9</v>
      </c>
      <c r="Q1416" s="95" t="str">
        <f t="shared" si="122"/>
        <v>ICB</v>
      </c>
      <c r="R1416" s="90" t="str">
        <f t="shared" si="123"/>
        <v>CHINA</v>
      </c>
      <c r="S1416" s="90" t="str">
        <f>IF(OR('RAW DATA'!$D1416="",'RAW DATA'!$C1416='RAW DATA'!$D1416),"NO",IF('RAW DATA'!$C1416&lt;'RAW DATA'!$D1416,"YES","NO"))</f>
        <v>NO</v>
      </c>
      <c r="T1416" s="96" t="str">
        <f>IF('RAW DATA'!$D1416='RAW DATA'!$E1416,"YES","NO")</f>
        <v>NO</v>
      </c>
      <c r="U1416" s="95" t="str">
        <f>IF(('RAW DATA'!$D1416-'RAW DATA'!$M1416)&lt;=5,"YES","NO")</f>
        <v>YES</v>
      </c>
    </row>
    <row r="1417" spans="1:21" x14ac:dyDescent="0.25">
      <c r="A1417" s="77">
        <v>1591</v>
      </c>
      <c r="B1417" s="74">
        <v>5612416841</v>
      </c>
      <c r="C1417" s="76">
        <v>45874</v>
      </c>
      <c r="D1417" s="76">
        <v>45869</v>
      </c>
      <c r="E1417" s="76">
        <v>45874</v>
      </c>
      <c r="F1417" s="74">
        <v>255330321</v>
      </c>
      <c r="G1417" s="82">
        <v>12017</v>
      </c>
      <c r="H1417" s="102" t="s">
        <v>14</v>
      </c>
      <c r="I1417" s="83">
        <v>7730452981</v>
      </c>
      <c r="J1417" s="84">
        <v>45918</v>
      </c>
      <c r="K1417" s="74" t="s">
        <v>15</v>
      </c>
      <c r="L1417" s="74" t="s">
        <v>235</v>
      </c>
      <c r="M1417" s="76">
        <v>45869</v>
      </c>
      <c r="N1417" s="76">
        <v>45906</v>
      </c>
      <c r="O1417" s="73">
        <f t="shared" si="121"/>
        <v>7</v>
      </c>
      <c r="P1417" s="73">
        <f>MONTH('RAW DATA'!$J1417)</f>
        <v>9</v>
      </c>
      <c r="Q1417" s="73" t="str">
        <f t="shared" si="122"/>
        <v>ICB</v>
      </c>
      <c r="R1417" s="74" t="str">
        <f t="shared" si="123"/>
        <v>CHINA</v>
      </c>
      <c r="S1417" s="74" t="str">
        <f>IF(OR('RAW DATA'!$D1417="",'RAW DATA'!$C1417='RAW DATA'!$D1417),"NO",IF('RAW DATA'!$C1417&lt;'RAW DATA'!$D1417,"YES","NO"))</f>
        <v>NO</v>
      </c>
      <c r="T1417" s="75" t="str">
        <f>IF('RAW DATA'!$D1417='RAW DATA'!$E1417,"YES","NO")</f>
        <v>NO</v>
      </c>
      <c r="U1417" s="73" t="str">
        <f>IF(('RAW DATA'!$D1417-'RAW DATA'!$M1417)&lt;=5,"YES","NO")</f>
        <v>YES</v>
      </c>
    </row>
    <row r="1418" spans="1:21" x14ac:dyDescent="0.25">
      <c r="A1418" s="89">
        <v>1591</v>
      </c>
      <c r="B1418" s="90">
        <v>5612416842</v>
      </c>
      <c r="C1418" s="91">
        <v>45874</v>
      </c>
      <c r="D1418" s="91">
        <v>45869</v>
      </c>
      <c r="E1418" s="91">
        <v>45874</v>
      </c>
      <c r="F1418" s="90">
        <v>255330321</v>
      </c>
      <c r="G1418" s="92">
        <v>6604</v>
      </c>
      <c r="H1418" s="101" t="s">
        <v>14</v>
      </c>
      <c r="I1418" s="93">
        <v>7730452981</v>
      </c>
      <c r="J1418" s="94">
        <v>45918</v>
      </c>
      <c r="K1418" s="90" t="s">
        <v>15</v>
      </c>
      <c r="L1418" s="90" t="s">
        <v>235</v>
      </c>
      <c r="M1418" s="91">
        <v>45869</v>
      </c>
      <c r="N1418" s="91">
        <v>45906</v>
      </c>
      <c r="O1418" s="95">
        <f t="shared" si="121"/>
        <v>7</v>
      </c>
      <c r="P1418" s="95">
        <f>MONTH('RAW DATA'!$J1418)</f>
        <v>9</v>
      </c>
      <c r="Q1418" s="95" t="str">
        <f t="shared" si="122"/>
        <v>ICB</v>
      </c>
      <c r="R1418" s="90" t="str">
        <f t="shared" si="123"/>
        <v>CHINA</v>
      </c>
      <c r="S1418" s="90" t="str">
        <f>IF(OR('RAW DATA'!$D1418="",'RAW DATA'!$C1418='RAW DATA'!$D1418),"NO",IF('RAW DATA'!$C1418&lt;'RAW DATA'!$D1418,"YES","NO"))</f>
        <v>NO</v>
      </c>
      <c r="T1418" s="96" t="str">
        <f>IF('RAW DATA'!$D1418='RAW DATA'!$E1418,"YES","NO")</f>
        <v>NO</v>
      </c>
      <c r="U1418" s="95" t="str">
        <f>IF(('RAW DATA'!$D1418-'RAW DATA'!$M1418)&lt;=5,"YES","NO")</f>
        <v>YES</v>
      </c>
    </row>
    <row r="1419" spans="1:21" x14ac:dyDescent="0.25">
      <c r="A1419" s="77">
        <v>1591</v>
      </c>
      <c r="B1419" s="74">
        <v>5612416843</v>
      </c>
      <c r="C1419" s="76">
        <v>45874</v>
      </c>
      <c r="D1419" s="76">
        <v>45869</v>
      </c>
      <c r="E1419" s="76">
        <v>45874</v>
      </c>
      <c r="F1419" s="74">
        <v>255330321</v>
      </c>
      <c r="G1419" s="82">
        <v>34798</v>
      </c>
      <c r="H1419" s="102" t="s">
        <v>14</v>
      </c>
      <c r="I1419" s="83">
        <v>7730452981</v>
      </c>
      <c r="J1419" s="84">
        <v>45918</v>
      </c>
      <c r="K1419" s="74" t="s">
        <v>15</v>
      </c>
      <c r="L1419" s="74" t="s">
        <v>235</v>
      </c>
      <c r="M1419" s="76">
        <v>45869</v>
      </c>
      <c r="N1419" s="76">
        <v>45906</v>
      </c>
      <c r="O1419" s="73">
        <f t="shared" si="121"/>
        <v>7</v>
      </c>
      <c r="P1419" s="73">
        <f>MONTH('RAW DATA'!$J1419)</f>
        <v>9</v>
      </c>
      <c r="Q1419" s="73" t="str">
        <f t="shared" si="122"/>
        <v>ICB</v>
      </c>
      <c r="R1419" s="74" t="str">
        <f t="shared" si="123"/>
        <v>CHINA</v>
      </c>
      <c r="S1419" s="74" t="str">
        <f>IF(OR('RAW DATA'!$D1419="",'RAW DATA'!$C1419='RAW DATA'!$D1419),"NO",IF('RAW DATA'!$C1419&lt;'RAW DATA'!$D1419,"YES","NO"))</f>
        <v>NO</v>
      </c>
      <c r="T1419" s="75" t="str">
        <f>IF('RAW DATA'!$D1419='RAW DATA'!$E1419,"YES","NO")</f>
        <v>NO</v>
      </c>
      <c r="U1419" s="73" t="str">
        <f>IF(('RAW DATA'!$D1419-'RAW DATA'!$M1419)&lt;=5,"YES","NO")</f>
        <v>YES</v>
      </c>
    </row>
    <row r="1420" spans="1:21" x14ac:dyDescent="0.25">
      <c r="A1420" s="89">
        <v>1571</v>
      </c>
      <c r="B1420" s="90">
        <v>5784120762</v>
      </c>
      <c r="C1420" s="91">
        <v>45874</v>
      </c>
      <c r="D1420" s="91">
        <v>45868</v>
      </c>
      <c r="E1420" s="91">
        <v>45874</v>
      </c>
      <c r="F1420" s="90">
        <v>257163281</v>
      </c>
      <c r="G1420" s="92">
        <v>4598</v>
      </c>
      <c r="H1420" s="101" t="s">
        <v>14</v>
      </c>
      <c r="I1420" s="93">
        <v>7730452981</v>
      </c>
      <c r="J1420" s="94">
        <v>45918</v>
      </c>
      <c r="K1420" s="90" t="s">
        <v>15</v>
      </c>
      <c r="L1420" s="90" t="s">
        <v>235</v>
      </c>
      <c r="M1420" s="91">
        <v>45868</v>
      </c>
      <c r="N1420" s="91">
        <v>45906</v>
      </c>
      <c r="O1420" s="95">
        <f t="shared" si="121"/>
        <v>7</v>
      </c>
      <c r="P1420" s="95">
        <f>MONTH('RAW DATA'!$J1420)</f>
        <v>9</v>
      </c>
      <c r="Q1420" s="95" t="str">
        <f t="shared" si="122"/>
        <v>ICB</v>
      </c>
      <c r="R1420" s="90" t="str">
        <f t="shared" si="123"/>
        <v>CHINA</v>
      </c>
      <c r="S1420" s="90" t="str">
        <f>IF(OR('RAW DATA'!$D1420="",'RAW DATA'!$C1420='RAW DATA'!$D1420),"NO",IF('RAW DATA'!$C1420&lt;'RAW DATA'!$D1420,"YES","NO"))</f>
        <v>NO</v>
      </c>
      <c r="T1420" s="96" t="str">
        <f>IF('RAW DATA'!$D1420='RAW DATA'!$E1420,"YES","NO")</f>
        <v>NO</v>
      </c>
      <c r="U1420" s="95" t="str">
        <f>IF(('RAW DATA'!$D1420-'RAW DATA'!$M1420)&lt;=5,"YES","NO")</f>
        <v>YES</v>
      </c>
    </row>
    <row r="1421" spans="1:21" x14ac:dyDescent="0.25">
      <c r="A1421" s="77">
        <v>1571</v>
      </c>
      <c r="B1421" s="74">
        <v>5784120763</v>
      </c>
      <c r="C1421" s="76">
        <v>45874</v>
      </c>
      <c r="D1421" s="76">
        <v>45868</v>
      </c>
      <c r="E1421" s="76">
        <v>45874</v>
      </c>
      <c r="F1421" s="74">
        <v>257163281</v>
      </c>
      <c r="G1421" s="82">
        <v>17189</v>
      </c>
      <c r="H1421" s="102" t="s">
        <v>14</v>
      </c>
      <c r="I1421" s="83">
        <v>7730452981</v>
      </c>
      <c r="J1421" s="84">
        <v>45918</v>
      </c>
      <c r="K1421" s="74" t="s">
        <v>15</v>
      </c>
      <c r="L1421" s="74" t="s">
        <v>235</v>
      </c>
      <c r="M1421" s="76">
        <v>45868</v>
      </c>
      <c r="N1421" s="76">
        <v>45906</v>
      </c>
      <c r="O1421" s="73">
        <f t="shared" si="121"/>
        <v>7</v>
      </c>
      <c r="P1421" s="73">
        <f>MONTH('RAW DATA'!$J1421)</f>
        <v>9</v>
      </c>
      <c r="Q1421" s="73" t="str">
        <f t="shared" si="122"/>
        <v>ICB</v>
      </c>
      <c r="R1421" s="74" t="str">
        <f t="shared" si="123"/>
        <v>CHINA</v>
      </c>
      <c r="S1421" s="74" t="str">
        <f>IF(OR('RAW DATA'!$D1421="",'RAW DATA'!$C1421='RAW DATA'!$D1421),"NO",IF('RAW DATA'!$C1421&lt;'RAW DATA'!$D1421,"YES","NO"))</f>
        <v>NO</v>
      </c>
      <c r="T1421" s="75" t="str">
        <f>IF('RAW DATA'!$D1421='RAW DATA'!$E1421,"YES","NO")</f>
        <v>NO</v>
      </c>
      <c r="U1421" s="73" t="str">
        <f>IF(('RAW DATA'!$D1421-'RAW DATA'!$M1421)&lt;=5,"YES","NO")</f>
        <v>YES</v>
      </c>
    </row>
    <row r="1422" spans="1:21" x14ac:dyDescent="0.25">
      <c r="A1422" s="89">
        <v>1571</v>
      </c>
      <c r="B1422" s="90">
        <v>5784120764</v>
      </c>
      <c r="C1422" s="91">
        <v>45874</v>
      </c>
      <c r="D1422" s="91">
        <v>45868</v>
      </c>
      <c r="E1422" s="91">
        <v>45874</v>
      </c>
      <c r="F1422" s="90">
        <v>257163281</v>
      </c>
      <c r="G1422" s="92">
        <v>17189</v>
      </c>
      <c r="H1422" s="101" t="s">
        <v>14</v>
      </c>
      <c r="I1422" s="93">
        <v>7730452981</v>
      </c>
      <c r="J1422" s="94">
        <v>45918</v>
      </c>
      <c r="K1422" s="90" t="s">
        <v>15</v>
      </c>
      <c r="L1422" s="90" t="s">
        <v>235</v>
      </c>
      <c r="M1422" s="91">
        <v>45868</v>
      </c>
      <c r="N1422" s="91">
        <v>45906</v>
      </c>
      <c r="O1422" s="95">
        <f t="shared" si="121"/>
        <v>7</v>
      </c>
      <c r="P1422" s="95">
        <f>MONTH('RAW DATA'!$J1422)</f>
        <v>9</v>
      </c>
      <c r="Q1422" s="95" t="str">
        <f t="shared" si="122"/>
        <v>ICB</v>
      </c>
      <c r="R1422" s="90" t="str">
        <f t="shared" si="123"/>
        <v>CHINA</v>
      </c>
      <c r="S1422" s="90" t="str">
        <f>IF(OR('RAW DATA'!$D1422="",'RAW DATA'!$C1422='RAW DATA'!$D1422),"NO",IF('RAW DATA'!$C1422&lt;'RAW DATA'!$D1422,"YES","NO"))</f>
        <v>NO</v>
      </c>
      <c r="T1422" s="96" t="str">
        <f>IF('RAW DATA'!$D1422='RAW DATA'!$E1422,"YES","NO")</f>
        <v>NO</v>
      </c>
      <c r="U1422" s="95" t="str">
        <f>IF(('RAW DATA'!$D1422-'RAW DATA'!$M1422)&lt;=5,"YES","NO")</f>
        <v>YES</v>
      </c>
    </row>
    <row r="1423" spans="1:21" x14ac:dyDescent="0.25">
      <c r="A1423" s="77">
        <v>71</v>
      </c>
      <c r="B1423" s="74">
        <v>5283130470</v>
      </c>
      <c r="C1423" s="76">
        <v>45874</v>
      </c>
      <c r="D1423" s="76">
        <v>45871</v>
      </c>
      <c r="E1423" s="76">
        <v>45874</v>
      </c>
      <c r="F1423" s="74">
        <v>255216328</v>
      </c>
      <c r="G1423" s="82">
        <v>866</v>
      </c>
      <c r="H1423" s="102" t="s">
        <v>14</v>
      </c>
      <c r="I1423" s="83">
        <v>7730452981</v>
      </c>
      <c r="J1423" s="84">
        <v>45918</v>
      </c>
      <c r="K1423" s="74" t="s">
        <v>15</v>
      </c>
      <c r="L1423" s="74" t="s">
        <v>235</v>
      </c>
      <c r="M1423" s="76">
        <v>45869.125</v>
      </c>
      <c r="N1423" s="76">
        <v>45906.875</v>
      </c>
      <c r="O1423" s="73">
        <f t="shared" si="121"/>
        <v>8</v>
      </c>
      <c r="P1423" s="73">
        <f>MONTH('RAW DATA'!$J1423)</f>
        <v>9</v>
      </c>
      <c r="Q1423" s="73" t="str">
        <f t="shared" si="122"/>
        <v>ICB</v>
      </c>
      <c r="R1423" s="74" t="str">
        <f t="shared" si="123"/>
        <v>CHINA</v>
      </c>
      <c r="S1423" s="74" t="str">
        <f>IF(OR('RAW DATA'!$D1423="",'RAW DATA'!$C1423='RAW DATA'!$D1423),"NO",IF('RAW DATA'!$C1423&lt;'RAW DATA'!$D1423,"YES","NO"))</f>
        <v>NO</v>
      </c>
      <c r="T1423" s="75" t="str">
        <f>IF('RAW DATA'!$D1423='RAW DATA'!$E1423,"YES","NO")</f>
        <v>NO</v>
      </c>
      <c r="U1423" s="73" t="str">
        <f>IF(('RAW DATA'!$D1423-'RAW DATA'!$M1423)&lt;=5,"YES","NO")</f>
        <v>YES</v>
      </c>
    </row>
    <row r="1424" spans="1:21" x14ac:dyDescent="0.25">
      <c r="A1424" s="89">
        <v>71</v>
      </c>
      <c r="B1424" s="90">
        <v>5283130471</v>
      </c>
      <c r="C1424" s="91">
        <v>45874</v>
      </c>
      <c r="D1424" s="91">
        <v>45871</v>
      </c>
      <c r="E1424" s="91">
        <v>45874</v>
      </c>
      <c r="F1424" s="90">
        <v>255216328</v>
      </c>
      <c r="G1424" s="92">
        <v>6188</v>
      </c>
      <c r="H1424" s="101" t="s">
        <v>14</v>
      </c>
      <c r="I1424" s="93">
        <v>7730452981</v>
      </c>
      <c r="J1424" s="94">
        <v>45918</v>
      </c>
      <c r="K1424" s="90" t="s">
        <v>15</v>
      </c>
      <c r="L1424" s="90" t="s">
        <v>235</v>
      </c>
      <c r="M1424" s="91">
        <v>45869.125</v>
      </c>
      <c r="N1424" s="91">
        <v>45906.875</v>
      </c>
      <c r="O1424" s="95">
        <f t="shared" si="121"/>
        <v>8</v>
      </c>
      <c r="P1424" s="95">
        <f>MONTH('RAW DATA'!$J1424)</f>
        <v>9</v>
      </c>
      <c r="Q1424" s="95" t="str">
        <f t="shared" si="122"/>
        <v>ICB</v>
      </c>
      <c r="R1424" s="90" t="str">
        <f t="shared" si="123"/>
        <v>CHINA</v>
      </c>
      <c r="S1424" s="90" t="str">
        <f>IF(OR('RAW DATA'!$D1424="",'RAW DATA'!$C1424='RAW DATA'!$D1424),"NO",IF('RAW DATA'!$C1424&lt;'RAW DATA'!$D1424,"YES","NO"))</f>
        <v>NO</v>
      </c>
      <c r="T1424" s="96" t="str">
        <f>IF('RAW DATA'!$D1424='RAW DATA'!$E1424,"YES","NO")</f>
        <v>NO</v>
      </c>
      <c r="U1424" s="95" t="str">
        <f>IF(('RAW DATA'!$D1424-'RAW DATA'!$M1424)&lt;=5,"YES","NO")</f>
        <v>YES</v>
      </c>
    </row>
    <row r="1425" spans="1:21" x14ac:dyDescent="0.25">
      <c r="A1425" s="77">
        <v>71</v>
      </c>
      <c r="B1425" s="74">
        <v>5283130472</v>
      </c>
      <c r="C1425" s="76">
        <v>45874</v>
      </c>
      <c r="D1425" s="76">
        <v>45871</v>
      </c>
      <c r="E1425" s="76">
        <v>45874</v>
      </c>
      <c r="F1425" s="74">
        <v>255216328</v>
      </c>
      <c r="G1425" s="82">
        <v>868</v>
      </c>
      <c r="H1425" s="102" t="s">
        <v>14</v>
      </c>
      <c r="I1425" s="83">
        <v>7730452981</v>
      </c>
      <c r="J1425" s="84">
        <v>45918</v>
      </c>
      <c r="K1425" s="74" t="s">
        <v>15</v>
      </c>
      <c r="L1425" s="74" t="s">
        <v>235</v>
      </c>
      <c r="M1425" s="76">
        <v>45869.125</v>
      </c>
      <c r="N1425" s="76">
        <v>45906.875</v>
      </c>
      <c r="O1425" s="73">
        <f t="shared" si="121"/>
        <v>8</v>
      </c>
      <c r="P1425" s="73">
        <f>MONTH('RAW DATA'!$J1425)</f>
        <v>9</v>
      </c>
      <c r="Q1425" s="73" t="str">
        <f t="shared" si="122"/>
        <v>ICB</v>
      </c>
      <c r="R1425" s="74" t="str">
        <f t="shared" si="123"/>
        <v>CHINA</v>
      </c>
      <c r="S1425" s="74" t="str">
        <f>IF(OR('RAW DATA'!$D1425="",'RAW DATA'!$C1425='RAW DATA'!$D1425),"NO",IF('RAW DATA'!$C1425&lt;'RAW DATA'!$D1425,"YES","NO"))</f>
        <v>NO</v>
      </c>
      <c r="T1425" s="75" t="str">
        <f>IF('RAW DATA'!$D1425='RAW DATA'!$E1425,"YES","NO")</f>
        <v>NO</v>
      </c>
      <c r="U1425" s="73" t="str">
        <f>IF(('RAW DATA'!$D1425-'RAW DATA'!$M1425)&lt;=5,"YES","NO")</f>
        <v>YES</v>
      </c>
    </row>
    <row r="1426" spans="1:21" x14ac:dyDescent="0.25">
      <c r="A1426" s="89">
        <v>71</v>
      </c>
      <c r="B1426" s="90">
        <v>5283130474</v>
      </c>
      <c r="C1426" s="91">
        <v>45874</v>
      </c>
      <c r="D1426" s="91">
        <v>45871</v>
      </c>
      <c r="E1426" s="91">
        <v>45874</v>
      </c>
      <c r="F1426" s="90">
        <v>255216328</v>
      </c>
      <c r="G1426" s="92">
        <v>3026</v>
      </c>
      <c r="H1426" s="101" t="s">
        <v>14</v>
      </c>
      <c r="I1426" s="93">
        <v>7730452981</v>
      </c>
      <c r="J1426" s="94">
        <v>45918</v>
      </c>
      <c r="K1426" s="90" t="s">
        <v>15</v>
      </c>
      <c r="L1426" s="90" t="s">
        <v>235</v>
      </c>
      <c r="M1426" s="91">
        <v>45869.125</v>
      </c>
      <c r="N1426" s="91">
        <v>45906.875</v>
      </c>
      <c r="O1426" s="95">
        <f t="shared" si="121"/>
        <v>8</v>
      </c>
      <c r="P1426" s="95">
        <f>MONTH('RAW DATA'!$J1426)</f>
        <v>9</v>
      </c>
      <c r="Q1426" s="95" t="str">
        <f t="shared" si="122"/>
        <v>ICB</v>
      </c>
      <c r="R1426" s="90" t="str">
        <f t="shared" si="123"/>
        <v>CHINA</v>
      </c>
      <c r="S1426" s="90" t="str">
        <f>IF(OR('RAW DATA'!$D1426="",'RAW DATA'!$C1426='RAW DATA'!$D1426),"NO",IF('RAW DATA'!$C1426&lt;'RAW DATA'!$D1426,"YES","NO"))</f>
        <v>NO</v>
      </c>
      <c r="T1426" s="96" t="str">
        <f>IF('RAW DATA'!$D1426='RAW DATA'!$E1426,"YES","NO")</f>
        <v>NO</v>
      </c>
      <c r="U1426" s="95" t="str">
        <f>IF(('RAW DATA'!$D1426-'RAW DATA'!$M1426)&lt;=5,"YES","NO")</f>
        <v>YES</v>
      </c>
    </row>
    <row r="1427" spans="1:21" x14ac:dyDescent="0.25">
      <c r="A1427" s="77">
        <v>71</v>
      </c>
      <c r="B1427" s="74">
        <v>5283130654</v>
      </c>
      <c r="C1427" s="76">
        <v>45874</v>
      </c>
      <c r="D1427" s="76">
        <v>45871</v>
      </c>
      <c r="E1427" s="76">
        <v>45874</v>
      </c>
      <c r="F1427" s="74">
        <v>255216328</v>
      </c>
      <c r="G1427" s="82">
        <v>7838</v>
      </c>
      <c r="H1427" s="102" t="s">
        <v>14</v>
      </c>
      <c r="I1427" s="83">
        <v>7730452981</v>
      </c>
      <c r="J1427" s="84">
        <v>45918</v>
      </c>
      <c r="K1427" s="74" t="s">
        <v>15</v>
      </c>
      <c r="L1427" s="74" t="s">
        <v>235</v>
      </c>
      <c r="M1427" s="76">
        <v>45869.125</v>
      </c>
      <c r="N1427" s="76">
        <v>45906.875</v>
      </c>
      <c r="O1427" s="73">
        <f t="shared" si="121"/>
        <v>8</v>
      </c>
      <c r="P1427" s="73">
        <f>MONTH('RAW DATA'!$J1427)</f>
        <v>9</v>
      </c>
      <c r="Q1427" s="73" t="str">
        <f t="shared" si="122"/>
        <v>ICB</v>
      </c>
      <c r="R1427" s="74" t="str">
        <f t="shared" si="123"/>
        <v>CHINA</v>
      </c>
      <c r="S1427" s="74" t="str">
        <f>IF(OR('RAW DATA'!$D1427="",'RAW DATA'!$C1427='RAW DATA'!$D1427),"NO",IF('RAW DATA'!$C1427&lt;'RAW DATA'!$D1427,"YES","NO"))</f>
        <v>NO</v>
      </c>
      <c r="T1427" s="75" t="str">
        <f>IF('RAW DATA'!$D1427='RAW DATA'!$E1427,"YES","NO")</f>
        <v>NO</v>
      </c>
      <c r="U1427" s="73" t="str">
        <f>IF(('RAW DATA'!$D1427-'RAW DATA'!$M1427)&lt;=5,"YES","NO")</f>
        <v>YES</v>
      </c>
    </row>
    <row r="1428" spans="1:21" x14ac:dyDescent="0.25">
      <c r="A1428" s="89">
        <v>71</v>
      </c>
      <c r="B1428" s="90">
        <v>5283130657</v>
      </c>
      <c r="C1428" s="91">
        <v>45874</v>
      </c>
      <c r="D1428" s="91">
        <v>45871</v>
      </c>
      <c r="E1428" s="91">
        <v>45874</v>
      </c>
      <c r="F1428" s="90">
        <v>255216328</v>
      </c>
      <c r="G1428" s="92">
        <v>83854</v>
      </c>
      <c r="H1428" s="101" t="s">
        <v>14</v>
      </c>
      <c r="I1428" s="93">
        <v>7730452981</v>
      </c>
      <c r="J1428" s="94">
        <v>45918</v>
      </c>
      <c r="K1428" s="90" t="s">
        <v>15</v>
      </c>
      <c r="L1428" s="90" t="s">
        <v>235</v>
      </c>
      <c r="M1428" s="91">
        <v>45869.125</v>
      </c>
      <c r="N1428" s="91">
        <v>45906.875</v>
      </c>
      <c r="O1428" s="95">
        <f t="shared" si="121"/>
        <v>8</v>
      </c>
      <c r="P1428" s="95">
        <f>MONTH('RAW DATA'!$J1428)</f>
        <v>9</v>
      </c>
      <c r="Q1428" s="95" t="str">
        <f t="shared" si="122"/>
        <v>ICB</v>
      </c>
      <c r="R1428" s="90" t="str">
        <f t="shared" si="123"/>
        <v>CHINA</v>
      </c>
      <c r="S1428" s="90" t="str">
        <f>IF(OR('RAW DATA'!$D1428="",'RAW DATA'!$C1428='RAW DATA'!$D1428),"NO",IF('RAW DATA'!$C1428&lt;'RAW DATA'!$D1428,"YES","NO"))</f>
        <v>NO</v>
      </c>
      <c r="T1428" s="96" t="str">
        <f>IF('RAW DATA'!$D1428='RAW DATA'!$E1428,"YES","NO")</f>
        <v>NO</v>
      </c>
      <c r="U1428" s="95" t="str">
        <f>IF(('RAW DATA'!$D1428-'RAW DATA'!$M1428)&lt;=5,"YES","NO")</f>
        <v>YES</v>
      </c>
    </row>
    <row r="1429" spans="1:21" x14ac:dyDescent="0.25">
      <c r="A1429" s="77">
        <v>71</v>
      </c>
      <c r="B1429" s="74">
        <v>5283130659</v>
      </c>
      <c r="C1429" s="76">
        <v>45874</v>
      </c>
      <c r="D1429" s="76">
        <v>45871</v>
      </c>
      <c r="E1429" s="76">
        <v>45874</v>
      </c>
      <c r="F1429" s="74">
        <v>255216328</v>
      </c>
      <c r="G1429" s="82">
        <v>1075</v>
      </c>
      <c r="H1429" s="102" t="s">
        <v>14</v>
      </c>
      <c r="I1429" s="83">
        <v>7730452981</v>
      </c>
      <c r="J1429" s="84">
        <v>45918</v>
      </c>
      <c r="K1429" s="74" t="s">
        <v>15</v>
      </c>
      <c r="L1429" s="74" t="s">
        <v>235</v>
      </c>
      <c r="M1429" s="76">
        <v>45869.125</v>
      </c>
      <c r="N1429" s="76">
        <v>45906.875</v>
      </c>
      <c r="O1429" s="73">
        <f t="shared" si="121"/>
        <v>8</v>
      </c>
      <c r="P1429" s="73">
        <f>MONTH('RAW DATA'!$J1429)</f>
        <v>9</v>
      </c>
      <c r="Q1429" s="73" t="str">
        <f t="shared" si="122"/>
        <v>ICB</v>
      </c>
      <c r="R1429" s="74" t="str">
        <f t="shared" si="123"/>
        <v>CHINA</v>
      </c>
      <c r="S1429" s="74" t="str">
        <f>IF(OR('RAW DATA'!$D1429="",'RAW DATA'!$C1429='RAW DATA'!$D1429),"NO",IF('RAW DATA'!$C1429&lt;'RAW DATA'!$D1429,"YES","NO"))</f>
        <v>NO</v>
      </c>
      <c r="T1429" s="75" t="str">
        <f>IF('RAW DATA'!$D1429='RAW DATA'!$E1429,"YES","NO")</f>
        <v>NO</v>
      </c>
      <c r="U1429" s="73" t="str">
        <f>IF(('RAW DATA'!$D1429-'RAW DATA'!$M1429)&lt;=5,"YES","NO")</f>
        <v>YES</v>
      </c>
    </row>
    <row r="1430" spans="1:21" x14ac:dyDescent="0.25">
      <c r="A1430" s="89">
        <v>71</v>
      </c>
      <c r="B1430" s="90">
        <v>5283130660</v>
      </c>
      <c r="C1430" s="91">
        <v>45874</v>
      </c>
      <c r="D1430" s="91">
        <v>45871</v>
      </c>
      <c r="E1430" s="91">
        <v>45874</v>
      </c>
      <c r="F1430" s="90">
        <v>255216328</v>
      </c>
      <c r="G1430" s="92">
        <v>10502</v>
      </c>
      <c r="H1430" s="101" t="s">
        <v>14</v>
      </c>
      <c r="I1430" s="93">
        <v>7730452981</v>
      </c>
      <c r="J1430" s="94">
        <v>45918</v>
      </c>
      <c r="K1430" s="90" t="s">
        <v>15</v>
      </c>
      <c r="L1430" s="90" t="s">
        <v>235</v>
      </c>
      <c r="M1430" s="91">
        <v>45869.125</v>
      </c>
      <c r="N1430" s="91">
        <v>45906.875</v>
      </c>
      <c r="O1430" s="95">
        <f t="shared" ref="O1430:O1472" si="124">IF(D1430="", "", IF(YEAR(D1430)=2024, "", MONTH(D1430)))</f>
        <v>8</v>
      </c>
      <c r="P1430" s="95">
        <f>MONTH('RAW DATA'!$J1430)</f>
        <v>9</v>
      </c>
      <c r="Q1430" s="95" t="str">
        <f t="shared" ref="Q1430:Q1472" si="125">IF(OR(A1430=71,A1430=1595,A1430=1588,A1430=1594,A1430=3547,A1430=1571,A1430=1538,A1430=1570,A1430=1569,A1430=1590,A1430=1591,A1430=1589,A1430=515,A1430=1572,A1430=3546,A1430=1592,A1430=3548,A1430=122,A1430=10171,A1430=40,A1430=35,A1430=95,A1430=381,A1430=136,A1430=375),"ICB","Vendor")</f>
        <v>ICB</v>
      </c>
      <c r="R1430" s="90" t="str">
        <f t="shared" ref="R1430:R1472" si="126">IF(OR(A1430=71,A1430=515,A1430=1592,A1430=1589,A1430=1591,A1430=1571,A1430=1572),"CHINA",IF(A1430=35,"POLAND",
IF(A1430=10171,"VIETNAM",
IF(A1430=381,"TURKEY",
IF(A1430=375,"CAMBODIA",
IF(A1430=40,"AUSTRALIA",""))))))</f>
        <v>CHINA</v>
      </c>
      <c r="S1430" s="90" t="str">
        <f>IF(OR('RAW DATA'!$D1430="",'RAW DATA'!$C1430='RAW DATA'!$D1430),"NO",IF('RAW DATA'!$C1430&lt;'RAW DATA'!$D1430,"YES","NO"))</f>
        <v>NO</v>
      </c>
      <c r="T1430" s="96" t="str">
        <f>IF('RAW DATA'!$D1430='RAW DATA'!$E1430,"YES","NO")</f>
        <v>NO</v>
      </c>
      <c r="U1430" s="95" t="str">
        <f>IF(('RAW DATA'!$D1430-'RAW DATA'!$M1430)&lt;=5,"YES","NO")</f>
        <v>YES</v>
      </c>
    </row>
    <row r="1431" spans="1:21" x14ac:dyDescent="0.25">
      <c r="A1431" s="77">
        <v>71</v>
      </c>
      <c r="B1431" s="74">
        <v>5283130661</v>
      </c>
      <c r="C1431" s="76">
        <v>45874</v>
      </c>
      <c r="D1431" s="76">
        <v>45871</v>
      </c>
      <c r="E1431" s="76">
        <v>45874</v>
      </c>
      <c r="F1431" s="74">
        <v>255216328</v>
      </c>
      <c r="G1431" s="82">
        <v>6485</v>
      </c>
      <c r="H1431" s="102" t="s">
        <v>14</v>
      </c>
      <c r="I1431" s="83">
        <v>7730452981</v>
      </c>
      <c r="J1431" s="84">
        <v>45918</v>
      </c>
      <c r="K1431" s="74" t="s">
        <v>15</v>
      </c>
      <c r="L1431" s="74" t="s">
        <v>235</v>
      </c>
      <c r="M1431" s="76">
        <v>45869.125</v>
      </c>
      <c r="N1431" s="76">
        <v>45906.875</v>
      </c>
      <c r="O1431" s="73">
        <f t="shared" si="124"/>
        <v>8</v>
      </c>
      <c r="P1431" s="73">
        <f>MONTH('RAW DATA'!$J1431)</f>
        <v>9</v>
      </c>
      <c r="Q1431" s="73" t="str">
        <f t="shared" si="125"/>
        <v>ICB</v>
      </c>
      <c r="R1431" s="74" t="str">
        <f t="shared" si="126"/>
        <v>CHINA</v>
      </c>
      <c r="S1431" s="74" t="str">
        <f>IF(OR('RAW DATA'!$D1431="",'RAW DATA'!$C1431='RAW DATA'!$D1431),"NO",IF('RAW DATA'!$C1431&lt;'RAW DATA'!$D1431,"YES","NO"))</f>
        <v>NO</v>
      </c>
      <c r="T1431" s="75" t="str">
        <f>IF('RAW DATA'!$D1431='RAW DATA'!$E1431,"YES","NO")</f>
        <v>NO</v>
      </c>
      <c r="U1431" s="73" t="str">
        <f>IF(('RAW DATA'!$D1431-'RAW DATA'!$M1431)&lt;=5,"YES","NO")</f>
        <v>YES</v>
      </c>
    </row>
    <row r="1432" spans="1:21" x14ac:dyDescent="0.25">
      <c r="A1432" s="89">
        <v>71</v>
      </c>
      <c r="B1432" s="90">
        <v>5283130663</v>
      </c>
      <c r="C1432" s="91">
        <v>45874</v>
      </c>
      <c r="D1432" s="91">
        <v>45871</v>
      </c>
      <c r="E1432" s="91">
        <v>45874</v>
      </c>
      <c r="F1432" s="90">
        <v>255216328</v>
      </c>
      <c r="G1432" s="92">
        <v>54963</v>
      </c>
      <c r="H1432" s="101" t="s">
        <v>14</v>
      </c>
      <c r="I1432" s="93">
        <v>7730452981</v>
      </c>
      <c r="J1432" s="94">
        <v>45918</v>
      </c>
      <c r="K1432" s="90" t="s">
        <v>15</v>
      </c>
      <c r="L1432" s="90" t="s">
        <v>235</v>
      </c>
      <c r="M1432" s="91">
        <v>45869.125</v>
      </c>
      <c r="N1432" s="91">
        <v>45906.875</v>
      </c>
      <c r="O1432" s="95">
        <f t="shared" si="124"/>
        <v>8</v>
      </c>
      <c r="P1432" s="95">
        <f>MONTH('RAW DATA'!$J1432)</f>
        <v>9</v>
      </c>
      <c r="Q1432" s="95" t="str">
        <f t="shared" si="125"/>
        <v>ICB</v>
      </c>
      <c r="R1432" s="90" t="str">
        <f t="shared" si="126"/>
        <v>CHINA</v>
      </c>
      <c r="S1432" s="90" t="str">
        <f>IF(OR('RAW DATA'!$D1432="",'RAW DATA'!$C1432='RAW DATA'!$D1432),"NO",IF('RAW DATA'!$C1432&lt;'RAW DATA'!$D1432,"YES","NO"))</f>
        <v>NO</v>
      </c>
      <c r="T1432" s="96" t="str">
        <f>IF('RAW DATA'!$D1432='RAW DATA'!$E1432,"YES","NO")</f>
        <v>NO</v>
      </c>
      <c r="U1432" s="95" t="str">
        <f>IF(('RAW DATA'!$D1432-'RAW DATA'!$M1432)&lt;=5,"YES","NO")</f>
        <v>YES</v>
      </c>
    </row>
    <row r="1433" spans="1:21" x14ac:dyDescent="0.25">
      <c r="A1433" s="77">
        <v>71</v>
      </c>
      <c r="B1433" s="74">
        <v>5283130721</v>
      </c>
      <c r="C1433" s="76">
        <v>45874</v>
      </c>
      <c r="D1433" s="76">
        <v>45872</v>
      </c>
      <c r="E1433" s="76">
        <v>45874</v>
      </c>
      <c r="F1433" s="74">
        <v>255216328</v>
      </c>
      <c r="G1433" s="82">
        <v>6147</v>
      </c>
      <c r="H1433" s="102" t="s">
        <v>14</v>
      </c>
      <c r="I1433" s="83">
        <v>7730452981</v>
      </c>
      <c r="J1433" s="84">
        <v>45918</v>
      </c>
      <c r="K1433" s="74" t="s">
        <v>15</v>
      </c>
      <c r="L1433" s="74" t="s">
        <v>235</v>
      </c>
      <c r="M1433" s="76">
        <v>45869.125</v>
      </c>
      <c r="N1433" s="76">
        <v>45906.875</v>
      </c>
      <c r="O1433" s="73">
        <f t="shared" si="124"/>
        <v>8</v>
      </c>
      <c r="P1433" s="73">
        <f>MONTH('RAW DATA'!$J1433)</f>
        <v>9</v>
      </c>
      <c r="Q1433" s="73" t="str">
        <f t="shared" si="125"/>
        <v>ICB</v>
      </c>
      <c r="R1433" s="74" t="str">
        <f t="shared" si="126"/>
        <v>CHINA</v>
      </c>
      <c r="S1433" s="74" t="str">
        <f>IF(OR('RAW DATA'!$D1433="",'RAW DATA'!$C1433='RAW DATA'!$D1433),"NO",IF('RAW DATA'!$C1433&lt;'RAW DATA'!$D1433,"YES","NO"))</f>
        <v>NO</v>
      </c>
      <c r="T1433" s="75" t="str">
        <f>IF('RAW DATA'!$D1433='RAW DATA'!$E1433,"YES","NO")</f>
        <v>NO</v>
      </c>
      <c r="U1433" s="73" t="str">
        <f>IF(('RAW DATA'!$D1433-'RAW DATA'!$M1433)&lt;=5,"YES","NO")</f>
        <v>YES</v>
      </c>
    </row>
    <row r="1434" spans="1:21" x14ac:dyDescent="0.25">
      <c r="A1434" s="89">
        <v>71</v>
      </c>
      <c r="B1434" s="90">
        <v>5283130722</v>
      </c>
      <c r="C1434" s="91">
        <v>45874</v>
      </c>
      <c r="D1434" s="91">
        <v>45872</v>
      </c>
      <c r="E1434" s="91">
        <v>45874</v>
      </c>
      <c r="F1434" s="90">
        <v>255216328</v>
      </c>
      <c r="G1434" s="92">
        <v>44069</v>
      </c>
      <c r="H1434" s="101" t="s">
        <v>14</v>
      </c>
      <c r="I1434" s="93">
        <v>7730452981</v>
      </c>
      <c r="J1434" s="94">
        <v>45918</v>
      </c>
      <c r="K1434" s="90" t="s">
        <v>15</v>
      </c>
      <c r="L1434" s="90" t="s">
        <v>235</v>
      </c>
      <c r="M1434" s="91">
        <v>45869.125</v>
      </c>
      <c r="N1434" s="91">
        <v>45906.875</v>
      </c>
      <c r="O1434" s="95">
        <f t="shared" si="124"/>
        <v>8</v>
      </c>
      <c r="P1434" s="95">
        <f>MONTH('RAW DATA'!$J1434)</f>
        <v>9</v>
      </c>
      <c r="Q1434" s="95" t="str">
        <f t="shared" si="125"/>
        <v>ICB</v>
      </c>
      <c r="R1434" s="90" t="str">
        <f t="shared" si="126"/>
        <v>CHINA</v>
      </c>
      <c r="S1434" s="90" t="str">
        <f>IF(OR('RAW DATA'!$D1434="",'RAW DATA'!$C1434='RAW DATA'!$D1434),"NO",IF('RAW DATA'!$C1434&lt;'RAW DATA'!$D1434,"YES","NO"))</f>
        <v>NO</v>
      </c>
      <c r="T1434" s="96" t="str">
        <f>IF('RAW DATA'!$D1434='RAW DATA'!$E1434,"YES","NO")</f>
        <v>NO</v>
      </c>
      <c r="U1434" s="95" t="str">
        <f>IF(('RAW DATA'!$D1434-'RAW DATA'!$M1434)&lt;=5,"YES","NO")</f>
        <v>YES</v>
      </c>
    </row>
    <row r="1435" spans="1:21" x14ac:dyDescent="0.25">
      <c r="A1435" s="77">
        <v>10171</v>
      </c>
      <c r="B1435" s="74">
        <v>5481867580</v>
      </c>
      <c r="C1435" s="76">
        <v>45887</v>
      </c>
      <c r="D1435" s="76">
        <v>45923</v>
      </c>
      <c r="E1435" s="76">
        <v>45931</v>
      </c>
      <c r="F1435" s="74">
        <v>256746713</v>
      </c>
      <c r="G1435" s="82">
        <v>118922</v>
      </c>
      <c r="H1435" s="102" t="s">
        <v>14</v>
      </c>
      <c r="I1435" s="83">
        <v>7730464636</v>
      </c>
      <c r="J1435" s="84">
        <v>45965</v>
      </c>
      <c r="K1435" s="74" t="s">
        <v>15</v>
      </c>
      <c r="L1435" s="74" t="s">
        <v>253</v>
      </c>
      <c r="M1435" s="76">
        <v>45881</v>
      </c>
      <c r="N1435" s="76">
        <v>45907</v>
      </c>
      <c r="O1435" s="73">
        <f t="shared" si="124"/>
        <v>9</v>
      </c>
      <c r="P1435" s="73">
        <f>MONTH('RAW DATA'!$J1435)</f>
        <v>11</v>
      </c>
      <c r="Q1435" s="73" t="str">
        <f t="shared" si="125"/>
        <v>ICB</v>
      </c>
      <c r="R1435" s="74" t="str">
        <f t="shared" si="126"/>
        <v>VIETNAM</v>
      </c>
      <c r="S1435" s="74" t="str">
        <f>IF(OR('RAW DATA'!$D1435="",'RAW DATA'!$C1435='RAW DATA'!$D1435),"NO",IF('RAW DATA'!$C1435&lt;'RAW DATA'!$D1435,"YES","NO"))</f>
        <v>YES</v>
      </c>
      <c r="T1435" s="75" t="str">
        <f>IF('RAW DATA'!$D1435='RAW DATA'!$E1435,"YES","NO")</f>
        <v>NO</v>
      </c>
      <c r="U1435" s="73" t="str">
        <f>IF(('RAW DATA'!$D1435-'RAW DATA'!$M1435)&lt;=5,"YES","NO")</f>
        <v>NO</v>
      </c>
    </row>
    <row r="1436" spans="1:21" x14ac:dyDescent="0.25">
      <c r="A1436" s="89">
        <v>515</v>
      </c>
      <c r="B1436" s="90">
        <v>5547850413</v>
      </c>
      <c r="C1436" s="91">
        <v>45882</v>
      </c>
      <c r="D1436" s="91">
        <v>45875</v>
      </c>
      <c r="E1436" s="91">
        <v>45882</v>
      </c>
      <c r="F1436" s="90">
        <v>255296049</v>
      </c>
      <c r="G1436" s="92">
        <v>2276</v>
      </c>
      <c r="H1436" s="101" t="s">
        <v>14</v>
      </c>
      <c r="I1436" s="93">
        <v>7730452981</v>
      </c>
      <c r="J1436" s="94">
        <v>45918</v>
      </c>
      <c r="K1436" s="90" t="s">
        <v>15</v>
      </c>
      <c r="L1436" s="90" t="s">
        <v>235</v>
      </c>
      <c r="M1436" s="91">
        <v>45872</v>
      </c>
      <c r="N1436" s="91">
        <v>45910</v>
      </c>
      <c r="O1436" s="95">
        <f t="shared" si="124"/>
        <v>8</v>
      </c>
      <c r="P1436" s="95">
        <f>MONTH('RAW DATA'!$J1436)</f>
        <v>9</v>
      </c>
      <c r="Q1436" s="95" t="str">
        <f t="shared" si="125"/>
        <v>ICB</v>
      </c>
      <c r="R1436" s="90" t="str">
        <f t="shared" si="126"/>
        <v>CHINA</v>
      </c>
      <c r="S1436" s="90" t="str">
        <f>IF(OR('RAW DATA'!$D1436="",'RAW DATA'!$C1436='RAW DATA'!$D1436),"NO",IF('RAW DATA'!$C1436&lt;'RAW DATA'!$D1436,"YES","NO"))</f>
        <v>NO</v>
      </c>
      <c r="T1436" s="96" t="str">
        <f>IF('RAW DATA'!$D1436='RAW DATA'!$E1436,"YES","NO")</f>
        <v>NO</v>
      </c>
      <c r="U1436" s="95" t="str">
        <f>IF(('RAW DATA'!$D1436-'RAW DATA'!$M1436)&lt;=5,"YES","NO")</f>
        <v>YES</v>
      </c>
    </row>
    <row r="1437" spans="1:21" x14ac:dyDescent="0.25">
      <c r="A1437" s="77">
        <v>515</v>
      </c>
      <c r="B1437" s="74">
        <v>5547863151</v>
      </c>
      <c r="C1437" s="76">
        <v>45894</v>
      </c>
      <c r="D1437" s="76">
        <v>45881</v>
      </c>
      <c r="E1437" s="76">
        <v>45894</v>
      </c>
      <c r="F1437" s="74">
        <v>254914856</v>
      </c>
      <c r="G1437" s="82">
        <v>13934</v>
      </c>
      <c r="H1437" s="102" t="s">
        <v>14</v>
      </c>
      <c r="I1437" s="83">
        <v>7730452981</v>
      </c>
      <c r="J1437" s="84">
        <v>45918</v>
      </c>
      <c r="K1437" s="74" t="s">
        <v>15</v>
      </c>
      <c r="L1437" s="74" t="s">
        <v>235</v>
      </c>
      <c r="M1437" s="76">
        <v>45878</v>
      </c>
      <c r="N1437" s="76">
        <v>45910</v>
      </c>
      <c r="O1437" s="73">
        <f t="shared" si="124"/>
        <v>8</v>
      </c>
      <c r="P1437" s="73">
        <f>MONTH('RAW DATA'!$J1437)</f>
        <v>9</v>
      </c>
      <c r="Q1437" s="73" t="str">
        <f t="shared" si="125"/>
        <v>ICB</v>
      </c>
      <c r="R1437" s="74" t="str">
        <f t="shared" si="126"/>
        <v>CHINA</v>
      </c>
      <c r="S1437" s="74" t="str">
        <f>IF(OR('RAW DATA'!$D1437="",'RAW DATA'!$C1437='RAW DATA'!$D1437),"NO",IF('RAW DATA'!$C1437&lt;'RAW DATA'!$D1437,"YES","NO"))</f>
        <v>NO</v>
      </c>
      <c r="T1437" s="75" t="str">
        <f>IF('RAW DATA'!$D1437='RAW DATA'!$E1437,"YES","NO")</f>
        <v>NO</v>
      </c>
      <c r="U1437" s="73" t="str">
        <f>IF(('RAW DATA'!$D1437-'RAW DATA'!$M1437)&lt;=5,"YES","NO")</f>
        <v>YES</v>
      </c>
    </row>
    <row r="1438" spans="1:21" x14ac:dyDescent="0.25">
      <c r="A1438" s="89">
        <v>515</v>
      </c>
      <c r="B1438" s="90">
        <v>5547863152</v>
      </c>
      <c r="C1438" s="91">
        <v>45894</v>
      </c>
      <c r="D1438" s="91">
        <v>45881</v>
      </c>
      <c r="E1438" s="91">
        <v>45894</v>
      </c>
      <c r="F1438" s="90">
        <v>254914856</v>
      </c>
      <c r="G1438" s="92">
        <v>1947</v>
      </c>
      <c r="H1438" s="101" t="s">
        <v>14</v>
      </c>
      <c r="I1438" s="93">
        <v>7730452981</v>
      </c>
      <c r="J1438" s="94">
        <v>45918</v>
      </c>
      <c r="K1438" s="90" t="s">
        <v>15</v>
      </c>
      <c r="L1438" s="90" t="s">
        <v>235</v>
      </c>
      <c r="M1438" s="91">
        <v>45878</v>
      </c>
      <c r="N1438" s="91">
        <v>45910</v>
      </c>
      <c r="O1438" s="95">
        <f t="shared" si="124"/>
        <v>8</v>
      </c>
      <c r="P1438" s="95">
        <f>MONTH('RAW DATA'!$J1438)</f>
        <v>9</v>
      </c>
      <c r="Q1438" s="95" t="str">
        <f t="shared" si="125"/>
        <v>ICB</v>
      </c>
      <c r="R1438" s="90" t="str">
        <f t="shared" si="126"/>
        <v>CHINA</v>
      </c>
      <c r="S1438" s="90" t="str">
        <f>IF(OR('RAW DATA'!$D1438="",'RAW DATA'!$C1438='RAW DATA'!$D1438),"NO",IF('RAW DATA'!$C1438&lt;'RAW DATA'!$D1438,"YES","NO"))</f>
        <v>NO</v>
      </c>
      <c r="T1438" s="96" t="str">
        <f>IF('RAW DATA'!$D1438='RAW DATA'!$E1438,"YES","NO")</f>
        <v>NO</v>
      </c>
      <c r="U1438" s="95" t="str">
        <f>IF(('RAW DATA'!$D1438-'RAW DATA'!$M1438)&lt;=5,"YES","NO")</f>
        <v>YES</v>
      </c>
    </row>
    <row r="1439" spans="1:21" x14ac:dyDescent="0.25">
      <c r="A1439" s="77">
        <v>515</v>
      </c>
      <c r="B1439" s="74">
        <v>5547863155</v>
      </c>
      <c r="C1439" s="76">
        <v>45894</v>
      </c>
      <c r="D1439" s="76">
        <v>45881</v>
      </c>
      <c r="E1439" s="76">
        <v>45894</v>
      </c>
      <c r="F1439" s="74">
        <v>254914856</v>
      </c>
      <c r="G1439" s="82">
        <v>19858</v>
      </c>
      <c r="H1439" s="102" t="s">
        <v>14</v>
      </c>
      <c r="I1439" s="83">
        <v>7730452981</v>
      </c>
      <c r="J1439" s="84">
        <v>45918</v>
      </c>
      <c r="K1439" s="74" t="s">
        <v>15</v>
      </c>
      <c r="L1439" s="74" t="s">
        <v>235</v>
      </c>
      <c r="M1439" s="76">
        <v>45878</v>
      </c>
      <c r="N1439" s="76">
        <v>45910</v>
      </c>
      <c r="O1439" s="73">
        <f t="shared" si="124"/>
        <v>8</v>
      </c>
      <c r="P1439" s="73">
        <f>MONTH('RAW DATA'!$J1439)</f>
        <v>9</v>
      </c>
      <c r="Q1439" s="73" t="str">
        <f t="shared" si="125"/>
        <v>ICB</v>
      </c>
      <c r="R1439" s="74" t="str">
        <f t="shared" si="126"/>
        <v>CHINA</v>
      </c>
      <c r="S1439" s="74" t="str">
        <f>IF(OR('RAW DATA'!$D1439="",'RAW DATA'!$C1439='RAW DATA'!$D1439),"NO",IF('RAW DATA'!$C1439&lt;'RAW DATA'!$D1439,"YES","NO"))</f>
        <v>NO</v>
      </c>
      <c r="T1439" s="75" t="str">
        <f>IF('RAW DATA'!$D1439='RAW DATA'!$E1439,"YES","NO")</f>
        <v>NO</v>
      </c>
      <c r="U1439" s="73" t="str">
        <f>IF(('RAW DATA'!$D1439-'RAW DATA'!$M1439)&lt;=5,"YES","NO")</f>
        <v>YES</v>
      </c>
    </row>
    <row r="1440" spans="1:21" x14ac:dyDescent="0.25">
      <c r="A1440" s="89">
        <v>515</v>
      </c>
      <c r="B1440" s="90">
        <v>5547863261</v>
      </c>
      <c r="C1440" s="91">
        <v>45894</v>
      </c>
      <c r="D1440" s="91">
        <v>45881</v>
      </c>
      <c r="E1440" s="91">
        <v>45894</v>
      </c>
      <c r="F1440" s="90">
        <v>254914856</v>
      </c>
      <c r="G1440" s="92">
        <v>2294</v>
      </c>
      <c r="H1440" s="101" t="s">
        <v>14</v>
      </c>
      <c r="I1440" s="93">
        <v>7730452981</v>
      </c>
      <c r="J1440" s="94">
        <v>45918</v>
      </c>
      <c r="K1440" s="90" t="s">
        <v>15</v>
      </c>
      <c r="L1440" s="90" t="s">
        <v>235</v>
      </c>
      <c r="M1440" s="91">
        <v>45886</v>
      </c>
      <c r="N1440" s="91">
        <v>45910</v>
      </c>
      <c r="O1440" s="95">
        <f t="shared" si="124"/>
        <v>8</v>
      </c>
      <c r="P1440" s="95">
        <f>MONTH('RAW DATA'!$J1440)</f>
        <v>9</v>
      </c>
      <c r="Q1440" s="95" t="str">
        <f t="shared" si="125"/>
        <v>ICB</v>
      </c>
      <c r="R1440" s="90" t="str">
        <f t="shared" si="126"/>
        <v>CHINA</v>
      </c>
      <c r="S1440" s="90" t="str">
        <f>IF(OR('RAW DATA'!$D1440="",'RAW DATA'!$C1440='RAW DATA'!$D1440),"NO",IF('RAW DATA'!$C1440&lt;'RAW DATA'!$D1440,"YES","NO"))</f>
        <v>NO</v>
      </c>
      <c r="T1440" s="96" t="str">
        <f>IF('RAW DATA'!$D1440='RAW DATA'!$E1440,"YES","NO")</f>
        <v>NO</v>
      </c>
      <c r="U1440" s="95" t="str">
        <f>IF(('RAW DATA'!$D1440-'RAW DATA'!$M1440)&lt;=5,"YES","NO")</f>
        <v>YES</v>
      </c>
    </row>
    <row r="1441" spans="1:21" x14ac:dyDescent="0.25">
      <c r="A1441" s="77">
        <v>1591</v>
      </c>
      <c r="B1441" s="74">
        <v>5612432566</v>
      </c>
      <c r="C1441" s="76">
        <v>45894</v>
      </c>
      <c r="D1441" s="76">
        <v>45880</v>
      </c>
      <c r="E1441" s="76">
        <v>45894</v>
      </c>
      <c r="F1441" s="74">
        <v>255576433</v>
      </c>
      <c r="G1441" s="82">
        <v>605</v>
      </c>
      <c r="H1441" s="102" t="s">
        <v>14</v>
      </c>
      <c r="I1441" s="83">
        <v>7730452981</v>
      </c>
      <c r="J1441" s="84">
        <v>45918</v>
      </c>
      <c r="K1441" s="74" t="s">
        <v>15</v>
      </c>
      <c r="L1441" s="74" t="s">
        <v>235</v>
      </c>
      <c r="M1441" s="76">
        <v>45877</v>
      </c>
      <c r="N1441" s="76">
        <v>45910</v>
      </c>
      <c r="O1441" s="73">
        <f t="shared" si="124"/>
        <v>8</v>
      </c>
      <c r="P1441" s="73">
        <f>MONTH('RAW DATA'!$J1441)</f>
        <v>9</v>
      </c>
      <c r="Q1441" s="73" t="str">
        <f t="shared" si="125"/>
        <v>ICB</v>
      </c>
      <c r="R1441" s="74" t="str">
        <f t="shared" si="126"/>
        <v>CHINA</v>
      </c>
      <c r="S1441" s="74" t="str">
        <f>IF(OR('RAW DATA'!$D1441="",'RAW DATA'!$C1441='RAW DATA'!$D1441),"NO",IF('RAW DATA'!$C1441&lt;'RAW DATA'!$D1441,"YES","NO"))</f>
        <v>NO</v>
      </c>
      <c r="T1441" s="75" t="str">
        <f>IF('RAW DATA'!$D1441='RAW DATA'!$E1441,"YES","NO")</f>
        <v>NO</v>
      </c>
      <c r="U1441" s="73" t="str">
        <f>IF(('RAW DATA'!$D1441-'RAW DATA'!$M1441)&lt;=5,"YES","NO")</f>
        <v>YES</v>
      </c>
    </row>
    <row r="1442" spans="1:21" x14ac:dyDescent="0.25">
      <c r="A1442" s="89">
        <v>1591</v>
      </c>
      <c r="B1442" s="90">
        <v>5612432567</v>
      </c>
      <c r="C1442" s="91">
        <v>45894</v>
      </c>
      <c r="D1442" s="91">
        <v>45880</v>
      </c>
      <c r="E1442" s="91">
        <v>45894</v>
      </c>
      <c r="F1442" s="90">
        <v>255576433</v>
      </c>
      <c r="G1442" s="92">
        <v>382</v>
      </c>
      <c r="H1442" s="101" t="s">
        <v>14</v>
      </c>
      <c r="I1442" s="93">
        <v>7730452981</v>
      </c>
      <c r="J1442" s="94">
        <v>45918</v>
      </c>
      <c r="K1442" s="90" t="s">
        <v>15</v>
      </c>
      <c r="L1442" s="90" t="s">
        <v>235</v>
      </c>
      <c r="M1442" s="91">
        <v>45877</v>
      </c>
      <c r="N1442" s="91">
        <v>45910</v>
      </c>
      <c r="O1442" s="95">
        <f t="shared" si="124"/>
        <v>8</v>
      </c>
      <c r="P1442" s="95">
        <f>MONTH('RAW DATA'!$J1442)</f>
        <v>9</v>
      </c>
      <c r="Q1442" s="95" t="str">
        <f t="shared" si="125"/>
        <v>ICB</v>
      </c>
      <c r="R1442" s="90" t="str">
        <f t="shared" si="126"/>
        <v>CHINA</v>
      </c>
      <c r="S1442" s="90" t="str">
        <f>IF(OR('RAW DATA'!$D1442="",'RAW DATA'!$C1442='RAW DATA'!$D1442),"NO",IF('RAW DATA'!$C1442&lt;'RAW DATA'!$D1442,"YES","NO"))</f>
        <v>NO</v>
      </c>
      <c r="T1442" s="96" t="str">
        <f>IF('RAW DATA'!$D1442='RAW DATA'!$E1442,"YES","NO")</f>
        <v>NO</v>
      </c>
      <c r="U1442" s="95" t="str">
        <f>IF(('RAW DATA'!$D1442-'RAW DATA'!$M1442)&lt;=5,"YES","NO")</f>
        <v>YES</v>
      </c>
    </row>
    <row r="1443" spans="1:21" x14ac:dyDescent="0.25">
      <c r="A1443" s="77">
        <v>1591</v>
      </c>
      <c r="B1443" s="74">
        <v>5612432568</v>
      </c>
      <c r="C1443" s="76">
        <v>45894</v>
      </c>
      <c r="D1443" s="76">
        <v>45880</v>
      </c>
      <c r="E1443" s="76">
        <v>45894</v>
      </c>
      <c r="F1443" s="74">
        <v>255576433</v>
      </c>
      <c r="G1443" s="82">
        <v>15701</v>
      </c>
      <c r="H1443" s="102" t="s">
        <v>14</v>
      </c>
      <c r="I1443" s="83">
        <v>7730452981</v>
      </c>
      <c r="J1443" s="84">
        <v>45918</v>
      </c>
      <c r="K1443" s="74" t="s">
        <v>15</v>
      </c>
      <c r="L1443" s="74" t="s">
        <v>235</v>
      </c>
      <c r="M1443" s="76">
        <v>45877</v>
      </c>
      <c r="N1443" s="76">
        <v>45910</v>
      </c>
      <c r="O1443" s="73">
        <f t="shared" si="124"/>
        <v>8</v>
      </c>
      <c r="P1443" s="73">
        <f>MONTH('RAW DATA'!$J1443)</f>
        <v>9</v>
      </c>
      <c r="Q1443" s="73" t="str">
        <f t="shared" si="125"/>
        <v>ICB</v>
      </c>
      <c r="R1443" s="74" t="str">
        <f t="shared" si="126"/>
        <v>CHINA</v>
      </c>
      <c r="S1443" s="74" t="str">
        <f>IF(OR('RAW DATA'!$D1443="",'RAW DATA'!$C1443='RAW DATA'!$D1443),"NO",IF('RAW DATA'!$C1443&lt;'RAW DATA'!$D1443,"YES","NO"))</f>
        <v>NO</v>
      </c>
      <c r="T1443" s="75" t="str">
        <f>IF('RAW DATA'!$D1443='RAW DATA'!$E1443,"YES","NO")</f>
        <v>NO</v>
      </c>
      <c r="U1443" s="73" t="str">
        <f>IF(('RAW DATA'!$D1443-'RAW DATA'!$M1443)&lt;=5,"YES","NO")</f>
        <v>YES</v>
      </c>
    </row>
    <row r="1444" spans="1:21" x14ac:dyDescent="0.25">
      <c r="A1444" s="89">
        <v>1591</v>
      </c>
      <c r="B1444" s="90">
        <v>5612432569</v>
      </c>
      <c r="C1444" s="91">
        <v>45894</v>
      </c>
      <c r="D1444" s="91">
        <v>45880</v>
      </c>
      <c r="E1444" s="91">
        <v>45894</v>
      </c>
      <c r="F1444" s="90">
        <v>255576433</v>
      </c>
      <c r="G1444" s="92">
        <v>1691</v>
      </c>
      <c r="H1444" s="101" t="s">
        <v>14</v>
      </c>
      <c r="I1444" s="93">
        <v>7730452981</v>
      </c>
      <c r="J1444" s="94">
        <v>45918</v>
      </c>
      <c r="K1444" s="90" t="s">
        <v>15</v>
      </c>
      <c r="L1444" s="90" t="s">
        <v>235</v>
      </c>
      <c r="M1444" s="91">
        <v>45877</v>
      </c>
      <c r="N1444" s="91">
        <v>45910</v>
      </c>
      <c r="O1444" s="95">
        <f t="shared" si="124"/>
        <v>8</v>
      </c>
      <c r="P1444" s="95">
        <f>MONTH('RAW DATA'!$J1444)</f>
        <v>9</v>
      </c>
      <c r="Q1444" s="95" t="str">
        <f t="shared" si="125"/>
        <v>ICB</v>
      </c>
      <c r="R1444" s="90" t="str">
        <f t="shared" si="126"/>
        <v>CHINA</v>
      </c>
      <c r="S1444" s="90" t="str">
        <f>IF(OR('RAW DATA'!$D1444="",'RAW DATA'!$C1444='RAW DATA'!$D1444),"NO",IF('RAW DATA'!$C1444&lt;'RAW DATA'!$D1444,"YES","NO"))</f>
        <v>NO</v>
      </c>
      <c r="T1444" s="96" t="str">
        <f>IF('RAW DATA'!$D1444='RAW DATA'!$E1444,"YES","NO")</f>
        <v>NO</v>
      </c>
      <c r="U1444" s="95" t="str">
        <f>IF(('RAW DATA'!$D1444-'RAW DATA'!$M1444)&lt;=5,"YES","NO")</f>
        <v>YES</v>
      </c>
    </row>
    <row r="1445" spans="1:21" x14ac:dyDescent="0.25">
      <c r="A1445" s="77">
        <v>1591</v>
      </c>
      <c r="B1445" s="74">
        <v>5612432570</v>
      </c>
      <c r="C1445" s="76">
        <v>45894</v>
      </c>
      <c r="D1445" s="76">
        <v>45880</v>
      </c>
      <c r="E1445" s="76">
        <v>45894</v>
      </c>
      <c r="F1445" s="74">
        <v>255576433</v>
      </c>
      <c r="G1445" s="82">
        <v>1767</v>
      </c>
      <c r="H1445" s="102" t="s">
        <v>14</v>
      </c>
      <c r="I1445" s="83">
        <v>7730452981</v>
      </c>
      <c r="J1445" s="84">
        <v>45918</v>
      </c>
      <c r="K1445" s="74" t="s">
        <v>15</v>
      </c>
      <c r="L1445" s="74" t="s">
        <v>235</v>
      </c>
      <c r="M1445" s="76">
        <v>45877</v>
      </c>
      <c r="N1445" s="76">
        <v>45910</v>
      </c>
      <c r="O1445" s="73">
        <f t="shared" si="124"/>
        <v>8</v>
      </c>
      <c r="P1445" s="73">
        <f>MONTH('RAW DATA'!$J1445)</f>
        <v>9</v>
      </c>
      <c r="Q1445" s="73" t="str">
        <f t="shared" si="125"/>
        <v>ICB</v>
      </c>
      <c r="R1445" s="74" t="str">
        <f t="shared" si="126"/>
        <v>CHINA</v>
      </c>
      <c r="S1445" s="74" t="str">
        <f>IF(OR('RAW DATA'!$D1445="",'RAW DATA'!$C1445='RAW DATA'!$D1445),"NO",IF('RAW DATA'!$C1445&lt;'RAW DATA'!$D1445,"YES","NO"))</f>
        <v>NO</v>
      </c>
      <c r="T1445" s="75" t="str">
        <f>IF('RAW DATA'!$D1445='RAW DATA'!$E1445,"YES","NO")</f>
        <v>NO</v>
      </c>
      <c r="U1445" s="73" t="str">
        <f>IF(('RAW DATA'!$D1445-'RAW DATA'!$M1445)&lt;=5,"YES","NO")</f>
        <v>YES</v>
      </c>
    </row>
    <row r="1446" spans="1:21" x14ac:dyDescent="0.25">
      <c r="A1446" s="89">
        <v>71</v>
      </c>
      <c r="B1446" s="90">
        <v>5283146504</v>
      </c>
      <c r="C1446" s="91">
        <v>45882</v>
      </c>
      <c r="D1446" s="91">
        <v>45877</v>
      </c>
      <c r="E1446" s="91">
        <v>45882</v>
      </c>
      <c r="F1446" s="90" t="s">
        <v>207</v>
      </c>
      <c r="G1446" s="92">
        <v>23366</v>
      </c>
      <c r="H1446" s="101" t="s">
        <v>14</v>
      </c>
      <c r="I1446" s="93">
        <v>7730452981</v>
      </c>
      <c r="J1446" s="94">
        <v>45918</v>
      </c>
      <c r="K1446" s="90" t="s">
        <v>15</v>
      </c>
      <c r="L1446" s="90" t="s">
        <v>235</v>
      </c>
      <c r="M1446" s="91">
        <v>45876.625694444447</v>
      </c>
      <c r="N1446" s="91">
        <v>45910.75</v>
      </c>
      <c r="O1446" s="95">
        <f t="shared" si="124"/>
        <v>8</v>
      </c>
      <c r="P1446" s="95">
        <f>MONTH('RAW DATA'!$J1446)</f>
        <v>9</v>
      </c>
      <c r="Q1446" s="95" t="str">
        <f t="shared" si="125"/>
        <v>ICB</v>
      </c>
      <c r="R1446" s="90" t="str">
        <f t="shared" si="126"/>
        <v>CHINA</v>
      </c>
      <c r="S1446" s="90" t="str">
        <f>IF(OR('RAW DATA'!$D1446="",'RAW DATA'!$C1446='RAW DATA'!$D1446),"NO",IF('RAW DATA'!$C1446&lt;'RAW DATA'!$D1446,"YES","NO"))</f>
        <v>NO</v>
      </c>
      <c r="T1446" s="96" t="str">
        <f>IF('RAW DATA'!$D1446='RAW DATA'!$E1446,"YES","NO")</f>
        <v>NO</v>
      </c>
      <c r="U1446" s="95" t="str">
        <f>IF(('RAW DATA'!$D1446-'RAW DATA'!$M1446)&lt;=5,"YES","NO")</f>
        <v>YES</v>
      </c>
    </row>
    <row r="1447" spans="1:21" x14ac:dyDescent="0.25">
      <c r="A1447" s="77">
        <v>71</v>
      </c>
      <c r="B1447" s="74">
        <v>5283146763</v>
      </c>
      <c r="C1447" s="76">
        <v>45882</v>
      </c>
      <c r="D1447" s="76">
        <v>45877</v>
      </c>
      <c r="E1447" s="76">
        <v>45882</v>
      </c>
      <c r="F1447" s="74">
        <v>253335284</v>
      </c>
      <c r="G1447" s="82">
        <v>372</v>
      </c>
      <c r="H1447" s="102" t="s">
        <v>14</v>
      </c>
      <c r="I1447" s="83">
        <v>7730452981</v>
      </c>
      <c r="J1447" s="84">
        <v>45918</v>
      </c>
      <c r="K1447" s="74" t="s">
        <v>15</v>
      </c>
      <c r="L1447" s="74" t="s">
        <v>235</v>
      </c>
      <c r="M1447" s="76">
        <v>45875.625</v>
      </c>
      <c r="N1447" s="76">
        <v>45910.75</v>
      </c>
      <c r="O1447" s="73">
        <f t="shared" si="124"/>
        <v>8</v>
      </c>
      <c r="P1447" s="73">
        <f>MONTH('RAW DATA'!$J1447)</f>
        <v>9</v>
      </c>
      <c r="Q1447" s="73" t="str">
        <f t="shared" si="125"/>
        <v>ICB</v>
      </c>
      <c r="R1447" s="74" t="str">
        <f t="shared" si="126"/>
        <v>CHINA</v>
      </c>
      <c r="S1447" s="74" t="str">
        <f>IF(OR('RAW DATA'!$D1447="",'RAW DATA'!$C1447='RAW DATA'!$D1447),"NO",IF('RAW DATA'!$C1447&lt;'RAW DATA'!$D1447,"YES","NO"))</f>
        <v>NO</v>
      </c>
      <c r="T1447" s="75" t="str">
        <f>IF('RAW DATA'!$D1447='RAW DATA'!$E1447,"YES","NO")</f>
        <v>NO</v>
      </c>
      <c r="U1447" s="73" t="str">
        <f>IF(('RAW DATA'!$D1447-'RAW DATA'!$M1447)&lt;=5,"YES","NO")</f>
        <v>YES</v>
      </c>
    </row>
    <row r="1448" spans="1:21" x14ac:dyDescent="0.25">
      <c r="A1448" s="89">
        <v>71</v>
      </c>
      <c r="B1448" s="90">
        <v>5283146772</v>
      </c>
      <c r="C1448" s="91">
        <v>45882</v>
      </c>
      <c r="D1448" s="91">
        <v>45877</v>
      </c>
      <c r="E1448" s="91">
        <v>45882</v>
      </c>
      <c r="F1448" s="90">
        <v>253335284</v>
      </c>
      <c r="G1448" s="92">
        <v>20632</v>
      </c>
      <c r="H1448" s="101" t="s">
        <v>14</v>
      </c>
      <c r="I1448" s="93">
        <v>7730452981</v>
      </c>
      <c r="J1448" s="94">
        <v>45918</v>
      </c>
      <c r="K1448" s="90" t="s">
        <v>15</v>
      </c>
      <c r="L1448" s="90" t="s">
        <v>235</v>
      </c>
      <c r="M1448" s="91">
        <v>45875.625</v>
      </c>
      <c r="N1448" s="91">
        <v>45910.75</v>
      </c>
      <c r="O1448" s="95">
        <f t="shared" si="124"/>
        <v>8</v>
      </c>
      <c r="P1448" s="95">
        <f>MONTH('RAW DATA'!$J1448)</f>
        <v>9</v>
      </c>
      <c r="Q1448" s="95" t="str">
        <f t="shared" si="125"/>
        <v>ICB</v>
      </c>
      <c r="R1448" s="90" t="str">
        <f t="shared" si="126"/>
        <v>CHINA</v>
      </c>
      <c r="S1448" s="90" t="str">
        <f>IF(OR('RAW DATA'!$D1448="",'RAW DATA'!$C1448='RAW DATA'!$D1448),"NO",IF('RAW DATA'!$C1448&lt;'RAW DATA'!$D1448,"YES","NO"))</f>
        <v>NO</v>
      </c>
      <c r="T1448" s="96" t="str">
        <f>IF('RAW DATA'!$D1448='RAW DATA'!$E1448,"YES","NO")</f>
        <v>NO</v>
      </c>
      <c r="U1448" s="95" t="str">
        <f>IF(('RAW DATA'!$D1448-'RAW DATA'!$M1448)&lt;=5,"YES","NO")</f>
        <v>YES</v>
      </c>
    </row>
    <row r="1449" spans="1:21" x14ac:dyDescent="0.25">
      <c r="A1449" s="77">
        <v>71</v>
      </c>
      <c r="B1449" s="74">
        <v>5283146773</v>
      </c>
      <c r="C1449" s="76">
        <v>45881</v>
      </c>
      <c r="D1449" s="76">
        <v>45877</v>
      </c>
      <c r="E1449" s="76">
        <v>45881</v>
      </c>
      <c r="F1449" s="74">
        <v>253335284</v>
      </c>
      <c r="G1449" s="82">
        <v>631</v>
      </c>
      <c r="H1449" s="102" t="s">
        <v>14</v>
      </c>
      <c r="I1449" s="83">
        <v>7730452981</v>
      </c>
      <c r="J1449" s="84">
        <v>45918</v>
      </c>
      <c r="K1449" s="74" t="s">
        <v>15</v>
      </c>
      <c r="L1449" s="74" t="s">
        <v>235</v>
      </c>
      <c r="M1449" s="76">
        <v>45875.625</v>
      </c>
      <c r="N1449" s="76">
        <v>45910.75</v>
      </c>
      <c r="O1449" s="73">
        <f t="shared" si="124"/>
        <v>8</v>
      </c>
      <c r="P1449" s="73">
        <f>MONTH('RAW DATA'!$J1449)</f>
        <v>9</v>
      </c>
      <c r="Q1449" s="73" t="str">
        <f t="shared" si="125"/>
        <v>ICB</v>
      </c>
      <c r="R1449" s="74" t="str">
        <f t="shared" si="126"/>
        <v>CHINA</v>
      </c>
      <c r="S1449" s="74" t="str">
        <f>IF(OR('RAW DATA'!$D1449="",'RAW DATA'!$C1449='RAW DATA'!$D1449),"NO",IF('RAW DATA'!$C1449&lt;'RAW DATA'!$D1449,"YES","NO"))</f>
        <v>NO</v>
      </c>
      <c r="T1449" s="75" t="str">
        <f>IF('RAW DATA'!$D1449='RAW DATA'!$E1449,"YES","NO")</f>
        <v>NO</v>
      </c>
      <c r="U1449" s="73" t="str">
        <f>IF(('RAW DATA'!$D1449-'RAW DATA'!$M1449)&lt;=5,"YES","NO")</f>
        <v>YES</v>
      </c>
    </row>
    <row r="1450" spans="1:21" x14ac:dyDescent="0.25">
      <c r="A1450" s="89">
        <v>71</v>
      </c>
      <c r="B1450" s="90">
        <v>5283146774</v>
      </c>
      <c r="C1450" s="91">
        <v>45881</v>
      </c>
      <c r="D1450" s="91">
        <v>45877</v>
      </c>
      <c r="E1450" s="91">
        <v>45881</v>
      </c>
      <c r="F1450" s="90">
        <v>253335284</v>
      </c>
      <c r="G1450" s="92">
        <v>189</v>
      </c>
      <c r="H1450" s="101" t="s">
        <v>14</v>
      </c>
      <c r="I1450" s="93">
        <v>7730452981</v>
      </c>
      <c r="J1450" s="94">
        <v>45918</v>
      </c>
      <c r="K1450" s="90" t="s">
        <v>15</v>
      </c>
      <c r="L1450" s="90" t="s">
        <v>235</v>
      </c>
      <c r="M1450" s="91">
        <v>45875.625</v>
      </c>
      <c r="N1450" s="91">
        <v>45910.75</v>
      </c>
      <c r="O1450" s="95">
        <f t="shared" si="124"/>
        <v>8</v>
      </c>
      <c r="P1450" s="95">
        <f>MONTH('RAW DATA'!$J1450)</f>
        <v>9</v>
      </c>
      <c r="Q1450" s="95" t="str">
        <f t="shared" si="125"/>
        <v>ICB</v>
      </c>
      <c r="R1450" s="90" t="str">
        <f t="shared" si="126"/>
        <v>CHINA</v>
      </c>
      <c r="S1450" s="90" t="str">
        <f>IF(OR('RAW DATA'!$D1450="",'RAW DATA'!$C1450='RAW DATA'!$D1450),"NO",IF('RAW DATA'!$C1450&lt;'RAW DATA'!$D1450,"YES","NO"))</f>
        <v>NO</v>
      </c>
      <c r="T1450" s="96" t="str">
        <f>IF('RAW DATA'!$D1450='RAW DATA'!$E1450,"YES","NO")</f>
        <v>NO</v>
      </c>
      <c r="U1450" s="95" t="str">
        <f>IF(('RAW DATA'!$D1450-'RAW DATA'!$M1450)&lt;=5,"YES","NO")</f>
        <v>YES</v>
      </c>
    </row>
    <row r="1451" spans="1:21" x14ac:dyDescent="0.25">
      <c r="A1451" s="77">
        <v>71</v>
      </c>
      <c r="B1451" s="74">
        <v>5283146781</v>
      </c>
      <c r="C1451" s="76">
        <v>45881</v>
      </c>
      <c r="D1451" s="76">
        <v>45877</v>
      </c>
      <c r="E1451" s="76">
        <v>45881</v>
      </c>
      <c r="F1451" s="74">
        <v>253335284</v>
      </c>
      <c r="G1451" s="82">
        <v>2787</v>
      </c>
      <c r="H1451" s="102" t="s">
        <v>14</v>
      </c>
      <c r="I1451" s="83">
        <v>7730452981</v>
      </c>
      <c r="J1451" s="84">
        <v>45918</v>
      </c>
      <c r="K1451" s="74" t="s">
        <v>15</v>
      </c>
      <c r="L1451" s="74" t="s">
        <v>235</v>
      </c>
      <c r="M1451" s="76">
        <v>45875.625</v>
      </c>
      <c r="N1451" s="76">
        <v>45910.75</v>
      </c>
      <c r="O1451" s="73">
        <f t="shared" si="124"/>
        <v>8</v>
      </c>
      <c r="P1451" s="73">
        <f>MONTH('RAW DATA'!$J1451)</f>
        <v>9</v>
      </c>
      <c r="Q1451" s="73" t="str">
        <f t="shared" si="125"/>
        <v>ICB</v>
      </c>
      <c r="R1451" s="74" t="str">
        <f t="shared" si="126"/>
        <v>CHINA</v>
      </c>
      <c r="S1451" s="74" t="str">
        <f>IF(OR('RAW DATA'!$D1451="",'RAW DATA'!$C1451='RAW DATA'!$D1451),"NO",IF('RAW DATA'!$C1451&lt;'RAW DATA'!$D1451,"YES","NO"))</f>
        <v>NO</v>
      </c>
      <c r="T1451" s="75" t="str">
        <f>IF('RAW DATA'!$D1451='RAW DATA'!$E1451,"YES","NO")</f>
        <v>NO</v>
      </c>
      <c r="U1451" s="73" t="str">
        <f>IF(('RAW DATA'!$D1451-'RAW DATA'!$M1451)&lt;=5,"YES","NO")</f>
        <v>YES</v>
      </c>
    </row>
    <row r="1452" spans="1:21" x14ac:dyDescent="0.25">
      <c r="A1452" s="89">
        <v>71</v>
      </c>
      <c r="B1452" s="90">
        <v>5283146785</v>
      </c>
      <c r="C1452" s="91">
        <v>45881</v>
      </c>
      <c r="D1452" s="91">
        <v>45877</v>
      </c>
      <c r="E1452" s="91">
        <v>45881</v>
      </c>
      <c r="F1452" s="90">
        <v>253335284</v>
      </c>
      <c r="G1452" s="92">
        <v>379</v>
      </c>
      <c r="H1452" s="101" t="s">
        <v>14</v>
      </c>
      <c r="I1452" s="93">
        <v>7730452981</v>
      </c>
      <c r="J1452" s="94">
        <v>45918</v>
      </c>
      <c r="K1452" s="90" t="s">
        <v>15</v>
      </c>
      <c r="L1452" s="90" t="s">
        <v>235</v>
      </c>
      <c r="M1452" s="91">
        <v>45875.625</v>
      </c>
      <c r="N1452" s="91">
        <v>45910.75</v>
      </c>
      <c r="O1452" s="95">
        <f t="shared" si="124"/>
        <v>8</v>
      </c>
      <c r="P1452" s="95">
        <f>MONTH('RAW DATA'!$J1452)</f>
        <v>9</v>
      </c>
      <c r="Q1452" s="95" t="str">
        <f t="shared" si="125"/>
        <v>ICB</v>
      </c>
      <c r="R1452" s="90" t="str">
        <f t="shared" si="126"/>
        <v>CHINA</v>
      </c>
      <c r="S1452" s="90" t="str">
        <f>IF(OR('RAW DATA'!$D1452="",'RAW DATA'!$C1452='RAW DATA'!$D1452),"NO",IF('RAW DATA'!$C1452&lt;'RAW DATA'!$D1452,"YES","NO"))</f>
        <v>NO</v>
      </c>
      <c r="T1452" s="96" t="str">
        <f>IF('RAW DATA'!$D1452='RAW DATA'!$E1452,"YES","NO")</f>
        <v>NO</v>
      </c>
      <c r="U1452" s="95" t="str">
        <f>IF(('RAW DATA'!$D1452-'RAW DATA'!$M1452)&lt;=5,"YES","NO")</f>
        <v>YES</v>
      </c>
    </row>
    <row r="1453" spans="1:21" x14ac:dyDescent="0.25">
      <c r="A1453" s="77">
        <v>71</v>
      </c>
      <c r="B1453" s="74">
        <v>5283146790</v>
      </c>
      <c r="C1453" s="76">
        <v>45881</v>
      </c>
      <c r="D1453" s="76">
        <v>45877</v>
      </c>
      <c r="E1453" s="76">
        <v>45881</v>
      </c>
      <c r="F1453" s="74">
        <v>253335284</v>
      </c>
      <c r="G1453" s="82">
        <v>182</v>
      </c>
      <c r="H1453" s="102" t="s">
        <v>14</v>
      </c>
      <c r="I1453" s="83">
        <v>7730452981</v>
      </c>
      <c r="J1453" s="84">
        <v>45918</v>
      </c>
      <c r="K1453" s="74" t="s">
        <v>15</v>
      </c>
      <c r="L1453" s="74" t="s">
        <v>235</v>
      </c>
      <c r="M1453" s="76">
        <v>45875.625</v>
      </c>
      <c r="N1453" s="76">
        <v>45910.75</v>
      </c>
      <c r="O1453" s="73">
        <f t="shared" si="124"/>
        <v>8</v>
      </c>
      <c r="P1453" s="73">
        <f>MONTH('RAW DATA'!$J1453)</f>
        <v>9</v>
      </c>
      <c r="Q1453" s="73" t="str">
        <f t="shared" si="125"/>
        <v>ICB</v>
      </c>
      <c r="R1453" s="74" t="str">
        <f t="shared" si="126"/>
        <v>CHINA</v>
      </c>
      <c r="S1453" s="74" t="str">
        <f>IF(OR('RAW DATA'!$D1453="",'RAW DATA'!$C1453='RAW DATA'!$D1453),"NO",IF('RAW DATA'!$C1453&lt;'RAW DATA'!$D1453,"YES","NO"))</f>
        <v>NO</v>
      </c>
      <c r="T1453" s="75" t="str">
        <f>IF('RAW DATA'!$D1453='RAW DATA'!$E1453,"YES","NO")</f>
        <v>NO</v>
      </c>
      <c r="U1453" s="73" t="str">
        <f>IF(('RAW DATA'!$D1453-'RAW DATA'!$M1453)&lt;=5,"YES","NO")</f>
        <v>YES</v>
      </c>
    </row>
    <row r="1454" spans="1:21" x14ac:dyDescent="0.25">
      <c r="A1454" s="89">
        <v>71</v>
      </c>
      <c r="B1454" s="90">
        <v>5283146795</v>
      </c>
      <c r="C1454" s="91">
        <v>45882</v>
      </c>
      <c r="D1454" s="91">
        <v>45877</v>
      </c>
      <c r="E1454" s="91">
        <v>45882</v>
      </c>
      <c r="F1454" s="90">
        <v>253335284</v>
      </c>
      <c r="G1454" s="92">
        <v>675</v>
      </c>
      <c r="H1454" s="101" t="s">
        <v>14</v>
      </c>
      <c r="I1454" s="93">
        <v>7730452981</v>
      </c>
      <c r="J1454" s="94">
        <v>45918</v>
      </c>
      <c r="K1454" s="90" t="s">
        <v>15</v>
      </c>
      <c r="L1454" s="90" t="s">
        <v>235</v>
      </c>
      <c r="M1454" s="91">
        <v>45875.625</v>
      </c>
      <c r="N1454" s="91">
        <v>45910.75</v>
      </c>
      <c r="O1454" s="95">
        <f t="shared" si="124"/>
        <v>8</v>
      </c>
      <c r="P1454" s="95">
        <f>MONTH('RAW DATA'!$J1454)</f>
        <v>9</v>
      </c>
      <c r="Q1454" s="95" t="str">
        <f t="shared" si="125"/>
        <v>ICB</v>
      </c>
      <c r="R1454" s="90" t="str">
        <f t="shared" si="126"/>
        <v>CHINA</v>
      </c>
      <c r="S1454" s="90" t="str">
        <f>IF(OR('RAW DATA'!$D1454="",'RAW DATA'!$C1454='RAW DATA'!$D1454),"NO",IF('RAW DATA'!$C1454&lt;'RAW DATA'!$D1454,"YES","NO"))</f>
        <v>NO</v>
      </c>
      <c r="T1454" s="96" t="str">
        <f>IF('RAW DATA'!$D1454='RAW DATA'!$E1454,"YES","NO")</f>
        <v>NO</v>
      </c>
      <c r="U1454" s="95" t="str">
        <f>IF(('RAW DATA'!$D1454-'RAW DATA'!$M1454)&lt;=5,"YES","NO")</f>
        <v>YES</v>
      </c>
    </row>
    <row r="1455" spans="1:21" x14ac:dyDescent="0.25">
      <c r="A1455" s="77">
        <v>71</v>
      </c>
      <c r="B1455" s="74">
        <v>5283146801</v>
      </c>
      <c r="C1455" s="76">
        <v>45882</v>
      </c>
      <c r="D1455" s="76">
        <v>45877</v>
      </c>
      <c r="E1455" s="76">
        <v>45882</v>
      </c>
      <c r="F1455" s="74">
        <v>253335284</v>
      </c>
      <c r="G1455" s="82">
        <v>16</v>
      </c>
      <c r="H1455" s="102" t="s">
        <v>14</v>
      </c>
      <c r="I1455" s="83">
        <v>7730452981</v>
      </c>
      <c r="J1455" s="84">
        <v>45918</v>
      </c>
      <c r="K1455" s="74" t="s">
        <v>15</v>
      </c>
      <c r="L1455" s="74" t="s">
        <v>235</v>
      </c>
      <c r="M1455" s="76">
        <v>45875.625</v>
      </c>
      <c r="N1455" s="76">
        <v>45910.75</v>
      </c>
      <c r="O1455" s="73">
        <f t="shared" si="124"/>
        <v>8</v>
      </c>
      <c r="P1455" s="73">
        <f>MONTH('RAW DATA'!$J1455)</f>
        <v>9</v>
      </c>
      <c r="Q1455" s="73" t="str">
        <f t="shared" si="125"/>
        <v>ICB</v>
      </c>
      <c r="R1455" s="74" t="str">
        <f t="shared" si="126"/>
        <v>CHINA</v>
      </c>
      <c r="S1455" s="74" t="str">
        <f>IF(OR('RAW DATA'!$D1455="",'RAW DATA'!$C1455='RAW DATA'!$D1455),"NO",IF('RAW DATA'!$C1455&lt;'RAW DATA'!$D1455,"YES","NO"))</f>
        <v>NO</v>
      </c>
      <c r="T1455" s="75" t="str">
        <f>IF('RAW DATA'!$D1455='RAW DATA'!$E1455,"YES","NO")</f>
        <v>NO</v>
      </c>
      <c r="U1455" s="73" t="str">
        <f>IF(('RAW DATA'!$D1455-'RAW DATA'!$M1455)&lt;=5,"YES","NO")</f>
        <v>YES</v>
      </c>
    </row>
    <row r="1456" spans="1:21" x14ac:dyDescent="0.25">
      <c r="A1456" s="89">
        <v>71</v>
      </c>
      <c r="B1456" s="90">
        <v>5283146813</v>
      </c>
      <c r="C1456" s="91">
        <v>45882</v>
      </c>
      <c r="D1456" s="91">
        <v>45877</v>
      </c>
      <c r="E1456" s="91">
        <v>45882</v>
      </c>
      <c r="F1456" s="90">
        <v>253335284</v>
      </c>
      <c r="G1456" s="92">
        <v>8809</v>
      </c>
      <c r="H1456" s="101" t="s">
        <v>14</v>
      </c>
      <c r="I1456" s="93">
        <v>7730452981</v>
      </c>
      <c r="J1456" s="94">
        <v>45918</v>
      </c>
      <c r="K1456" s="90" t="s">
        <v>15</v>
      </c>
      <c r="L1456" s="90" t="s">
        <v>235</v>
      </c>
      <c r="M1456" s="91">
        <v>45875.625</v>
      </c>
      <c r="N1456" s="91">
        <v>45910.75</v>
      </c>
      <c r="O1456" s="95">
        <f t="shared" si="124"/>
        <v>8</v>
      </c>
      <c r="P1456" s="95">
        <f>MONTH('RAW DATA'!$J1456)</f>
        <v>9</v>
      </c>
      <c r="Q1456" s="95" t="str">
        <f t="shared" si="125"/>
        <v>ICB</v>
      </c>
      <c r="R1456" s="90" t="str">
        <f t="shared" si="126"/>
        <v>CHINA</v>
      </c>
      <c r="S1456" s="90" t="str">
        <f>IF(OR('RAW DATA'!$D1456="",'RAW DATA'!$C1456='RAW DATA'!$D1456),"NO",IF('RAW DATA'!$C1456&lt;'RAW DATA'!$D1456,"YES","NO"))</f>
        <v>NO</v>
      </c>
      <c r="T1456" s="96" t="str">
        <f>IF('RAW DATA'!$D1456='RAW DATA'!$E1456,"YES","NO")</f>
        <v>NO</v>
      </c>
      <c r="U1456" s="95" t="str">
        <f>IF(('RAW DATA'!$D1456-'RAW DATA'!$M1456)&lt;=5,"YES","NO")</f>
        <v>YES</v>
      </c>
    </row>
    <row r="1457" spans="1:21" x14ac:dyDescent="0.25">
      <c r="A1457" s="77">
        <v>71</v>
      </c>
      <c r="B1457" s="74">
        <v>5283146827</v>
      </c>
      <c r="C1457" s="76">
        <v>45882</v>
      </c>
      <c r="D1457" s="76">
        <v>45877</v>
      </c>
      <c r="E1457" s="76">
        <v>45882</v>
      </c>
      <c r="F1457" s="74">
        <v>253335284</v>
      </c>
      <c r="G1457" s="82">
        <v>2767</v>
      </c>
      <c r="H1457" s="102" t="s">
        <v>14</v>
      </c>
      <c r="I1457" s="83">
        <v>7730452981</v>
      </c>
      <c r="J1457" s="84">
        <v>45918</v>
      </c>
      <c r="K1457" s="74" t="s">
        <v>15</v>
      </c>
      <c r="L1457" s="74" t="s">
        <v>235</v>
      </c>
      <c r="M1457" s="76">
        <v>45875.625</v>
      </c>
      <c r="N1457" s="76">
        <v>45910.75</v>
      </c>
      <c r="O1457" s="73">
        <f t="shared" si="124"/>
        <v>8</v>
      </c>
      <c r="P1457" s="73">
        <f>MONTH('RAW DATA'!$J1457)</f>
        <v>9</v>
      </c>
      <c r="Q1457" s="73" t="str">
        <f t="shared" si="125"/>
        <v>ICB</v>
      </c>
      <c r="R1457" s="74" t="str">
        <f t="shared" si="126"/>
        <v>CHINA</v>
      </c>
      <c r="S1457" s="74" t="str">
        <f>IF(OR('RAW DATA'!$D1457="",'RAW DATA'!$C1457='RAW DATA'!$D1457),"NO",IF('RAW DATA'!$C1457&lt;'RAW DATA'!$D1457,"YES","NO"))</f>
        <v>NO</v>
      </c>
      <c r="T1457" s="75" t="str">
        <f>IF('RAW DATA'!$D1457='RAW DATA'!$E1457,"YES","NO")</f>
        <v>NO</v>
      </c>
      <c r="U1457" s="73" t="str">
        <f>IF(('RAW DATA'!$D1457-'RAW DATA'!$M1457)&lt;=5,"YES","NO")</f>
        <v>YES</v>
      </c>
    </row>
    <row r="1458" spans="1:21" x14ac:dyDescent="0.25">
      <c r="A1458" s="89">
        <v>71</v>
      </c>
      <c r="B1458" s="90">
        <v>5283146943</v>
      </c>
      <c r="C1458" s="91">
        <v>45881</v>
      </c>
      <c r="D1458" s="91">
        <v>45877</v>
      </c>
      <c r="E1458" s="91">
        <v>45881</v>
      </c>
      <c r="F1458" s="90" t="s">
        <v>207</v>
      </c>
      <c r="G1458" s="92">
        <v>20595</v>
      </c>
      <c r="H1458" s="101" t="s">
        <v>14</v>
      </c>
      <c r="I1458" s="93">
        <v>7730452981</v>
      </c>
      <c r="J1458" s="94">
        <v>45918</v>
      </c>
      <c r="K1458" s="90" t="s">
        <v>15</v>
      </c>
      <c r="L1458" s="90" t="s">
        <v>235</v>
      </c>
      <c r="M1458" s="91">
        <v>45876.625694444447</v>
      </c>
      <c r="N1458" s="91">
        <v>45910.75</v>
      </c>
      <c r="O1458" s="95">
        <f t="shared" si="124"/>
        <v>8</v>
      </c>
      <c r="P1458" s="95">
        <f>MONTH('RAW DATA'!$J1458)</f>
        <v>9</v>
      </c>
      <c r="Q1458" s="95" t="str">
        <f t="shared" si="125"/>
        <v>ICB</v>
      </c>
      <c r="R1458" s="90" t="str">
        <f t="shared" si="126"/>
        <v>CHINA</v>
      </c>
      <c r="S1458" s="90" t="str">
        <f>IF(OR('RAW DATA'!$D1458="",'RAW DATA'!$C1458='RAW DATA'!$D1458),"NO",IF('RAW DATA'!$C1458&lt;'RAW DATA'!$D1458,"YES","NO"))</f>
        <v>NO</v>
      </c>
      <c r="T1458" s="96" t="str">
        <f>IF('RAW DATA'!$D1458='RAW DATA'!$E1458,"YES","NO")</f>
        <v>NO</v>
      </c>
      <c r="U1458" s="95" t="str">
        <f>IF(('RAW DATA'!$D1458-'RAW DATA'!$M1458)&lt;=5,"YES","NO")</f>
        <v>YES</v>
      </c>
    </row>
    <row r="1459" spans="1:21" x14ac:dyDescent="0.25">
      <c r="A1459" s="77">
        <v>71</v>
      </c>
      <c r="B1459" s="74">
        <v>5283146946</v>
      </c>
      <c r="C1459" s="76">
        <v>45881</v>
      </c>
      <c r="D1459" s="76">
        <v>45877</v>
      </c>
      <c r="E1459" s="76">
        <v>45881</v>
      </c>
      <c r="F1459" s="74" t="s">
        <v>207</v>
      </c>
      <c r="G1459" s="82">
        <v>1952</v>
      </c>
      <c r="H1459" s="102" t="s">
        <v>14</v>
      </c>
      <c r="I1459" s="83">
        <v>7730452981</v>
      </c>
      <c r="J1459" s="84">
        <v>45918</v>
      </c>
      <c r="K1459" s="74" t="s">
        <v>15</v>
      </c>
      <c r="L1459" s="74" t="s">
        <v>235</v>
      </c>
      <c r="M1459" s="76">
        <v>45876.625694444447</v>
      </c>
      <c r="N1459" s="76">
        <v>45910.75</v>
      </c>
      <c r="O1459" s="73">
        <f t="shared" si="124"/>
        <v>8</v>
      </c>
      <c r="P1459" s="73">
        <f>MONTH('RAW DATA'!$J1459)</f>
        <v>9</v>
      </c>
      <c r="Q1459" s="73" t="str">
        <f t="shared" si="125"/>
        <v>ICB</v>
      </c>
      <c r="R1459" s="74" t="str">
        <f t="shared" si="126"/>
        <v>CHINA</v>
      </c>
      <c r="S1459" s="74" t="str">
        <f>IF(OR('RAW DATA'!$D1459="",'RAW DATA'!$C1459='RAW DATA'!$D1459),"NO",IF('RAW DATA'!$C1459&lt;'RAW DATA'!$D1459,"YES","NO"))</f>
        <v>NO</v>
      </c>
      <c r="T1459" s="75" t="str">
        <f>IF('RAW DATA'!$D1459='RAW DATA'!$E1459,"YES","NO")</f>
        <v>NO</v>
      </c>
      <c r="U1459" s="73" t="str">
        <f>IF(('RAW DATA'!$D1459-'RAW DATA'!$M1459)&lt;=5,"YES","NO")</f>
        <v>YES</v>
      </c>
    </row>
    <row r="1460" spans="1:21" x14ac:dyDescent="0.25">
      <c r="A1460" s="89">
        <v>71</v>
      </c>
      <c r="B1460" s="90">
        <v>5283146950</v>
      </c>
      <c r="C1460" s="91">
        <v>45881</v>
      </c>
      <c r="D1460" s="91">
        <v>45877</v>
      </c>
      <c r="E1460" s="91">
        <v>45881</v>
      </c>
      <c r="F1460" s="90" t="s">
        <v>207</v>
      </c>
      <c r="G1460" s="92">
        <v>41505</v>
      </c>
      <c r="H1460" s="101" t="s">
        <v>14</v>
      </c>
      <c r="I1460" s="93">
        <v>7730452981</v>
      </c>
      <c r="J1460" s="94">
        <v>45918</v>
      </c>
      <c r="K1460" s="90" t="s">
        <v>15</v>
      </c>
      <c r="L1460" s="90" t="s">
        <v>235</v>
      </c>
      <c r="M1460" s="91">
        <v>45876.625694444447</v>
      </c>
      <c r="N1460" s="91">
        <v>45910.75</v>
      </c>
      <c r="O1460" s="95">
        <f t="shared" si="124"/>
        <v>8</v>
      </c>
      <c r="P1460" s="95">
        <f>MONTH('RAW DATA'!$J1460)</f>
        <v>9</v>
      </c>
      <c r="Q1460" s="95" t="str">
        <f t="shared" si="125"/>
        <v>ICB</v>
      </c>
      <c r="R1460" s="90" t="str">
        <f t="shared" si="126"/>
        <v>CHINA</v>
      </c>
      <c r="S1460" s="90" t="str">
        <f>IF(OR('RAW DATA'!$D1460="",'RAW DATA'!$C1460='RAW DATA'!$D1460),"NO",IF('RAW DATA'!$C1460&lt;'RAW DATA'!$D1460,"YES","NO"))</f>
        <v>NO</v>
      </c>
      <c r="T1460" s="96" t="str">
        <f>IF('RAW DATA'!$D1460='RAW DATA'!$E1460,"YES","NO")</f>
        <v>NO</v>
      </c>
      <c r="U1460" s="95" t="str">
        <f>IF(('RAW DATA'!$D1460-'RAW DATA'!$M1460)&lt;=5,"YES","NO")</f>
        <v>YES</v>
      </c>
    </row>
    <row r="1461" spans="1:21" x14ac:dyDescent="0.25">
      <c r="A1461" s="77">
        <v>71</v>
      </c>
      <c r="B1461" s="74">
        <v>5283146951</v>
      </c>
      <c r="C1461" s="76">
        <v>45881</v>
      </c>
      <c r="D1461" s="76">
        <v>45877</v>
      </c>
      <c r="E1461" s="76">
        <v>45881</v>
      </c>
      <c r="F1461" s="74" t="s">
        <v>207</v>
      </c>
      <c r="G1461" s="82">
        <v>1666</v>
      </c>
      <c r="H1461" s="102" t="s">
        <v>14</v>
      </c>
      <c r="I1461" s="83">
        <v>7730452981</v>
      </c>
      <c r="J1461" s="84">
        <v>45918</v>
      </c>
      <c r="K1461" s="74" t="s">
        <v>15</v>
      </c>
      <c r="L1461" s="74" t="s">
        <v>235</v>
      </c>
      <c r="M1461" s="76">
        <v>45876.625694444447</v>
      </c>
      <c r="N1461" s="76">
        <v>45910.75</v>
      </c>
      <c r="O1461" s="73">
        <f t="shared" si="124"/>
        <v>8</v>
      </c>
      <c r="P1461" s="73">
        <f>MONTH('RAW DATA'!$J1461)</f>
        <v>9</v>
      </c>
      <c r="Q1461" s="73" t="str">
        <f t="shared" si="125"/>
        <v>ICB</v>
      </c>
      <c r="R1461" s="74" t="str">
        <f t="shared" si="126"/>
        <v>CHINA</v>
      </c>
      <c r="S1461" s="74" t="str">
        <f>IF(OR('RAW DATA'!$D1461="",'RAW DATA'!$C1461='RAW DATA'!$D1461),"NO",IF('RAW DATA'!$C1461&lt;'RAW DATA'!$D1461,"YES","NO"))</f>
        <v>NO</v>
      </c>
      <c r="T1461" s="75" t="str">
        <f>IF('RAW DATA'!$D1461='RAW DATA'!$E1461,"YES","NO")</f>
        <v>NO</v>
      </c>
      <c r="U1461" s="73" t="str">
        <f>IF(('RAW DATA'!$D1461-'RAW DATA'!$M1461)&lt;=5,"YES","NO")</f>
        <v>YES</v>
      </c>
    </row>
    <row r="1462" spans="1:21" x14ac:dyDescent="0.25">
      <c r="A1462" s="89">
        <v>1591</v>
      </c>
      <c r="B1462" s="90">
        <v>5612460013</v>
      </c>
      <c r="C1462" s="91">
        <v>45903</v>
      </c>
      <c r="D1462" s="91">
        <v>45896</v>
      </c>
      <c r="E1462" s="91">
        <v>45903</v>
      </c>
      <c r="F1462" s="90">
        <v>258093785</v>
      </c>
      <c r="G1462" s="92">
        <v>19458</v>
      </c>
      <c r="H1462" s="101" t="s">
        <v>14</v>
      </c>
      <c r="I1462" s="93">
        <v>7730452981</v>
      </c>
      <c r="J1462" s="94">
        <v>45918</v>
      </c>
      <c r="K1462" s="90" t="s">
        <v>15</v>
      </c>
      <c r="L1462" s="90" t="s">
        <v>235</v>
      </c>
      <c r="M1462" s="91">
        <v>45878</v>
      </c>
      <c r="N1462" s="91">
        <v>45910.75</v>
      </c>
      <c r="O1462" s="95">
        <f t="shared" si="124"/>
        <v>8</v>
      </c>
      <c r="P1462" s="95">
        <f>MONTH('RAW DATA'!$J1462)</f>
        <v>9</v>
      </c>
      <c r="Q1462" s="95" t="str">
        <f t="shared" si="125"/>
        <v>ICB</v>
      </c>
      <c r="R1462" s="90" t="str">
        <f t="shared" si="126"/>
        <v>CHINA</v>
      </c>
      <c r="S1462" s="90" t="str">
        <f>IF(OR('RAW DATA'!$D1462="",'RAW DATA'!$C1462='RAW DATA'!$D1462),"NO",IF('RAW DATA'!$C1462&lt;'RAW DATA'!$D1462,"YES","NO"))</f>
        <v>NO</v>
      </c>
      <c r="T1462" s="96" t="str">
        <f>IF('RAW DATA'!$D1462='RAW DATA'!$E1462,"YES","NO")</f>
        <v>NO</v>
      </c>
      <c r="U1462" s="95" t="str">
        <f>IF(('RAW DATA'!$D1462-'RAW DATA'!$M1462)&lt;=5,"YES","NO")</f>
        <v>NO</v>
      </c>
    </row>
    <row r="1463" spans="1:21" x14ac:dyDescent="0.25">
      <c r="A1463" s="77">
        <v>1591</v>
      </c>
      <c r="B1463" s="74">
        <v>5612460014</v>
      </c>
      <c r="C1463" s="76">
        <v>45903</v>
      </c>
      <c r="D1463" s="76">
        <v>45896</v>
      </c>
      <c r="E1463" s="76">
        <v>45903</v>
      </c>
      <c r="F1463" s="74">
        <v>258093785</v>
      </c>
      <c r="G1463" s="82">
        <v>2005</v>
      </c>
      <c r="H1463" s="102" t="s">
        <v>14</v>
      </c>
      <c r="I1463" s="83">
        <v>7730452981</v>
      </c>
      <c r="J1463" s="84">
        <v>45918</v>
      </c>
      <c r="K1463" s="74" t="s">
        <v>15</v>
      </c>
      <c r="L1463" s="74" t="s">
        <v>235</v>
      </c>
      <c r="M1463" s="76">
        <v>45878</v>
      </c>
      <c r="N1463" s="76">
        <v>45910.75</v>
      </c>
      <c r="O1463" s="73">
        <f t="shared" si="124"/>
        <v>8</v>
      </c>
      <c r="P1463" s="73">
        <f>MONTH('RAW DATA'!$J1463)</f>
        <v>9</v>
      </c>
      <c r="Q1463" s="73" t="str">
        <f t="shared" si="125"/>
        <v>ICB</v>
      </c>
      <c r="R1463" s="74" t="str">
        <f t="shared" si="126"/>
        <v>CHINA</v>
      </c>
      <c r="S1463" s="74" t="str">
        <f>IF(OR('RAW DATA'!$D1463="",'RAW DATA'!$C1463='RAW DATA'!$D1463),"NO",IF('RAW DATA'!$C1463&lt;'RAW DATA'!$D1463,"YES","NO"))</f>
        <v>NO</v>
      </c>
      <c r="T1463" s="75" t="str">
        <f>IF('RAW DATA'!$D1463='RAW DATA'!$E1463,"YES","NO")</f>
        <v>NO</v>
      </c>
      <c r="U1463" s="73" t="str">
        <f>IF(('RAW DATA'!$D1463-'RAW DATA'!$M1463)&lt;=5,"YES","NO")</f>
        <v>NO</v>
      </c>
    </row>
    <row r="1464" spans="1:21" x14ac:dyDescent="0.25">
      <c r="A1464" s="89">
        <v>1591</v>
      </c>
      <c r="B1464" s="90">
        <v>5612460015</v>
      </c>
      <c r="C1464" s="91">
        <v>45903</v>
      </c>
      <c r="D1464" s="91">
        <v>45896</v>
      </c>
      <c r="E1464" s="91">
        <v>45903</v>
      </c>
      <c r="F1464" s="90">
        <v>258093785</v>
      </c>
      <c r="G1464" s="92">
        <v>7</v>
      </c>
      <c r="H1464" s="101" t="s">
        <v>14</v>
      </c>
      <c r="I1464" s="93">
        <v>7730452981</v>
      </c>
      <c r="J1464" s="94">
        <v>45918</v>
      </c>
      <c r="K1464" s="90" t="s">
        <v>15</v>
      </c>
      <c r="L1464" s="90" t="s">
        <v>235</v>
      </c>
      <c r="M1464" s="91">
        <v>45878</v>
      </c>
      <c r="N1464" s="91">
        <v>45910.75</v>
      </c>
      <c r="O1464" s="95">
        <f t="shared" si="124"/>
        <v>8</v>
      </c>
      <c r="P1464" s="95">
        <f>MONTH('RAW DATA'!$J1464)</f>
        <v>9</v>
      </c>
      <c r="Q1464" s="95" t="str">
        <f t="shared" si="125"/>
        <v>ICB</v>
      </c>
      <c r="R1464" s="90" t="str">
        <f t="shared" si="126"/>
        <v>CHINA</v>
      </c>
      <c r="S1464" s="90" t="str">
        <f>IF(OR('RAW DATA'!$D1464="",'RAW DATA'!$C1464='RAW DATA'!$D1464),"NO",IF('RAW DATA'!$C1464&lt;'RAW DATA'!$D1464,"YES","NO"))</f>
        <v>NO</v>
      </c>
      <c r="T1464" s="96" t="str">
        <f>IF('RAW DATA'!$D1464='RAW DATA'!$E1464,"YES","NO")</f>
        <v>NO</v>
      </c>
      <c r="U1464" s="95" t="str">
        <f>IF(('RAW DATA'!$D1464-'RAW DATA'!$M1464)&lt;=5,"YES","NO")</f>
        <v>NO</v>
      </c>
    </row>
    <row r="1465" spans="1:21" x14ac:dyDescent="0.25">
      <c r="A1465" s="77">
        <v>1591</v>
      </c>
      <c r="B1465" s="74">
        <v>5612460016</v>
      </c>
      <c r="C1465" s="76">
        <v>45903</v>
      </c>
      <c r="D1465" s="76">
        <v>45896</v>
      </c>
      <c r="E1465" s="76">
        <v>45903</v>
      </c>
      <c r="F1465" s="74">
        <v>258093785</v>
      </c>
      <c r="G1465" s="82">
        <v>2975</v>
      </c>
      <c r="H1465" s="102" t="s">
        <v>14</v>
      </c>
      <c r="I1465" s="83">
        <v>7730452981</v>
      </c>
      <c r="J1465" s="84">
        <v>45918</v>
      </c>
      <c r="K1465" s="74" t="s">
        <v>15</v>
      </c>
      <c r="L1465" s="74" t="s">
        <v>235</v>
      </c>
      <c r="M1465" s="76">
        <v>45878</v>
      </c>
      <c r="N1465" s="76">
        <v>45910.75</v>
      </c>
      <c r="O1465" s="73">
        <f t="shared" si="124"/>
        <v>8</v>
      </c>
      <c r="P1465" s="73">
        <f>MONTH('RAW DATA'!$J1465)</f>
        <v>9</v>
      </c>
      <c r="Q1465" s="73" t="str">
        <f t="shared" si="125"/>
        <v>ICB</v>
      </c>
      <c r="R1465" s="74" t="str">
        <f t="shared" si="126"/>
        <v>CHINA</v>
      </c>
      <c r="S1465" s="74" t="str">
        <f>IF(OR('RAW DATA'!$D1465="",'RAW DATA'!$C1465='RAW DATA'!$D1465),"NO",IF('RAW DATA'!$C1465&lt;'RAW DATA'!$D1465,"YES","NO"))</f>
        <v>NO</v>
      </c>
      <c r="T1465" s="75" t="str">
        <f>IF('RAW DATA'!$D1465='RAW DATA'!$E1465,"YES","NO")</f>
        <v>NO</v>
      </c>
      <c r="U1465" s="73" t="str">
        <f>IF(('RAW DATA'!$D1465-'RAW DATA'!$M1465)&lt;=5,"YES","NO")</f>
        <v>NO</v>
      </c>
    </row>
    <row r="1466" spans="1:21" x14ac:dyDescent="0.25">
      <c r="A1466" s="89">
        <v>1591</v>
      </c>
      <c r="B1466" s="90">
        <v>5612460017</v>
      </c>
      <c r="C1466" s="91">
        <v>45903</v>
      </c>
      <c r="D1466" s="91">
        <v>45896</v>
      </c>
      <c r="E1466" s="91">
        <v>45903</v>
      </c>
      <c r="F1466" s="90">
        <v>258093785</v>
      </c>
      <c r="G1466" s="92">
        <v>69</v>
      </c>
      <c r="H1466" s="101" t="s">
        <v>14</v>
      </c>
      <c r="I1466" s="93">
        <v>7730452981</v>
      </c>
      <c r="J1466" s="94">
        <v>45918</v>
      </c>
      <c r="K1466" s="90" t="s">
        <v>15</v>
      </c>
      <c r="L1466" s="90" t="s">
        <v>235</v>
      </c>
      <c r="M1466" s="91">
        <v>45878</v>
      </c>
      <c r="N1466" s="91">
        <v>45910.75</v>
      </c>
      <c r="O1466" s="95">
        <f t="shared" si="124"/>
        <v>8</v>
      </c>
      <c r="P1466" s="95">
        <f>MONTH('RAW DATA'!$J1466)</f>
        <v>9</v>
      </c>
      <c r="Q1466" s="95" t="str">
        <f t="shared" si="125"/>
        <v>ICB</v>
      </c>
      <c r="R1466" s="90" t="str">
        <f t="shared" si="126"/>
        <v>CHINA</v>
      </c>
      <c r="S1466" s="90" t="str">
        <f>IF(OR('RAW DATA'!$D1466="",'RAW DATA'!$C1466='RAW DATA'!$D1466),"NO",IF('RAW DATA'!$C1466&lt;'RAW DATA'!$D1466,"YES","NO"))</f>
        <v>NO</v>
      </c>
      <c r="T1466" s="96" t="str">
        <f>IF('RAW DATA'!$D1466='RAW DATA'!$E1466,"YES","NO")</f>
        <v>NO</v>
      </c>
      <c r="U1466" s="95" t="str">
        <f>IF(('RAW DATA'!$D1466-'RAW DATA'!$M1466)&lt;=5,"YES","NO")</f>
        <v>NO</v>
      </c>
    </row>
    <row r="1467" spans="1:21" x14ac:dyDescent="0.25">
      <c r="A1467" s="77">
        <v>1591</v>
      </c>
      <c r="B1467" s="74">
        <v>5612461418</v>
      </c>
      <c r="C1467" s="76">
        <v>45903</v>
      </c>
      <c r="D1467" s="76">
        <v>45896</v>
      </c>
      <c r="E1467" s="76">
        <v>45903</v>
      </c>
      <c r="F1467" s="74">
        <v>255576425</v>
      </c>
      <c r="G1467" s="82">
        <v>2847</v>
      </c>
      <c r="H1467" s="102" t="s">
        <v>14</v>
      </c>
      <c r="I1467" s="83">
        <v>7730452981</v>
      </c>
      <c r="J1467" s="84">
        <v>45918</v>
      </c>
      <c r="K1467" s="74" t="s">
        <v>15</v>
      </c>
      <c r="L1467" s="74" t="s">
        <v>235</v>
      </c>
      <c r="M1467" s="76">
        <v>45878</v>
      </c>
      <c r="N1467" s="76">
        <v>45910.75</v>
      </c>
      <c r="O1467" s="73">
        <f t="shared" si="124"/>
        <v>8</v>
      </c>
      <c r="P1467" s="73">
        <f>MONTH('RAW DATA'!$J1467)</f>
        <v>9</v>
      </c>
      <c r="Q1467" s="73" t="str">
        <f t="shared" si="125"/>
        <v>ICB</v>
      </c>
      <c r="R1467" s="74" t="str">
        <f t="shared" si="126"/>
        <v>CHINA</v>
      </c>
      <c r="S1467" s="74" t="str">
        <f>IF(OR('RAW DATA'!$D1467="",'RAW DATA'!$C1467='RAW DATA'!$D1467),"NO",IF('RAW DATA'!$C1467&lt;'RAW DATA'!$D1467,"YES","NO"))</f>
        <v>NO</v>
      </c>
      <c r="T1467" s="75" t="str">
        <f>IF('RAW DATA'!$D1467='RAW DATA'!$E1467,"YES","NO")</f>
        <v>NO</v>
      </c>
      <c r="U1467" s="73" t="str">
        <f>IF(('RAW DATA'!$D1467-'RAW DATA'!$M1467)&lt;=5,"YES","NO")</f>
        <v>NO</v>
      </c>
    </row>
    <row r="1468" spans="1:21" x14ac:dyDescent="0.25">
      <c r="A1468" s="89">
        <v>1591</v>
      </c>
      <c r="B1468" s="90">
        <v>5612461419</v>
      </c>
      <c r="C1468" s="91">
        <v>45903</v>
      </c>
      <c r="D1468" s="91">
        <v>45896</v>
      </c>
      <c r="E1468" s="91">
        <v>45903</v>
      </c>
      <c r="F1468" s="90">
        <v>255576425</v>
      </c>
      <c r="G1468" s="92">
        <v>2847</v>
      </c>
      <c r="H1468" s="101" t="s">
        <v>14</v>
      </c>
      <c r="I1468" s="93">
        <v>7730452981</v>
      </c>
      <c r="J1468" s="94">
        <v>45918</v>
      </c>
      <c r="K1468" s="90" t="s">
        <v>15</v>
      </c>
      <c r="L1468" s="90" t="s">
        <v>235</v>
      </c>
      <c r="M1468" s="91">
        <v>45878</v>
      </c>
      <c r="N1468" s="91">
        <v>45910.75</v>
      </c>
      <c r="O1468" s="95">
        <f t="shared" si="124"/>
        <v>8</v>
      </c>
      <c r="P1468" s="95">
        <f>MONTH('RAW DATA'!$J1468)</f>
        <v>9</v>
      </c>
      <c r="Q1468" s="95" t="str">
        <f t="shared" si="125"/>
        <v>ICB</v>
      </c>
      <c r="R1468" s="90" t="str">
        <f t="shared" si="126"/>
        <v>CHINA</v>
      </c>
      <c r="S1468" s="90" t="str">
        <f>IF(OR('RAW DATA'!$D1468="",'RAW DATA'!$C1468='RAW DATA'!$D1468),"NO",IF('RAW DATA'!$C1468&lt;'RAW DATA'!$D1468,"YES","NO"))</f>
        <v>NO</v>
      </c>
      <c r="T1468" s="96" t="str">
        <f>IF('RAW DATA'!$D1468='RAW DATA'!$E1468,"YES","NO")</f>
        <v>NO</v>
      </c>
      <c r="U1468" s="95" t="str">
        <f>IF(('RAW DATA'!$D1468-'RAW DATA'!$M1468)&lt;=5,"YES","NO")</f>
        <v>NO</v>
      </c>
    </row>
    <row r="1469" spans="1:21" x14ac:dyDescent="0.25">
      <c r="A1469" s="77">
        <v>1591</v>
      </c>
      <c r="B1469" s="74">
        <v>5612461420</v>
      </c>
      <c r="C1469" s="76">
        <v>45903</v>
      </c>
      <c r="D1469" s="76">
        <v>45896</v>
      </c>
      <c r="E1469" s="76">
        <v>45903</v>
      </c>
      <c r="F1469" s="74">
        <v>255576425</v>
      </c>
      <c r="G1469" s="82">
        <v>11402</v>
      </c>
      <c r="H1469" s="102" t="s">
        <v>14</v>
      </c>
      <c r="I1469" s="83">
        <v>7730452981</v>
      </c>
      <c r="J1469" s="84">
        <v>45918</v>
      </c>
      <c r="K1469" s="74" t="s">
        <v>15</v>
      </c>
      <c r="L1469" s="74" t="s">
        <v>235</v>
      </c>
      <c r="M1469" s="76">
        <v>45878</v>
      </c>
      <c r="N1469" s="76">
        <v>45910.75</v>
      </c>
      <c r="O1469" s="73">
        <f t="shared" si="124"/>
        <v>8</v>
      </c>
      <c r="P1469" s="73">
        <f>MONTH('RAW DATA'!$J1469)</f>
        <v>9</v>
      </c>
      <c r="Q1469" s="73" t="str">
        <f t="shared" si="125"/>
        <v>ICB</v>
      </c>
      <c r="R1469" s="74" t="str">
        <f t="shared" si="126"/>
        <v>CHINA</v>
      </c>
      <c r="S1469" s="74" t="str">
        <f>IF(OR('RAW DATA'!$D1469="",'RAW DATA'!$C1469='RAW DATA'!$D1469),"NO",IF('RAW DATA'!$C1469&lt;'RAW DATA'!$D1469,"YES","NO"))</f>
        <v>NO</v>
      </c>
      <c r="T1469" s="75" t="str">
        <f>IF('RAW DATA'!$D1469='RAW DATA'!$E1469,"YES","NO")</f>
        <v>NO</v>
      </c>
      <c r="U1469" s="73" t="str">
        <f>IF(('RAW DATA'!$D1469-'RAW DATA'!$M1469)&lt;=5,"YES","NO")</f>
        <v>NO</v>
      </c>
    </row>
    <row r="1470" spans="1:21" x14ac:dyDescent="0.25">
      <c r="A1470" s="89">
        <v>1591</v>
      </c>
      <c r="B1470" s="90">
        <v>5612461421</v>
      </c>
      <c r="C1470" s="91">
        <v>45903</v>
      </c>
      <c r="D1470" s="91">
        <v>45896</v>
      </c>
      <c r="E1470" s="91">
        <v>45903</v>
      </c>
      <c r="F1470" s="90">
        <v>255576425</v>
      </c>
      <c r="G1470" s="92">
        <v>2847</v>
      </c>
      <c r="H1470" s="101" t="s">
        <v>14</v>
      </c>
      <c r="I1470" s="93">
        <v>7730452981</v>
      </c>
      <c r="J1470" s="94">
        <v>45918</v>
      </c>
      <c r="K1470" s="90" t="s">
        <v>15</v>
      </c>
      <c r="L1470" s="90" t="s">
        <v>235</v>
      </c>
      <c r="M1470" s="91">
        <v>45878</v>
      </c>
      <c r="N1470" s="91">
        <v>45910.75</v>
      </c>
      <c r="O1470" s="95">
        <f t="shared" si="124"/>
        <v>8</v>
      </c>
      <c r="P1470" s="95">
        <f>MONTH('RAW DATA'!$J1470)</f>
        <v>9</v>
      </c>
      <c r="Q1470" s="95" t="str">
        <f t="shared" si="125"/>
        <v>ICB</v>
      </c>
      <c r="R1470" s="90" t="str">
        <f t="shared" si="126"/>
        <v>CHINA</v>
      </c>
      <c r="S1470" s="90" t="str">
        <f>IF(OR('RAW DATA'!$D1470="",'RAW DATA'!$C1470='RAW DATA'!$D1470),"NO",IF('RAW DATA'!$C1470&lt;'RAW DATA'!$D1470,"YES","NO"))</f>
        <v>NO</v>
      </c>
      <c r="T1470" s="96" t="str">
        <f>IF('RAW DATA'!$D1470='RAW DATA'!$E1470,"YES","NO")</f>
        <v>NO</v>
      </c>
      <c r="U1470" s="95" t="str">
        <f>IF(('RAW DATA'!$D1470-'RAW DATA'!$M1470)&lt;=5,"YES","NO")</f>
        <v>NO</v>
      </c>
    </row>
    <row r="1471" spans="1:21" x14ac:dyDescent="0.25">
      <c r="A1471" s="77">
        <v>1591</v>
      </c>
      <c r="B1471" s="74">
        <v>5612461422</v>
      </c>
      <c r="C1471" s="76">
        <v>45903</v>
      </c>
      <c r="D1471" s="76">
        <v>45896</v>
      </c>
      <c r="E1471" s="76">
        <v>45903</v>
      </c>
      <c r="F1471" s="74">
        <v>255576425</v>
      </c>
      <c r="G1471" s="82">
        <v>2847</v>
      </c>
      <c r="H1471" s="102" t="s">
        <v>14</v>
      </c>
      <c r="I1471" s="83">
        <v>7730452981</v>
      </c>
      <c r="J1471" s="84">
        <v>45918</v>
      </c>
      <c r="K1471" s="74" t="s">
        <v>15</v>
      </c>
      <c r="L1471" s="74" t="s">
        <v>235</v>
      </c>
      <c r="M1471" s="76">
        <v>45878</v>
      </c>
      <c r="N1471" s="76">
        <v>45910.75</v>
      </c>
      <c r="O1471" s="73">
        <f t="shared" si="124"/>
        <v>8</v>
      </c>
      <c r="P1471" s="73">
        <f>MONTH('RAW DATA'!$J1471)</f>
        <v>9</v>
      </c>
      <c r="Q1471" s="73" t="str">
        <f t="shared" si="125"/>
        <v>ICB</v>
      </c>
      <c r="R1471" s="74" t="str">
        <f t="shared" si="126"/>
        <v>CHINA</v>
      </c>
      <c r="S1471" s="74" t="str">
        <f>IF(OR('RAW DATA'!$D1471="",'RAW DATA'!$C1471='RAW DATA'!$D1471),"NO",IF('RAW DATA'!$C1471&lt;'RAW DATA'!$D1471,"YES","NO"))</f>
        <v>NO</v>
      </c>
      <c r="T1471" s="75" t="str">
        <f>IF('RAW DATA'!$D1471='RAW DATA'!$E1471,"YES","NO")</f>
        <v>NO</v>
      </c>
      <c r="U1471" s="73" t="str">
        <f>IF(('RAW DATA'!$D1471-'RAW DATA'!$M1471)&lt;=5,"YES","NO")</f>
        <v>NO</v>
      </c>
    </row>
    <row r="1472" spans="1:21" x14ac:dyDescent="0.25">
      <c r="A1472" s="89">
        <v>1591</v>
      </c>
      <c r="B1472" s="90">
        <v>5612461423</v>
      </c>
      <c r="C1472" s="91">
        <v>45903</v>
      </c>
      <c r="D1472" s="91">
        <v>45896</v>
      </c>
      <c r="E1472" s="91">
        <v>45903</v>
      </c>
      <c r="F1472" s="90">
        <v>255576425</v>
      </c>
      <c r="G1472" s="92">
        <v>629</v>
      </c>
      <c r="H1472" s="101" t="s">
        <v>14</v>
      </c>
      <c r="I1472" s="93">
        <v>7730452981</v>
      </c>
      <c r="J1472" s="94">
        <v>45918</v>
      </c>
      <c r="K1472" s="90" t="s">
        <v>15</v>
      </c>
      <c r="L1472" s="90" t="s">
        <v>235</v>
      </c>
      <c r="M1472" s="91">
        <v>45878</v>
      </c>
      <c r="N1472" s="91">
        <v>45910.75</v>
      </c>
      <c r="O1472" s="95">
        <f t="shared" si="124"/>
        <v>8</v>
      </c>
      <c r="P1472" s="95">
        <f>MONTH('RAW DATA'!$J1472)</f>
        <v>9</v>
      </c>
      <c r="Q1472" s="95" t="str">
        <f t="shared" si="125"/>
        <v>ICB</v>
      </c>
      <c r="R1472" s="90" t="str">
        <f t="shared" si="126"/>
        <v>CHINA</v>
      </c>
      <c r="S1472" s="90" t="str">
        <f>IF(OR('RAW DATA'!$D1472="",'RAW DATA'!$C1472='RAW DATA'!$D1472),"NO",IF('RAW DATA'!$C1472&lt;'RAW DATA'!$D1472,"YES","NO"))</f>
        <v>NO</v>
      </c>
      <c r="T1472" s="96" t="str">
        <f>IF('RAW DATA'!$D1472='RAW DATA'!$E1472,"YES","NO")</f>
        <v>NO</v>
      </c>
      <c r="U1472" s="95" t="str">
        <f>IF(('RAW DATA'!$D1472-'RAW DATA'!$M1472)&lt;=5,"YES","NO")</f>
        <v>NO</v>
      </c>
    </row>
    <row r="1473" spans="1:21" x14ac:dyDescent="0.25">
      <c r="A1473" s="77">
        <v>1591</v>
      </c>
      <c r="B1473" s="74">
        <v>5612461424</v>
      </c>
      <c r="C1473" s="76">
        <v>45903</v>
      </c>
      <c r="D1473" s="76">
        <v>45896</v>
      </c>
      <c r="E1473" s="76">
        <v>45903</v>
      </c>
      <c r="F1473" s="74">
        <v>255576425</v>
      </c>
      <c r="G1473" s="82">
        <v>2847</v>
      </c>
      <c r="H1473" s="102" t="s">
        <v>14</v>
      </c>
      <c r="I1473" s="83">
        <v>7730452981</v>
      </c>
      <c r="J1473" s="84">
        <v>45918</v>
      </c>
      <c r="K1473" s="74" t="s">
        <v>15</v>
      </c>
      <c r="L1473" s="74" t="s">
        <v>235</v>
      </c>
      <c r="M1473" s="76">
        <v>45878</v>
      </c>
      <c r="N1473" s="76">
        <v>45910.75</v>
      </c>
      <c r="O1473" s="73">
        <f t="shared" ref="O1473:O1499" si="127">IF(D1473="", "", IF(YEAR(D1473)=2024, "", MONTH(D1473)))</f>
        <v>8</v>
      </c>
      <c r="P1473" s="73">
        <f>MONTH('RAW DATA'!$J1473)</f>
        <v>9</v>
      </c>
      <c r="Q1473" s="73" t="str">
        <f t="shared" ref="Q1473:Q1499" si="128">IF(OR(A1473=71,A1473=1595,A1473=1588,A1473=1594,A1473=3547,A1473=1571,A1473=1538,A1473=1570,A1473=1569,A1473=1590,A1473=1591,A1473=1589,A1473=515,A1473=1572,A1473=3546,A1473=1592,A1473=3548,A1473=122,A1473=10171,A1473=40,A1473=35,A1473=95,A1473=381,A1473=136,A1473=375),"ICB","Vendor")</f>
        <v>ICB</v>
      </c>
      <c r="R1473" s="74" t="str">
        <f t="shared" ref="R1473:R1499" si="129">IF(OR(A1473=71,A1473=515,A1473=1592,A1473=1589,A1473=1591,A1473=1571,A1473=1572),"CHINA",IF(A1473=35,"POLAND",
IF(A1473=10171,"VIETNAM",
IF(A1473=381,"TURKEY",
IF(A1473=375,"CAMBODIA",
IF(A1473=40,"AUSTRALIA",""))))))</f>
        <v>CHINA</v>
      </c>
      <c r="S1473" s="74" t="str">
        <f>IF(OR('RAW DATA'!$D1473="",'RAW DATA'!$C1473='RAW DATA'!$D1473),"NO",IF('RAW DATA'!$C1473&lt;'RAW DATA'!$D1473,"YES","NO"))</f>
        <v>NO</v>
      </c>
      <c r="T1473" s="75" t="str">
        <f>IF('RAW DATA'!$D1473='RAW DATA'!$E1473,"YES","NO")</f>
        <v>NO</v>
      </c>
      <c r="U1473" s="73" t="str">
        <f>IF(('RAW DATA'!$D1473-'RAW DATA'!$M1473)&lt;=5,"YES","NO")</f>
        <v>NO</v>
      </c>
    </row>
    <row r="1474" spans="1:21" x14ac:dyDescent="0.25">
      <c r="A1474" s="89">
        <v>1591</v>
      </c>
      <c r="B1474" s="90">
        <v>5612461425</v>
      </c>
      <c r="C1474" s="91">
        <v>45903</v>
      </c>
      <c r="D1474" s="91">
        <v>45896</v>
      </c>
      <c r="E1474" s="91">
        <v>45903</v>
      </c>
      <c r="F1474" s="90">
        <v>255576425</v>
      </c>
      <c r="G1474" s="92">
        <v>2847</v>
      </c>
      <c r="H1474" s="101" t="s">
        <v>14</v>
      </c>
      <c r="I1474" s="93">
        <v>7730452981</v>
      </c>
      <c r="J1474" s="94">
        <v>45918</v>
      </c>
      <c r="K1474" s="90" t="s">
        <v>15</v>
      </c>
      <c r="L1474" s="90" t="s">
        <v>235</v>
      </c>
      <c r="M1474" s="91">
        <v>45878</v>
      </c>
      <c r="N1474" s="91">
        <v>45910.75</v>
      </c>
      <c r="O1474" s="95">
        <f t="shared" si="127"/>
        <v>8</v>
      </c>
      <c r="P1474" s="95">
        <f>MONTH('RAW DATA'!$J1474)</f>
        <v>9</v>
      </c>
      <c r="Q1474" s="95" t="str">
        <f t="shared" si="128"/>
        <v>ICB</v>
      </c>
      <c r="R1474" s="90" t="str">
        <f t="shared" si="129"/>
        <v>CHINA</v>
      </c>
      <c r="S1474" s="90" t="str">
        <f>IF(OR('RAW DATA'!$D1474="",'RAW DATA'!$C1474='RAW DATA'!$D1474),"NO",IF('RAW DATA'!$C1474&lt;'RAW DATA'!$D1474,"YES","NO"))</f>
        <v>NO</v>
      </c>
      <c r="T1474" s="96" t="str">
        <f>IF('RAW DATA'!$D1474='RAW DATA'!$E1474,"YES","NO")</f>
        <v>NO</v>
      </c>
      <c r="U1474" s="95" t="str">
        <f>IF(('RAW DATA'!$D1474-'RAW DATA'!$M1474)&lt;=5,"YES","NO")</f>
        <v>NO</v>
      </c>
    </row>
    <row r="1475" spans="1:21" x14ac:dyDescent="0.25">
      <c r="A1475" s="77">
        <v>1591</v>
      </c>
      <c r="B1475" s="74">
        <v>5612461426</v>
      </c>
      <c r="C1475" s="76">
        <v>45903</v>
      </c>
      <c r="D1475" s="76">
        <v>45896</v>
      </c>
      <c r="E1475" s="76">
        <v>45903</v>
      </c>
      <c r="F1475" s="74">
        <v>255576425</v>
      </c>
      <c r="G1475" s="82">
        <v>2847</v>
      </c>
      <c r="H1475" s="102" t="s">
        <v>14</v>
      </c>
      <c r="I1475" s="83">
        <v>7730452981</v>
      </c>
      <c r="J1475" s="84">
        <v>45918</v>
      </c>
      <c r="K1475" s="74" t="s">
        <v>15</v>
      </c>
      <c r="L1475" s="74" t="s">
        <v>235</v>
      </c>
      <c r="M1475" s="76">
        <v>45878</v>
      </c>
      <c r="N1475" s="76">
        <v>45910.75</v>
      </c>
      <c r="O1475" s="73">
        <f t="shared" si="127"/>
        <v>8</v>
      </c>
      <c r="P1475" s="73">
        <f>MONTH('RAW DATA'!$J1475)</f>
        <v>9</v>
      </c>
      <c r="Q1475" s="73" t="str">
        <f t="shared" si="128"/>
        <v>ICB</v>
      </c>
      <c r="R1475" s="74" t="str">
        <f t="shared" si="129"/>
        <v>CHINA</v>
      </c>
      <c r="S1475" s="74" t="str">
        <f>IF(OR('RAW DATA'!$D1475="",'RAW DATA'!$C1475='RAW DATA'!$D1475),"NO",IF('RAW DATA'!$C1475&lt;'RAW DATA'!$D1475,"YES","NO"))</f>
        <v>NO</v>
      </c>
      <c r="T1475" s="75" t="str">
        <f>IF('RAW DATA'!$D1475='RAW DATA'!$E1475,"YES","NO")</f>
        <v>NO</v>
      </c>
      <c r="U1475" s="73" t="str">
        <f>IF(('RAW DATA'!$D1475-'RAW DATA'!$M1475)&lt;=5,"YES","NO")</f>
        <v>NO</v>
      </c>
    </row>
    <row r="1476" spans="1:21" x14ac:dyDescent="0.25">
      <c r="A1476" s="89">
        <v>1591</v>
      </c>
      <c r="B1476" s="90">
        <v>5612461427</v>
      </c>
      <c r="C1476" s="91">
        <v>45903</v>
      </c>
      <c r="D1476" s="91">
        <v>45896</v>
      </c>
      <c r="E1476" s="91">
        <v>45903</v>
      </c>
      <c r="F1476" s="90">
        <v>255576425</v>
      </c>
      <c r="G1476" s="92">
        <v>41</v>
      </c>
      <c r="H1476" s="101" t="s">
        <v>14</v>
      </c>
      <c r="I1476" s="93">
        <v>7730452981</v>
      </c>
      <c r="J1476" s="94">
        <v>45918</v>
      </c>
      <c r="K1476" s="90" t="s">
        <v>15</v>
      </c>
      <c r="L1476" s="90" t="s">
        <v>235</v>
      </c>
      <c r="M1476" s="91">
        <v>45878</v>
      </c>
      <c r="N1476" s="91">
        <v>45910.75</v>
      </c>
      <c r="O1476" s="95">
        <f t="shared" si="127"/>
        <v>8</v>
      </c>
      <c r="P1476" s="95">
        <f>MONTH('RAW DATA'!$J1476)</f>
        <v>9</v>
      </c>
      <c r="Q1476" s="95" t="str">
        <f t="shared" si="128"/>
        <v>ICB</v>
      </c>
      <c r="R1476" s="90" t="str">
        <f t="shared" si="129"/>
        <v>CHINA</v>
      </c>
      <c r="S1476" s="90" t="str">
        <f>IF(OR('RAW DATA'!$D1476="",'RAW DATA'!$C1476='RAW DATA'!$D1476),"NO",IF('RAW DATA'!$C1476&lt;'RAW DATA'!$D1476,"YES","NO"))</f>
        <v>NO</v>
      </c>
      <c r="T1476" s="96" t="str">
        <f>IF('RAW DATA'!$D1476='RAW DATA'!$E1476,"YES","NO")</f>
        <v>NO</v>
      </c>
      <c r="U1476" s="95" t="str">
        <f>IF(('RAW DATA'!$D1476-'RAW DATA'!$M1476)&lt;=5,"YES","NO")</f>
        <v>NO</v>
      </c>
    </row>
    <row r="1477" spans="1:21" x14ac:dyDescent="0.25">
      <c r="A1477" s="77">
        <v>1591</v>
      </c>
      <c r="B1477" s="74">
        <v>5612461428</v>
      </c>
      <c r="C1477" s="76">
        <v>45903</v>
      </c>
      <c r="D1477" s="76">
        <v>45896</v>
      </c>
      <c r="E1477" s="76">
        <v>45903</v>
      </c>
      <c r="F1477" s="74">
        <v>255576425</v>
      </c>
      <c r="G1477" s="82">
        <v>208</v>
      </c>
      <c r="H1477" s="102" t="s">
        <v>14</v>
      </c>
      <c r="I1477" s="83">
        <v>7730452981</v>
      </c>
      <c r="J1477" s="84">
        <v>45918</v>
      </c>
      <c r="K1477" s="74" t="s">
        <v>15</v>
      </c>
      <c r="L1477" s="74" t="s">
        <v>235</v>
      </c>
      <c r="M1477" s="76">
        <v>45878</v>
      </c>
      <c r="N1477" s="76">
        <v>45910.75</v>
      </c>
      <c r="O1477" s="73">
        <f t="shared" si="127"/>
        <v>8</v>
      </c>
      <c r="P1477" s="73">
        <f>MONTH('RAW DATA'!$J1477)</f>
        <v>9</v>
      </c>
      <c r="Q1477" s="73" t="str">
        <f t="shared" si="128"/>
        <v>ICB</v>
      </c>
      <c r="R1477" s="74" t="str">
        <f t="shared" si="129"/>
        <v>CHINA</v>
      </c>
      <c r="S1477" s="74" t="str">
        <f>IF(OR('RAW DATA'!$D1477="",'RAW DATA'!$C1477='RAW DATA'!$D1477),"NO",IF('RAW DATA'!$C1477&lt;'RAW DATA'!$D1477,"YES","NO"))</f>
        <v>NO</v>
      </c>
      <c r="T1477" s="75" t="str">
        <f>IF('RAW DATA'!$D1477='RAW DATA'!$E1477,"YES","NO")</f>
        <v>NO</v>
      </c>
      <c r="U1477" s="73" t="str">
        <f>IF(('RAW DATA'!$D1477-'RAW DATA'!$M1477)&lt;=5,"YES","NO")</f>
        <v>NO</v>
      </c>
    </row>
    <row r="1478" spans="1:21" x14ac:dyDescent="0.25">
      <c r="A1478" s="89">
        <v>1591</v>
      </c>
      <c r="B1478" s="90">
        <v>5612461429</v>
      </c>
      <c r="C1478" s="91">
        <v>45903</v>
      </c>
      <c r="D1478" s="91">
        <v>45896</v>
      </c>
      <c r="E1478" s="91">
        <v>45903</v>
      </c>
      <c r="F1478" s="90">
        <v>255576425</v>
      </c>
      <c r="G1478" s="92">
        <v>2507</v>
      </c>
      <c r="H1478" s="101" t="s">
        <v>14</v>
      </c>
      <c r="I1478" s="93">
        <v>7730452981</v>
      </c>
      <c r="J1478" s="94">
        <v>45918</v>
      </c>
      <c r="K1478" s="90" t="s">
        <v>15</v>
      </c>
      <c r="L1478" s="90" t="s">
        <v>235</v>
      </c>
      <c r="M1478" s="91">
        <v>45878</v>
      </c>
      <c r="N1478" s="91">
        <v>45910.75</v>
      </c>
      <c r="O1478" s="95">
        <f t="shared" si="127"/>
        <v>8</v>
      </c>
      <c r="P1478" s="95">
        <f>MONTH('RAW DATA'!$J1478)</f>
        <v>9</v>
      </c>
      <c r="Q1478" s="95" t="str">
        <f t="shared" si="128"/>
        <v>ICB</v>
      </c>
      <c r="R1478" s="90" t="str">
        <f t="shared" si="129"/>
        <v>CHINA</v>
      </c>
      <c r="S1478" s="90" t="str">
        <f>IF(OR('RAW DATA'!$D1478="",'RAW DATA'!$C1478='RAW DATA'!$D1478),"NO",IF('RAW DATA'!$C1478&lt;'RAW DATA'!$D1478,"YES","NO"))</f>
        <v>NO</v>
      </c>
      <c r="T1478" s="96" t="str">
        <f>IF('RAW DATA'!$D1478='RAW DATA'!$E1478,"YES","NO")</f>
        <v>NO</v>
      </c>
      <c r="U1478" s="95" t="str">
        <f>IF(('RAW DATA'!$D1478-'RAW DATA'!$M1478)&lt;=5,"YES","NO")</f>
        <v>NO</v>
      </c>
    </row>
    <row r="1479" spans="1:21" x14ac:dyDescent="0.25">
      <c r="A1479" s="77">
        <v>1591</v>
      </c>
      <c r="B1479" s="74">
        <v>5612461430</v>
      </c>
      <c r="C1479" s="76">
        <v>45903</v>
      </c>
      <c r="D1479" s="76">
        <v>45896</v>
      </c>
      <c r="E1479" s="76">
        <v>45903</v>
      </c>
      <c r="F1479" s="74">
        <v>255576425</v>
      </c>
      <c r="G1479" s="82">
        <v>276</v>
      </c>
      <c r="H1479" s="102" t="s">
        <v>14</v>
      </c>
      <c r="I1479" s="83">
        <v>7730452981</v>
      </c>
      <c r="J1479" s="84">
        <v>45918</v>
      </c>
      <c r="K1479" s="74" t="s">
        <v>15</v>
      </c>
      <c r="L1479" s="74" t="s">
        <v>235</v>
      </c>
      <c r="M1479" s="76">
        <v>45878</v>
      </c>
      <c r="N1479" s="76">
        <v>45910.75</v>
      </c>
      <c r="O1479" s="73">
        <f t="shared" si="127"/>
        <v>8</v>
      </c>
      <c r="P1479" s="73">
        <f>MONTH('RAW DATA'!$J1479)</f>
        <v>9</v>
      </c>
      <c r="Q1479" s="73" t="str">
        <f t="shared" si="128"/>
        <v>ICB</v>
      </c>
      <c r="R1479" s="74" t="str">
        <f t="shared" si="129"/>
        <v>CHINA</v>
      </c>
      <c r="S1479" s="74" t="str">
        <f>IF(OR('RAW DATA'!$D1479="",'RAW DATA'!$C1479='RAW DATA'!$D1479),"NO",IF('RAW DATA'!$C1479&lt;'RAW DATA'!$D1479,"YES","NO"))</f>
        <v>NO</v>
      </c>
      <c r="T1479" s="75" t="str">
        <f>IF('RAW DATA'!$D1479='RAW DATA'!$E1479,"YES","NO")</f>
        <v>NO</v>
      </c>
      <c r="U1479" s="73" t="str">
        <f>IF(('RAW DATA'!$D1479-'RAW DATA'!$M1479)&lt;=5,"YES","NO")</f>
        <v>NO</v>
      </c>
    </row>
    <row r="1480" spans="1:21" x14ac:dyDescent="0.25">
      <c r="A1480" s="89">
        <v>1591</v>
      </c>
      <c r="B1480" s="90">
        <v>5612461431</v>
      </c>
      <c r="C1480" s="91">
        <v>45903</v>
      </c>
      <c r="D1480" s="91">
        <v>45896</v>
      </c>
      <c r="E1480" s="91">
        <v>45903</v>
      </c>
      <c r="F1480" s="90">
        <v>255576425</v>
      </c>
      <c r="G1480" s="92">
        <v>399</v>
      </c>
      <c r="H1480" s="101" t="s">
        <v>14</v>
      </c>
      <c r="I1480" s="93">
        <v>7730452981</v>
      </c>
      <c r="J1480" s="94">
        <v>45918</v>
      </c>
      <c r="K1480" s="90" t="s">
        <v>15</v>
      </c>
      <c r="L1480" s="90" t="s">
        <v>235</v>
      </c>
      <c r="M1480" s="91">
        <v>45878</v>
      </c>
      <c r="N1480" s="91">
        <v>45910.75</v>
      </c>
      <c r="O1480" s="95">
        <f t="shared" si="127"/>
        <v>8</v>
      </c>
      <c r="P1480" s="95">
        <f>MONTH('RAW DATA'!$J1480)</f>
        <v>9</v>
      </c>
      <c r="Q1480" s="95" t="str">
        <f t="shared" si="128"/>
        <v>ICB</v>
      </c>
      <c r="R1480" s="90" t="str">
        <f t="shared" si="129"/>
        <v>CHINA</v>
      </c>
      <c r="S1480" s="90" t="str">
        <f>IF(OR('RAW DATA'!$D1480="",'RAW DATA'!$C1480='RAW DATA'!$D1480),"NO",IF('RAW DATA'!$C1480&lt;'RAW DATA'!$D1480,"YES","NO"))</f>
        <v>NO</v>
      </c>
      <c r="T1480" s="96" t="str">
        <f>IF('RAW DATA'!$D1480='RAW DATA'!$E1480,"YES","NO")</f>
        <v>NO</v>
      </c>
      <c r="U1480" s="95" t="str">
        <f>IF(('RAW DATA'!$D1480-'RAW DATA'!$M1480)&lt;=5,"YES","NO")</f>
        <v>NO</v>
      </c>
    </row>
    <row r="1481" spans="1:21" x14ac:dyDescent="0.25">
      <c r="A1481" s="77">
        <v>1591</v>
      </c>
      <c r="B1481" s="74">
        <v>5612461432</v>
      </c>
      <c r="C1481" s="76">
        <v>45903</v>
      </c>
      <c r="D1481" s="76">
        <v>45896</v>
      </c>
      <c r="E1481" s="76">
        <v>45903</v>
      </c>
      <c r="F1481" s="74">
        <v>255576425</v>
      </c>
      <c r="G1481" s="82">
        <v>2221</v>
      </c>
      <c r="H1481" s="102" t="s">
        <v>14</v>
      </c>
      <c r="I1481" s="83">
        <v>7730452981</v>
      </c>
      <c r="J1481" s="84">
        <v>45918</v>
      </c>
      <c r="K1481" s="74" t="s">
        <v>15</v>
      </c>
      <c r="L1481" s="74" t="s">
        <v>235</v>
      </c>
      <c r="M1481" s="76">
        <v>45878</v>
      </c>
      <c r="N1481" s="76">
        <v>45910.75</v>
      </c>
      <c r="O1481" s="73">
        <f t="shared" si="127"/>
        <v>8</v>
      </c>
      <c r="P1481" s="73">
        <f>MONTH('RAW DATA'!$J1481)</f>
        <v>9</v>
      </c>
      <c r="Q1481" s="73" t="str">
        <f t="shared" si="128"/>
        <v>ICB</v>
      </c>
      <c r="R1481" s="74" t="str">
        <f t="shared" si="129"/>
        <v>CHINA</v>
      </c>
      <c r="S1481" s="74" t="str">
        <f>IF(OR('RAW DATA'!$D1481="",'RAW DATA'!$C1481='RAW DATA'!$D1481),"NO",IF('RAW DATA'!$C1481&lt;'RAW DATA'!$D1481,"YES","NO"))</f>
        <v>NO</v>
      </c>
      <c r="T1481" s="75" t="str">
        <f>IF('RAW DATA'!$D1481='RAW DATA'!$E1481,"YES","NO")</f>
        <v>NO</v>
      </c>
      <c r="U1481" s="73" t="str">
        <f>IF(('RAW DATA'!$D1481-'RAW DATA'!$M1481)&lt;=5,"YES","NO")</f>
        <v>NO</v>
      </c>
    </row>
    <row r="1482" spans="1:21" x14ac:dyDescent="0.25">
      <c r="A1482" s="89">
        <v>1591</v>
      </c>
      <c r="B1482" s="90">
        <v>5612461433</v>
      </c>
      <c r="C1482" s="91">
        <v>45903</v>
      </c>
      <c r="D1482" s="91">
        <v>45896</v>
      </c>
      <c r="E1482" s="91">
        <v>45903</v>
      </c>
      <c r="F1482" s="90">
        <v>255576425</v>
      </c>
      <c r="G1482" s="92">
        <v>2847</v>
      </c>
      <c r="H1482" s="101" t="s">
        <v>14</v>
      </c>
      <c r="I1482" s="93">
        <v>7730452981</v>
      </c>
      <c r="J1482" s="94">
        <v>45918</v>
      </c>
      <c r="K1482" s="90" t="s">
        <v>15</v>
      </c>
      <c r="L1482" s="90" t="s">
        <v>235</v>
      </c>
      <c r="M1482" s="91">
        <v>45878</v>
      </c>
      <c r="N1482" s="91">
        <v>45910.75</v>
      </c>
      <c r="O1482" s="95">
        <f t="shared" si="127"/>
        <v>8</v>
      </c>
      <c r="P1482" s="95">
        <f>MONTH('RAW DATA'!$J1482)</f>
        <v>9</v>
      </c>
      <c r="Q1482" s="95" t="str">
        <f t="shared" si="128"/>
        <v>ICB</v>
      </c>
      <c r="R1482" s="90" t="str">
        <f t="shared" si="129"/>
        <v>CHINA</v>
      </c>
      <c r="S1482" s="90" t="str">
        <f>IF(OR('RAW DATA'!$D1482="",'RAW DATA'!$C1482='RAW DATA'!$D1482),"NO",IF('RAW DATA'!$C1482&lt;'RAW DATA'!$D1482,"YES","NO"))</f>
        <v>NO</v>
      </c>
      <c r="T1482" s="96" t="str">
        <f>IF('RAW DATA'!$D1482='RAW DATA'!$E1482,"YES","NO")</f>
        <v>NO</v>
      </c>
      <c r="U1482" s="95" t="str">
        <f>IF(('RAW DATA'!$D1482-'RAW DATA'!$M1482)&lt;=5,"YES","NO")</f>
        <v>NO</v>
      </c>
    </row>
    <row r="1483" spans="1:21" x14ac:dyDescent="0.25">
      <c r="A1483" s="77">
        <v>1591</v>
      </c>
      <c r="B1483" s="74">
        <v>5612461434</v>
      </c>
      <c r="C1483" s="76">
        <v>45903</v>
      </c>
      <c r="D1483" s="76">
        <v>45896</v>
      </c>
      <c r="E1483" s="76">
        <v>45903</v>
      </c>
      <c r="F1483" s="74">
        <v>255576425</v>
      </c>
      <c r="G1483" s="82">
        <v>2847</v>
      </c>
      <c r="H1483" s="102" t="s">
        <v>14</v>
      </c>
      <c r="I1483" s="83">
        <v>7730452981</v>
      </c>
      <c r="J1483" s="84">
        <v>45918</v>
      </c>
      <c r="K1483" s="74" t="s">
        <v>15</v>
      </c>
      <c r="L1483" s="74" t="s">
        <v>235</v>
      </c>
      <c r="M1483" s="76">
        <v>45878</v>
      </c>
      <c r="N1483" s="76">
        <v>45910.75</v>
      </c>
      <c r="O1483" s="73">
        <f t="shared" si="127"/>
        <v>8</v>
      </c>
      <c r="P1483" s="73">
        <f>MONTH('RAW DATA'!$J1483)</f>
        <v>9</v>
      </c>
      <c r="Q1483" s="73" t="str">
        <f t="shared" si="128"/>
        <v>ICB</v>
      </c>
      <c r="R1483" s="74" t="str">
        <f t="shared" si="129"/>
        <v>CHINA</v>
      </c>
      <c r="S1483" s="74" t="str">
        <f>IF(OR('RAW DATA'!$D1483="",'RAW DATA'!$C1483='RAW DATA'!$D1483),"NO",IF('RAW DATA'!$C1483&lt;'RAW DATA'!$D1483,"YES","NO"))</f>
        <v>NO</v>
      </c>
      <c r="T1483" s="75" t="str">
        <f>IF('RAW DATA'!$D1483='RAW DATA'!$E1483,"YES","NO")</f>
        <v>NO</v>
      </c>
      <c r="U1483" s="73" t="str">
        <f>IF(('RAW DATA'!$D1483-'RAW DATA'!$M1483)&lt;=5,"YES","NO")</f>
        <v>NO</v>
      </c>
    </row>
    <row r="1484" spans="1:21" x14ac:dyDescent="0.25">
      <c r="A1484" s="89">
        <v>1591</v>
      </c>
      <c r="B1484" s="90">
        <v>5612461435</v>
      </c>
      <c r="C1484" s="91">
        <v>45903</v>
      </c>
      <c r="D1484" s="91">
        <v>45896</v>
      </c>
      <c r="E1484" s="91">
        <v>45903</v>
      </c>
      <c r="F1484" s="90">
        <v>255576425</v>
      </c>
      <c r="G1484" s="92">
        <v>2847</v>
      </c>
      <c r="H1484" s="101" t="s">
        <v>14</v>
      </c>
      <c r="I1484" s="93">
        <v>7730452981</v>
      </c>
      <c r="J1484" s="94">
        <v>45918</v>
      </c>
      <c r="K1484" s="90" t="s">
        <v>15</v>
      </c>
      <c r="L1484" s="90" t="s">
        <v>235</v>
      </c>
      <c r="M1484" s="91">
        <v>45878</v>
      </c>
      <c r="N1484" s="91">
        <v>45910.75</v>
      </c>
      <c r="O1484" s="95">
        <f t="shared" si="127"/>
        <v>8</v>
      </c>
      <c r="P1484" s="95">
        <f>MONTH('RAW DATA'!$J1484)</f>
        <v>9</v>
      </c>
      <c r="Q1484" s="95" t="str">
        <f t="shared" si="128"/>
        <v>ICB</v>
      </c>
      <c r="R1484" s="90" t="str">
        <f t="shared" si="129"/>
        <v>CHINA</v>
      </c>
      <c r="S1484" s="90" t="str">
        <f>IF(OR('RAW DATA'!$D1484="",'RAW DATA'!$C1484='RAW DATA'!$D1484),"NO",IF('RAW DATA'!$C1484&lt;'RAW DATA'!$D1484,"YES","NO"))</f>
        <v>NO</v>
      </c>
      <c r="T1484" s="96" t="str">
        <f>IF('RAW DATA'!$D1484='RAW DATA'!$E1484,"YES","NO")</f>
        <v>NO</v>
      </c>
      <c r="U1484" s="95" t="str">
        <f>IF(('RAW DATA'!$D1484-'RAW DATA'!$M1484)&lt;=5,"YES","NO")</f>
        <v>NO</v>
      </c>
    </row>
    <row r="1485" spans="1:21" x14ac:dyDescent="0.25">
      <c r="A1485" s="77">
        <v>1591</v>
      </c>
      <c r="B1485" s="74">
        <v>5612461436</v>
      </c>
      <c r="C1485" s="76">
        <v>45903</v>
      </c>
      <c r="D1485" s="76">
        <v>45896</v>
      </c>
      <c r="E1485" s="76">
        <v>45903</v>
      </c>
      <c r="F1485" s="74">
        <v>255576425</v>
      </c>
      <c r="G1485" s="82">
        <v>3044</v>
      </c>
      <c r="H1485" s="102" t="s">
        <v>14</v>
      </c>
      <c r="I1485" s="83">
        <v>7730452981</v>
      </c>
      <c r="J1485" s="84">
        <v>45918</v>
      </c>
      <c r="K1485" s="74" t="s">
        <v>15</v>
      </c>
      <c r="L1485" s="74" t="s">
        <v>235</v>
      </c>
      <c r="M1485" s="76">
        <v>45878</v>
      </c>
      <c r="N1485" s="76">
        <v>45910.75</v>
      </c>
      <c r="O1485" s="73">
        <f t="shared" si="127"/>
        <v>8</v>
      </c>
      <c r="P1485" s="73">
        <f>MONTH('RAW DATA'!$J1485)</f>
        <v>9</v>
      </c>
      <c r="Q1485" s="73" t="str">
        <f t="shared" si="128"/>
        <v>ICB</v>
      </c>
      <c r="R1485" s="74" t="str">
        <f t="shared" si="129"/>
        <v>CHINA</v>
      </c>
      <c r="S1485" s="74" t="str">
        <f>IF(OR('RAW DATA'!$D1485="",'RAW DATA'!$C1485='RAW DATA'!$D1485),"NO",IF('RAW DATA'!$C1485&lt;'RAW DATA'!$D1485,"YES","NO"))</f>
        <v>NO</v>
      </c>
      <c r="T1485" s="75" t="str">
        <f>IF('RAW DATA'!$D1485='RAW DATA'!$E1485,"YES","NO")</f>
        <v>NO</v>
      </c>
      <c r="U1485" s="73" t="str">
        <f>IF(('RAW DATA'!$D1485-'RAW DATA'!$M1485)&lt;=5,"YES","NO")</f>
        <v>NO</v>
      </c>
    </row>
    <row r="1486" spans="1:21" x14ac:dyDescent="0.25">
      <c r="A1486" s="89">
        <v>1591</v>
      </c>
      <c r="B1486" s="90">
        <v>5612461437</v>
      </c>
      <c r="C1486" s="91">
        <v>45903</v>
      </c>
      <c r="D1486" s="91">
        <v>45896</v>
      </c>
      <c r="E1486" s="91">
        <v>45903</v>
      </c>
      <c r="F1486" s="90">
        <v>255576425</v>
      </c>
      <c r="G1486" s="92">
        <v>2847</v>
      </c>
      <c r="H1486" s="101" t="s">
        <v>14</v>
      </c>
      <c r="I1486" s="93">
        <v>7730452981</v>
      </c>
      <c r="J1486" s="94">
        <v>45918</v>
      </c>
      <c r="K1486" s="90" t="s">
        <v>15</v>
      </c>
      <c r="L1486" s="90" t="s">
        <v>235</v>
      </c>
      <c r="M1486" s="91">
        <v>45878</v>
      </c>
      <c r="N1486" s="91">
        <v>45910.75</v>
      </c>
      <c r="O1486" s="95">
        <f t="shared" si="127"/>
        <v>8</v>
      </c>
      <c r="P1486" s="95">
        <f>MONTH('RAW DATA'!$J1486)</f>
        <v>9</v>
      </c>
      <c r="Q1486" s="95" t="str">
        <f t="shared" si="128"/>
        <v>ICB</v>
      </c>
      <c r="R1486" s="90" t="str">
        <f t="shared" si="129"/>
        <v>CHINA</v>
      </c>
      <c r="S1486" s="90" t="str">
        <f>IF(OR('RAW DATA'!$D1486="",'RAW DATA'!$C1486='RAW DATA'!$D1486),"NO",IF('RAW DATA'!$C1486&lt;'RAW DATA'!$D1486,"YES","NO"))</f>
        <v>NO</v>
      </c>
      <c r="T1486" s="96" t="str">
        <f>IF('RAW DATA'!$D1486='RAW DATA'!$E1486,"YES","NO")</f>
        <v>NO</v>
      </c>
      <c r="U1486" s="95" t="str">
        <f>IF(('RAW DATA'!$D1486-'RAW DATA'!$M1486)&lt;=5,"YES","NO")</f>
        <v>NO</v>
      </c>
    </row>
    <row r="1487" spans="1:21" x14ac:dyDescent="0.25">
      <c r="A1487" s="77">
        <v>1591</v>
      </c>
      <c r="B1487" s="74">
        <v>5612461438</v>
      </c>
      <c r="C1487" s="76">
        <v>45903</v>
      </c>
      <c r="D1487" s="76">
        <v>45896</v>
      </c>
      <c r="E1487" s="76">
        <v>45903</v>
      </c>
      <c r="F1487" s="74">
        <v>255576425</v>
      </c>
      <c r="G1487" s="82">
        <v>698</v>
      </c>
      <c r="H1487" s="102" t="s">
        <v>14</v>
      </c>
      <c r="I1487" s="83">
        <v>7730452981</v>
      </c>
      <c r="J1487" s="84">
        <v>45918</v>
      </c>
      <c r="K1487" s="74" t="s">
        <v>15</v>
      </c>
      <c r="L1487" s="74" t="s">
        <v>235</v>
      </c>
      <c r="M1487" s="76">
        <v>45878</v>
      </c>
      <c r="N1487" s="76">
        <v>45910.75</v>
      </c>
      <c r="O1487" s="73">
        <f t="shared" si="127"/>
        <v>8</v>
      </c>
      <c r="P1487" s="73">
        <f>MONTH('RAW DATA'!$J1487)</f>
        <v>9</v>
      </c>
      <c r="Q1487" s="73" t="str">
        <f t="shared" si="128"/>
        <v>ICB</v>
      </c>
      <c r="R1487" s="74" t="str">
        <f t="shared" si="129"/>
        <v>CHINA</v>
      </c>
      <c r="S1487" s="74" t="str">
        <f>IF(OR('RAW DATA'!$D1487="",'RAW DATA'!$C1487='RAW DATA'!$D1487),"NO",IF('RAW DATA'!$C1487&lt;'RAW DATA'!$D1487,"YES","NO"))</f>
        <v>NO</v>
      </c>
      <c r="T1487" s="75" t="str">
        <f>IF('RAW DATA'!$D1487='RAW DATA'!$E1487,"YES","NO")</f>
        <v>NO</v>
      </c>
      <c r="U1487" s="73" t="str">
        <f>IF(('RAW DATA'!$D1487-'RAW DATA'!$M1487)&lt;=5,"YES","NO")</f>
        <v>NO</v>
      </c>
    </row>
    <row r="1488" spans="1:21" x14ac:dyDescent="0.25">
      <c r="A1488" s="89">
        <v>1591</v>
      </c>
      <c r="B1488" s="90">
        <v>5612461440</v>
      </c>
      <c r="C1488" s="91">
        <v>45903</v>
      </c>
      <c r="D1488" s="91">
        <v>45896</v>
      </c>
      <c r="E1488" s="91">
        <v>45903</v>
      </c>
      <c r="F1488" s="90">
        <v>255576425</v>
      </c>
      <c r="G1488" s="92">
        <v>2847</v>
      </c>
      <c r="H1488" s="101" t="s">
        <v>14</v>
      </c>
      <c r="I1488" s="93">
        <v>7730452981</v>
      </c>
      <c r="J1488" s="94">
        <v>45918</v>
      </c>
      <c r="K1488" s="90" t="s">
        <v>15</v>
      </c>
      <c r="L1488" s="90" t="s">
        <v>235</v>
      </c>
      <c r="M1488" s="91">
        <v>45878</v>
      </c>
      <c r="N1488" s="91">
        <v>45910.75</v>
      </c>
      <c r="O1488" s="95">
        <f t="shared" si="127"/>
        <v>8</v>
      </c>
      <c r="P1488" s="95">
        <f>MONTH('RAW DATA'!$J1488)</f>
        <v>9</v>
      </c>
      <c r="Q1488" s="95" t="str">
        <f t="shared" si="128"/>
        <v>ICB</v>
      </c>
      <c r="R1488" s="90" t="str">
        <f t="shared" si="129"/>
        <v>CHINA</v>
      </c>
      <c r="S1488" s="90" t="str">
        <f>IF(OR('RAW DATA'!$D1488="",'RAW DATA'!$C1488='RAW DATA'!$D1488),"NO",IF('RAW DATA'!$C1488&lt;'RAW DATA'!$D1488,"YES","NO"))</f>
        <v>NO</v>
      </c>
      <c r="T1488" s="96" t="str">
        <f>IF('RAW DATA'!$D1488='RAW DATA'!$E1488,"YES","NO")</f>
        <v>NO</v>
      </c>
      <c r="U1488" s="95" t="str">
        <f>IF(('RAW DATA'!$D1488-'RAW DATA'!$M1488)&lt;=5,"YES","NO")</f>
        <v>NO</v>
      </c>
    </row>
    <row r="1489" spans="1:21" x14ac:dyDescent="0.25">
      <c r="A1489" s="77">
        <v>1591</v>
      </c>
      <c r="B1489" s="74">
        <v>5612461441</v>
      </c>
      <c r="C1489" s="76">
        <v>45903</v>
      </c>
      <c r="D1489" s="76">
        <v>45896</v>
      </c>
      <c r="E1489" s="76">
        <v>45903</v>
      </c>
      <c r="F1489" s="74">
        <v>255576425</v>
      </c>
      <c r="G1489" s="82">
        <v>6974</v>
      </c>
      <c r="H1489" s="102" t="s">
        <v>14</v>
      </c>
      <c r="I1489" s="83">
        <v>7730452981</v>
      </c>
      <c r="J1489" s="84">
        <v>45918</v>
      </c>
      <c r="K1489" s="74" t="s">
        <v>15</v>
      </c>
      <c r="L1489" s="74" t="s">
        <v>235</v>
      </c>
      <c r="M1489" s="76">
        <v>45878</v>
      </c>
      <c r="N1489" s="76">
        <v>45910.75</v>
      </c>
      <c r="O1489" s="73">
        <f t="shared" si="127"/>
        <v>8</v>
      </c>
      <c r="P1489" s="73">
        <f>MONTH('RAW DATA'!$J1489)</f>
        <v>9</v>
      </c>
      <c r="Q1489" s="73" t="str">
        <f t="shared" si="128"/>
        <v>ICB</v>
      </c>
      <c r="R1489" s="74" t="str">
        <f t="shared" si="129"/>
        <v>CHINA</v>
      </c>
      <c r="S1489" s="74" t="str">
        <f>IF(OR('RAW DATA'!$D1489="",'RAW DATA'!$C1489='RAW DATA'!$D1489),"NO",IF('RAW DATA'!$C1489&lt;'RAW DATA'!$D1489,"YES","NO"))</f>
        <v>NO</v>
      </c>
      <c r="T1489" s="75" t="str">
        <f>IF('RAW DATA'!$D1489='RAW DATA'!$E1489,"YES","NO")</f>
        <v>NO</v>
      </c>
      <c r="U1489" s="73" t="str">
        <f>IF(('RAW DATA'!$D1489-'RAW DATA'!$M1489)&lt;=5,"YES","NO")</f>
        <v>NO</v>
      </c>
    </row>
    <row r="1490" spans="1:21" x14ac:dyDescent="0.25">
      <c r="A1490" s="89">
        <v>1591</v>
      </c>
      <c r="B1490" s="90">
        <v>5612461442</v>
      </c>
      <c r="C1490" s="91">
        <v>45903</v>
      </c>
      <c r="D1490" s="91">
        <v>45896</v>
      </c>
      <c r="E1490" s="91">
        <v>45903</v>
      </c>
      <c r="F1490" s="90">
        <v>255576425</v>
      </c>
      <c r="G1490" s="92">
        <v>105</v>
      </c>
      <c r="H1490" s="101" t="s">
        <v>14</v>
      </c>
      <c r="I1490" s="93">
        <v>7730452981</v>
      </c>
      <c r="J1490" s="94">
        <v>45918</v>
      </c>
      <c r="K1490" s="90" t="s">
        <v>15</v>
      </c>
      <c r="L1490" s="90" t="s">
        <v>235</v>
      </c>
      <c r="M1490" s="91">
        <v>45878</v>
      </c>
      <c r="N1490" s="91">
        <v>45910.75</v>
      </c>
      <c r="O1490" s="95">
        <f t="shared" si="127"/>
        <v>8</v>
      </c>
      <c r="P1490" s="95">
        <f>MONTH('RAW DATA'!$J1490)</f>
        <v>9</v>
      </c>
      <c r="Q1490" s="95" t="str">
        <f t="shared" si="128"/>
        <v>ICB</v>
      </c>
      <c r="R1490" s="90" t="str">
        <f t="shared" si="129"/>
        <v>CHINA</v>
      </c>
      <c r="S1490" s="90" t="str">
        <f>IF(OR('RAW DATA'!$D1490="",'RAW DATA'!$C1490='RAW DATA'!$D1490),"NO",IF('RAW DATA'!$C1490&lt;'RAW DATA'!$D1490,"YES","NO"))</f>
        <v>NO</v>
      </c>
      <c r="T1490" s="96" t="str">
        <f>IF('RAW DATA'!$D1490='RAW DATA'!$E1490,"YES","NO")</f>
        <v>NO</v>
      </c>
      <c r="U1490" s="95" t="str">
        <f>IF(('RAW DATA'!$D1490-'RAW DATA'!$M1490)&lt;=5,"YES","NO")</f>
        <v>NO</v>
      </c>
    </row>
    <row r="1491" spans="1:21" x14ac:dyDescent="0.25">
      <c r="A1491" s="77">
        <v>1591</v>
      </c>
      <c r="B1491" s="74">
        <v>5612461443</v>
      </c>
      <c r="C1491" s="76">
        <v>45903</v>
      </c>
      <c r="D1491" s="76">
        <v>45896</v>
      </c>
      <c r="E1491" s="76">
        <v>45903</v>
      </c>
      <c r="F1491" s="74">
        <v>255576425</v>
      </c>
      <c r="G1491" s="82">
        <v>216</v>
      </c>
      <c r="H1491" s="102" t="s">
        <v>14</v>
      </c>
      <c r="I1491" s="83">
        <v>7730452981</v>
      </c>
      <c r="J1491" s="84">
        <v>45918</v>
      </c>
      <c r="K1491" s="74" t="s">
        <v>15</v>
      </c>
      <c r="L1491" s="74" t="s">
        <v>235</v>
      </c>
      <c r="M1491" s="76">
        <v>45878</v>
      </c>
      <c r="N1491" s="76">
        <v>45910.75</v>
      </c>
      <c r="O1491" s="73">
        <f t="shared" si="127"/>
        <v>8</v>
      </c>
      <c r="P1491" s="73">
        <f>MONTH('RAW DATA'!$J1491)</f>
        <v>9</v>
      </c>
      <c r="Q1491" s="73" t="str">
        <f t="shared" si="128"/>
        <v>ICB</v>
      </c>
      <c r="R1491" s="74" t="str">
        <f t="shared" si="129"/>
        <v>CHINA</v>
      </c>
      <c r="S1491" s="74" t="str">
        <f>IF(OR('RAW DATA'!$D1491="",'RAW DATA'!$C1491='RAW DATA'!$D1491),"NO",IF('RAW DATA'!$C1491&lt;'RAW DATA'!$D1491,"YES","NO"))</f>
        <v>NO</v>
      </c>
      <c r="T1491" s="75" t="str">
        <f>IF('RAW DATA'!$D1491='RAW DATA'!$E1491,"YES","NO")</f>
        <v>NO</v>
      </c>
      <c r="U1491" s="73" t="str">
        <f>IF(('RAW DATA'!$D1491-'RAW DATA'!$M1491)&lt;=5,"YES","NO")</f>
        <v>NO</v>
      </c>
    </row>
    <row r="1492" spans="1:21" x14ac:dyDescent="0.25">
      <c r="A1492" s="89">
        <v>1591</v>
      </c>
      <c r="B1492" s="90">
        <v>5612461444</v>
      </c>
      <c r="C1492" s="91">
        <v>45903</v>
      </c>
      <c r="D1492" s="91">
        <v>45896</v>
      </c>
      <c r="E1492" s="91">
        <v>45903</v>
      </c>
      <c r="F1492" s="90">
        <v>255576425</v>
      </c>
      <c r="G1492" s="92">
        <v>41</v>
      </c>
      <c r="H1492" s="101" t="s">
        <v>14</v>
      </c>
      <c r="I1492" s="93">
        <v>7730452981</v>
      </c>
      <c r="J1492" s="94">
        <v>45918</v>
      </c>
      <c r="K1492" s="90" t="s">
        <v>15</v>
      </c>
      <c r="L1492" s="90" t="s">
        <v>235</v>
      </c>
      <c r="M1492" s="91">
        <v>45878</v>
      </c>
      <c r="N1492" s="91">
        <v>45910.75</v>
      </c>
      <c r="O1492" s="95">
        <f t="shared" si="127"/>
        <v>8</v>
      </c>
      <c r="P1492" s="95">
        <f>MONTH('RAW DATA'!$J1492)</f>
        <v>9</v>
      </c>
      <c r="Q1492" s="95" t="str">
        <f t="shared" si="128"/>
        <v>ICB</v>
      </c>
      <c r="R1492" s="90" t="str">
        <f t="shared" si="129"/>
        <v>CHINA</v>
      </c>
      <c r="S1492" s="90" t="str">
        <f>IF(OR('RAW DATA'!$D1492="",'RAW DATA'!$C1492='RAW DATA'!$D1492),"NO",IF('RAW DATA'!$C1492&lt;'RAW DATA'!$D1492,"YES","NO"))</f>
        <v>NO</v>
      </c>
      <c r="T1492" s="96" t="str">
        <f>IF('RAW DATA'!$D1492='RAW DATA'!$E1492,"YES","NO")</f>
        <v>NO</v>
      </c>
      <c r="U1492" s="95" t="str">
        <f>IF(('RAW DATA'!$D1492-'RAW DATA'!$M1492)&lt;=5,"YES","NO")</f>
        <v>NO</v>
      </c>
    </row>
    <row r="1493" spans="1:21" x14ac:dyDescent="0.25">
      <c r="A1493" s="77">
        <v>1591</v>
      </c>
      <c r="B1493" s="74">
        <v>5612461445</v>
      </c>
      <c r="C1493" s="76">
        <v>45903</v>
      </c>
      <c r="D1493" s="76">
        <v>45896</v>
      </c>
      <c r="E1493" s="76">
        <v>45903</v>
      </c>
      <c r="F1493" s="74">
        <v>255576425</v>
      </c>
      <c r="G1493" s="82">
        <v>151</v>
      </c>
      <c r="H1493" s="102" t="s">
        <v>14</v>
      </c>
      <c r="I1493" s="83">
        <v>7730452981</v>
      </c>
      <c r="J1493" s="84">
        <v>45918</v>
      </c>
      <c r="K1493" s="74" t="s">
        <v>15</v>
      </c>
      <c r="L1493" s="74" t="s">
        <v>235</v>
      </c>
      <c r="M1493" s="76">
        <v>45878</v>
      </c>
      <c r="N1493" s="76">
        <v>45910.75</v>
      </c>
      <c r="O1493" s="73">
        <f t="shared" si="127"/>
        <v>8</v>
      </c>
      <c r="P1493" s="73">
        <f>MONTH('RAW DATA'!$J1493)</f>
        <v>9</v>
      </c>
      <c r="Q1493" s="73" t="str">
        <f t="shared" si="128"/>
        <v>ICB</v>
      </c>
      <c r="R1493" s="74" t="str">
        <f t="shared" si="129"/>
        <v>CHINA</v>
      </c>
      <c r="S1493" s="74" t="str">
        <f>IF(OR('RAW DATA'!$D1493="",'RAW DATA'!$C1493='RAW DATA'!$D1493),"NO",IF('RAW DATA'!$C1493&lt;'RAW DATA'!$D1493,"YES","NO"))</f>
        <v>NO</v>
      </c>
      <c r="T1493" s="75" t="str">
        <f>IF('RAW DATA'!$D1493='RAW DATA'!$E1493,"YES","NO")</f>
        <v>NO</v>
      </c>
      <c r="U1493" s="73" t="str">
        <f>IF(('RAW DATA'!$D1493-'RAW DATA'!$M1493)&lt;=5,"YES","NO")</f>
        <v>NO</v>
      </c>
    </row>
    <row r="1494" spans="1:21" x14ac:dyDescent="0.25">
      <c r="A1494" s="89">
        <v>1591</v>
      </c>
      <c r="B1494" s="90">
        <v>5612461447</v>
      </c>
      <c r="C1494" s="91">
        <v>45903</v>
      </c>
      <c r="D1494" s="91">
        <v>45896</v>
      </c>
      <c r="E1494" s="91">
        <v>45903</v>
      </c>
      <c r="F1494" s="90">
        <v>255576425</v>
      </c>
      <c r="G1494" s="92">
        <v>136525</v>
      </c>
      <c r="H1494" s="101" t="s">
        <v>14</v>
      </c>
      <c r="I1494" s="93">
        <v>7730452981</v>
      </c>
      <c r="J1494" s="94">
        <v>45918</v>
      </c>
      <c r="K1494" s="90" t="s">
        <v>15</v>
      </c>
      <c r="L1494" s="90" t="s">
        <v>235</v>
      </c>
      <c r="M1494" s="91">
        <v>45878</v>
      </c>
      <c r="N1494" s="91">
        <v>45910.75</v>
      </c>
      <c r="O1494" s="95">
        <f t="shared" si="127"/>
        <v>8</v>
      </c>
      <c r="P1494" s="95">
        <f>MONTH('RAW DATA'!$J1494)</f>
        <v>9</v>
      </c>
      <c r="Q1494" s="95" t="str">
        <f t="shared" si="128"/>
        <v>ICB</v>
      </c>
      <c r="R1494" s="90" t="str">
        <f t="shared" si="129"/>
        <v>CHINA</v>
      </c>
      <c r="S1494" s="90" t="str">
        <f>IF(OR('RAW DATA'!$D1494="",'RAW DATA'!$C1494='RAW DATA'!$D1494),"NO",IF('RAW DATA'!$C1494&lt;'RAW DATA'!$D1494,"YES","NO"))</f>
        <v>NO</v>
      </c>
      <c r="T1494" s="96" t="str">
        <f>IF('RAW DATA'!$D1494='RAW DATA'!$E1494,"YES","NO")</f>
        <v>NO</v>
      </c>
      <c r="U1494" s="95" t="str">
        <f>IF(('RAW DATA'!$D1494-'RAW DATA'!$M1494)&lt;=5,"YES","NO")</f>
        <v>NO</v>
      </c>
    </row>
    <row r="1495" spans="1:21" x14ac:dyDescent="0.25">
      <c r="A1495" s="77">
        <v>10171</v>
      </c>
      <c r="B1495" s="74">
        <v>5481867584</v>
      </c>
      <c r="C1495" s="76">
        <v>45911</v>
      </c>
      <c r="D1495" s="76">
        <v>45923</v>
      </c>
      <c r="E1495" s="76">
        <v>45931</v>
      </c>
      <c r="F1495" s="74">
        <v>255408403</v>
      </c>
      <c r="G1495" s="82">
        <v>80514</v>
      </c>
      <c r="H1495" s="102" t="s">
        <v>14</v>
      </c>
      <c r="I1495" s="83">
        <v>7730464636</v>
      </c>
      <c r="J1495" s="84">
        <v>45965</v>
      </c>
      <c r="K1495" s="74" t="s">
        <v>15</v>
      </c>
      <c r="L1495" s="74" t="s">
        <v>253</v>
      </c>
      <c r="M1495" s="76">
        <v>45880</v>
      </c>
      <c r="N1495" s="76">
        <v>45911</v>
      </c>
      <c r="O1495" s="73">
        <f t="shared" si="127"/>
        <v>9</v>
      </c>
      <c r="P1495" s="73">
        <f>MONTH('RAW DATA'!$J1495)</f>
        <v>11</v>
      </c>
      <c r="Q1495" s="73" t="str">
        <f t="shared" si="128"/>
        <v>ICB</v>
      </c>
      <c r="R1495" s="74" t="str">
        <f t="shared" si="129"/>
        <v>VIETNAM</v>
      </c>
      <c r="S1495" s="74" t="str">
        <f>IF(OR('RAW DATA'!$D1495="",'RAW DATA'!$C1495='RAW DATA'!$D1495),"NO",IF('RAW DATA'!$C1495&lt;'RAW DATA'!$D1495,"YES","NO"))</f>
        <v>YES</v>
      </c>
      <c r="T1495" s="75" t="str">
        <f>IF('RAW DATA'!$D1495='RAW DATA'!$E1495,"YES","NO")</f>
        <v>NO</v>
      </c>
      <c r="U1495" s="73" t="str">
        <f>IF(('RAW DATA'!$D1495-'RAW DATA'!$M1495)&lt;=5,"YES","NO")</f>
        <v>NO</v>
      </c>
    </row>
    <row r="1496" spans="1:21" x14ac:dyDescent="0.25">
      <c r="A1496" s="89">
        <v>515</v>
      </c>
      <c r="B1496" s="90">
        <v>5547866242</v>
      </c>
      <c r="C1496" s="91">
        <v>45894</v>
      </c>
      <c r="D1496" s="91">
        <v>45883</v>
      </c>
      <c r="E1496" s="91">
        <v>45894</v>
      </c>
      <c r="F1496" s="90">
        <v>255362679</v>
      </c>
      <c r="G1496" s="92">
        <v>299</v>
      </c>
      <c r="H1496" s="101" t="s">
        <v>14</v>
      </c>
      <c r="I1496" s="93">
        <v>7730452981</v>
      </c>
      <c r="J1496" s="94">
        <v>45918</v>
      </c>
      <c r="K1496" s="90" t="s">
        <v>15</v>
      </c>
      <c r="L1496" s="90" t="s">
        <v>235</v>
      </c>
      <c r="M1496" s="91">
        <v>45879</v>
      </c>
      <c r="N1496" s="91">
        <v>45913</v>
      </c>
      <c r="O1496" s="95">
        <f t="shared" si="127"/>
        <v>8</v>
      </c>
      <c r="P1496" s="95">
        <f>MONTH('RAW DATA'!$J1496)</f>
        <v>9</v>
      </c>
      <c r="Q1496" s="95" t="str">
        <f t="shared" si="128"/>
        <v>ICB</v>
      </c>
      <c r="R1496" s="90" t="str">
        <f t="shared" si="129"/>
        <v>CHINA</v>
      </c>
      <c r="S1496" s="90" t="str">
        <f>IF(OR('RAW DATA'!$D1496="",'RAW DATA'!$C1496='RAW DATA'!$D1496),"NO",IF('RAW DATA'!$C1496&lt;'RAW DATA'!$D1496,"YES","NO"))</f>
        <v>NO</v>
      </c>
      <c r="T1496" s="96" t="str">
        <f>IF('RAW DATA'!$D1496='RAW DATA'!$E1496,"YES","NO")</f>
        <v>NO</v>
      </c>
      <c r="U1496" s="95" t="str">
        <f>IF(('RAW DATA'!$D1496-'RAW DATA'!$M1496)&lt;=5,"YES","NO")</f>
        <v>YES</v>
      </c>
    </row>
    <row r="1497" spans="1:21" x14ac:dyDescent="0.25">
      <c r="A1497" s="77">
        <v>515</v>
      </c>
      <c r="B1497" s="74">
        <v>5547866263</v>
      </c>
      <c r="C1497" s="76">
        <v>45894</v>
      </c>
      <c r="D1497" s="76">
        <v>45883</v>
      </c>
      <c r="E1497" s="76">
        <v>45894</v>
      </c>
      <c r="F1497" s="74">
        <v>255362679</v>
      </c>
      <c r="G1497" s="82">
        <v>1399</v>
      </c>
      <c r="H1497" s="102" t="s">
        <v>14</v>
      </c>
      <c r="I1497" s="83">
        <v>7730452981</v>
      </c>
      <c r="J1497" s="84">
        <v>45918</v>
      </c>
      <c r="K1497" s="74" t="s">
        <v>15</v>
      </c>
      <c r="L1497" s="74" t="s">
        <v>235</v>
      </c>
      <c r="M1497" s="76">
        <v>45879</v>
      </c>
      <c r="N1497" s="76">
        <v>45913</v>
      </c>
      <c r="O1497" s="73">
        <f t="shared" si="127"/>
        <v>8</v>
      </c>
      <c r="P1497" s="73">
        <f>MONTH('RAW DATA'!$J1497)</f>
        <v>9</v>
      </c>
      <c r="Q1497" s="73" t="str">
        <f t="shared" si="128"/>
        <v>ICB</v>
      </c>
      <c r="R1497" s="74" t="str">
        <f t="shared" si="129"/>
        <v>CHINA</v>
      </c>
      <c r="S1497" s="74" t="str">
        <f>IF(OR('RAW DATA'!$D1497="",'RAW DATA'!$C1497='RAW DATA'!$D1497),"NO",IF('RAW DATA'!$C1497&lt;'RAW DATA'!$D1497,"YES","NO"))</f>
        <v>NO</v>
      </c>
      <c r="T1497" s="75" t="str">
        <f>IF('RAW DATA'!$D1497='RAW DATA'!$E1497,"YES","NO")</f>
        <v>NO</v>
      </c>
      <c r="U1497" s="73" t="str">
        <f>IF(('RAW DATA'!$D1497-'RAW DATA'!$M1497)&lt;=5,"YES","NO")</f>
        <v>YES</v>
      </c>
    </row>
    <row r="1498" spans="1:21" x14ac:dyDescent="0.25">
      <c r="A1498" s="89">
        <v>515</v>
      </c>
      <c r="B1498" s="90">
        <v>5547866264</v>
      </c>
      <c r="C1498" s="91">
        <v>45894</v>
      </c>
      <c r="D1498" s="91">
        <v>45883</v>
      </c>
      <c r="E1498" s="91">
        <v>45894</v>
      </c>
      <c r="F1498" s="90">
        <v>255362679</v>
      </c>
      <c r="G1498" s="92">
        <v>1132</v>
      </c>
      <c r="H1498" s="101" t="s">
        <v>14</v>
      </c>
      <c r="I1498" s="93">
        <v>7730452981</v>
      </c>
      <c r="J1498" s="94">
        <v>45918</v>
      </c>
      <c r="K1498" s="90" t="s">
        <v>15</v>
      </c>
      <c r="L1498" s="90" t="s">
        <v>235</v>
      </c>
      <c r="M1498" s="91">
        <v>45879</v>
      </c>
      <c r="N1498" s="91">
        <v>45913</v>
      </c>
      <c r="O1498" s="95">
        <f t="shared" si="127"/>
        <v>8</v>
      </c>
      <c r="P1498" s="95">
        <f>MONTH('RAW DATA'!$J1498)</f>
        <v>9</v>
      </c>
      <c r="Q1498" s="95" t="str">
        <f t="shared" si="128"/>
        <v>ICB</v>
      </c>
      <c r="R1498" s="90" t="str">
        <f t="shared" si="129"/>
        <v>CHINA</v>
      </c>
      <c r="S1498" s="90" t="str">
        <f>IF(OR('RAW DATA'!$D1498="",'RAW DATA'!$C1498='RAW DATA'!$D1498),"NO",IF('RAW DATA'!$C1498&lt;'RAW DATA'!$D1498,"YES","NO"))</f>
        <v>NO</v>
      </c>
      <c r="T1498" s="96" t="str">
        <f>IF('RAW DATA'!$D1498='RAW DATA'!$E1498,"YES","NO")</f>
        <v>NO</v>
      </c>
      <c r="U1498" s="95" t="str">
        <f>IF(('RAW DATA'!$D1498-'RAW DATA'!$M1498)&lt;=5,"YES","NO")</f>
        <v>YES</v>
      </c>
    </row>
    <row r="1499" spans="1:21" x14ac:dyDescent="0.25">
      <c r="A1499" s="77">
        <v>1591</v>
      </c>
      <c r="B1499" s="74">
        <v>5612429459</v>
      </c>
      <c r="C1499" s="76">
        <v>45882</v>
      </c>
      <c r="D1499" s="76">
        <v>45879</v>
      </c>
      <c r="E1499" s="76">
        <v>45882</v>
      </c>
      <c r="F1499" s="74">
        <v>255577680</v>
      </c>
      <c r="G1499" s="82">
        <v>18536</v>
      </c>
      <c r="H1499" s="102" t="s">
        <v>14</v>
      </c>
      <c r="I1499" s="83">
        <v>7730452981</v>
      </c>
      <c r="J1499" s="84">
        <v>45918</v>
      </c>
      <c r="K1499" s="74" t="s">
        <v>15</v>
      </c>
      <c r="L1499" s="74" t="s">
        <v>235</v>
      </c>
      <c r="M1499" s="76">
        <v>45876</v>
      </c>
      <c r="N1499" s="76">
        <v>45913</v>
      </c>
      <c r="O1499" s="73">
        <f t="shared" si="127"/>
        <v>8</v>
      </c>
      <c r="P1499" s="73">
        <f>MONTH('RAW DATA'!$J1499)</f>
        <v>9</v>
      </c>
      <c r="Q1499" s="73" t="str">
        <f t="shared" si="128"/>
        <v>ICB</v>
      </c>
      <c r="R1499" s="74" t="str">
        <f t="shared" si="129"/>
        <v>CHINA</v>
      </c>
      <c r="S1499" s="74" t="str">
        <f>IF(OR('RAW DATA'!$D1499="",'RAW DATA'!$C1499='RAW DATA'!$D1499),"NO",IF('RAW DATA'!$C1499&lt;'RAW DATA'!$D1499,"YES","NO"))</f>
        <v>NO</v>
      </c>
      <c r="T1499" s="75" t="str">
        <f>IF('RAW DATA'!$D1499='RAW DATA'!$E1499,"YES","NO")</f>
        <v>NO</v>
      </c>
      <c r="U1499" s="73" t="str">
        <f>IF(('RAW DATA'!$D1499-'RAW DATA'!$M1499)&lt;=5,"YES","NO")</f>
        <v>YES</v>
      </c>
    </row>
    <row r="1500" spans="1:21" x14ac:dyDescent="0.25">
      <c r="A1500" s="89">
        <v>1591</v>
      </c>
      <c r="B1500" s="90">
        <v>5612429460</v>
      </c>
      <c r="C1500" s="91">
        <v>45882</v>
      </c>
      <c r="D1500" s="91">
        <v>45879</v>
      </c>
      <c r="E1500" s="91">
        <v>45882</v>
      </c>
      <c r="F1500" s="90">
        <v>255577680</v>
      </c>
      <c r="G1500" s="92">
        <v>13114</v>
      </c>
      <c r="H1500" s="101" t="s">
        <v>14</v>
      </c>
      <c r="I1500" s="93">
        <v>7730452981</v>
      </c>
      <c r="J1500" s="94">
        <v>45918</v>
      </c>
      <c r="K1500" s="90" t="s">
        <v>15</v>
      </c>
      <c r="L1500" s="90" t="s">
        <v>235</v>
      </c>
      <c r="M1500" s="91">
        <v>45876</v>
      </c>
      <c r="N1500" s="91">
        <v>45913</v>
      </c>
      <c r="O1500" s="95">
        <f t="shared" ref="O1500:O1549" si="130">IF(D1500="", "", IF(YEAR(D1500)=2024, "", MONTH(D1500)))</f>
        <v>8</v>
      </c>
      <c r="P1500" s="95">
        <f>MONTH('RAW DATA'!$J1500)</f>
        <v>9</v>
      </c>
      <c r="Q1500" s="95" t="str">
        <f t="shared" ref="Q1500:Q1549" si="131">IF(OR(A1500=71,A1500=1595,A1500=1588,A1500=1594,A1500=3547,A1500=1571,A1500=1538,A1500=1570,A1500=1569,A1500=1590,A1500=1591,A1500=1589,A1500=515,A1500=1572,A1500=3546,A1500=1592,A1500=3548,A1500=122,A1500=10171,A1500=40,A1500=35,A1500=95,A1500=381,A1500=136,A1500=375),"ICB","Vendor")</f>
        <v>ICB</v>
      </c>
      <c r="R1500" s="90" t="str">
        <f t="shared" ref="R1500:R1549" si="132">IF(OR(A1500=71,A1500=515,A1500=1592,A1500=1589,A1500=1591,A1500=1571,A1500=1572),"CHINA",IF(A1500=35,"POLAND",
IF(A1500=10171,"VIETNAM",
IF(A1500=381,"TURKEY",
IF(A1500=375,"CAMBODIA",
IF(A1500=40,"AUSTRALIA",""))))))</f>
        <v>CHINA</v>
      </c>
      <c r="S1500" s="90" t="str">
        <f>IF(OR('RAW DATA'!$D1500="",'RAW DATA'!$C1500='RAW DATA'!$D1500),"NO",IF('RAW DATA'!$C1500&lt;'RAW DATA'!$D1500,"YES","NO"))</f>
        <v>NO</v>
      </c>
      <c r="T1500" s="96" t="str">
        <f>IF('RAW DATA'!$D1500='RAW DATA'!$E1500,"YES","NO")</f>
        <v>NO</v>
      </c>
      <c r="U1500" s="95" t="str">
        <f>IF(('RAW DATA'!$D1500-'RAW DATA'!$M1500)&lt;=5,"YES","NO")</f>
        <v>YES</v>
      </c>
    </row>
    <row r="1501" spans="1:21" x14ac:dyDescent="0.25">
      <c r="A1501" s="77">
        <v>1592</v>
      </c>
      <c r="B1501" s="74">
        <v>5775821545</v>
      </c>
      <c r="C1501" s="76">
        <v>45882</v>
      </c>
      <c r="D1501" s="76">
        <v>45877</v>
      </c>
      <c r="E1501" s="76">
        <v>45882</v>
      </c>
      <c r="F1501" s="74">
        <v>255149547</v>
      </c>
      <c r="G1501" s="82">
        <v>104904</v>
      </c>
      <c r="H1501" s="102" t="s">
        <v>14</v>
      </c>
      <c r="I1501" s="83">
        <v>7730452981</v>
      </c>
      <c r="J1501" s="84">
        <v>45918</v>
      </c>
      <c r="K1501" s="74" t="s">
        <v>15</v>
      </c>
      <c r="L1501" s="74" t="s">
        <v>235</v>
      </c>
      <c r="M1501" s="76">
        <v>45876</v>
      </c>
      <c r="N1501" s="76">
        <v>45913</v>
      </c>
      <c r="O1501" s="73">
        <f t="shared" si="130"/>
        <v>8</v>
      </c>
      <c r="P1501" s="73">
        <f>MONTH('RAW DATA'!$J1501)</f>
        <v>9</v>
      </c>
      <c r="Q1501" s="73" t="str">
        <f t="shared" si="131"/>
        <v>ICB</v>
      </c>
      <c r="R1501" s="74" t="str">
        <f t="shared" si="132"/>
        <v>CHINA</v>
      </c>
      <c r="S1501" s="74" t="str">
        <f>IF(OR('RAW DATA'!$D1501="",'RAW DATA'!$C1501='RAW DATA'!$D1501),"NO",IF('RAW DATA'!$C1501&lt;'RAW DATA'!$D1501,"YES","NO"))</f>
        <v>NO</v>
      </c>
      <c r="T1501" s="75" t="str">
        <f>IF('RAW DATA'!$D1501='RAW DATA'!$E1501,"YES","NO")</f>
        <v>NO</v>
      </c>
      <c r="U1501" s="73" t="str">
        <f>IF(('RAW DATA'!$D1501-'RAW DATA'!$M1501)&lt;=5,"YES","NO")</f>
        <v>YES</v>
      </c>
    </row>
    <row r="1502" spans="1:21" x14ac:dyDescent="0.25">
      <c r="A1502" s="89">
        <v>1571</v>
      </c>
      <c r="B1502" s="90">
        <v>5784121022</v>
      </c>
      <c r="C1502" s="91">
        <v>45882</v>
      </c>
      <c r="D1502" s="91">
        <v>45877</v>
      </c>
      <c r="E1502" s="91">
        <v>45882</v>
      </c>
      <c r="F1502" s="90">
        <v>257549158</v>
      </c>
      <c r="G1502" s="92">
        <v>103028</v>
      </c>
      <c r="H1502" s="101" t="s">
        <v>14</v>
      </c>
      <c r="I1502" s="93">
        <v>7730452981</v>
      </c>
      <c r="J1502" s="94">
        <v>45918</v>
      </c>
      <c r="K1502" s="90" t="s">
        <v>15</v>
      </c>
      <c r="L1502" s="90" t="s">
        <v>235</v>
      </c>
      <c r="M1502" s="91">
        <v>45875</v>
      </c>
      <c r="N1502" s="91">
        <v>45913</v>
      </c>
      <c r="O1502" s="95">
        <f t="shared" si="130"/>
        <v>8</v>
      </c>
      <c r="P1502" s="95">
        <f>MONTH('RAW DATA'!$J1502)</f>
        <v>9</v>
      </c>
      <c r="Q1502" s="95" t="str">
        <f t="shared" si="131"/>
        <v>ICB</v>
      </c>
      <c r="R1502" s="90" t="str">
        <f t="shared" si="132"/>
        <v>CHINA</v>
      </c>
      <c r="S1502" s="90" t="str">
        <f>IF(OR('RAW DATA'!$D1502="",'RAW DATA'!$C1502='RAW DATA'!$D1502),"NO",IF('RAW DATA'!$C1502&lt;'RAW DATA'!$D1502,"YES","NO"))</f>
        <v>NO</v>
      </c>
      <c r="T1502" s="96" t="str">
        <f>IF('RAW DATA'!$D1502='RAW DATA'!$E1502,"YES","NO")</f>
        <v>NO</v>
      </c>
      <c r="U1502" s="95" t="str">
        <f>IF(('RAW DATA'!$D1502-'RAW DATA'!$M1502)&lt;=5,"YES","NO")</f>
        <v>YES</v>
      </c>
    </row>
    <row r="1503" spans="1:21" x14ac:dyDescent="0.25">
      <c r="A1503" s="77">
        <v>1591</v>
      </c>
      <c r="B1503" s="74">
        <v>5612453646</v>
      </c>
      <c r="C1503" s="76">
        <v>45903</v>
      </c>
      <c r="D1503" s="76">
        <v>45891</v>
      </c>
      <c r="E1503" s="76">
        <v>45903</v>
      </c>
      <c r="F1503" s="74">
        <v>255212104</v>
      </c>
      <c r="G1503" s="82">
        <v>6427</v>
      </c>
      <c r="H1503" s="102" t="s">
        <v>14</v>
      </c>
      <c r="I1503" s="83">
        <v>7730452981</v>
      </c>
      <c r="J1503" s="84">
        <v>45918</v>
      </c>
      <c r="K1503" s="74" t="s">
        <v>15</v>
      </c>
      <c r="L1503" s="74" t="s">
        <v>235</v>
      </c>
      <c r="M1503" s="76">
        <v>45874.645833333336</v>
      </c>
      <c r="N1503" s="76">
        <v>45913.25</v>
      </c>
      <c r="O1503" s="73">
        <f t="shared" si="130"/>
        <v>8</v>
      </c>
      <c r="P1503" s="73">
        <f>MONTH('RAW DATA'!$J1503)</f>
        <v>9</v>
      </c>
      <c r="Q1503" s="73" t="str">
        <f t="shared" si="131"/>
        <v>ICB</v>
      </c>
      <c r="R1503" s="74" t="str">
        <f t="shared" si="132"/>
        <v>CHINA</v>
      </c>
      <c r="S1503" s="74" t="str">
        <f>IF(OR('RAW DATA'!$D1503="",'RAW DATA'!$C1503='RAW DATA'!$D1503),"NO",IF('RAW DATA'!$C1503&lt;'RAW DATA'!$D1503,"YES","NO"))</f>
        <v>NO</v>
      </c>
      <c r="T1503" s="75" t="str">
        <f>IF('RAW DATA'!$D1503='RAW DATA'!$E1503,"YES","NO")</f>
        <v>NO</v>
      </c>
      <c r="U1503" s="73" t="str">
        <f>IF(('RAW DATA'!$D1503-'RAW DATA'!$M1503)&lt;=5,"YES","NO")</f>
        <v>NO</v>
      </c>
    </row>
    <row r="1504" spans="1:21" x14ac:dyDescent="0.25">
      <c r="A1504" s="89">
        <v>71</v>
      </c>
      <c r="B1504" s="90">
        <v>5283147341</v>
      </c>
      <c r="C1504" s="91">
        <v>45881</v>
      </c>
      <c r="D1504" s="91">
        <v>45879</v>
      </c>
      <c r="E1504" s="91">
        <v>45881</v>
      </c>
      <c r="F1504" s="90">
        <v>255286801</v>
      </c>
      <c r="G1504" s="92">
        <v>2692</v>
      </c>
      <c r="H1504" s="101" t="s">
        <v>14</v>
      </c>
      <c r="I1504" s="93">
        <v>7730452981</v>
      </c>
      <c r="J1504" s="94">
        <v>45918</v>
      </c>
      <c r="K1504" s="90" t="s">
        <v>15</v>
      </c>
      <c r="L1504" s="90" t="s">
        <v>235</v>
      </c>
      <c r="M1504" s="91">
        <v>45876.625</v>
      </c>
      <c r="N1504" s="91">
        <v>45913.875</v>
      </c>
      <c r="O1504" s="95">
        <f t="shared" si="130"/>
        <v>8</v>
      </c>
      <c r="P1504" s="95">
        <f>MONTH('RAW DATA'!$J1504)</f>
        <v>9</v>
      </c>
      <c r="Q1504" s="95" t="str">
        <f t="shared" si="131"/>
        <v>ICB</v>
      </c>
      <c r="R1504" s="90" t="str">
        <f t="shared" si="132"/>
        <v>CHINA</v>
      </c>
      <c r="S1504" s="90" t="str">
        <f>IF(OR('RAW DATA'!$D1504="",'RAW DATA'!$C1504='RAW DATA'!$D1504),"NO",IF('RAW DATA'!$C1504&lt;'RAW DATA'!$D1504,"YES","NO"))</f>
        <v>NO</v>
      </c>
      <c r="T1504" s="96" t="str">
        <f>IF('RAW DATA'!$D1504='RAW DATA'!$E1504,"YES","NO")</f>
        <v>NO</v>
      </c>
      <c r="U1504" s="95" t="str">
        <f>IF(('RAW DATA'!$D1504-'RAW DATA'!$M1504)&lt;=5,"YES","NO")</f>
        <v>YES</v>
      </c>
    </row>
    <row r="1505" spans="1:21" x14ac:dyDescent="0.25">
      <c r="A1505" s="77">
        <v>71</v>
      </c>
      <c r="B1505" s="74">
        <v>5283147342</v>
      </c>
      <c r="C1505" s="76">
        <v>45881</v>
      </c>
      <c r="D1505" s="76">
        <v>45879</v>
      </c>
      <c r="E1505" s="76">
        <v>45881</v>
      </c>
      <c r="F1505" s="74">
        <v>255286801</v>
      </c>
      <c r="G1505" s="82">
        <v>1511</v>
      </c>
      <c r="H1505" s="102" t="s">
        <v>14</v>
      </c>
      <c r="I1505" s="83">
        <v>7730452981</v>
      </c>
      <c r="J1505" s="84">
        <v>45918</v>
      </c>
      <c r="K1505" s="74" t="s">
        <v>15</v>
      </c>
      <c r="L1505" s="74" t="s">
        <v>235</v>
      </c>
      <c r="M1505" s="76">
        <v>45876.625</v>
      </c>
      <c r="N1505" s="76">
        <v>45913.875</v>
      </c>
      <c r="O1505" s="73">
        <f t="shared" si="130"/>
        <v>8</v>
      </c>
      <c r="P1505" s="73">
        <f>MONTH('RAW DATA'!$J1505)</f>
        <v>9</v>
      </c>
      <c r="Q1505" s="73" t="str">
        <f t="shared" si="131"/>
        <v>ICB</v>
      </c>
      <c r="R1505" s="74" t="str">
        <f t="shared" si="132"/>
        <v>CHINA</v>
      </c>
      <c r="S1505" s="74" t="str">
        <f>IF(OR('RAW DATA'!$D1505="",'RAW DATA'!$C1505='RAW DATA'!$D1505),"NO",IF('RAW DATA'!$C1505&lt;'RAW DATA'!$D1505,"YES","NO"))</f>
        <v>NO</v>
      </c>
      <c r="T1505" s="75" t="str">
        <f>IF('RAW DATA'!$D1505='RAW DATA'!$E1505,"YES","NO")</f>
        <v>NO</v>
      </c>
      <c r="U1505" s="73" t="str">
        <f>IF(('RAW DATA'!$D1505-'RAW DATA'!$M1505)&lt;=5,"YES","NO")</f>
        <v>YES</v>
      </c>
    </row>
    <row r="1506" spans="1:21" x14ac:dyDescent="0.25">
      <c r="A1506" s="89">
        <v>71</v>
      </c>
      <c r="B1506" s="90">
        <v>5283147356</v>
      </c>
      <c r="C1506" s="91">
        <v>45881</v>
      </c>
      <c r="D1506" s="91">
        <v>45879</v>
      </c>
      <c r="E1506" s="91">
        <v>45881</v>
      </c>
      <c r="F1506" s="90">
        <v>255286801</v>
      </c>
      <c r="G1506" s="92">
        <v>2673</v>
      </c>
      <c r="H1506" s="101" t="s">
        <v>14</v>
      </c>
      <c r="I1506" s="93">
        <v>7730452981</v>
      </c>
      <c r="J1506" s="94">
        <v>45918</v>
      </c>
      <c r="K1506" s="90" t="s">
        <v>15</v>
      </c>
      <c r="L1506" s="90" t="s">
        <v>235</v>
      </c>
      <c r="M1506" s="91">
        <v>45876.625</v>
      </c>
      <c r="N1506" s="91">
        <v>45913.875</v>
      </c>
      <c r="O1506" s="95">
        <f t="shared" si="130"/>
        <v>8</v>
      </c>
      <c r="P1506" s="95">
        <f>MONTH('RAW DATA'!$J1506)</f>
        <v>9</v>
      </c>
      <c r="Q1506" s="95" t="str">
        <f t="shared" si="131"/>
        <v>ICB</v>
      </c>
      <c r="R1506" s="90" t="str">
        <f t="shared" si="132"/>
        <v>CHINA</v>
      </c>
      <c r="S1506" s="90" t="str">
        <f>IF(OR('RAW DATA'!$D1506="",'RAW DATA'!$C1506='RAW DATA'!$D1506),"NO",IF('RAW DATA'!$C1506&lt;'RAW DATA'!$D1506,"YES","NO"))</f>
        <v>NO</v>
      </c>
      <c r="T1506" s="96" t="str">
        <f>IF('RAW DATA'!$D1506='RAW DATA'!$E1506,"YES","NO")</f>
        <v>NO</v>
      </c>
      <c r="U1506" s="95" t="str">
        <f>IF(('RAW DATA'!$D1506-'RAW DATA'!$M1506)&lt;=5,"YES","NO")</f>
        <v>YES</v>
      </c>
    </row>
    <row r="1507" spans="1:21" x14ac:dyDescent="0.25">
      <c r="A1507" s="77">
        <v>71</v>
      </c>
      <c r="B1507" s="74">
        <v>5283147358</v>
      </c>
      <c r="C1507" s="76">
        <v>45881</v>
      </c>
      <c r="D1507" s="76">
        <v>45879</v>
      </c>
      <c r="E1507" s="76">
        <v>45881</v>
      </c>
      <c r="F1507" s="74">
        <v>255286801</v>
      </c>
      <c r="G1507" s="82">
        <v>6125</v>
      </c>
      <c r="H1507" s="102" t="s">
        <v>14</v>
      </c>
      <c r="I1507" s="83">
        <v>7730452981</v>
      </c>
      <c r="J1507" s="84">
        <v>45918</v>
      </c>
      <c r="K1507" s="74" t="s">
        <v>15</v>
      </c>
      <c r="L1507" s="74" t="s">
        <v>235</v>
      </c>
      <c r="M1507" s="76">
        <v>45876.625</v>
      </c>
      <c r="N1507" s="76">
        <v>45913.875</v>
      </c>
      <c r="O1507" s="73">
        <f t="shared" si="130"/>
        <v>8</v>
      </c>
      <c r="P1507" s="73">
        <f>MONTH('RAW DATA'!$J1507)</f>
        <v>9</v>
      </c>
      <c r="Q1507" s="73" t="str">
        <f t="shared" si="131"/>
        <v>ICB</v>
      </c>
      <c r="R1507" s="74" t="str">
        <f t="shared" si="132"/>
        <v>CHINA</v>
      </c>
      <c r="S1507" s="74" t="str">
        <f>IF(OR('RAW DATA'!$D1507="",'RAW DATA'!$C1507='RAW DATA'!$D1507),"NO",IF('RAW DATA'!$C1507&lt;'RAW DATA'!$D1507,"YES","NO"))</f>
        <v>NO</v>
      </c>
      <c r="T1507" s="75" t="str">
        <f>IF('RAW DATA'!$D1507='RAW DATA'!$E1507,"YES","NO")</f>
        <v>NO</v>
      </c>
      <c r="U1507" s="73" t="str">
        <f>IF(('RAW DATA'!$D1507-'RAW DATA'!$M1507)&lt;=5,"YES","NO")</f>
        <v>YES</v>
      </c>
    </row>
    <row r="1508" spans="1:21" x14ac:dyDescent="0.25">
      <c r="A1508" s="89">
        <v>71</v>
      </c>
      <c r="B1508" s="90">
        <v>5283147362</v>
      </c>
      <c r="C1508" s="91">
        <v>45881</v>
      </c>
      <c r="D1508" s="91">
        <v>45879</v>
      </c>
      <c r="E1508" s="91">
        <v>45881</v>
      </c>
      <c r="F1508" s="90">
        <v>255286801</v>
      </c>
      <c r="G1508" s="92">
        <v>21557</v>
      </c>
      <c r="H1508" s="101" t="s">
        <v>14</v>
      </c>
      <c r="I1508" s="93">
        <v>7730452981</v>
      </c>
      <c r="J1508" s="94">
        <v>45918</v>
      </c>
      <c r="K1508" s="90" t="s">
        <v>15</v>
      </c>
      <c r="L1508" s="90" t="s">
        <v>235</v>
      </c>
      <c r="M1508" s="91">
        <v>45876.625</v>
      </c>
      <c r="N1508" s="91">
        <v>45913.875</v>
      </c>
      <c r="O1508" s="95">
        <f t="shared" si="130"/>
        <v>8</v>
      </c>
      <c r="P1508" s="95">
        <f>MONTH('RAW DATA'!$J1508)</f>
        <v>9</v>
      </c>
      <c r="Q1508" s="95" t="str">
        <f t="shared" si="131"/>
        <v>ICB</v>
      </c>
      <c r="R1508" s="90" t="str">
        <f t="shared" si="132"/>
        <v>CHINA</v>
      </c>
      <c r="S1508" s="90" t="str">
        <f>IF(OR('RAW DATA'!$D1508="",'RAW DATA'!$C1508='RAW DATA'!$D1508),"NO",IF('RAW DATA'!$C1508&lt;'RAW DATA'!$D1508,"YES","NO"))</f>
        <v>NO</v>
      </c>
      <c r="T1508" s="96" t="str">
        <f>IF('RAW DATA'!$D1508='RAW DATA'!$E1508,"YES","NO")</f>
        <v>NO</v>
      </c>
      <c r="U1508" s="95" t="str">
        <f>IF(('RAW DATA'!$D1508-'RAW DATA'!$M1508)&lt;=5,"YES","NO")</f>
        <v>YES</v>
      </c>
    </row>
    <row r="1509" spans="1:21" x14ac:dyDescent="0.25">
      <c r="A1509" s="77">
        <v>71</v>
      </c>
      <c r="B1509" s="74">
        <v>5283147371</v>
      </c>
      <c r="C1509" s="76">
        <v>45881</v>
      </c>
      <c r="D1509" s="76">
        <v>45879</v>
      </c>
      <c r="E1509" s="76">
        <v>45881</v>
      </c>
      <c r="F1509" s="74">
        <v>255286801</v>
      </c>
      <c r="G1509" s="82">
        <v>59343</v>
      </c>
      <c r="H1509" s="102" t="s">
        <v>14</v>
      </c>
      <c r="I1509" s="83">
        <v>7730452981</v>
      </c>
      <c r="J1509" s="84">
        <v>45918</v>
      </c>
      <c r="K1509" s="74" t="s">
        <v>15</v>
      </c>
      <c r="L1509" s="74" t="s">
        <v>235</v>
      </c>
      <c r="M1509" s="76">
        <v>45876.625</v>
      </c>
      <c r="N1509" s="76">
        <v>45913.875</v>
      </c>
      <c r="O1509" s="73">
        <f t="shared" si="130"/>
        <v>8</v>
      </c>
      <c r="P1509" s="73">
        <f>MONTH('RAW DATA'!$J1509)</f>
        <v>9</v>
      </c>
      <c r="Q1509" s="73" t="str">
        <f t="shared" si="131"/>
        <v>ICB</v>
      </c>
      <c r="R1509" s="74" t="str">
        <f t="shared" si="132"/>
        <v>CHINA</v>
      </c>
      <c r="S1509" s="74" t="str">
        <f>IF(OR('RAW DATA'!$D1509="",'RAW DATA'!$C1509='RAW DATA'!$D1509),"NO",IF('RAW DATA'!$C1509&lt;'RAW DATA'!$D1509,"YES","NO"))</f>
        <v>NO</v>
      </c>
      <c r="T1509" s="75" t="str">
        <f>IF('RAW DATA'!$D1509='RAW DATA'!$E1509,"YES","NO")</f>
        <v>NO</v>
      </c>
      <c r="U1509" s="73" t="str">
        <f>IF(('RAW DATA'!$D1509-'RAW DATA'!$M1509)&lt;=5,"YES","NO")</f>
        <v>YES</v>
      </c>
    </row>
    <row r="1510" spans="1:21" x14ac:dyDescent="0.25">
      <c r="A1510" s="89">
        <v>71</v>
      </c>
      <c r="B1510" s="90">
        <v>5283147374</v>
      </c>
      <c r="C1510" s="91">
        <v>45881</v>
      </c>
      <c r="D1510" s="91">
        <v>45879</v>
      </c>
      <c r="E1510" s="91">
        <v>45881</v>
      </c>
      <c r="F1510" s="90">
        <v>255286801</v>
      </c>
      <c r="G1510" s="92">
        <v>29978</v>
      </c>
      <c r="H1510" s="101" t="s">
        <v>14</v>
      </c>
      <c r="I1510" s="93">
        <v>7730452981</v>
      </c>
      <c r="J1510" s="94">
        <v>45918</v>
      </c>
      <c r="K1510" s="90" t="s">
        <v>15</v>
      </c>
      <c r="L1510" s="90" t="s">
        <v>235</v>
      </c>
      <c r="M1510" s="91">
        <v>45876.625</v>
      </c>
      <c r="N1510" s="91">
        <v>45913.875</v>
      </c>
      <c r="O1510" s="95">
        <f t="shared" si="130"/>
        <v>8</v>
      </c>
      <c r="P1510" s="95">
        <f>MONTH('RAW DATA'!$J1510)</f>
        <v>9</v>
      </c>
      <c r="Q1510" s="95" t="str">
        <f t="shared" si="131"/>
        <v>ICB</v>
      </c>
      <c r="R1510" s="90" t="str">
        <f t="shared" si="132"/>
        <v>CHINA</v>
      </c>
      <c r="S1510" s="90" t="str">
        <f>IF(OR('RAW DATA'!$D1510="",'RAW DATA'!$C1510='RAW DATA'!$D1510),"NO",IF('RAW DATA'!$C1510&lt;'RAW DATA'!$D1510,"YES","NO"))</f>
        <v>NO</v>
      </c>
      <c r="T1510" s="96" t="str">
        <f>IF('RAW DATA'!$D1510='RAW DATA'!$E1510,"YES","NO")</f>
        <v>NO</v>
      </c>
      <c r="U1510" s="95" t="str">
        <f>IF(('RAW DATA'!$D1510-'RAW DATA'!$M1510)&lt;=5,"YES","NO")</f>
        <v>YES</v>
      </c>
    </row>
    <row r="1511" spans="1:21" x14ac:dyDescent="0.25">
      <c r="A1511" s="77">
        <v>71</v>
      </c>
      <c r="B1511" s="74">
        <v>5283147405</v>
      </c>
      <c r="C1511" s="76">
        <v>45881</v>
      </c>
      <c r="D1511" s="76">
        <v>45879</v>
      </c>
      <c r="E1511" s="76">
        <v>45881</v>
      </c>
      <c r="F1511" s="74">
        <v>255286801</v>
      </c>
      <c r="G1511" s="82">
        <v>307</v>
      </c>
      <c r="H1511" s="102" t="s">
        <v>14</v>
      </c>
      <c r="I1511" s="83">
        <v>7730452981</v>
      </c>
      <c r="J1511" s="84">
        <v>45918</v>
      </c>
      <c r="K1511" s="74" t="s">
        <v>15</v>
      </c>
      <c r="L1511" s="74" t="s">
        <v>235</v>
      </c>
      <c r="M1511" s="76">
        <v>45876.625</v>
      </c>
      <c r="N1511" s="76">
        <v>45913.875</v>
      </c>
      <c r="O1511" s="73">
        <f t="shared" si="130"/>
        <v>8</v>
      </c>
      <c r="P1511" s="73">
        <f>MONTH('RAW DATA'!$J1511)</f>
        <v>9</v>
      </c>
      <c r="Q1511" s="73" t="str">
        <f t="shared" si="131"/>
        <v>ICB</v>
      </c>
      <c r="R1511" s="74" t="str">
        <f t="shared" si="132"/>
        <v>CHINA</v>
      </c>
      <c r="S1511" s="74" t="str">
        <f>IF(OR('RAW DATA'!$D1511="",'RAW DATA'!$C1511='RAW DATA'!$D1511),"NO",IF('RAW DATA'!$C1511&lt;'RAW DATA'!$D1511,"YES","NO"))</f>
        <v>NO</v>
      </c>
      <c r="T1511" s="75" t="str">
        <f>IF('RAW DATA'!$D1511='RAW DATA'!$E1511,"YES","NO")</f>
        <v>NO</v>
      </c>
      <c r="U1511" s="73" t="str">
        <f>IF(('RAW DATA'!$D1511-'RAW DATA'!$M1511)&lt;=5,"YES","NO")</f>
        <v>YES</v>
      </c>
    </row>
    <row r="1512" spans="1:21" x14ac:dyDescent="0.25">
      <c r="A1512" s="89">
        <v>71</v>
      </c>
      <c r="B1512" s="90">
        <v>5283147438</v>
      </c>
      <c r="C1512" s="91">
        <v>45881</v>
      </c>
      <c r="D1512" s="91">
        <v>45879</v>
      </c>
      <c r="E1512" s="91">
        <v>45881</v>
      </c>
      <c r="F1512" s="90">
        <v>255286801</v>
      </c>
      <c r="G1512" s="92">
        <v>140691</v>
      </c>
      <c r="H1512" s="101" t="s">
        <v>14</v>
      </c>
      <c r="I1512" s="93">
        <v>7730452981</v>
      </c>
      <c r="J1512" s="94">
        <v>45918</v>
      </c>
      <c r="K1512" s="90" t="s">
        <v>15</v>
      </c>
      <c r="L1512" s="90" t="s">
        <v>235</v>
      </c>
      <c r="M1512" s="91">
        <v>45876.625</v>
      </c>
      <c r="N1512" s="91">
        <v>45913.875</v>
      </c>
      <c r="O1512" s="95">
        <f t="shared" si="130"/>
        <v>8</v>
      </c>
      <c r="P1512" s="95">
        <f>MONTH('RAW DATA'!$J1512)</f>
        <v>9</v>
      </c>
      <c r="Q1512" s="95" t="str">
        <f t="shared" si="131"/>
        <v>ICB</v>
      </c>
      <c r="R1512" s="90" t="str">
        <f t="shared" si="132"/>
        <v>CHINA</v>
      </c>
      <c r="S1512" s="90" t="str">
        <f>IF(OR('RAW DATA'!$D1512="",'RAW DATA'!$C1512='RAW DATA'!$D1512),"NO",IF('RAW DATA'!$C1512&lt;'RAW DATA'!$D1512,"YES","NO"))</f>
        <v>NO</v>
      </c>
      <c r="T1512" s="96" t="str">
        <f>IF('RAW DATA'!$D1512='RAW DATA'!$E1512,"YES","NO")</f>
        <v>NO</v>
      </c>
      <c r="U1512" s="95" t="str">
        <f>IF(('RAW DATA'!$D1512-'RAW DATA'!$M1512)&lt;=5,"YES","NO")</f>
        <v>YES</v>
      </c>
    </row>
    <row r="1513" spans="1:21" x14ac:dyDescent="0.25">
      <c r="A1513" s="77">
        <v>10171</v>
      </c>
      <c r="B1513" s="74">
        <v>5481911277</v>
      </c>
      <c r="C1513" s="76">
        <v>45894</v>
      </c>
      <c r="D1513" s="76">
        <v>45942</v>
      </c>
      <c r="E1513" s="76">
        <v>45980</v>
      </c>
      <c r="F1513" s="74">
        <v>257054981</v>
      </c>
      <c r="G1513" s="82">
        <v>10334</v>
      </c>
      <c r="H1513" s="102" t="s">
        <v>14</v>
      </c>
      <c r="I1513" s="83">
        <v>7730472788</v>
      </c>
      <c r="J1513" s="84">
        <v>46000</v>
      </c>
      <c r="K1513" s="74" t="s">
        <v>15</v>
      </c>
      <c r="L1513" s="74" t="s">
        <v>287</v>
      </c>
      <c r="M1513" s="76">
        <v>45892</v>
      </c>
      <c r="N1513" s="76">
        <v>45914</v>
      </c>
      <c r="O1513" s="73">
        <f t="shared" si="130"/>
        <v>10</v>
      </c>
      <c r="P1513" s="73">
        <f>MONTH('RAW DATA'!$J1513)</f>
        <v>12</v>
      </c>
      <c r="Q1513" s="73" t="str">
        <f t="shared" si="131"/>
        <v>ICB</v>
      </c>
      <c r="R1513" s="74" t="str">
        <f t="shared" si="132"/>
        <v>VIETNAM</v>
      </c>
      <c r="S1513" s="74" t="str">
        <f>IF(OR('RAW DATA'!$D1513="",'RAW DATA'!$C1513='RAW DATA'!$D1513),"NO",IF('RAW DATA'!$C1513&lt;'RAW DATA'!$D1513,"YES","NO"))</f>
        <v>YES</v>
      </c>
      <c r="T1513" s="75" t="str">
        <f>IF('RAW DATA'!$D1513='RAW DATA'!$E1513,"YES","NO")</f>
        <v>NO</v>
      </c>
      <c r="U1513" s="73" t="str">
        <f>IF(('RAW DATA'!$D1513-'RAW DATA'!$M1513)&lt;=5,"YES","NO")</f>
        <v>NO</v>
      </c>
    </row>
    <row r="1514" spans="1:21" x14ac:dyDescent="0.25">
      <c r="A1514" s="89">
        <v>71</v>
      </c>
      <c r="B1514" s="90">
        <v>5283147843</v>
      </c>
      <c r="C1514" s="91">
        <v>45881</v>
      </c>
      <c r="D1514" s="91">
        <v>45880</v>
      </c>
      <c r="E1514" s="91">
        <v>45881</v>
      </c>
      <c r="F1514" s="90">
        <v>255532383</v>
      </c>
      <c r="G1514" s="92">
        <v>4779</v>
      </c>
      <c r="H1514" s="101" t="s">
        <v>14</v>
      </c>
      <c r="I1514" s="93">
        <v>7730452981</v>
      </c>
      <c r="J1514" s="94">
        <v>45918</v>
      </c>
      <c r="K1514" s="90" t="s">
        <v>15</v>
      </c>
      <c r="L1514" s="90" t="s">
        <v>235</v>
      </c>
      <c r="M1514" s="91">
        <v>45879.625</v>
      </c>
      <c r="N1514" s="91">
        <v>45915.708333333336</v>
      </c>
      <c r="O1514" s="95">
        <f t="shared" si="130"/>
        <v>8</v>
      </c>
      <c r="P1514" s="95">
        <f>MONTH('RAW DATA'!$J1514)</f>
        <v>9</v>
      </c>
      <c r="Q1514" s="95" t="str">
        <f t="shared" si="131"/>
        <v>ICB</v>
      </c>
      <c r="R1514" s="90" t="str">
        <f t="shared" si="132"/>
        <v>CHINA</v>
      </c>
      <c r="S1514" s="90" t="str">
        <f>IF(OR('RAW DATA'!$D1514="",'RAW DATA'!$C1514='RAW DATA'!$D1514),"NO",IF('RAW DATA'!$C1514&lt;'RAW DATA'!$D1514,"YES","NO"))</f>
        <v>NO</v>
      </c>
      <c r="T1514" s="96" t="str">
        <f>IF('RAW DATA'!$D1514='RAW DATA'!$E1514,"YES","NO")</f>
        <v>NO</v>
      </c>
      <c r="U1514" s="95" t="str">
        <f>IF(('RAW DATA'!$D1514-'RAW DATA'!$M1514)&lt;=5,"YES","NO")</f>
        <v>YES</v>
      </c>
    </row>
    <row r="1515" spans="1:21" x14ac:dyDescent="0.25">
      <c r="A1515" s="77">
        <v>515</v>
      </c>
      <c r="B1515" s="74">
        <v>5547880537</v>
      </c>
      <c r="C1515" s="76">
        <v>45894</v>
      </c>
      <c r="D1515" s="76">
        <v>45888</v>
      </c>
      <c r="E1515" s="76">
        <v>45894</v>
      </c>
      <c r="F1515" s="74">
        <v>255171489</v>
      </c>
      <c r="G1515" s="82">
        <v>1503</v>
      </c>
      <c r="H1515" s="102" t="s">
        <v>14</v>
      </c>
      <c r="I1515" s="83">
        <v>7730456951</v>
      </c>
      <c r="J1515" s="84">
        <v>45933</v>
      </c>
      <c r="K1515" s="74" t="s">
        <v>15</v>
      </c>
      <c r="L1515" s="74" t="s">
        <v>243</v>
      </c>
      <c r="M1515" s="76">
        <v>45885</v>
      </c>
      <c r="N1515" s="76">
        <v>45917</v>
      </c>
      <c r="O1515" s="73">
        <f t="shared" si="130"/>
        <v>8</v>
      </c>
      <c r="P1515" s="73">
        <f>MONTH('RAW DATA'!$J1515)</f>
        <v>10</v>
      </c>
      <c r="Q1515" s="73" t="str">
        <f t="shared" si="131"/>
        <v>ICB</v>
      </c>
      <c r="R1515" s="74" t="str">
        <f t="shared" si="132"/>
        <v>CHINA</v>
      </c>
      <c r="S1515" s="74" t="str">
        <f>IF(OR('RAW DATA'!$D1515="",'RAW DATA'!$C1515='RAW DATA'!$D1515),"NO",IF('RAW DATA'!$C1515&lt;'RAW DATA'!$D1515,"YES","NO"))</f>
        <v>NO</v>
      </c>
      <c r="T1515" s="75" t="str">
        <f>IF('RAW DATA'!$D1515='RAW DATA'!$E1515,"YES","NO")</f>
        <v>NO</v>
      </c>
      <c r="U1515" s="73" t="str">
        <f>IF(('RAW DATA'!$D1515-'RAW DATA'!$M1515)&lt;=5,"YES","NO")</f>
        <v>YES</v>
      </c>
    </row>
    <row r="1516" spans="1:21" x14ac:dyDescent="0.25">
      <c r="A1516" s="89">
        <v>515</v>
      </c>
      <c r="B1516" s="90">
        <v>5547880538</v>
      </c>
      <c r="C1516" s="91">
        <v>45894</v>
      </c>
      <c r="D1516" s="91">
        <v>45888</v>
      </c>
      <c r="E1516" s="91">
        <v>45894</v>
      </c>
      <c r="F1516" s="90">
        <v>255171489</v>
      </c>
      <c r="G1516" s="92">
        <v>1339</v>
      </c>
      <c r="H1516" s="101" t="s">
        <v>14</v>
      </c>
      <c r="I1516" s="93">
        <v>7730456951</v>
      </c>
      <c r="J1516" s="94">
        <v>45933</v>
      </c>
      <c r="K1516" s="90" t="s">
        <v>15</v>
      </c>
      <c r="L1516" s="90" t="s">
        <v>243</v>
      </c>
      <c r="M1516" s="91">
        <v>45885</v>
      </c>
      <c r="N1516" s="91">
        <v>45917</v>
      </c>
      <c r="O1516" s="95">
        <f t="shared" si="130"/>
        <v>8</v>
      </c>
      <c r="P1516" s="95">
        <f>MONTH('RAW DATA'!$J1516)</f>
        <v>10</v>
      </c>
      <c r="Q1516" s="95" t="str">
        <f t="shared" si="131"/>
        <v>ICB</v>
      </c>
      <c r="R1516" s="90" t="str">
        <f t="shared" si="132"/>
        <v>CHINA</v>
      </c>
      <c r="S1516" s="90" t="str">
        <f>IF(OR('RAW DATA'!$D1516="",'RAW DATA'!$C1516='RAW DATA'!$D1516),"NO",IF('RAW DATA'!$C1516&lt;'RAW DATA'!$D1516,"YES","NO"))</f>
        <v>NO</v>
      </c>
      <c r="T1516" s="96" t="str">
        <f>IF('RAW DATA'!$D1516='RAW DATA'!$E1516,"YES","NO")</f>
        <v>NO</v>
      </c>
      <c r="U1516" s="95" t="str">
        <f>IF(('RAW DATA'!$D1516-'RAW DATA'!$M1516)&lt;=5,"YES","NO")</f>
        <v>YES</v>
      </c>
    </row>
    <row r="1517" spans="1:21" x14ac:dyDescent="0.25">
      <c r="A1517" s="77">
        <v>515</v>
      </c>
      <c r="B1517" s="74">
        <v>5547880549</v>
      </c>
      <c r="C1517" s="76">
        <v>45894</v>
      </c>
      <c r="D1517" s="76">
        <v>45888</v>
      </c>
      <c r="E1517" s="76">
        <v>45894</v>
      </c>
      <c r="F1517" s="74">
        <v>255171489</v>
      </c>
      <c r="G1517" s="82">
        <v>2427</v>
      </c>
      <c r="H1517" s="102" t="s">
        <v>14</v>
      </c>
      <c r="I1517" s="83">
        <v>7730456951</v>
      </c>
      <c r="J1517" s="84">
        <v>45933</v>
      </c>
      <c r="K1517" s="74" t="s">
        <v>15</v>
      </c>
      <c r="L1517" s="74" t="s">
        <v>243</v>
      </c>
      <c r="M1517" s="76">
        <v>45885</v>
      </c>
      <c r="N1517" s="76">
        <v>45917</v>
      </c>
      <c r="O1517" s="73">
        <f t="shared" si="130"/>
        <v>8</v>
      </c>
      <c r="P1517" s="73">
        <f>MONTH('RAW DATA'!$J1517)</f>
        <v>10</v>
      </c>
      <c r="Q1517" s="73" t="str">
        <f t="shared" si="131"/>
        <v>ICB</v>
      </c>
      <c r="R1517" s="74" t="str">
        <f t="shared" si="132"/>
        <v>CHINA</v>
      </c>
      <c r="S1517" s="74" t="str">
        <f>IF(OR('RAW DATA'!$D1517="",'RAW DATA'!$C1517='RAW DATA'!$D1517),"NO",IF('RAW DATA'!$C1517&lt;'RAW DATA'!$D1517,"YES","NO"))</f>
        <v>NO</v>
      </c>
      <c r="T1517" s="75" t="str">
        <f>IF('RAW DATA'!$D1517='RAW DATA'!$E1517,"YES","NO")</f>
        <v>NO</v>
      </c>
      <c r="U1517" s="73" t="str">
        <f>IF(('RAW DATA'!$D1517-'RAW DATA'!$M1517)&lt;=5,"YES","NO")</f>
        <v>YES</v>
      </c>
    </row>
    <row r="1518" spans="1:21" x14ac:dyDescent="0.25">
      <c r="A1518" s="89">
        <v>515</v>
      </c>
      <c r="B1518" s="90">
        <v>5547880552</v>
      </c>
      <c r="C1518" s="91">
        <v>45894</v>
      </c>
      <c r="D1518" s="91">
        <v>45888</v>
      </c>
      <c r="E1518" s="91">
        <v>45894</v>
      </c>
      <c r="F1518" s="90">
        <v>255171489</v>
      </c>
      <c r="G1518" s="92">
        <v>7169</v>
      </c>
      <c r="H1518" s="101" t="s">
        <v>14</v>
      </c>
      <c r="I1518" s="93">
        <v>7730456951</v>
      </c>
      <c r="J1518" s="94">
        <v>45933</v>
      </c>
      <c r="K1518" s="90" t="s">
        <v>15</v>
      </c>
      <c r="L1518" s="90" t="s">
        <v>243</v>
      </c>
      <c r="M1518" s="91">
        <v>45885</v>
      </c>
      <c r="N1518" s="91">
        <v>45917</v>
      </c>
      <c r="O1518" s="95">
        <f t="shared" si="130"/>
        <v>8</v>
      </c>
      <c r="P1518" s="95">
        <f>MONTH('RAW DATA'!$J1518)</f>
        <v>10</v>
      </c>
      <c r="Q1518" s="95" t="str">
        <f t="shared" si="131"/>
        <v>ICB</v>
      </c>
      <c r="R1518" s="90" t="str">
        <f t="shared" si="132"/>
        <v>CHINA</v>
      </c>
      <c r="S1518" s="90" t="str">
        <f>IF(OR('RAW DATA'!$D1518="",'RAW DATA'!$C1518='RAW DATA'!$D1518),"NO",IF('RAW DATA'!$C1518&lt;'RAW DATA'!$D1518,"YES","NO"))</f>
        <v>NO</v>
      </c>
      <c r="T1518" s="96" t="str">
        <f>IF('RAW DATA'!$D1518='RAW DATA'!$E1518,"YES","NO")</f>
        <v>NO</v>
      </c>
      <c r="U1518" s="95" t="str">
        <f>IF(('RAW DATA'!$D1518-'RAW DATA'!$M1518)&lt;=5,"YES","NO")</f>
        <v>YES</v>
      </c>
    </row>
    <row r="1519" spans="1:21" x14ac:dyDescent="0.25">
      <c r="A1519" s="77">
        <v>1591</v>
      </c>
      <c r="B1519" s="74">
        <v>5612435024</v>
      </c>
      <c r="C1519" s="76">
        <v>45894</v>
      </c>
      <c r="D1519" s="76">
        <v>45881</v>
      </c>
      <c r="E1519" s="76">
        <v>45894</v>
      </c>
      <c r="F1519" s="74">
        <v>255576977</v>
      </c>
      <c r="G1519" s="82">
        <v>34</v>
      </c>
      <c r="H1519" s="102" t="s">
        <v>14</v>
      </c>
      <c r="I1519" s="83">
        <v>7730456951</v>
      </c>
      <c r="J1519" s="84">
        <v>45933</v>
      </c>
      <c r="K1519" s="74" t="s">
        <v>15</v>
      </c>
      <c r="L1519" s="74" t="s">
        <v>243</v>
      </c>
      <c r="M1519" s="76">
        <v>45877</v>
      </c>
      <c r="N1519" s="76">
        <v>45917</v>
      </c>
      <c r="O1519" s="73">
        <f t="shared" si="130"/>
        <v>8</v>
      </c>
      <c r="P1519" s="73">
        <f>MONTH('RAW DATA'!$J1519)</f>
        <v>10</v>
      </c>
      <c r="Q1519" s="73" t="str">
        <f t="shared" si="131"/>
        <v>ICB</v>
      </c>
      <c r="R1519" s="74" t="str">
        <f t="shared" si="132"/>
        <v>CHINA</v>
      </c>
      <c r="S1519" s="74" t="str">
        <f>IF(OR('RAW DATA'!$D1519="",'RAW DATA'!$C1519='RAW DATA'!$D1519),"NO",IF('RAW DATA'!$C1519&lt;'RAW DATA'!$D1519,"YES","NO"))</f>
        <v>NO</v>
      </c>
      <c r="T1519" s="75" t="str">
        <f>IF('RAW DATA'!$D1519='RAW DATA'!$E1519,"YES","NO")</f>
        <v>NO</v>
      </c>
      <c r="U1519" s="73" t="str">
        <f>IF(('RAW DATA'!$D1519-'RAW DATA'!$M1519)&lt;=5,"YES","NO")</f>
        <v>YES</v>
      </c>
    </row>
    <row r="1520" spans="1:21" x14ac:dyDescent="0.25">
      <c r="A1520" s="89">
        <v>1591</v>
      </c>
      <c r="B1520" s="90">
        <v>5612435025</v>
      </c>
      <c r="C1520" s="91">
        <v>45894</v>
      </c>
      <c r="D1520" s="91">
        <v>45881</v>
      </c>
      <c r="E1520" s="91">
        <v>45894</v>
      </c>
      <c r="F1520" s="90">
        <v>255576977</v>
      </c>
      <c r="G1520" s="92">
        <v>1653</v>
      </c>
      <c r="H1520" s="101" t="s">
        <v>14</v>
      </c>
      <c r="I1520" s="93">
        <v>7730456951</v>
      </c>
      <c r="J1520" s="94">
        <v>45933</v>
      </c>
      <c r="K1520" s="90" t="s">
        <v>15</v>
      </c>
      <c r="L1520" s="90" t="s">
        <v>243</v>
      </c>
      <c r="M1520" s="91">
        <v>45877</v>
      </c>
      <c r="N1520" s="91">
        <v>45917</v>
      </c>
      <c r="O1520" s="95">
        <f t="shared" si="130"/>
        <v>8</v>
      </c>
      <c r="P1520" s="95">
        <f>MONTH('RAW DATA'!$J1520)</f>
        <v>10</v>
      </c>
      <c r="Q1520" s="95" t="str">
        <f t="shared" si="131"/>
        <v>ICB</v>
      </c>
      <c r="R1520" s="90" t="str">
        <f t="shared" si="132"/>
        <v>CHINA</v>
      </c>
      <c r="S1520" s="90" t="str">
        <f>IF(OR('RAW DATA'!$D1520="",'RAW DATA'!$C1520='RAW DATA'!$D1520),"NO",IF('RAW DATA'!$C1520&lt;'RAW DATA'!$D1520,"YES","NO"))</f>
        <v>NO</v>
      </c>
      <c r="T1520" s="96" t="str">
        <f>IF('RAW DATA'!$D1520='RAW DATA'!$E1520,"YES","NO")</f>
        <v>NO</v>
      </c>
      <c r="U1520" s="95" t="str">
        <f>IF(('RAW DATA'!$D1520-'RAW DATA'!$M1520)&lt;=5,"YES","NO")</f>
        <v>YES</v>
      </c>
    </row>
    <row r="1521" spans="1:21" x14ac:dyDescent="0.25">
      <c r="A1521" s="77">
        <v>1591</v>
      </c>
      <c r="B1521" s="74">
        <v>5612435026</v>
      </c>
      <c r="C1521" s="76">
        <v>45894</v>
      </c>
      <c r="D1521" s="76">
        <v>45881</v>
      </c>
      <c r="E1521" s="76">
        <v>45894</v>
      </c>
      <c r="F1521" s="74">
        <v>255576977</v>
      </c>
      <c r="G1521" s="82">
        <v>476</v>
      </c>
      <c r="H1521" s="102" t="s">
        <v>14</v>
      </c>
      <c r="I1521" s="83">
        <v>7730456951</v>
      </c>
      <c r="J1521" s="84">
        <v>45933</v>
      </c>
      <c r="K1521" s="74" t="s">
        <v>15</v>
      </c>
      <c r="L1521" s="74" t="s">
        <v>243</v>
      </c>
      <c r="M1521" s="76">
        <v>45877</v>
      </c>
      <c r="N1521" s="76">
        <v>45917</v>
      </c>
      <c r="O1521" s="73">
        <f t="shared" si="130"/>
        <v>8</v>
      </c>
      <c r="P1521" s="73">
        <f>MONTH('RAW DATA'!$J1521)</f>
        <v>10</v>
      </c>
      <c r="Q1521" s="73" t="str">
        <f t="shared" si="131"/>
        <v>ICB</v>
      </c>
      <c r="R1521" s="74" t="str">
        <f t="shared" si="132"/>
        <v>CHINA</v>
      </c>
      <c r="S1521" s="74" t="str">
        <f>IF(OR('RAW DATA'!$D1521="",'RAW DATA'!$C1521='RAW DATA'!$D1521),"NO",IF('RAW DATA'!$C1521&lt;'RAW DATA'!$D1521,"YES","NO"))</f>
        <v>NO</v>
      </c>
      <c r="T1521" s="75" t="str">
        <f>IF('RAW DATA'!$D1521='RAW DATA'!$E1521,"YES","NO")</f>
        <v>NO</v>
      </c>
      <c r="U1521" s="73" t="str">
        <f>IF(('RAW DATA'!$D1521-'RAW DATA'!$M1521)&lt;=5,"YES","NO")</f>
        <v>YES</v>
      </c>
    </row>
    <row r="1522" spans="1:21" x14ac:dyDescent="0.25">
      <c r="A1522" s="89">
        <v>1591</v>
      </c>
      <c r="B1522" s="90">
        <v>5612435027</v>
      </c>
      <c r="C1522" s="91">
        <v>45894</v>
      </c>
      <c r="D1522" s="91">
        <v>45881</v>
      </c>
      <c r="E1522" s="91">
        <v>45894</v>
      </c>
      <c r="F1522" s="90">
        <v>255576977</v>
      </c>
      <c r="G1522" s="92">
        <v>2784</v>
      </c>
      <c r="H1522" s="101" t="s">
        <v>14</v>
      </c>
      <c r="I1522" s="93">
        <v>7730456951</v>
      </c>
      <c r="J1522" s="94">
        <v>45933</v>
      </c>
      <c r="K1522" s="90" t="s">
        <v>15</v>
      </c>
      <c r="L1522" s="90" t="s">
        <v>243</v>
      </c>
      <c r="M1522" s="91">
        <v>45877</v>
      </c>
      <c r="N1522" s="91">
        <v>45917</v>
      </c>
      <c r="O1522" s="95">
        <f t="shared" si="130"/>
        <v>8</v>
      </c>
      <c r="P1522" s="95">
        <f>MONTH('RAW DATA'!$J1522)</f>
        <v>10</v>
      </c>
      <c r="Q1522" s="95" t="str">
        <f t="shared" si="131"/>
        <v>ICB</v>
      </c>
      <c r="R1522" s="90" t="str">
        <f t="shared" si="132"/>
        <v>CHINA</v>
      </c>
      <c r="S1522" s="90" t="str">
        <f>IF(OR('RAW DATA'!$D1522="",'RAW DATA'!$C1522='RAW DATA'!$D1522),"NO",IF('RAW DATA'!$C1522&lt;'RAW DATA'!$D1522,"YES","NO"))</f>
        <v>NO</v>
      </c>
      <c r="T1522" s="96" t="str">
        <f>IF('RAW DATA'!$D1522='RAW DATA'!$E1522,"YES","NO")</f>
        <v>NO</v>
      </c>
      <c r="U1522" s="95" t="str">
        <f>IF(('RAW DATA'!$D1522-'RAW DATA'!$M1522)&lt;=5,"YES","NO")</f>
        <v>YES</v>
      </c>
    </row>
    <row r="1523" spans="1:21" x14ac:dyDescent="0.25">
      <c r="A1523" s="77">
        <v>1591</v>
      </c>
      <c r="B1523" s="74">
        <v>5612435028</v>
      </c>
      <c r="C1523" s="76">
        <v>45894</v>
      </c>
      <c r="D1523" s="76">
        <v>45881</v>
      </c>
      <c r="E1523" s="76">
        <v>45894</v>
      </c>
      <c r="F1523" s="74">
        <v>255576977</v>
      </c>
      <c r="G1523" s="82">
        <v>14816</v>
      </c>
      <c r="H1523" s="102" t="s">
        <v>14</v>
      </c>
      <c r="I1523" s="83">
        <v>7730456951</v>
      </c>
      <c r="J1523" s="84">
        <v>45933</v>
      </c>
      <c r="K1523" s="74" t="s">
        <v>15</v>
      </c>
      <c r="L1523" s="74" t="s">
        <v>243</v>
      </c>
      <c r="M1523" s="76">
        <v>45877</v>
      </c>
      <c r="N1523" s="76">
        <v>45917</v>
      </c>
      <c r="O1523" s="73">
        <f t="shared" si="130"/>
        <v>8</v>
      </c>
      <c r="P1523" s="73">
        <f>MONTH('RAW DATA'!$J1523)</f>
        <v>10</v>
      </c>
      <c r="Q1523" s="73" t="str">
        <f t="shared" si="131"/>
        <v>ICB</v>
      </c>
      <c r="R1523" s="74" t="str">
        <f t="shared" si="132"/>
        <v>CHINA</v>
      </c>
      <c r="S1523" s="74" t="str">
        <f>IF(OR('RAW DATA'!$D1523="",'RAW DATA'!$C1523='RAW DATA'!$D1523),"NO",IF('RAW DATA'!$C1523&lt;'RAW DATA'!$D1523,"YES","NO"))</f>
        <v>NO</v>
      </c>
      <c r="T1523" s="75" t="str">
        <f>IF('RAW DATA'!$D1523='RAW DATA'!$E1523,"YES","NO")</f>
        <v>NO</v>
      </c>
      <c r="U1523" s="73" t="str">
        <f>IF(('RAW DATA'!$D1523-'RAW DATA'!$M1523)&lt;=5,"YES","NO")</f>
        <v>YES</v>
      </c>
    </row>
    <row r="1524" spans="1:21" x14ac:dyDescent="0.25">
      <c r="A1524" s="89">
        <v>1591</v>
      </c>
      <c r="B1524" s="90">
        <v>5612440790</v>
      </c>
      <c r="C1524" s="91">
        <v>45894</v>
      </c>
      <c r="D1524" s="91">
        <v>45884</v>
      </c>
      <c r="E1524" s="91">
        <v>45894</v>
      </c>
      <c r="F1524" s="90">
        <v>255576977</v>
      </c>
      <c r="G1524" s="92">
        <v>34</v>
      </c>
      <c r="H1524" s="101" t="s">
        <v>14</v>
      </c>
      <c r="I1524" s="93">
        <v>7730456951</v>
      </c>
      <c r="J1524" s="94">
        <v>45933</v>
      </c>
      <c r="K1524" s="90" t="s">
        <v>15</v>
      </c>
      <c r="L1524" s="90" t="s">
        <v>243</v>
      </c>
      <c r="M1524" s="91">
        <v>45877</v>
      </c>
      <c r="N1524" s="91">
        <v>45917</v>
      </c>
      <c r="O1524" s="95">
        <f t="shared" si="130"/>
        <v>8</v>
      </c>
      <c r="P1524" s="95">
        <f>MONTH('RAW DATA'!$J1524)</f>
        <v>10</v>
      </c>
      <c r="Q1524" s="95" t="str">
        <f t="shared" si="131"/>
        <v>ICB</v>
      </c>
      <c r="R1524" s="90" t="str">
        <f t="shared" si="132"/>
        <v>CHINA</v>
      </c>
      <c r="S1524" s="90" t="str">
        <f>IF(OR('RAW DATA'!$D1524="",'RAW DATA'!$C1524='RAW DATA'!$D1524),"NO",IF('RAW DATA'!$C1524&lt;'RAW DATA'!$D1524,"YES","NO"))</f>
        <v>NO</v>
      </c>
      <c r="T1524" s="96" t="str">
        <f>IF('RAW DATA'!$D1524='RAW DATA'!$E1524,"YES","NO")</f>
        <v>NO</v>
      </c>
      <c r="U1524" s="95" t="str">
        <f>IF(('RAW DATA'!$D1524-'RAW DATA'!$M1524)&lt;=5,"YES","NO")</f>
        <v>NO</v>
      </c>
    </row>
    <row r="1525" spans="1:21" x14ac:dyDescent="0.25">
      <c r="A1525" s="77">
        <v>1591</v>
      </c>
      <c r="B1525" s="74">
        <v>5612449587</v>
      </c>
      <c r="C1525" s="76">
        <v>45894</v>
      </c>
      <c r="D1525" s="76">
        <v>45889</v>
      </c>
      <c r="E1525" s="76">
        <v>45894</v>
      </c>
      <c r="F1525" s="74">
        <v>255593435</v>
      </c>
      <c r="G1525" s="82">
        <v>2785</v>
      </c>
      <c r="H1525" s="102" t="s">
        <v>14</v>
      </c>
      <c r="I1525" s="83">
        <v>7730456951</v>
      </c>
      <c r="J1525" s="84">
        <v>45933</v>
      </c>
      <c r="K1525" s="74" t="s">
        <v>15</v>
      </c>
      <c r="L1525" s="74" t="s">
        <v>243</v>
      </c>
      <c r="M1525" s="76">
        <v>45886</v>
      </c>
      <c r="N1525" s="76">
        <v>45917</v>
      </c>
      <c r="O1525" s="73">
        <f t="shared" si="130"/>
        <v>8</v>
      </c>
      <c r="P1525" s="73">
        <f>MONTH('RAW DATA'!$J1525)</f>
        <v>10</v>
      </c>
      <c r="Q1525" s="73" t="str">
        <f t="shared" si="131"/>
        <v>ICB</v>
      </c>
      <c r="R1525" s="74" t="str">
        <f t="shared" si="132"/>
        <v>CHINA</v>
      </c>
      <c r="S1525" s="74" t="str">
        <f>IF(OR('RAW DATA'!$D1525="",'RAW DATA'!$C1525='RAW DATA'!$D1525),"NO",IF('RAW DATA'!$C1525&lt;'RAW DATA'!$D1525,"YES","NO"))</f>
        <v>NO</v>
      </c>
      <c r="T1525" s="75" t="str">
        <f>IF('RAW DATA'!$D1525='RAW DATA'!$E1525,"YES","NO")</f>
        <v>NO</v>
      </c>
      <c r="U1525" s="73" t="str">
        <f>IF(('RAW DATA'!$D1525-'RAW DATA'!$M1525)&lt;=5,"YES","NO")</f>
        <v>YES</v>
      </c>
    </row>
    <row r="1526" spans="1:21" x14ac:dyDescent="0.25">
      <c r="A1526" s="89">
        <v>1591</v>
      </c>
      <c r="B1526" s="90">
        <v>5612449598</v>
      </c>
      <c r="C1526" s="91">
        <v>45894</v>
      </c>
      <c r="D1526" s="91">
        <v>45889</v>
      </c>
      <c r="E1526" s="91">
        <v>45894</v>
      </c>
      <c r="F1526" s="90">
        <v>255593435</v>
      </c>
      <c r="G1526" s="92">
        <v>4038</v>
      </c>
      <c r="H1526" s="101" t="s">
        <v>14</v>
      </c>
      <c r="I1526" s="93">
        <v>7730456951</v>
      </c>
      <c r="J1526" s="94">
        <v>45933</v>
      </c>
      <c r="K1526" s="90" t="s">
        <v>15</v>
      </c>
      <c r="L1526" s="90" t="s">
        <v>243</v>
      </c>
      <c r="M1526" s="91">
        <v>45886</v>
      </c>
      <c r="N1526" s="91">
        <v>45917</v>
      </c>
      <c r="O1526" s="95">
        <f t="shared" si="130"/>
        <v>8</v>
      </c>
      <c r="P1526" s="95">
        <f>MONTH('RAW DATA'!$J1526)</f>
        <v>10</v>
      </c>
      <c r="Q1526" s="95" t="str">
        <f t="shared" si="131"/>
        <v>ICB</v>
      </c>
      <c r="R1526" s="90" t="str">
        <f t="shared" si="132"/>
        <v>CHINA</v>
      </c>
      <c r="S1526" s="90" t="str">
        <f>IF(OR('RAW DATA'!$D1526="",'RAW DATA'!$C1526='RAW DATA'!$D1526),"NO",IF('RAW DATA'!$C1526&lt;'RAW DATA'!$D1526,"YES","NO"))</f>
        <v>NO</v>
      </c>
      <c r="T1526" s="96" t="str">
        <f>IF('RAW DATA'!$D1526='RAW DATA'!$E1526,"YES","NO")</f>
        <v>NO</v>
      </c>
      <c r="U1526" s="95" t="str">
        <f>IF(('RAW DATA'!$D1526-'RAW DATA'!$M1526)&lt;=5,"YES","NO")</f>
        <v>YES</v>
      </c>
    </row>
    <row r="1527" spans="1:21" x14ac:dyDescent="0.25">
      <c r="A1527" s="77">
        <v>1591</v>
      </c>
      <c r="B1527" s="74">
        <v>5612449609</v>
      </c>
      <c r="C1527" s="76">
        <v>45894</v>
      </c>
      <c r="D1527" s="76">
        <v>45889</v>
      </c>
      <c r="E1527" s="76">
        <v>45894</v>
      </c>
      <c r="F1527" s="74">
        <v>255593435</v>
      </c>
      <c r="G1527" s="82">
        <v>2785</v>
      </c>
      <c r="H1527" s="102" t="s">
        <v>14</v>
      </c>
      <c r="I1527" s="83">
        <v>7730456951</v>
      </c>
      <c r="J1527" s="84">
        <v>45933</v>
      </c>
      <c r="K1527" s="74" t="s">
        <v>15</v>
      </c>
      <c r="L1527" s="74" t="s">
        <v>243</v>
      </c>
      <c r="M1527" s="76">
        <v>45886</v>
      </c>
      <c r="N1527" s="76">
        <v>45917</v>
      </c>
      <c r="O1527" s="73">
        <f t="shared" si="130"/>
        <v>8</v>
      </c>
      <c r="P1527" s="73">
        <f>MONTH('RAW DATA'!$J1527)</f>
        <v>10</v>
      </c>
      <c r="Q1527" s="73" t="str">
        <f t="shared" si="131"/>
        <v>ICB</v>
      </c>
      <c r="R1527" s="74" t="str">
        <f t="shared" si="132"/>
        <v>CHINA</v>
      </c>
      <c r="S1527" s="74" t="str">
        <f>IF(OR('RAW DATA'!$D1527="",'RAW DATA'!$C1527='RAW DATA'!$D1527),"NO",IF('RAW DATA'!$C1527&lt;'RAW DATA'!$D1527,"YES","NO"))</f>
        <v>NO</v>
      </c>
      <c r="T1527" s="75" t="str">
        <f>IF('RAW DATA'!$D1527='RAW DATA'!$E1527,"YES","NO")</f>
        <v>NO</v>
      </c>
      <c r="U1527" s="73" t="str">
        <f>IF(('RAW DATA'!$D1527-'RAW DATA'!$M1527)&lt;=5,"YES","NO")</f>
        <v>YES</v>
      </c>
    </row>
    <row r="1528" spans="1:21" x14ac:dyDescent="0.25">
      <c r="A1528" s="89">
        <v>1591</v>
      </c>
      <c r="B1528" s="90">
        <v>5612449610</v>
      </c>
      <c r="C1528" s="91">
        <v>45894</v>
      </c>
      <c r="D1528" s="91">
        <v>45889</v>
      </c>
      <c r="E1528" s="91">
        <v>45894</v>
      </c>
      <c r="F1528" s="90">
        <v>255593435</v>
      </c>
      <c r="G1528" s="92">
        <v>3402</v>
      </c>
      <c r="H1528" s="101" t="s">
        <v>14</v>
      </c>
      <c r="I1528" s="93">
        <v>7730456951</v>
      </c>
      <c r="J1528" s="94">
        <v>45933</v>
      </c>
      <c r="K1528" s="90" t="s">
        <v>15</v>
      </c>
      <c r="L1528" s="90" t="s">
        <v>243</v>
      </c>
      <c r="M1528" s="91">
        <v>45886</v>
      </c>
      <c r="N1528" s="91">
        <v>45917</v>
      </c>
      <c r="O1528" s="95">
        <f t="shared" si="130"/>
        <v>8</v>
      </c>
      <c r="P1528" s="95">
        <f>MONTH('RAW DATA'!$J1528)</f>
        <v>10</v>
      </c>
      <c r="Q1528" s="95" t="str">
        <f t="shared" si="131"/>
        <v>ICB</v>
      </c>
      <c r="R1528" s="90" t="str">
        <f t="shared" si="132"/>
        <v>CHINA</v>
      </c>
      <c r="S1528" s="90" t="str">
        <f>IF(OR('RAW DATA'!$D1528="",'RAW DATA'!$C1528='RAW DATA'!$D1528),"NO",IF('RAW DATA'!$C1528&lt;'RAW DATA'!$D1528,"YES","NO"))</f>
        <v>NO</v>
      </c>
      <c r="T1528" s="96" t="str">
        <f>IF('RAW DATA'!$D1528='RAW DATA'!$E1528,"YES","NO")</f>
        <v>NO</v>
      </c>
      <c r="U1528" s="95" t="str">
        <f>IF(('RAW DATA'!$D1528-'RAW DATA'!$M1528)&lt;=5,"YES","NO")</f>
        <v>YES</v>
      </c>
    </row>
    <row r="1529" spans="1:21" x14ac:dyDescent="0.25">
      <c r="A1529" s="77">
        <v>1591</v>
      </c>
      <c r="B1529" s="74">
        <v>5612449637</v>
      </c>
      <c r="C1529" s="76">
        <v>45894</v>
      </c>
      <c r="D1529" s="76">
        <v>45889</v>
      </c>
      <c r="E1529" s="76">
        <v>45894</v>
      </c>
      <c r="F1529" s="74">
        <v>255593435</v>
      </c>
      <c r="G1529" s="82">
        <v>2785</v>
      </c>
      <c r="H1529" s="102" t="s">
        <v>14</v>
      </c>
      <c r="I1529" s="83">
        <v>7730456951</v>
      </c>
      <c r="J1529" s="84">
        <v>45933</v>
      </c>
      <c r="K1529" s="74" t="s">
        <v>15</v>
      </c>
      <c r="L1529" s="74" t="s">
        <v>243</v>
      </c>
      <c r="M1529" s="76">
        <v>45886</v>
      </c>
      <c r="N1529" s="76">
        <v>45917</v>
      </c>
      <c r="O1529" s="73">
        <f t="shared" si="130"/>
        <v>8</v>
      </c>
      <c r="P1529" s="73">
        <f>MONTH('RAW DATA'!$J1529)</f>
        <v>10</v>
      </c>
      <c r="Q1529" s="73" t="str">
        <f t="shared" si="131"/>
        <v>ICB</v>
      </c>
      <c r="R1529" s="74" t="str">
        <f t="shared" si="132"/>
        <v>CHINA</v>
      </c>
      <c r="S1529" s="74" t="str">
        <f>IF(OR('RAW DATA'!$D1529="",'RAW DATA'!$C1529='RAW DATA'!$D1529),"NO",IF('RAW DATA'!$C1529&lt;'RAW DATA'!$D1529,"YES","NO"))</f>
        <v>NO</v>
      </c>
      <c r="T1529" s="75" t="str">
        <f>IF('RAW DATA'!$D1529='RAW DATA'!$E1529,"YES","NO")</f>
        <v>NO</v>
      </c>
      <c r="U1529" s="73" t="str">
        <f>IF(('RAW DATA'!$D1529-'RAW DATA'!$M1529)&lt;=5,"YES","NO")</f>
        <v>YES</v>
      </c>
    </row>
    <row r="1530" spans="1:21" x14ac:dyDescent="0.25">
      <c r="A1530" s="89">
        <v>1591</v>
      </c>
      <c r="B1530" s="90">
        <v>5612449638</v>
      </c>
      <c r="C1530" s="91">
        <v>45894</v>
      </c>
      <c r="D1530" s="91">
        <v>45889</v>
      </c>
      <c r="E1530" s="91">
        <v>45894</v>
      </c>
      <c r="F1530" s="90">
        <v>255593435</v>
      </c>
      <c r="G1530" s="92">
        <v>17626</v>
      </c>
      <c r="H1530" s="101" t="s">
        <v>14</v>
      </c>
      <c r="I1530" s="93">
        <v>7730456951</v>
      </c>
      <c r="J1530" s="94">
        <v>45933</v>
      </c>
      <c r="K1530" s="90" t="s">
        <v>15</v>
      </c>
      <c r="L1530" s="90" t="s">
        <v>243</v>
      </c>
      <c r="M1530" s="91">
        <v>45886</v>
      </c>
      <c r="N1530" s="91">
        <v>45917</v>
      </c>
      <c r="O1530" s="95">
        <f t="shared" si="130"/>
        <v>8</v>
      </c>
      <c r="P1530" s="95">
        <f>MONTH('RAW DATA'!$J1530)</f>
        <v>10</v>
      </c>
      <c r="Q1530" s="95" t="str">
        <f t="shared" si="131"/>
        <v>ICB</v>
      </c>
      <c r="R1530" s="90" t="str">
        <f t="shared" si="132"/>
        <v>CHINA</v>
      </c>
      <c r="S1530" s="90" t="str">
        <f>IF(OR('RAW DATA'!$D1530="",'RAW DATA'!$C1530='RAW DATA'!$D1530),"NO",IF('RAW DATA'!$C1530&lt;'RAW DATA'!$D1530,"YES","NO"))</f>
        <v>NO</v>
      </c>
      <c r="T1530" s="96" t="str">
        <f>IF('RAW DATA'!$D1530='RAW DATA'!$E1530,"YES","NO")</f>
        <v>NO</v>
      </c>
      <c r="U1530" s="95" t="str">
        <f>IF(('RAW DATA'!$D1530-'RAW DATA'!$M1530)&lt;=5,"YES","NO")</f>
        <v>YES</v>
      </c>
    </row>
    <row r="1531" spans="1:21" x14ac:dyDescent="0.25">
      <c r="A1531" s="77">
        <v>1591</v>
      </c>
      <c r="B1531" s="74">
        <v>5612449644</v>
      </c>
      <c r="C1531" s="76">
        <v>45894</v>
      </c>
      <c r="D1531" s="76">
        <v>45889</v>
      </c>
      <c r="E1531" s="76">
        <v>45894</v>
      </c>
      <c r="F1531" s="74">
        <v>255593435</v>
      </c>
      <c r="G1531" s="82">
        <v>786</v>
      </c>
      <c r="H1531" s="102" t="s">
        <v>14</v>
      </c>
      <c r="I1531" s="83">
        <v>7730456951</v>
      </c>
      <c r="J1531" s="84">
        <v>45933</v>
      </c>
      <c r="K1531" s="74" t="s">
        <v>15</v>
      </c>
      <c r="L1531" s="74" t="s">
        <v>243</v>
      </c>
      <c r="M1531" s="76">
        <v>45886</v>
      </c>
      <c r="N1531" s="76">
        <v>45917</v>
      </c>
      <c r="O1531" s="73">
        <f t="shared" si="130"/>
        <v>8</v>
      </c>
      <c r="P1531" s="73">
        <f>MONTH('RAW DATA'!$J1531)</f>
        <v>10</v>
      </c>
      <c r="Q1531" s="73" t="str">
        <f t="shared" si="131"/>
        <v>ICB</v>
      </c>
      <c r="R1531" s="74" t="str">
        <f t="shared" si="132"/>
        <v>CHINA</v>
      </c>
      <c r="S1531" s="74" t="str">
        <f>IF(OR('RAW DATA'!$D1531="",'RAW DATA'!$C1531='RAW DATA'!$D1531),"NO",IF('RAW DATA'!$C1531&lt;'RAW DATA'!$D1531,"YES","NO"))</f>
        <v>NO</v>
      </c>
      <c r="T1531" s="75" t="str">
        <f>IF('RAW DATA'!$D1531='RAW DATA'!$E1531,"YES","NO")</f>
        <v>NO</v>
      </c>
      <c r="U1531" s="73" t="str">
        <f>IF(('RAW DATA'!$D1531-'RAW DATA'!$M1531)&lt;=5,"YES","NO")</f>
        <v>YES</v>
      </c>
    </row>
    <row r="1532" spans="1:21" x14ac:dyDescent="0.25">
      <c r="A1532" s="89">
        <v>1591</v>
      </c>
      <c r="B1532" s="90">
        <v>5612449647</v>
      </c>
      <c r="C1532" s="91">
        <v>45894</v>
      </c>
      <c r="D1532" s="91">
        <v>45889</v>
      </c>
      <c r="E1532" s="91">
        <v>45894</v>
      </c>
      <c r="F1532" s="90">
        <v>255593435</v>
      </c>
      <c r="G1532" s="92">
        <v>68737</v>
      </c>
      <c r="H1532" s="101" t="s">
        <v>14</v>
      </c>
      <c r="I1532" s="93">
        <v>7730456951</v>
      </c>
      <c r="J1532" s="94">
        <v>45933</v>
      </c>
      <c r="K1532" s="90" t="s">
        <v>15</v>
      </c>
      <c r="L1532" s="90" t="s">
        <v>243</v>
      </c>
      <c r="M1532" s="91">
        <v>45886</v>
      </c>
      <c r="N1532" s="91">
        <v>45917</v>
      </c>
      <c r="O1532" s="95">
        <f t="shared" si="130"/>
        <v>8</v>
      </c>
      <c r="P1532" s="95">
        <f>MONTH('RAW DATA'!$J1532)</f>
        <v>10</v>
      </c>
      <c r="Q1532" s="95" t="str">
        <f t="shared" si="131"/>
        <v>ICB</v>
      </c>
      <c r="R1532" s="90" t="str">
        <f t="shared" si="132"/>
        <v>CHINA</v>
      </c>
      <c r="S1532" s="90" t="str">
        <f>IF(OR('RAW DATA'!$D1532="",'RAW DATA'!$C1532='RAW DATA'!$D1532),"NO",IF('RAW DATA'!$C1532&lt;'RAW DATA'!$D1532,"YES","NO"))</f>
        <v>NO</v>
      </c>
      <c r="T1532" s="96" t="str">
        <f>IF('RAW DATA'!$D1532='RAW DATA'!$E1532,"YES","NO")</f>
        <v>NO</v>
      </c>
      <c r="U1532" s="95" t="str">
        <f>IF(('RAW DATA'!$D1532-'RAW DATA'!$M1532)&lt;=5,"YES","NO")</f>
        <v>YES</v>
      </c>
    </row>
    <row r="1533" spans="1:21" x14ac:dyDescent="0.25">
      <c r="A1533" s="77">
        <v>1591</v>
      </c>
      <c r="B1533" s="74">
        <v>5612449649</v>
      </c>
      <c r="C1533" s="76">
        <v>45894</v>
      </c>
      <c r="D1533" s="76">
        <v>45889</v>
      </c>
      <c r="E1533" s="76">
        <v>45894</v>
      </c>
      <c r="F1533" s="74">
        <v>255593435</v>
      </c>
      <c r="G1533" s="82">
        <v>2785</v>
      </c>
      <c r="H1533" s="102" t="s">
        <v>14</v>
      </c>
      <c r="I1533" s="83">
        <v>7730456951</v>
      </c>
      <c r="J1533" s="84">
        <v>45933</v>
      </c>
      <c r="K1533" s="74" t="s">
        <v>15</v>
      </c>
      <c r="L1533" s="74" t="s">
        <v>243</v>
      </c>
      <c r="M1533" s="76">
        <v>45886</v>
      </c>
      <c r="N1533" s="76">
        <v>45917</v>
      </c>
      <c r="O1533" s="73">
        <f t="shared" si="130"/>
        <v>8</v>
      </c>
      <c r="P1533" s="73">
        <f>MONTH('RAW DATA'!$J1533)</f>
        <v>10</v>
      </c>
      <c r="Q1533" s="73" t="str">
        <f t="shared" si="131"/>
        <v>ICB</v>
      </c>
      <c r="R1533" s="74" t="str">
        <f t="shared" si="132"/>
        <v>CHINA</v>
      </c>
      <c r="S1533" s="74" t="str">
        <f>IF(OR('RAW DATA'!$D1533="",'RAW DATA'!$C1533='RAW DATA'!$D1533),"NO",IF('RAW DATA'!$C1533&lt;'RAW DATA'!$D1533,"YES","NO"))</f>
        <v>NO</v>
      </c>
      <c r="T1533" s="75" t="str">
        <f>IF('RAW DATA'!$D1533='RAW DATA'!$E1533,"YES","NO")</f>
        <v>NO</v>
      </c>
      <c r="U1533" s="73" t="str">
        <f>IF(('RAW DATA'!$D1533-'RAW DATA'!$M1533)&lt;=5,"YES","NO")</f>
        <v>YES</v>
      </c>
    </row>
    <row r="1534" spans="1:21" x14ac:dyDescent="0.25">
      <c r="A1534" s="89">
        <v>1591</v>
      </c>
      <c r="B1534" s="90">
        <v>5612449650</v>
      </c>
      <c r="C1534" s="91">
        <v>45894</v>
      </c>
      <c r="D1534" s="91">
        <v>45889</v>
      </c>
      <c r="E1534" s="91">
        <v>45894</v>
      </c>
      <c r="F1534" s="90">
        <v>255593435</v>
      </c>
      <c r="G1534" s="92">
        <v>1945</v>
      </c>
      <c r="H1534" s="101" t="s">
        <v>14</v>
      </c>
      <c r="I1534" s="93">
        <v>7730456951</v>
      </c>
      <c r="J1534" s="94">
        <v>45933</v>
      </c>
      <c r="K1534" s="90" t="s">
        <v>15</v>
      </c>
      <c r="L1534" s="90" t="s">
        <v>243</v>
      </c>
      <c r="M1534" s="91">
        <v>45886</v>
      </c>
      <c r="N1534" s="91">
        <v>45917</v>
      </c>
      <c r="O1534" s="95">
        <f t="shared" si="130"/>
        <v>8</v>
      </c>
      <c r="P1534" s="95">
        <f>MONTH('RAW DATA'!$J1534)</f>
        <v>10</v>
      </c>
      <c r="Q1534" s="95" t="str">
        <f t="shared" si="131"/>
        <v>ICB</v>
      </c>
      <c r="R1534" s="90" t="str">
        <f t="shared" si="132"/>
        <v>CHINA</v>
      </c>
      <c r="S1534" s="90" t="str">
        <f>IF(OR('RAW DATA'!$D1534="",'RAW DATA'!$C1534='RAW DATA'!$D1534),"NO",IF('RAW DATA'!$C1534&lt;'RAW DATA'!$D1534,"YES","NO"))</f>
        <v>NO</v>
      </c>
      <c r="T1534" s="96" t="str">
        <f>IF('RAW DATA'!$D1534='RAW DATA'!$E1534,"YES","NO")</f>
        <v>NO</v>
      </c>
      <c r="U1534" s="95" t="str">
        <f>IF(('RAW DATA'!$D1534-'RAW DATA'!$M1534)&lt;=5,"YES","NO")</f>
        <v>YES</v>
      </c>
    </row>
    <row r="1535" spans="1:21" x14ac:dyDescent="0.25">
      <c r="A1535" s="77">
        <v>1591</v>
      </c>
      <c r="B1535" s="74">
        <v>5612449653</v>
      </c>
      <c r="C1535" s="76">
        <v>45894</v>
      </c>
      <c r="D1535" s="76">
        <v>45889</v>
      </c>
      <c r="E1535" s="76">
        <v>45894</v>
      </c>
      <c r="F1535" s="74">
        <v>255593435</v>
      </c>
      <c r="G1535" s="82">
        <v>2785</v>
      </c>
      <c r="H1535" s="102" t="s">
        <v>14</v>
      </c>
      <c r="I1535" s="83">
        <v>7730456951</v>
      </c>
      <c r="J1535" s="84">
        <v>45933</v>
      </c>
      <c r="K1535" s="74" t="s">
        <v>15</v>
      </c>
      <c r="L1535" s="74" t="s">
        <v>243</v>
      </c>
      <c r="M1535" s="76">
        <v>45886</v>
      </c>
      <c r="N1535" s="76">
        <v>45917</v>
      </c>
      <c r="O1535" s="73">
        <f t="shared" si="130"/>
        <v>8</v>
      </c>
      <c r="P1535" s="73">
        <f>MONTH('RAW DATA'!$J1535)</f>
        <v>10</v>
      </c>
      <c r="Q1535" s="73" t="str">
        <f t="shared" si="131"/>
        <v>ICB</v>
      </c>
      <c r="R1535" s="74" t="str">
        <f t="shared" si="132"/>
        <v>CHINA</v>
      </c>
      <c r="S1535" s="74" t="str">
        <f>IF(OR('RAW DATA'!$D1535="",'RAW DATA'!$C1535='RAW DATA'!$D1535),"NO",IF('RAW DATA'!$C1535&lt;'RAW DATA'!$D1535,"YES","NO"))</f>
        <v>NO</v>
      </c>
      <c r="T1535" s="75" t="str">
        <f>IF('RAW DATA'!$D1535='RAW DATA'!$E1535,"YES","NO")</f>
        <v>NO</v>
      </c>
      <c r="U1535" s="73" t="str">
        <f>IF(('RAW DATA'!$D1535-'RAW DATA'!$M1535)&lt;=5,"YES","NO")</f>
        <v>YES</v>
      </c>
    </row>
    <row r="1536" spans="1:21" x14ac:dyDescent="0.25">
      <c r="A1536" s="89">
        <v>1591</v>
      </c>
      <c r="B1536" s="90">
        <v>5612449664</v>
      </c>
      <c r="C1536" s="91">
        <v>45894</v>
      </c>
      <c r="D1536" s="91">
        <v>45889</v>
      </c>
      <c r="E1536" s="91">
        <v>45894</v>
      </c>
      <c r="F1536" s="90">
        <v>255593454</v>
      </c>
      <c r="G1536" s="92">
        <v>879</v>
      </c>
      <c r="H1536" s="101" t="s">
        <v>14</v>
      </c>
      <c r="I1536" s="93">
        <v>7730456951</v>
      </c>
      <c r="J1536" s="94">
        <v>45933</v>
      </c>
      <c r="K1536" s="90" t="s">
        <v>15</v>
      </c>
      <c r="L1536" s="90" t="s">
        <v>243</v>
      </c>
      <c r="M1536" s="91">
        <v>45886</v>
      </c>
      <c r="N1536" s="91">
        <v>45917</v>
      </c>
      <c r="O1536" s="95">
        <f t="shared" si="130"/>
        <v>8</v>
      </c>
      <c r="P1536" s="95">
        <f>MONTH('RAW DATA'!$J1536)</f>
        <v>10</v>
      </c>
      <c r="Q1536" s="95" t="str">
        <f t="shared" si="131"/>
        <v>ICB</v>
      </c>
      <c r="R1536" s="90" t="str">
        <f t="shared" si="132"/>
        <v>CHINA</v>
      </c>
      <c r="S1536" s="90" t="str">
        <f>IF(OR('RAW DATA'!$D1536="",'RAW DATA'!$C1536='RAW DATA'!$D1536),"NO",IF('RAW DATA'!$C1536&lt;'RAW DATA'!$D1536,"YES","NO"))</f>
        <v>NO</v>
      </c>
      <c r="T1536" s="96" t="str">
        <f>IF('RAW DATA'!$D1536='RAW DATA'!$E1536,"YES","NO")</f>
        <v>NO</v>
      </c>
      <c r="U1536" s="95" t="str">
        <f>IF(('RAW DATA'!$D1536-'RAW DATA'!$M1536)&lt;=5,"YES","NO")</f>
        <v>YES</v>
      </c>
    </row>
    <row r="1537" spans="1:21" x14ac:dyDescent="0.25">
      <c r="A1537" s="77">
        <v>1591</v>
      </c>
      <c r="B1537" s="74">
        <v>5612449693</v>
      </c>
      <c r="C1537" s="76">
        <v>45894</v>
      </c>
      <c r="D1537" s="76">
        <v>45889</v>
      </c>
      <c r="E1537" s="76">
        <v>45894</v>
      </c>
      <c r="F1537" s="74">
        <v>255593435</v>
      </c>
      <c r="G1537" s="82">
        <v>2785</v>
      </c>
      <c r="H1537" s="102" t="s">
        <v>14</v>
      </c>
      <c r="I1537" s="83">
        <v>7730456951</v>
      </c>
      <c r="J1537" s="84">
        <v>45933</v>
      </c>
      <c r="K1537" s="74" t="s">
        <v>15</v>
      </c>
      <c r="L1537" s="74" t="s">
        <v>243</v>
      </c>
      <c r="M1537" s="76">
        <v>45886</v>
      </c>
      <c r="N1537" s="76">
        <v>45917</v>
      </c>
      <c r="O1537" s="73">
        <f t="shared" si="130"/>
        <v>8</v>
      </c>
      <c r="P1537" s="73">
        <f>MONTH('RAW DATA'!$J1537)</f>
        <v>10</v>
      </c>
      <c r="Q1537" s="73" t="str">
        <f t="shared" si="131"/>
        <v>ICB</v>
      </c>
      <c r="R1537" s="74" t="str">
        <f t="shared" si="132"/>
        <v>CHINA</v>
      </c>
      <c r="S1537" s="74" t="str">
        <f>IF(OR('RAW DATA'!$D1537="",'RAW DATA'!$C1537='RAW DATA'!$D1537),"NO",IF('RAW DATA'!$C1537&lt;'RAW DATA'!$D1537,"YES","NO"))</f>
        <v>NO</v>
      </c>
      <c r="T1537" s="75" t="str">
        <f>IF('RAW DATA'!$D1537='RAW DATA'!$E1537,"YES","NO")</f>
        <v>NO</v>
      </c>
      <c r="U1537" s="73" t="str">
        <f>IF(('RAW DATA'!$D1537-'RAW DATA'!$M1537)&lt;=5,"YES","NO")</f>
        <v>YES</v>
      </c>
    </row>
    <row r="1538" spans="1:21" x14ac:dyDescent="0.25">
      <c r="A1538" s="89">
        <v>1592</v>
      </c>
      <c r="B1538" s="90">
        <v>5775824543</v>
      </c>
      <c r="C1538" s="91">
        <v>45894</v>
      </c>
      <c r="D1538" s="91">
        <v>45884</v>
      </c>
      <c r="E1538" s="91">
        <v>45894</v>
      </c>
      <c r="F1538" s="90">
        <v>255590146</v>
      </c>
      <c r="G1538" s="92">
        <v>1558</v>
      </c>
      <c r="H1538" s="101" t="s">
        <v>14</v>
      </c>
      <c r="I1538" s="93">
        <v>7730456951</v>
      </c>
      <c r="J1538" s="94">
        <v>45933</v>
      </c>
      <c r="K1538" s="90" t="s">
        <v>15</v>
      </c>
      <c r="L1538" s="90" t="s">
        <v>243</v>
      </c>
      <c r="M1538" s="91">
        <v>45882</v>
      </c>
      <c r="N1538" s="91">
        <v>45917</v>
      </c>
      <c r="O1538" s="95">
        <f t="shared" si="130"/>
        <v>8</v>
      </c>
      <c r="P1538" s="95">
        <f>MONTH('RAW DATA'!$J1538)</f>
        <v>10</v>
      </c>
      <c r="Q1538" s="95" t="str">
        <f t="shared" si="131"/>
        <v>ICB</v>
      </c>
      <c r="R1538" s="90" t="str">
        <f t="shared" si="132"/>
        <v>CHINA</v>
      </c>
      <c r="S1538" s="90" t="str">
        <f>IF(OR('RAW DATA'!$D1538="",'RAW DATA'!$C1538='RAW DATA'!$D1538),"NO",IF('RAW DATA'!$C1538&lt;'RAW DATA'!$D1538,"YES","NO"))</f>
        <v>NO</v>
      </c>
      <c r="T1538" s="96" t="str">
        <f>IF('RAW DATA'!$D1538='RAW DATA'!$E1538,"YES","NO")</f>
        <v>NO</v>
      </c>
      <c r="U1538" s="95" t="str">
        <f>IF(('RAW DATA'!$D1538-'RAW DATA'!$M1538)&lt;=5,"YES","NO")</f>
        <v>YES</v>
      </c>
    </row>
    <row r="1539" spans="1:21" x14ac:dyDescent="0.25">
      <c r="A1539" s="77">
        <v>71</v>
      </c>
      <c r="B1539" s="74">
        <v>5283258533</v>
      </c>
      <c r="C1539" s="76">
        <v>45926</v>
      </c>
      <c r="D1539" s="76">
        <v>45925.292130094582</v>
      </c>
      <c r="E1539" s="76">
        <v>45926</v>
      </c>
      <c r="F1539" s="74">
        <v>255525205</v>
      </c>
      <c r="G1539" s="82">
        <v>43177</v>
      </c>
      <c r="H1539" s="102" t="s">
        <v>14</v>
      </c>
      <c r="I1539" s="83">
        <v>7730456951</v>
      </c>
      <c r="J1539" s="84">
        <v>45933</v>
      </c>
      <c r="K1539" s="74" t="s">
        <v>15</v>
      </c>
      <c r="L1539" s="74" t="s">
        <v>243</v>
      </c>
      <c r="M1539" s="76">
        <v>45876.645833333336</v>
      </c>
      <c r="N1539" s="76">
        <v>45917.25</v>
      </c>
      <c r="O1539" s="73">
        <f t="shared" si="130"/>
        <v>9</v>
      </c>
      <c r="P1539" s="73">
        <f>MONTH('RAW DATA'!$J1539)</f>
        <v>10</v>
      </c>
      <c r="Q1539" s="73" t="str">
        <f t="shared" si="131"/>
        <v>ICB</v>
      </c>
      <c r="R1539" s="74" t="str">
        <f t="shared" si="132"/>
        <v>CHINA</v>
      </c>
      <c r="S1539" s="74" t="str">
        <f>IF(OR('RAW DATA'!$D1539="",'RAW DATA'!$C1539='RAW DATA'!$D1539),"NO",IF('RAW DATA'!$C1539&lt;'RAW DATA'!$D1539,"YES","NO"))</f>
        <v>NO</v>
      </c>
      <c r="T1539" s="75" t="str">
        <f>IF('RAW DATA'!$D1539='RAW DATA'!$E1539,"YES","NO")</f>
        <v>NO</v>
      </c>
      <c r="U1539" s="73" t="str">
        <f>IF(('RAW DATA'!$D1539-'RAW DATA'!$M1539)&lt;=5,"YES","NO")</f>
        <v>NO</v>
      </c>
    </row>
    <row r="1540" spans="1:21" x14ac:dyDescent="0.25">
      <c r="A1540" s="89">
        <v>71</v>
      </c>
      <c r="B1540" s="90">
        <v>5283258536</v>
      </c>
      <c r="C1540" s="91">
        <v>45926</v>
      </c>
      <c r="D1540" s="91">
        <v>45924.346480512271</v>
      </c>
      <c r="E1540" s="91">
        <v>45926</v>
      </c>
      <c r="F1540" s="90">
        <v>255525205</v>
      </c>
      <c r="G1540" s="92">
        <v>6445</v>
      </c>
      <c r="H1540" s="101" t="s">
        <v>14</v>
      </c>
      <c r="I1540" s="93">
        <v>7730456951</v>
      </c>
      <c r="J1540" s="94">
        <v>45933</v>
      </c>
      <c r="K1540" s="90" t="s">
        <v>15</v>
      </c>
      <c r="L1540" s="90" t="s">
        <v>243</v>
      </c>
      <c r="M1540" s="91">
        <v>45876.645833333336</v>
      </c>
      <c r="N1540" s="91">
        <v>45917.25</v>
      </c>
      <c r="O1540" s="95">
        <f t="shared" si="130"/>
        <v>9</v>
      </c>
      <c r="P1540" s="95">
        <f>MONTH('RAW DATA'!$J1540)</f>
        <v>10</v>
      </c>
      <c r="Q1540" s="95" t="str">
        <f t="shared" si="131"/>
        <v>ICB</v>
      </c>
      <c r="R1540" s="90" t="str">
        <f t="shared" si="132"/>
        <v>CHINA</v>
      </c>
      <c r="S1540" s="90" t="str">
        <f>IF(OR('RAW DATA'!$D1540="",'RAW DATA'!$C1540='RAW DATA'!$D1540),"NO",IF('RAW DATA'!$C1540&lt;'RAW DATA'!$D1540,"YES","NO"))</f>
        <v>NO</v>
      </c>
      <c r="T1540" s="96" t="str">
        <f>IF('RAW DATA'!$D1540='RAW DATA'!$E1540,"YES","NO")</f>
        <v>NO</v>
      </c>
      <c r="U1540" s="95" t="str">
        <f>IF(('RAW DATA'!$D1540-'RAW DATA'!$M1540)&lt;=5,"YES","NO")</f>
        <v>NO</v>
      </c>
    </row>
    <row r="1541" spans="1:21" x14ac:dyDescent="0.25">
      <c r="A1541" s="77">
        <v>71</v>
      </c>
      <c r="B1541" s="74">
        <v>5283147333</v>
      </c>
      <c r="C1541" s="76">
        <v>45881</v>
      </c>
      <c r="D1541" s="76">
        <v>45879</v>
      </c>
      <c r="E1541" s="76">
        <v>45881</v>
      </c>
      <c r="F1541" s="74">
        <v>255293742</v>
      </c>
      <c r="G1541" s="82">
        <v>292</v>
      </c>
      <c r="H1541" s="102" t="s">
        <v>14</v>
      </c>
      <c r="I1541" s="83">
        <v>7730456951</v>
      </c>
      <c r="J1541" s="84">
        <v>45933</v>
      </c>
      <c r="K1541" s="74" t="s">
        <v>15</v>
      </c>
      <c r="L1541" s="74" t="s">
        <v>243</v>
      </c>
      <c r="M1541" s="76">
        <v>45876.125</v>
      </c>
      <c r="N1541" s="76">
        <v>45917.5</v>
      </c>
      <c r="O1541" s="73">
        <f t="shared" si="130"/>
        <v>8</v>
      </c>
      <c r="P1541" s="73">
        <f>MONTH('RAW DATA'!$J1541)</f>
        <v>10</v>
      </c>
      <c r="Q1541" s="73" t="str">
        <f t="shared" si="131"/>
        <v>ICB</v>
      </c>
      <c r="R1541" s="74" t="str">
        <f t="shared" si="132"/>
        <v>CHINA</v>
      </c>
      <c r="S1541" s="74" t="str">
        <f>IF(OR('RAW DATA'!$D1541="",'RAW DATA'!$C1541='RAW DATA'!$D1541),"NO",IF('RAW DATA'!$C1541&lt;'RAW DATA'!$D1541,"YES","NO"))</f>
        <v>NO</v>
      </c>
      <c r="T1541" s="75" t="str">
        <f>IF('RAW DATA'!$D1541='RAW DATA'!$E1541,"YES","NO")</f>
        <v>NO</v>
      </c>
      <c r="U1541" s="73" t="str">
        <f>IF(('RAW DATA'!$D1541-'RAW DATA'!$M1541)&lt;=5,"YES","NO")</f>
        <v>YES</v>
      </c>
    </row>
    <row r="1542" spans="1:21" x14ac:dyDescent="0.25">
      <c r="A1542" s="89">
        <v>71</v>
      </c>
      <c r="B1542" s="90">
        <v>5283160059</v>
      </c>
      <c r="C1542" s="91">
        <v>45888</v>
      </c>
      <c r="D1542" s="91">
        <v>45884</v>
      </c>
      <c r="E1542" s="91">
        <v>45888</v>
      </c>
      <c r="F1542" s="90" t="s">
        <v>218</v>
      </c>
      <c r="G1542" s="92">
        <v>17664</v>
      </c>
      <c r="H1542" s="101" t="s">
        <v>14</v>
      </c>
      <c r="I1542" s="93">
        <v>7730456951</v>
      </c>
      <c r="J1542" s="94">
        <v>45933</v>
      </c>
      <c r="K1542" s="90" t="s">
        <v>15</v>
      </c>
      <c r="L1542" s="90" t="s">
        <v>243</v>
      </c>
      <c r="M1542" s="91">
        <v>45882.625</v>
      </c>
      <c r="N1542" s="91">
        <v>45917.75</v>
      </c>
      <c r="O1542" s="95">
        <f t="shared" si="130"/>
        <v>8</v>
      </c>
      <c r="P1542" s="95">
        <f>MONTH('RAW DATA'!$J1542)</f>
        <v>10</v>
      </c>
      <c r="Q1542" s="95" t="str">
        <f t="shared" si="131"/>
        <v>ICB</v>
      </c>
      <c r="R1542" s="90" t="str">
        <f t="shared" si="132"/>
        <v>CHINA</v>
      </c>
      <c r="S1542" s="90" t="str">
        <f>IF(OR('RAW DATA'!$D1542="",'RAW DATA'!$C1542='RAW DATA'!$D1542),"NO",IF('RAW DATA'!$C1542&lt;'RAW DATA'!$D1542,"YES","NO"))</f>
        <v>NO</v>
      </c>
      <c r="T1542" s="96" t="str">
        <f>IF('RAW DATA'!$D1542='RAW DATA'!$E1542,"YES","NO")</f>
        <v>NO</v>
      </c>
      <c r="U1542" s="95" t="str">
        <f>IF(('RAW DATA'!$D1542-'RAW DATA'!$M1542)&lt;=5,"YES","NO")</f>
        <v>YES</v>
      </c>
    </row>
    <row r="1543" spans="1:21" x14ac:dyDescent="0.25">
      <c r="A1543" s="77">
        <v>71</v>
      </c>
      <c r="B1543" s="74">
        <v>5283160117</v>
      </c>
      <c r="C1543" s="76">
        <v>45888</v>
      </c>
      <c r="D1543" s="76">
        <v>45884</v>
      </c>
      <c r="E1543" s="76">
        <v>45888</v>
      </c>
      <c r="F1543" s="74" t="s">
        <v>218</v>
      </c>
      <c r="G1543" s="82">
        <v>1269</v>
      </c>
      <c r="H1543" s="102" t="s">
        <v>14</v>
      </c>
      <c r="I1543" s="83">
        <v>7730456951</v>
      </c>
      <c r="J1543" s="84">
        <v>45933</v>
      </c>
      <c r="K1543" s="74" t="s">
        <v>15</v>
      </c>
      <c r="L1543" s="74" t="s">
        <v>243</v>
      </c>
      <c r="M1543" s="76">
        <v>45882.625</v>
      </c>
      <c r="N1543" s="76">
        <v>45917.75</v>
      </c>
      <c r="O1543" s="73">
        <f t="shared" si="130"/>
        <v>8</v>
      </c>
      <c r="P1543" s="73">
        <f>MONTH('RAW DATA'!$J1543)</f>
        <v>10</v>
      </c>
      <c r="Q1543" s="73" t="str">
        <f t="shared" si="131"/>
        <v>ICB</v>
      </c>
      <c r="R1543" s="74" t="str">
        <f t="shared" si="132"/>
        <v>CHINA</v>
      </c>
      <c r="S1543" s="74" t="str">
        <f>IF(OR('RAW DATA'!$D1543="",'RAW DATA'!$C1543='RAW DATA'!$D1543),"NO",IF('RAW DATA'!$C1543&lt;'RAW DATA'!$D1543,"YES","NO"))</f>
        <v>NO</v>
      </c>
      <c r="T1543" s="75" t="str">
        <f>IF('RAW DATA'!$D1543='RAW DATA'!$E1543,"YES","NO")</f>
        <v>NO</v>
      </c>
      <c r="U1543" s="73" t="str">
        <f>IF(('RAW DATA'!$D1543-'RAW DATA'!$M1543)&lt;=5,"YES","NO")</f>
        <v>YES</v>
      </c>
    </row>
    <row r="1544" spans="1:21" x14ac:dyDescent="0.25">
      <c r="A1544" s="89">
        <v>71</v>
      </c>
      <c r="B1544" s="90">
        <v>5283160118</v>
      </c>
      <c r="C1544" s="91">
        <v>45888</v>
      </c>
      <c r="D1544" s="91">
        <v>45884</v>
      </c>
      <c r="E1544" s="91">
        <v>45888</v>
      </c>
      <c r="F1544" s="90" t="s">
        <v>218</v>
      </c>
      <c r="G1544" s="92">
        <v>464</v>
      </c>
      <c r="H1544" s="101" t="s">
        <v>14</v>
      </c>
      <c r="I1544" s="93">
        <v>7730456951</v>
      </c>
      <c r="J1544" s="94">
        <v>45933</v>
      </c>
      <c r="K1544" s="90" t="s">
        <v>15</v>
      </c>
      <c r="L1544" s="90" t="s">
        <v>243</v>
      </c>
      <c r="M1544" s="91">
        <v>45882.625</v>
      </c>
      <c r="N1544" s="91">
        <v>45917.75</v>
      </c>
      <c r="O1544" s="95">
        <f t="shared" si="130"/>
        <v>8</v>
      </c>
      <c r="P1544" s="95">
        <f>MONTH('RAW DATA'!$J1544)</f>
        <v>10</v>
      </c>
      <c r="Q1544" s="95" t="str">
        <f t="shared" si="131"/>
        <v>ICB</v>
      </c>
      <c r="R1544" s="90" t="str">
        <f t="shared" si="132"/>
        <v>CHINA</v>
      </c>
      <c r="S1544" s="90" t="str">
        <f>IF(OR('RAW DATA'!$D1544="",'RAW DATA'!$C1544='RAW DATA'!$D1544),"NO",IF('RAW DATA'!$C1544&lt;'RAW DATA'!$D1544,"YES","NO"))</f>
        <v>NO</v>
      </c>
      <c r="T1544" s="96" t="str">
        <f>IF('RAW DATA'!$D1544='RAW DATA'!$E1544,"YES","NO")</f>
        <v>NO</v>
      </c>
      <c r="U1544" s="95" t="str">
        <f>IF(('RAW DATA'!$D1544-'RAW DATA'!$M1544)&lt;=5,"YES","NO")</f>
        <v>YES</v>
      </c>
    </row>
    <row r="1545" spans="1:21" x14ac:dyDescent="0.25">
      <c r="A1545" s="77">
        <v>71</v>
      </c>
      <c r="B1545" s="74">
        <v>5283160119</v>
      </c>
      <c r="C1545" s="76">
        <v>45888</v>
      </c>
      <c r="D1545" s="76">
        <v>45884</v>
      </c>
      <c r="E1545" s="76">
        <v>45888</v>
      </c>
      <c r="F1545" s="74" t="s">
        <v>218</v>
      </c>
      <c r="G1545" s="82">
        <v>524</v>
      </c>
      <c r="H1545" s="102" t="s">
        <v>14</v>
      </c>
      <c r="I1545" s="83">
        <v>7730456951</v>
      </c>
      <c r="J1545" s="84">
        <v>45933</v>
      </c>
      <c r="K1545" s="74" t="s">
        <v>15</v>
      </c>
      <c r="L1545" s="74" t="s">
        <v>243</v>
      </c>
      <c r="M1545" s="76">
        <v>45882.625</v>
      </c>
      <c r="N1545" s="76">
        <v>45917.75</v>
      </c>
      <c r="O1545" s="73">
        <f t="shared" si="130"/>
        <v>8</v>
      </c>
      <c r="P1545" s="73">
        <f>MONTH('RAW DATA'!$J1545)</f>
        <v>10</v>
      </c>
      <c r="Q1545" s="73" t="str">
        <f t="shared" si="131"/>
        <v>ICB</v>
      </c>
      <c r="R1545" s="74" t="str">
        <f t="shared" si="132"/>
        <v>CHINA</v>
      </c>
      <c r="S1545" s="74" t="str">
        <f>IF(OR('RAW DATA'!$D1545="",'RAW DATA'!$C1545='RAW DATA'!$D1545),"NO",IF('RAW DATA'!$C1545&lt;'RAW DATA'!$D1545,"YES","NO"))</f>
        <v>NO</v>
      </c>
      <c r="T1545" s="75" t="str">
        <f>IF('RAW DATA'!$D1545='RAW DATA'!$E1545,"YES","NO")</f>
        <v>NO</v>
      </c>
      <c r="U1545" s="73" t="str">
        <f>IF(('RAW DATA'!$D1545-'RAW DATA'!$M1545)&lt;=5,"YES","NO")</f>
        <v>YES</v>
      </c>
    </row>
    <row r="1546" spans="1:21" x14ac:dyDescent="0.25">
      <c r="A1546" s="89">
        <v>71</v>
      </c>
      <c r="B1546" s="90">
        <v>5283160120</v>
      </c>
      <c r="C1546" s="91">
        <v>45888</v>
      </c>
      <c r="D1546" s="91">
        <v>45884</v>
      </c>
      <c r="E1546" s="91">
        <v>45888</v>
      </c>
      <c r="F1546" s="90" t="s">
        <v>218</v>
      </c>
      <c r="G1546" s="92">
        <v>34853</v>
      </c>
      <c r="H1546" s="101" t="s">
        <v>14</v>
      </c>
      <c r="I1546" s="93">
        <v>7730456951</v>
      </c>
      <c r="J1546" s="94">
        <v>45933</v>
      </c>
      <c r="K1546" s="90" t="s">
        <v>15</v>
      </c>
      <c r="L1546" s="90" t="s">
        <v>243</v>
      </c>
      <c r="M1546" s="91">
        <v>45882.625</v>
      </c>
      <c r="N1546" s="91">
        <v>45917.75</v>
      </c>
      <c r="O1546" s="95">
        <f t="shared" si="130"/>
        <v>8</v>
      </c>
      <c r="P1546" s="95">
        <f>MONTH('RAW DATA'!$J1546)</f>
        <v>10</v>
      </c>
      <c r="Q1546" s="95" t="str">
        <f t="shared" si="131"/>
        <v>ICB</v>
      </c>
      <c r="R1546" s="90" t="str">
        <f t="shared" si="132"/>
        <v>CHINA</v>
      </c>
      <c r="S1546" s="90" t="str">
        <f>IF(OR('RAW DATA'!$D1546="",'RAW DATA'!$C1546='RAW DATA'!$D1546),"NO",IF('RAW DATA'!$C1546&lt;'RAW DATA'!$D1546,"YES","NO"))</f>
        <v>NO</v>
      </c>
      <c r="T1546" s="96" t="str">
        <f>IF('RAW DATA'!$D1546='RAW DATA'!$E1546,"YES","NO")</f>
        <v>NO</v>
      </c>
      <c r="U1546" s="95" t="str">
        <f>IF(('RAW DATA'!$D1546-'RAW DATA'!$M1546)&lt;=5,"YES","NO")</f>
        <v>YES</v>
      </c>
    </row>
    <row r="1547" spans="1:21" x14ac:dyDescent="0.25">
      <c r="A1547" s="77">
        <v>71</v>
      </c>
      <c r="B1547" s="74">
        <v>5283160122</v>
      </c>
      <c r="C1547" s="76">
        <v>45888</v>
      </c>
      <c r="D1547" s="76">
        <v>45884</v>
      </c>
      <c r="E1547" s="76">
        <v>45888</v>
      </c>
      <c r="F1547" s="74" t="s">
        <v>218</v>
      </c>
      <c r="G1547" s="82">
        <v>7476</v>
      </c>
      <c r="H1547" s="102" t="s">
        <v>14</v>
      </c>
      <c r="I1547" s="83">
        <v>7730456951</v>
      </c>
      <c r="J1547" s="84">
        <v>45933</v>
      </c>
      <c r="K1547" s="74" t="s">
        <v>15</v>
      </c>
      <c r="L1547" s="74" t="s">
        <v>243</v>
      </c>
      <c r="M1547" s="76">
        <v>45882.625</v>
      </c>
      <c r="N1547" s="76">
        <v>45917.75</v>
      </c>
      <c r="O1547" s="73">
        <f t="shared" si="130"/>
        <v>8</v>
      </c>
      <c r="P1547" s="73">
        <f>MONTH('RAW DATA'!$J1547)</f>
        <v>10</v>
      </c>
      <c r="Q1547" s="73" t="str">
        <f t="shared" si="131"/>
        <v>ICB</v>
      </c>
      <c r="R1547" s="74" t="str">
        <f t="shared" si="132"/>
        <v>CHINA</v>
      </c>
      <c r="S1547" s="74" t="str">
        <f>IF(OR('RAW DATA'!$D1547="",'RAW DATA'!$C1547='RAW DATA'!$D1547),"NO",IF('RAW DATA'!$C1547&lt;'RAW DATA'!$D1547,"YES","NO"))</f>
        <v>NO</v>
      </c>
      <c r="T1547" s="75" t="str">
        <f>IF('RAW DATA'!$D1547='RAW DATA'!$E1547,"YES","NO")</f>
        <v>NO</v>
      </c>
      <c r="U1547" s="73" t="str">
        <f>IF(('RAW DATA'!$D1547-'RAW DATA'!$M1547)&lt;=5,"YES","NO")</f>
        <v>YES</v>
      </c>
    </row>
    <row r="1548" spans="1:21" x14ac:dyDescent="0.25">
      <c r="A1548" s="89">
        <v>71</v>
      </c>
      <c r="B1548" s="90">
        <v>5283160123</v>
      </c>
      <c r="C1548" s="91">
        <v>45888</v>
      </c>
      <c r="D1548" s="91">
        <v>45884</v>
      </c>
      <c r="E1548" s="91">
        <v>45888</v>
      </c>
      <c r="F1548" s="90" t="s">
        <v>218</v>
      </c>
      <c r="G1548" s="92">
        <v>12878</v>
      </c>
      <c r="H1548" s="101" t="s">
        <v>14</v>
      </c>
      <c r="I1548" s="93">
        <v>7730456951</v>
      </c>
      <c r="J1548" s="94">
        <v>45933</v>
      </c>
      <c r="K1548" s="90" t="s">
        <v>15</v>
      </c>
      <c r="L1548" s="90" t="s">
        <v>243</v>
      </c>
      <c r="M1548" s="91">
        <v>45882.625</v>
      </c>
      <c r="N1548" s="91">
        <v>45917.75</v>
      </c>
      <c r="O1548" s="95">
        <f t="shared" si="130"/>
        <v>8</v>
      </c>
      <c r="P1548" s="95">
        <f>MONTH('RAW DATA'!$J1548)</f>
        <v>10</v>
      </c>
      <c r="Q1548" s="95" t="str">
        <f t="shared" si="131"/>
        <v>ICB</v>
      </c>
      <c r="R1548" s="90" t="str">
        <f t="shared" si="132"/>
        <v>CHINA</v>
      </c>
      <c r="S1548" s="90" t="str">
        <f>IF(OR('RAW DATA'!$D1548="",'RAW DATA'!$C1548='RAW DATA'!$D1548),"NO",IF('RAW DATA'!$C1548&lt;'RAW DATA'!$D1548,"YES","NO"))</f>
        <v>NO</v>
      </c>
      <c r="T1548" s="96" t="str">
        <f>IF('RAW DATA'!$D1548='RAW DATA'!$E1548,"YES","NO")</f>
        <v>NO</v>
      </c>
      <c r="U1548" s="95" t="str">
        <f>IF(('RAW DATA'!$D1548-'RAW DATA'!$M1548)&lt;=5,"YES","NO")</f>
        <v>YES</v>
      </c>
    </row>
    <row r="1549" spans="1:21" x14ac:dyDescent="0.25">
      <c r="A1549" s="77">
        <v>71</v>
      </c>
      <c r="B1549" s="74">
        <v>5283160125</v>
      </c>
      <c r="C1549" s="76">
        <v>45888</v>
      </c>
      <c r="D1549" s="76">
        <v>45884</v>
      </c>
      <c r="E1549" s="76">
        <v>45888</v>
      </c>
      <c r="F1549" s="74" t="s">
        <v>218</v>
      </c>
      <c r="G1549" s="82">
        <v>11776</v>
      </c>
      <c r="H1549" s="102" t="s">
        <v>14</v>
      </c>
      <c r="I1549" s="83">
        <v>7730456951</v>
      </c>
      <c r="J1549" s="84">
        <v>45933</v>
      </c>
      <c r="K1549" s="74" t="s">
        <v>15</v>
      </c>
      <c r="L1549" s="74" t="s">
        <v>243</v>
      </c>
      <c r="M1549" s="76">
        <v>45882.625</v>
      </c>
      <c r="N1549" s="76">
        <v>45917.75</v>
      </c>
      <c r="O1549" s="73">
        <f t="shared" si="130"/>
        <v>8</v>
      </c>
      <c r="P1549" s="73">
        <f>MONTH('RAW DATA'!$J1549)</f>
        <v>10</v>
      </c>
      <c r="Q1549" s="73" t="str">
        <f t="shared" si="131"/>
        <v>ICB</v>
      </c>
      <c r="R1549" s="74" t="str">
        <f t="shared" si="132"/>
        <v>CHINA</v>
      </c>
      <c r="S1549" s="74" t="str">
        <f>IF(OR('RAW DATA'!$D1549="",'RAW DATA'!$C1549='RAW DATA'!$D1549),"NO",IF('RAW DATA'!$C1549&lt;'RAW DATA'!$D1549,"YES","NO"))</f>
        <v>NO</v>
      </c>
      <c r="T1549" s="75" t="str">
        <f>IF('RAW DATA'!$D1549='RAW DATA'!$E1549,"YES","NO")</f>
        <v>NO</v>
      </c>
      <c r="U1549" s="73" t="str">
        <f>IF(('RAW DATA'!$D1549-'RAW DATA'!$M1549)&lt;=5,"YES","NO")</f>
        <v>YES</v>
      </c>
    </row>
    <row r="1550" spans="1:21" x14ac:dyDescent="0.25">
      <c r="A1550" s="89">
        <v>71</v>
      </c>
      <c r="B1550" s="90">
        <v>5283160126</v>
      </c>
      <c r="C1550" s="91">
        <v>45888</v>
      </c>
      <c r="D1550" s="91">
        <v>45884</v>
      </c>
      <c r="E1550" s="91">
        <v>45888</v>
      </c>
      <c r="F1550" s="90" t="s">
        <v>218</v>
      </c>
      <c r="G1550" s="92">
        <v>47302</v>
      </c>
      <c r="H1550" s="101" t="s">
        <v>14</v>
      </c>
      <c r="I1550" s="93">
        <v>7730456951</v>
      </c>
      <c r="J1550" s="94">
        <v>45933</v>
      </c>
      <c r="K1550" s="90" t="s">
        <v>15</v>
      </c>
      <c r="L1550" s="90" t="s">
        <v>243</v>
      </c>
      <c r="M1550" s="91">
        <v>45882.625</v>
      </c>
      <c r="N1550" s="91">
        <v>45917.75</v>
      </c>
      <c r="O1550" s="95">
        <f t="shared" ref="O1550:O1594" si="133">IF(D1550="", "", IF(YEAR(D1550)=2024, "", MONTH(D1550)))</f>
        <v>8</v>
      </c>
      <c r="P1550" s="95">
        <f>MONTH('RAW DATA'!$J1550)</f>
        <v>10</v>
      </c>
      <c r="Q1550" s="95" t="str">
        <f t="shared" ref="Q1550:Q1594" si="134">IF(OR(A1550=71,A1550=1595,A1550=1588,A1550=1594,A1550=3547,A1550=1571,A1550=1538,A1550=1570,A1550=1569,A1550=1590,A1550=1591,A1550=1589,A1550=515,A1550=1572,A1550=3546,A1550=1592,A1550=3548,A1550=122,A1550=10171,A1550=40,A1550=35,A1550=95,A1550=381,A1550=136,A1550=375),"ICB","Vendor")</f>
        <v>ICB</v>
      </c>
      <c r="R1550" s="90" t="str">
        <f t="shared" ref="R1550:R1594" si="135">IF(OR(A1550=71,A1550=515,A1550=1592,A1550=1589,A1550=1591,A1550=1571,A1550=1572),"CHINA",IF(A1550=35,"POLAND",
IF(A1550=10171,"VIETNAM",
IF(A1550=381,"TURKEY",
IF(A1550=375,"CAMBODIA",
IF(A1550=40,"AUSTRALIA",""))))))</f>
        <v>CHINA</v>
      </c>
      <c r="S1550" s="90" t="str">
        <f>IF(OR('RAW DATA'!$D1550="",'RAW DATA'!$C1550='RAW DATA'!$D1550),"NO",IF('RAW DATA'!$C1550&lt;'RAW DATA'!$D1550,"YES","NO"))</f>
        <v>NO</v>
      </c>
      <c r="T1550" s="96" t="str">
        <f>IF('RAW DATA'!$D1550='RAW DATA'!$E1550,"YES","NO")</f>
        <v>NO</v>
      </c>
      <c r="U1550" s="95" t="str">
        <f>IF(('RAW DATA'!$D1550-'RAW DATA'!$M1550)&lt;=5,"YES","NO")</f>
        <v>YES</v>
      </c>
    </row>
    <row r="1551" spans="1:21" x14ac:dyDescent="0.25">
      <c r="A1551" s="77">
        <v>71</v>
      </c>
      <c r="B1551" s="74">
        <v>5283160135</v>
      </c>
      <c r="C1551" s="76">
        <v>45888</v>
      </c>
      <c r="D1551" s="76">
        <v>45884</v>
      </c>
      <c r="E1551" s="76">
        <v>45888</v>
      </c>
      <c r="F1551" s="74" t="s">
        <v>218</v>
      </c>
      <c r="G1551" s="82">
        <v>13087</v>
      </c>
      <c r="H1551" s="102" t="s">
        <v>14</v>
      </c>
      <c r="I1551" s="83">
        <v>7730456951</v>
      </c>
      <c r="J1551" s="84">
        <v>45933</v>
      </c>
      <c r="K1551" s="74" t="s">
        <v>15</v>
      </c>
      <c r="L1551" s="74" t="s">
        <v>243</v>
      </c>
      <c r="M1551" s="76">
        <v>45882.625</v>
      </c>
      <c r="N1551" s="76">
        <v>45917.75</v>
      </c>
      <c r="O1551" s="73">
        <f t="shared" si="133"/>
        <v>8</v>
      </c>
      <c r="P1551" s="73">
        <f>MONTH('RAW DATA'!$J1551)</f>
        <v>10</v>
      </c>
      <c r="Q1551" s="73" t="str">
        <f t="shared" si="134"/>
        <v>ICB</v>
      </c>
      <c r="R1551" s="74" t="str">
        <f t="shared" si="135"/>
        <v>CHINA</v>
      </c>
      <c r="S1551" s="74" t="str">
        <f>IF(OR('RAW DATA'!$D1551="",'RAW DATA'!$C1551='RAW DATA'!$D1551),"NO",IF('RAW DATA'!$C1551&lt;'RAW DATA'!$D1551,"YES","NO"))</f>
        <v>NO</v>
      </c>
      <c r="T1551" s="75" t="str">
        <f>IF('RAW DATA'!$D1551='RAW DATA'!$E1551,"YES","NO")</f>
        <v>NO</v>
      </c>
      <c r="U1551" s="73" t="str">
        <f>IF(('RAW DATA'!$D1551-'RAW DATA'!$M1551)&lt;=5,"YES","NO")</f>
        <v>YES</v>
      </c>
    </row>
    <row r="1552" spans="1:21" x14ac:dyDescent="0.25">
      <c r="A1552" s="89">
        <v>71</v>
      </c>
      <c r="B1552" s="90">
        <v>5283163402</v>
      </c>
      <c r="C1552" s="91">
        <v>45888</v>
      </c>
      <c r="D1552" s="91">
        <v>45884</v>
      </c>
      <c r="E1552" s="91">
        <v>45888</v>
      </c>
      <c r="F1552" s="90">
        <v>257847908</v>
      </c>
      <c r="G1552" s="92">
        <v>2785</v>
      </c>
      <c r="H1552" s="101" t="s">
        <v>14</v>
      </c>
      <c r="I1552" s="93">
        <v>7730456951</v>
      </c>
      <c r="J1552" s="94">
        <v>45933</v>
      </c>
      <c r="K1552" s="90" t="s">
        <v>15</v>
      </c>
      <c r="L1552" s="90" t="s">
        <v>243</v>
      </c>
      <c r="M1552" s="91">
        <v>45881.625</v>
      </c>
      <c r="N1552" s="91">
        <v>45917.75</v>
      </c>
      <c r="O1552" s="95">
        <f t="shared" si="133"/>
        <v>8</v>
      </c>
      <c r="P1552" s="95">
        <f>MONTH('RAW DATA'!$J1552)</f>
        <v>10</v>
      </c>
      <c r="Q1552" s="95" t="str">
        <f t="shared" si="134"/>
        <v>ICB</v>
      </c>
      <c r="R1552" s="90" t="str">
        <f t="shared" si="135"/>
        <v>CHINA</v>
      </c>
      <c r="S1552" s="90" t="str">
        <f>IF(OR('RAW DATA'!$D1552="",'RAW DATA'!$C1552='RAW DATA'!$D1552),"NO",IF('RAW DATA'!$C1552&lt;'RAW DATA'!$D1552,"YES","NO"))</f>
        <v>NO</v>
      </c>
      <c r="T1552" s="96" t="str">
        <f>IF('RAW DATA'!$D1552='RAW DATA'!$E1552,"YES","NO")</f>
        <v>NO</v>
      </c>
      <c r="U1552" s="95" t="str">
        <f>IF(('RAW DATA'!$D1552-'RAW DATA'!$M1552)&lt;=5,"YES","NO")</f>
        <v>YES</v>
      </c>
    </row>
    <row r="1553" spans="1:21" x14ac:dyDescent="0.25">
      <c r="A1553" s="77">
        <v>515</v>
      </c>
      <c r="B1553" s="74">
        <v>5547880435</v>
      </c>
      <c r="C1553" s="76">
        <v>45894</v>
      </c>
      <c r="D1553" s="76">
        <v>45888</v>
      </c>
      <c r="E1553" s="76">
        <v>45894</v>
      </c>
      <c r="F1553" s="74">
        <v>257654266</v>
      </c>
      <c r="G1553" s="82">
        <v>3323</v>
      </c>
      <c r="H1553" s="102" t="s">
        <v>14</v>
      </c>
      <c r="I1553" s="83">
        <v>7730456951</v>
      </c>
      <c r="J1553" s="84">
        <v>45933</v>
      </c>
      <c r="K1553" s="74" t="s">
        <v>15</v>
      </c>
      <c r="L1553" s="74" t="s">
        <v>243</v>
      </c>
      <c r="M1553" s="76">
        <v>45886</v>
      </c>
      <c r="N1553" s="76">
        <v>45920</v>
      </c>
      <c r="O1553" s="73">
        <f t="shared" si="133"/>
        <v>8</v>
      </c>
      <c r="P1553" s="73">
        <f>MONTH('RAW DATA'!$J1553)</f>
        <v>10</v>
      </c>
      <c r="Q1553" s="73" t="str">
        <f t="shared" si="134"/>
        <v>ICB</v>
      </c>
      <c r="R1553" s="74" t="str">
        <f t="shared" si="135"/>
        <v>CHINA</v>
      </c>
      <c r="S1553" s="74" t="str">
        <f>IF(OR('RAW DATA'!$D1553="",'RAW DATA'!$C1553='RAW DATA'!$D1553),"NO",IF('RAW DATA'!$C1553&lt;'RAW DATA'!$D1553,"YES","NO"))</f>
        <v>NO</v>
      </c>
      <c r="T1553" s="75" t="str">
        <f>IF('RAW DATA'!$D1553='RAW DATA'!$E1553,"YES","NO")</f>
        <v>NO</v>
      </c>
      <c r="U1553" s="73" t="str">
        <f>IF(('RAW DATA'!$D1553-'RAW DATA'!$M1553)&lt;=5,"YES","NO")</f>
        <v>YES</v>
      </c>
    </row>
    <row r="1554" spans="1:21" x14ac:dyDescent="0.25">
      <c r="A1554" s="89">
        <v>1591</v>
      </c>
      <c r="B1554" s="90">
        <v>5612440787</v>
      </c>
      <c r="C1554" s="91">
        <v>45894</v>
      </c>
      <c r="D1554" s="91">
        <v>45884</v>
      </c>
      <c r="E1554" s="91">
        <v>45894</v>
      </c>
      <c r="F1554" s="90">
        <v>255847419</v>
      </c>
      <c r="G1554" s="92">
        <v>385</v>
      </c>
      <c r="H1554" s="101" t="s">
        <v>14</v>
      </c>
      <c r="I1554" s="93">
        <v>7730456951</v>
      </c>
      <c r="J1554" s="94">
        <v>45933</v>
      </c>
      <c r="K1554" s="90" t="s">
        <v>15</v>
      </c>
      <c r="L1554" s="90" t="s">
        <v>243</v>
      </c>
      <c r="M1554" s="91">
        <v>45883</v>
      </c>
      <c r="N1554" s="91">
        <v>45920</v>
      </c>
      <c r="O1554" s="95">
        <f t="shared" si="133"/>
        <v>8</v>
      </c>
      <c r="P1554" s="95">
        <f>MONTH('RAW DATA'!$J1554)</f>
        <v>10</v>
      </c>
      <c r="Q1554" s="95" t="str">
        <f t="shared" si="134"/>
        <v>ICB</v>
      </c>
      <c r="R1554" s="90" t="str">
        <f t="shared" si="135"/>
        <v>CHINA</v>
      </c>
      <c r="S1554" s="90" t="str">
        <f>IF(OR('RAW DATA'!$D1554="",'RAW DATA'!$C1554='RAW DATA'!$D1554),"NO",IF('RAW DATA'!$C1554&lt;'RAW DATA'!$D1554,"YES","NO"))</f>
        <v>NO</v>
      </c>
      <c r="T1554" s="96" t="str">
        <f>IF('RAW DATA'!$D1554='RAW DATA'!$E1554,"YES","NO")</f>
        <v>NO</v>
      </c>
      <c r="U1554" s="95" t="str">
        <f>IF(('RAW DATA'!$D1554-'RAW DATA'!$M1554)&lt;=5,"YES","NO")</f>
        <v>YES</v>
      </c>
    </row>
    <row r="1555" spans="1:21" x14ac:dyDescent="0.25">
      <c r="A1555" s="77">
        <v>1591</v>
      </c>
      <c r="B1555" s="74">
        <v>5612440788</v>
      </c>
      <c r="C1555" s="76">
        <v>45894</v>
      </c>
      <c r="D1555" s="76">
        <v>45884</v>
      </c>
      <c r="E1555" s="76">
        <v>45894</v>
      </c>
      <c r="F1555" s="74">
        <v>255847419</v>
      </c>
      <c r="G1555" s="82">
        <v>22205</v>
      </c>
      <c r="H1555" s="102" t="s">
        <v>14</v>
      </c>
      <c r="I1555" s="83">
        <v>7730456951</v>
      </c>
      <c r="J1555" s="84">
        <v>45933</v>
      </c>
      <c r="K1555" s="74" t="s">
        <v>15</v>
      </c>
      <c r="L1555" s="74" t="s">
        <v>243</v>
      </c>
      <c r="M1555" s="76">
        <v>45883</v>
      </c>
      <c r="N1555" s="76">
        <v>45920</v>
      </c>
      <c r="O1555" s="73">
        <f t="shared" si="133"/>
        <v>8</v>
      </c>
      <c r="P1555" s="73">
        <f>MONTH('RAW DATA'!$J1555)</f>
        <v>10</v>
      </c>
      <c r="Q1555" s="73" t="str">
        <f t="shared" si="134"/>
        <v>ICB</v>
      </c>
      <c r="R1555" s="74" t="str">
        <f t="shared" si="135"/>
        <v>CHINA</v>
      </c>
      <c r="S1555" s="74" t="str">
        <f>IF(OR('RAW DATA'!$D1555="",'RAW DATA'!$C1555='RAW DATA'!$D1555),"NO",IF('RAW DATA'!$C1555&lt;'RAW DATA'!$D1555,"YES","NO"))</f>
        <v>NO</v>
      </c>
      <c r="T1555" s="75" t="str">
        <f>IF('RAW DATA'!$D1555='RAW DATA'!$E1555,"YES","NO")</f>
        <v>NO</v>
      </c>
      <c r="U1555" s="73" t="str">
        <f>IF(('RAW DATA'!$D1555-'RAW DATA'!$M1555)&lt;=5,"YES","NO")</f>
        <v>YES</v>
      </c>
    </row>
    <row r="1556" spans="1:21" x14ac:dyDescent="0.25">
      <c r="A1556" s="89">
        <v>1591</v>
      </c>
      <c r="B1556" s="90">
        <v>5612449732</v>
      </c>
      <c r="C1556" s="91">
        <v>45894</v>
      </c>
      <c r="D1556" s="91">
        <v>45889</v>
      </c>
      <c r="E1556" s="91">
        <v>45894</v>
      </c>
      <c r="F1556" s="90">
        <v>255847419</v>
      </c>
      <c r="G1556" s="92">
        <v>746</v>
      </c>
      <c r="H1556" s="101" t="s">
        <v>14</v>
      </c>
      <c r="I1556" s="93">
        <v>7730456951</v>
      </c>
      <c r="J1556" s="94">
        <v>45933</v>
      </c>
      <c r="K1556" s="90" t="s">
        <v>15</v>
      </c>
      <c r="L1556" s="90" t="s">
        <v>243</v>
      </c>
      <c r="M1556" s="91">
        <v>45883</v>
      </c>
      <c r="N1556" s="91">
        <v>45920</v>
      </c>
      <c r="O1556" s="95">
        <f t="shared" si="133"/>
        <v>8</v>
      </c>
      <c r="P1556" s="95">
        <f>MONTH('RAW DATA'!$J1556)</f>
        <v>10</v>
      </c>
      <c r="Q1556" s="95" t="str">
        <f t="shared" si="134"/>
        <v>ICB</v>
      </c>
      <c r="R1556" s="90" t="str">
        <f t="shared" si="135"/>
        <v>CHINA</v>
      </c>
      <c r="S1556" s="90" t="str">
        <f>IF(OR('RAW DATA'!$D1556="",'RAW DATA'!$C1556='RAW DATA'!$D1556),"NO",IF('RAW DATA'!$C1556&lt;'RAW DATA'!$D1556,"YES","NO"))</f>
        <v>NO</v>
      </c>
      <c r="T1556" s="96" t="str">
        <f>IF('RAW DATA'!$D1556='RAW DATA'!$E1556,"YES","NO")</f>
        <v>NO</v>
      </c>
      <c r="U1556" s="95" t="str">
        <f>IF(('RAW DATA'!$D1556-'RAW DATA'!$M1556)&lt;=5,"YES","NO")</f>
        <v>NO</v>
      </c>
    </row>
    <row r="1557" spans="1:21" x14ac:dyDescent="0.25">
      <c r="A1557" s="77">
        <v>1592</v>
      </c>
      <c r="B1557" s="74">
        <v>5775824143</v>
      </c>
      <c r="C1557" s="76">
        <v>45894</v>
      </c>
      <c r="D1557" s="76">
        <v>45884</v>
      </c>
      <c r="E1557" s="76">
        <v>45894</v>
      </c>
      <c r="F1557" s="74">
        <v>254799788</v>
      </c>
      <c r="G1557" s="82">
        <v>7402</v>
      </c>
      <c r="H1557" s="102" t="s">
        <v>14</v>
      </c>
      <c r="I1557" s="83">
        <v>7730456951</v>
      </c>
      <c r="J1557" s="84">
        <v>45933</v>
      </c>
      <c r="K1557" s="74" t="s">
        <v>15</v>
      </c>
      <c r="L1557" s="74" t="s">
        <v>243</v>
      </c>
      <c r="M1557" s="76">
        <v>45882</v>
      </c>
      <c r="N1557" s="76">
        <v>45920</v>
      </c>
      <c r="O1557" s="73">
        <f t="shared" si="133"/>
        <v>8</v>
      </c>
      <c r="P1557" s="73">
        <f>MONTH('RAW DATA'!$J1557)</f>
        <v>10</v>
      </c>
      <c r="Q1557" s="73" t="str">
        <f t="shared" si="134"/>
        <v>ICB</v>
      </c>
      <c r="R1557" s="74" t="str">
        <f t="shared" si="135"/>
        <v>CHINA</v>
      </c>
      <c r="S1557" s="74" t="str">
        <f>IF(OR('RAW DATA'!$D1557="",'RAW DATA'!$C1557='RAW DATA'!$D1557),"NO",IF('RAW DATA'!$C1557&lt;'RAW DATA'!$D1557,"YES","NO"))</f>
        <v>NO</v>
      </c>
      <c r="T1557" s="75" t="str">
        <f>IF('RAW DATA'!$D1557='RAW DATA'!$E1557,"YES","NO")</f>
        <v>NO</v>
      </c>
      <c r="U1557" s="73" t="str">
        <f>IF(('RAW DATA'!$D1557-'RAW DATA'!$M1557)&lt;=5,"YES","NO")</f>
        <v>YES</v>
      </c>
    </row>
    <row r="1558" spans="1:21" x14ac:dyDescent="0.25">
      <c r="A1558" s="89">
        <v>1592</v>
      </c>
      <c r="B1558" s="90">
        <v>5775824148</v>
      </c>
      <c r="C1558" s="91">
        <v>45894</v>
      </c>
      <c r="D1558" s="91">
        <v>45884</v>
      </c>
      <c r="E1558" s="91">
        <v>45894</v>
      </c>
      <c r="F1558" s="90">
        <v>254799788</v>
      </c>
      <c r="G1558" s="92">
        <v>1756</v>
      </c>
      <c r="H1558" s="101" t="s">
        <v>14</v>
      </c>
      <c r="I1558" s="93">
        <v>7730456951</v>
      </c>
      <c r="J1558" s="94">
        <v>45933</v>
      </c>
      <c r="K1558" s="90" t="s">
        <v>15</v>
      </c>
      <c r="L1558" s="90" t="s">
        <v>243</v>
      </c>
      <c r="M1558" s="91">
        <v>45882</v>
      </c>
      <c r="N1558" s="91">
        <v>45920</v>
      </c>
      <c r="O1558" s="95">
        <f t="shared" si="133"/>
        <v>8</v>
      </c>
      <c r="P1558" s="95">
        <f>MONTH('RAW DATA'!$J1558)</f>
        <v>10</v>
      </c>
      <c r="Q1558" s="95" t="str">
        <f t="shared" si="134"/>
        <v>ICB</v>
      </c>
      <c r="R1558" s="90" t="str">
        <f t="shared" si="135"/>
        <v>CHINA</v>
      </c>
      <c r="S1558" s="90" t="str">
        <f>IF(OR('RAW DATA'!$D1558="",'RAW DATA'!$C1558='RAW DATA'!$D1558),"NO",IF('RAW DATA'!$C1558&lt;'RAW DATA'!$D1558,"YES","NO"))</f>
        <v>NO</v>
      </c>
      <c r="T1558" s="96" t="str">
        <f>IF('RAW DATA'!$D1558='RAW DATA'!$E1558,"YES","NO")</f>
        <v>NO</v>
      </c>
      <c r="U1558" s="95" t="str">
        <f>IF(('RAW DATA'!$D1558-'RAW DATA'!$M1558)&lt;=5,"YES","NO")</f>
        <v>YES</v>
      </c>
    </row>
    <row r="1559" spans="1:21" x14ac:dyDescent="0.25">
      <c r="A1559" s="77">
        <v>1592</v>
      </c>
      <c r="B1559" s="74">
        <v>5775824542</v>
      </c>
      <c r="C1559" s="76">
        <v>45894</v>
      </c>
      <c r="D1559" s="76">
        <v>45884</v>
      </c>
      <c r="E1559" s="76">
        <v>45894</v>
      </c>
      <c r="F1559" s="74">
        <v>254799788</v>
      </c>
      <c r="G1559" s="82">
        <v>1269</v>
      </c>
      <c r="H1559" s="102" t="s">
        <v>14</v>
      </c>
      <c r="I1559" s="83">
        <v>7730456951</v>
      </c>
      <c r="J1559" s="84">
        <v>45933</v>
      </c>
      <c r="K1559" s="74" t="s">
        <v>15</v>
      </c>
      <c r="L1559" s="74" t="s">
        <v>243</v>
      </c>
      <c r="M1559" s="76">
        <v>45882</v>
      </c>
      <c r="N1559" s="76">
        <v>45920</v>
      </c>
      <c r="O1559" s="73">
        <f t="shared" si="133"/>
        <v>8</v>
      </c>
      <c r="P1559" s="73">
        <f>MONTH('RAW DATA'!$J1559)</f>
        <v>10</v>
      </c>
      <c r="Q1559" s="73" t="str">
        <f t="shared" si="134"/>
        <v>ICB</v>
      </c>
      <c r="R1559" s="74" t="str">
        <f t="shared" si="135"/>
        <v>CHINA</v>
      </c>
      <c r="S1559" s="74" t="str">
        <f>IF(OR('RAW DATA'!$D1559="",'RAW DATA'!$C1559='RAW DATA'!$D1559),"NO",IF('RAW DATA'!$C1559&lt;'RAW DATA'!$D1559,"YES","NO"))</f>
        <v>NO</v>
      </c>
      <c r="T1559" s="75" t="str">
        <f>IF('RAW DATA'!$D1559='RAW DATA'!$E1559,"YES","NO")</f>
        <v>NO</v>
      </c>
      <c r="U1559" s="73" t="str">
        <f>IF(('RAW DATA'!$D1559-'RAW DATA'!$M1559)&lt;=5,"YES","NO")</f>
        <v>YES</v>
      </c>
    </row>
    <row r="1560" spans="1:21" x14ac:dyDescent="0.25">
      <c r="A1560" s="89">
        <v>71</v>
      </c>
      <c r="B1560" s="90">
        <v>5283170889</v>
      </c>
      <c r="C1560" s="91">
        <v>45889</v>
      </c>
      <c r="D1560" s="91">
        <v>45889</v>
      </c>
      <c r="E1560" s="91">
        <v>45889</v>
      </c>
      <c r="F1560" s="90">
        <v>255472380</v>
      </c>
      <c r="G1560" s="92">
        <v>1845</v>
      </c>
      <c r="H1560" s="101" t="s">
        <v>14</v>
      </c>
      <c r="I1560" s="93">
        <v>7730456951</v>
      </c>
      <c r="J1560" s="94">
        <v>45933</v>
      </c>
      <c r="K1560" s="90" t="s">
        <v>15</v>
      </c>
      <c r="L1560" s="90" t="s">
        <v>243</v>
      </c>
      <c r="M1560" s="91">
        <v>45887.625</v>
      </c>
      <c r="N1560" s="91">
        <v>45920.875</v>
      </c>
      <c r="O1560" s="95">
        <f t="shared" si="133"/>
        <v>8</v>
      </c>
      <c r="P1560" s="95">
        <f>MONTH('RAW DATA'!$J1560)</f>
        <v>10</v>
      </c>
      <c r="Q1560" s="95" t="str">
        <f t="shared" si="134"/>
        <v>ICB</v>
      </c>
      <c r="R1560" s="90" t="str">
        <f t="shared" si="135"/>
        <v>CHINA</v>
      </c>
      <c r="S1560" s="90" t="str">
        <f>IF(OR('RAW DATA'!$D1560="",'RAW DATA'!$C1560='RAW DATA'!$D1560),"NO",IF('RAW DATA'!$C1560&lt;'RAW DATA'!$D1560,"YES","NO"))</f>
        <v>NO</v>
      </c>
      <c r="T1560" s="96" t="str">
        <f>IF('RAW DATA'!$D1560='RAW DATA'!$E1560,"YES","NO")</f>
        <v>YES</v>
      </c>
      <c r="U1560" s="95" t="str">
        <f>IF(('RAW DATA'!$D1560-'RAW DATA'!$M1560)&lt;=5,"YES","NO")</f>
        <v>YES</v>
      </c>
    </row>
    <row r="1561" spans="1:21" x14ac:dyDescent="0.25">
      <c r="A1561" s="77">
        <v>71</v>
      </c>
      <c r="B1561" s="74">
        <v>5283170890</v>
      </c>
      <c r="C1561" s="76">
        <v>45889</v>
      </c>
      <c r="D1561" s="76">
        <v>45889</v>
      </c>
      <c r="E1561" s="76">
        <v>45889</v>
      </c>
      <c r="F1561" s="74">
        <v>255472380</v>
      </c>
      <c r="G1561" s="82">
        <v>12197</v>
      </c>
      <c r="H1561" s="102" t="s">
        <v>14</v>
      </c>
      <c r="I1561" s="83">
        <v>7730456951</v>
      </c>
      <c r="J1561" s="84">
        <v>45933</v>
      </c>
      <c r="K1561" s="74" t="s">
        <v>15</v>
      </c>
      <c r="L1561" s="74" t="s">
        <v>243</v>
      </c>
      <c r="M1561" s="76">
        <v>45887.625</v>
      </c>
      <c r="N1561" s="76">
        <v>45920.875</v>
      </c>
      <c r="O1561" s="73">
        <f t="shared" si="133"/>
        <v>8</v>
      </c>
      <c r="P1561" s="73">
        <f>MONTH('RAW DATA'!$J1561)</f>
        <v>10</v>
      </c>
      <c r="Q1561" s="73" t="str">
        <f t="shared" si="134"/>
        <v>ICB</v>
      </c>
      <c r="R1561" s="74" t="str">
        <f t="shared" si="135"/>
        <v>CHINA</v>
      </c>
      <c r="S1561" s="74" t="str">
        <f>IF(OR('RAW DATA'!$D1561="",'RAW DATA'!$C1561='RAW DATA'!$D1561),"NO",IF('RAW DATA'!$C1561&lt;'RAW DATA'!$D1561,"YES","NO"))</f>
        <v>NO</v>
      </c>
      <c r="T1561" s="75" t="str">
        <f>IF('RAW DATA'!$D1561='RAW DATA'!$E1561,"YES","NO")</f>
        <v>YES</v>
      </c>
      <c r="U1561" s="73" t="str">
        <f>IF(('RAW DATA'!$D1561-'RAW DATA'!$M1561)&lt;=5,"YES","NO")</f>
        <v>YES</v>
      </c>
    </row>
    <row r="1562" spans="1:21" x14ac:dyDescent="0.25">
      <c r="A1562" s="89">
        <v>71</v>
      </c>
      <c r="B1562" s="90">
        <v>5283170891</v>
      </c>
      <c r="C1562" s="91">
        <v>45889</v>
      </c>
      <c r="D1562" s="91">
        <v>45889</v>
      </c>
      <c r="E1562" s="91">
        <v>45889</v>
      </c>
      <c r="F1562" s="90">
        <v>255472380</v>
      </c>
      <c r="G1562" s="92">
        <v>5826</v>
      </c>
      <c r="H1562" s="101" t="s">
        <v>14</v>
      </c>
      <c r="I1562" s="93">
        <v>7730456951</v>
      </c>
      <c r="J1562" s="94">
        <v>45933</v>
      </c>
      <c r="K1562" s="90" t="s">
        <v>15</v>
      </c>
      <c r="L1562" s="90" t="s">
        <v>243</v>
      </c>
      <c r="M1562" s="91">
        <v>45887.625</v>
      </c>
      <c r="N1562" s="91">
        <v>45920.875</v>
      </c>
      <c r="O1562" s="95">
        <f t="shared" si="133"/>
        <v>8</v>
      </c>
      <c r="P1562" s="95">
        <f>MONTH('RAW DATA'!$J1562)</f>
        <v>10</v>
      </c>
      <c r="Q1562" s="95" t="str">
        <f t="shared" si="134"/>
        <v>ICB</v>
      </c>
      <c r="R1562" s="90" t="str">
        <f t="shared" si="135"/>
        <v>CHINA</v>
      </c>
      <c r="S1562" s="90" t="str">
        <f>IF(OR('RAW DATA'!$D1562="",'RAW DATA'!$C1562='RAW DATA'!$D1562),"NO",IF('RAW DATA'!$C1562&lt;'RAW DATA'!$D1562,"YES","NO"))</f>
        <v>NO</v>
      </c>
      <c r="T1562" s="96" t="str">
        <f>IF('RAW DATA'!$D1562='RAW DATA'!$E1562,"YES","NO")</f>
        <v>YES</v>
      </c>
      <c r="U1562" s="95" t="str">
        <f>IF(('RAW DATA'!$D1562-'RAW DATA'!$M1562)&lt;=5,"YES","NO")</f>
        <v>YES</v>
      </c>
    </row>
    <row r="1563" spans="1:21" x14ac:dyDescent="0.25">
      <c r="A1563" s="77">
        <v>71</v>
      </c>
      <c r="B1563" s="74">
        <v>5283170892</v>
      </c>
      <c r="C1563" s="76">
        <v>45889</v>
      </c>
      <c r="D1563" s="76">
        <v>45889</v>
      </c>
      <c r="E1563" s="76">
        <v>45889</v>
      </c>
      <c r="F1563" s="74">
        <v>255472380</v>
      </c>
      <c r="G1563" s="82">
        <v>914</v>
      </c>
      <c r="H1563" s="102" t="s">
        <v>14</v>
      </c>
      <c r="I1563" s="83">
        <v>7730456951</v>
      </c>
      <c r="J1563" s="84">
        <v>45933</v>
      </c>
      <c r="K1563" s="74" t="s">
        <v>15</v>
      </c>
      <c r="L1563" s="74" t="s">
        <v>243</v>
      </c>
      <c r="M1563" s="76">
        <v>45887.625</v>
      </c>
      <c r="N1563" s="76">
        <v>45920.875</v>
      </c>
      <c r="O1563" s="73">
        <f t="shared" si="133"/>
        <v>8</v>
      </c>
      <c r="P1563" s="73">
        <f>MONTH('RAW DATA'!$J1563)</f>
        <v>10</v>
      </c>
      <c r="Q1563" s="73" t="str">
        <f t="shared" si="134"/>
        <v>ICB</v>
      </c>
      <c r="R1563" s="74" t="str">
        <f t="shared" si="135"/>
        <v>CHINA</v>
      </c>
      <c r="S1563" s="74" t="str">
        <f>IF(OR('RAW DATA'!$D1563="",'RAW DATA'!$C1563='RAW DATA'!$D1563),"NO",IF('RAW DATA'!$C1563&lt;'RAW DATA'!$D1563,"YES","NO"))</f>
        <v>NO</v>
      </c>
      <c r="T1563" s="75" t="str">
        <f>IF('RAW DATA'!$D1563='RAW DATA'!$E1563,"YES","NO")</f>
        <v>YES</v>
      </c>
      <c r="U1563" s="73" t="str">
        <f>IF(('RAW DATA'!$D1563-'RAW DATA'!$M1563)&lt;=5,"YES","NO")</f>
        <v>YES</v>
      </c>
    </row>
    <row r="1564" spans="1:21" x14ac:dyDescent="0.25">
      <c r="A1564" s="89">
        <v>71</v>
      </c>
      <c r="B1564" s="90">
        <v>5283170893</v>
      </c>
      <c r="C1564" s="91">
        <v>45889</v>
      </c>
      <c r="D1564" s="91">
        <v>45889</v>
      </c>
      <c r="E1564" s="91">
        <v>45889</v>
      </c>
      <c r="F1564" s="90">
        <v>255472380</v>
      </c>
      <c r="G1564" s="92">
        <v>567</v>
      </c>
      <c r="H1564" s="101" t="s">
        <v>14</v>
      </c>
      <c r="I1564" s="93">
        <v>7730456951</v>
      </c>
      <c r="J1564" s="94">
        <v>45933</v>
      </c>
      <c r="K1564" s="90" t="s">
        <v>15</v>
      </c>
      <c r="L1564" s="90" t="s">
        <v>243</v>
      </c>
      <c r="M1564" s="91">
        <v>45887.625</v>
      </c>
      <c r="N1564" s="91">
        <v>45920.875</v>
      </c>
      <c r="O1564" s="95">
        <f t="shared" si="133"/>
        <v>8</v>
      </c>
      <c r="P1564" s="95">
        <f>MONTH('RAW DATA'!$J1564)</f>
        <v>10</v>
      </c>
      <c r="Q1564" s="95" t="str">
        <f t="shared" si="134"/>
        <v>ICB</v>
      </c>
      <c r="R1564" s="90" t="str">
        <f t="shared" si="135"/>
        <v>CHINA</v>
      </c>
      <c r="S1564" s="90" t="str">
        <f>IF(OR('RAW DATA'!$D1564="",'RAW DATA'!$C1564='RAW DATA'!$D1564),"NO",IF('RAW DATA'!$C1564&lt;'RAW DATA'!$D1564,"YES","NO"))</f>
        <v>NO</v>
      </c>
      <c r="T1564" s="96" t="str">
        <f>IF('RAW DATA'!$D1564='RAW DATA'!$E1564,"YES","NO")</f>
        <v>YES</v>
      </c>
      <c r="U1564" s="95" t="str">
        <f>IF(('RAW DATA'!$D1564-'RAW DATA'!$M1564)&lt;=5,"YES","NO")</f>
        <v>YES</v>
      </c>
    </row>
    <row r="1565" spans="1:21" x14ac:dyDescent="0.25">
      <c r="A1565" s="77">
        <v>71</v>
      </c>
      <c r="B1565" s="74">
        <v>5283170894</v>
      </c>
      <c r="C1565" s="76">
        <v>45889</v>
      </c>
      <c r="D1565" s="76">
        <v>45889</v>
      </c>
      <c r="E1565" s="76">
        <v>45889</v>
      </c>
      <c r="F1565" s="74">
        <v>255472380</v>
      </c>
      <c r="G1565" s="82">
        <v>27837</v>
      </c>
      <c r="H1565" s="102" t="s">
        <v>14</v>
      </c>
      <c r="I1565" s="83">
        <v>7730456951</v>
      </c>
      <c r="J1565" s="84">
        <v>45933</v>
      </c>
      <c r="K1565" s="74" t="s">
        <v>15</v>
      </c>
      <c r="L1565" s="74" t="s">
        <v>243</v>
      </c>
      <c r="M1565" s="76">
        <v>45887.625</v>
      </c>
      <c r="N1565" s="76">
        <v>45920.875</v>
      </c>
      <c r="O1565" s="73">
        <f t="shared" si="133"/>
        <v>8</v>
      </c>
      <c r="P1565" s="73">
        <f>MONTH('RAW DATA'!$J1565)</f>
        <v>10</v>
      </c>
      <c r="Q1565" s="73" t="str">
        <f t="shared" si="134"/>
        <v>ICB</v>
      </c>
      <c r="R1565" s="74" t="str">
        <f t="shared" si="135"/>
        <v>CHINA</v>
      </c>
      <c r="S1565" s="74" t="str">
        <f>IF(OR('RAW DATA'!$D1565="",'RAW DATA'!$C1565='RAW DATA'!$D1565),"NO",IF('RAW DATA'!$C1565&lt;'RAW DATA'!$D1565,"YES","NO"))</f>
        <v>NO</v>
      </c>
      <c r="T1565" s="75" t="str">
        <f>IF('RAW DATA'!$D1565='RAW DATA'!$E1565,"YES","NO")</f>
        <v>YES</v>
      </c>
      <c r="U1565" s="73" t="str">
        <f>IF(('RAW DATA'!$D1565-'RAW DATA'!$M1565)&lt;=5,"YES","NO")</f>
        <v>YES</v>
      </c>
    </row>
    <row r="1566" spans="1:21" x14ac:dyDescent="0.25">
      <c r="A1566" s="89">
        <v>71</v>
      </c>
      <c r="B1566" s="90">
        <v>5283170895</v>
      </c>
      <c r="C1566" s="91">
        <v>45889</v>
      </c>
      <c r="D1566" s="91">
        <v>45889</v>
      </c>
      <c r="E1566" s="91">
        <v>45889</v>
      </c>
      <c r="F1566" s="90">
        <v>255472380</v>
      </c>
      <c r="G1566" s="92">
        <v>2416</v>
      </c>
      <c r="H1566" s="101" t="s">
        <v>14</v>
      </c>
      <c r="I1566" s="93">
        <v>7730456951</v>
      </c>
      <c r="J1566" s="94">
        <v>45933</v>
      </c>
      <c r="K1566" s="90" t="s">
        <v>15</v>
      </c>
      <c r="L1566" s="90" t="s">
        <v>243</v>
      </c>
      <c r="M1566" s="91">
        <v>45887.625</v>
      </c>
      <c r="N1566" s="91">
        <v>45920.875</v>
      </c>
      <c r="O1566" s="95">
        <f t="shared" si="133"/>
        <v>8</v>
      </c>
      <c r="P1566" s="95">
        <f>MONTH('RAW DATA'!$J1566)</f>
        <v>10</v>
      </c>
      <c r="Q1566" s="95" t="str">
        <f t="shared" si="134"/>
        <v>ICB</v>
      </c>
      <c r="R1566" s="90" t="str">
        <f t="shared" si="135"/>
        <v>CHINA</v>
      </c>
      <c r="S1566" s="90" t="str">
        <f>IF(OR('RAW DATA'!$D1566="",'RAW DATA'!$C1566='RAW DATA'!$D1566),"NO",IF('RAW DATA'!$C1566&lt;'RAW DATA'!$D1566,"YES","NO"))</f>
        <v>NO</v>
      </c>
      <c r="T1566" s="96" t="str">
        <f>IF('RAW DATA'!$D1566='RAW DATA'!$E1566,"YES","NO")</f>
        <v>YES</v>
      </c>
      <c r="U1566" s="95" t="str">
        <f>IF(('RAW DATA'!$D1566-'RAW DATA'!$M1566)&lt;=5,"YES","NO")</f>
        <v>YES</v>
      </c>
    </row>
    <row r="1567" spans="1:21" x14ac:dyDescent="0.25">
      <c r="A1567" s="77">
        <v>10171</v>
      </c>
      <c r="B1567" s="74">
        <v>5481953852</v>
      </c>
      <c r="C1567" s="76">
        <v>45903</v>
      </c>
      <c r="D1567" s="76">
        <v>45961</v>
      </c>
      <c r="E1567" s="76">
        <v>45961</v>
      </c>
      <c r="F1567" s="74">
        <v>256746718</v>
      </c>
      <c r="G1567" s="82">
        <v>108022</v>
      </c>
      <c r="H1567" s="102" t="s">
        <v>14</v>
      </c>
      <c r="I1567" s="83">
        <v>7730467887</v>
      </c>
      <c r="J1567" s="84">
        <v>45979</v>
      </c>
      <c r="K1567" s="74" t="s">
        <v>15</v>
      </c>
      <c r="L1567" s="74" t="s">
        <v>285</v>
      </c>
      <c r="M1567" s="76">
        <v>45899</v>
      </c>
      <c r="N1567" s="76">
        <v>45921</v>
      </c>
      <c r="O1567" s="73">
        <f t="shared" si="133"/>
        <v>10</v>
      </c>
      <c r="P1567" s="73">
        <f>MONTH('RAW DATA'!$J1567)</f>
        <v>11</v>
      </c>
      <c r="Q1567" s="73" t="str">
        <f t="shared" si="134"/>
        <v>ICB</v>
      </c>
      <c r="R1567" s="74" t="str">
        <f t="shared" si="135"/>
        <v>VIETNAM</v>
      </c>
      <c r="S1567" s="74" t="str">
        <f>IF(OR('RAW DATA'!$D1567="",'RAW DATA'!$C1567='RAW DATA'!$D1567),"NO",IF('RAW DATA'!$C1567&lt;'RAW DATA'!$D1567,"YES","NO"))</f>
        <v>YES</v>
      </c>
      <c r="T1567" s="75" t="str">
        <f>IF('RAW DATA'!$D1567='RAW DATA'!$E1567,"YES","NO")</f>
        <v>YES</v>
      </c>
      <c r="U1567" s="73" t="str">
        <f>IF(('RAW DATA'!$D1567-'RAW DATA'!$M1567)&lt;=5,"YES","NO")</f>
        <v>NO</v>
      </c>
    </row>
    <row r="1568" spans="1:21" x14ac:dyDescent="0.25">
      <c r="A1568" s="89">
        <v>515</v>
      </c>
      <c r="B1568" s="90">
        <v>5547888533</v>
      </c>
      <c r="C1568" s="91">
        <v>45903</v>
      </c>
      <c r="D1568" s="91">
        <v>45891</v>
      </c>
      <c r="E1568" s="91">
        <v>45903</v>
      </c>
      <c r="F1568" s="90">
        <v>258191681</v>
      </c>
      <c r="G1568" s="92">
        <v>15234</v>
      </c>
      <c r="H1568" s="101" t="s">
        <v>14</v>
      </c>
      <c r="I1568" s="93">
        <v>7730456951</v>
      </c>
      <c r="J1568" s="94">
        <v>45933</v>
      </c>
      <c r="K1568" s="90" t="s">
        <v>15</v>
      </c>
      <c r="L1568" s="90" t="s">
        <v>243</v>
      </c>
      <c r="M1568" s="91">
        <v>45889.353472222225</v>
      </c>
      <c r="N1568" s="91">
        <v>45922.416666666664</v>
      </c>
      <c r="O1568" s="95">
        <f t="shared" si="133"/>
        <v>8</v>
      </c>
      <c r="P1568" s="95">
        <f>MONTH('RAW DATA'!$J1568)</f>
        <v>10</v>
      </c>
      <c r="Q1568" s="95" t="str">
        <f t="shared" si="134"/>
        <v>ICB</v>
      </c>
      <c r="R1568" s="90" t="str">
        <f t="shared" si="135"/>
        <v>CHINA</v>
      </c>
      <c r="S1568" s="90" t="str">
        <f>IF(OR('RAW DATA'!$D1568="",'RAW DATA'!$C1568='RAW DATA'!$D1568),"NO",IF('RAW DATA'!$C1568&lt;'RAW DATA'!$D1568,"YES","NO"))</f>
        <v>NO</v>
      </c>
      <c r="T1568" s="96" t="str">
        <f>IF('RAW DATA'!$D1568='RAW DATA'!$E1568,"YES","NO")</f>
        <v>NO</v>
      </c>
      <c r="U1568" s="95" t="str">
        <f>IF(('RAW DATA'!$D1568-'RAW DATA'!$M1568)&lt;=5,"YES","NO")</f>
        <v>YES</v>
      </c>
    </row>
    <row r="1569" spans="1:21" x14ac:dyDescent="0.25">
      <c r="A1569" s="77">
        <v>515</v>
      </c>
      <c r="B1569" s="74">
        <v>5547888534</v>
      </c>
      <c r="C1569" s="76">
        <v>45903</v>
      </c>
      <c r="D1569" s="76">
        <v>45891</v>
      </c>
      <c r="E1569" s="76">
        <v>45903</v>
      </c>
      <c r="F1569" s="74">
        <v>258191681</v>
      </c>
      <c r="G1569" s="82">
        <v>13575</v>
      </c>
      <c r="H1569" s="102" t="s">
        <v>14</v>
      </c>
      <c r="I1569" s="83">
        <v>7730456951</v>
      </c>
      <c r="J1569" s="84">
        <v>45933</v>
      </c>
      <c r="K1569" s="74" t="s">
        <v>15</v>
      </c>
      <c r="L1569" s="74" t="s">
        <v>243</v>
      </c>
      <c r="M1569" s="76">
        <v>45889.353472222225</v>
      </c>
      <c r="N1569" s="76">
        <v>45922.416666666664</v>
      </c>
      <c r="O1569" s="73">
        <f t="shared" si="133"/>
        <v>8</v>
      </c>
      <c r="P1569" s="73">
        <f>MONTH('RAW DATA'!$J1569)</f>
        <v>10</v>
      </c>
      <c r="Q1569" s="73" t="str">
        <f t="shared" si="134"/>
        <v>ICB</v>
      </c>
      <c r="R1569" s="74" t="str">
        <f t="shared" si="135"/>
        <v>CHINA</v>
      </c>
      <c r="S1569" s="74" t="str">
        <f>IF(OR('RAW DATA'!$D1569="",'RAW DATA'!$C1569='RAW DATA'!$D1569),"NO",IF('RAW DATA'!$C1569&lt;'RAW DATA'!$D1569,"YES","NO"))</f>
        <v>NO</v>
      </c>
      <c r="T1569" s="75" t="str">
        <f>IF('RAW DATA'!$D1569='RAW DATA'!$E1569,"YES","NO")</f>
        <v>NO</v>
      </c>
      <c r="U1569" s="73" t="str">
        <f>IF(('RAW DATA'!$D1569-'RAW DATA'!$M1569)&lt;=5,"YES","NO")</f>
        <v>YES</v>
      </c>
    </row>
    <row r="1570" spans="1:21" x14ac:dyDescent="0.25">
      <c r="A1570" s="89">
        <v>515</v>
      </c>
      <c r="B1570" s="90">
        <v>5547880433</v>
      </c>
      <c r="C1570" s="91">
        <v>45894</v>
      </c>
      <c r="D1570" s="91">
        <v>45888</v>
      </c>
      <c r="E1570" s="91">
        <v>45894</v>
      </c>
      <c r="F1570" s="90">
        <v>257366000</v>
      </c>
      <c r="G1570" s="92">
        <v>824</v>
      </c>
      <c r="H1570" s="101" t="s">
        <v>14</v>
      </c>
      <c r="I1570" s="93">
        <v>7730456951</v>
      </c>
      <c r="J1570" s="94">
        <v>45933</v>
      </c>
      <c r="K1570" s="90" t="s">
        <v>15</v>
      </c>
      <c r="L1570" s="90" t="s">
        <v>243</v>
      </c>
      <c r="M1570" s="91">
        <v>45885</v>
      </c>
      <c r="N1570" s="91">
        <v>45924</v>
      </c>
      <c r="O1570" s="95">
        <f t="shared" si="133"/>
        <v>8</v>
      </c>
      <c r="P1570" s="95">
        <f>MONTH('RAW DATA'!$J1570)</f>
        <v>10</v>
      </c>
      <c r="Q1570" s="95" t="str">
        <f t="shared" si="134"/>
        <v>ICB</v>
      </c>
      <c r="R1570" s="90" t="str">
        <f t="shared" si="135"/>
        <v>CHINA</v>
      </c>
      <c r="S1570" s="90" t="str">
        <f>IF(OR('RAW DATA'!$D1570="",'RAW DATA'!$C1570='RAW DATA'!$D1570),"NO",IF('RAW DATA'!$C1570&lt;'RAW DATA'!$D1570,"YES","NO"))</f>
        <v>NO</v>
      </c>
      <c r="T1570" s="96" t="str">
        <f>IF('RAW DATA'!$D1570='RAW DATA'!$E1570,"YES","NO")</f>
        <v>NO</v>
      </c>
      <c r="U1570" s="95" t="str">
        <f>IF(('RAW DATA'!$D1570-'RAW DATA'!$M1570)&lt;=5,"YES","NO")</f>
        <v>YES</v>
      </c>
    </row>
    <row r="1571" spans="1:21" x14ac:dyDescent="0.25">
      <c r="A1571" s="77">
        <v>515</v>
      </c>
      <c r="B1571" s="74">
        <v>5547909826</v>
      </c>
      <c r="C1571" s="76">
        <v>45904</v>
      </c>
      <c r="D1571" s="76">
        <v>45901</v>
      </c>
      <c r="E1571" s="76">
        <v>45904</v>
      </c>
      <c r="F1571" s="74">
        <v>256438253</v>
      </c>
      <c r="G1571" s="82">
        <v>9616</v>
      </c>
      <c r="H1571" s="102" t="s">
        <v>14</v>
      </c>
      <c r="I1571" s="83">
        <v>7730456951</v>
      </c>
      <c r="J1571" s="84">
        <v>45933</v>
      </c>
      <c r="K1571" s="74" t="s">
        <v>15</v>
      </c>
      <c r="L1571" s="74" t="s">
        <v>243</v>
      </c>
      <c r="M1571" s="76">
        <v>45892</v>
      </c>
      <c r="N1571" s="76">
        <v>45924</v>
      </c>
      <c r="O1571" s="73">
        <f t="shared" si="133"/>
        <v>9</v>
      </c>
      <c r="P1571" s="73">
        <f>MONTH('RAW DATA'!$J1571)</f>
        <v>10</v>
      </c>
      <c r="Q1571" s="73" t="str">
        <f t="shared" si="134"/>
        <v>ICB</v>
      </c>
      <c r="R1571" s="74" t="str">
        <f t="shared" si="135"/>
        <v>CHINA</v>
      </c>
      <c r="S1571" s="74" t="str">
        <f>IF(OR('RAW DATA'!$D1571="",'RAW DATA'!$C1571='RAW DATA'!$D1571),"NO",IF('RAW DATA'!$C1571&lt;'RAW DATA'!$D1571,"YES","NO"))</f>
        <v>NO</v>
      </c>
      <c r="T1571" s="75" t="str">
        <f>IF('RAW DATA'!$D1571='RAW DATA'!$E1571,"YES","NO")</f>
        <v>NO</v>
      </c>
      <c r="U1571" s="73" t="str">
        <f>IF(('RAW DATA'!$D1571-'RAW DATA'!$M1571)&lt;=5,"YES","NO")</f>
        <v>NO</v>
      </c>
    </row>
    <row r="1572" spans="1:21" x14ac:dyDescent="0.25">
      <c r="A1572" s="89">
        <v>1591</v>
      </c>
      <c r="B1572" s="90">
        <v>5612448828</v>
      </c>
      <c r="C1572" s="91">
        <v>45894</v>
      </c>
      <c r="D1572" s="91">
        <v>45889</v>
      </c>
      <c r="E1572" s="91">
        <v>45894</v>
      </c>
      <c r="F1572" s="90">
        <v>255846883</v>
      </c>
      <c r="G1572" s="92">
        <v>3201</v>
      </c>
      <c r="H1572" s="101" t="s">
        <v>14</v>
      </c>
      <c r="I1572" s="93">
        <v>7730456951</v>
      </c>
      <c r="J1572" s="94">
        <v>45933</v>
      </c>
      <c r="K1572" s="90" t="s">
        <v>15</v>
      </c>
      <c r="L1572" s="90" t="s">
        <v>243</v>
      </c>
      <c r="M1572" s="91">
        <v>45884</v>
      </c>
      <c r="N1572" s="91">
        <v>45924</v>
      </c>
      <c r="O1572" s="95">
        <f t="shared" si="133"/>
        <v>8</v>
      </c>
      <c r="P1572" s="95">
        <f>MONTH('RAW DATA'!$J1572)</f>
        <v>10</v>
      </c>
      <c r="Q1572" s="95" t="str">
        <f t="shared" si="134"/>
        <v>ICB</v>
      </c>
      <c r="R1572" s="90" t="str">
        <f t="shared" si="135"/>
        <v>CHINA</v>
      </c>
      <c r="S1572" s="90" t="str">
        <f>IF(OR('RAW DATA'!$D1572="",'RAW DATA'!$C1572='RAW DATA'!$D1572),"NO",IF('RAW DATA'!$C1572&lt;'RAW DATA'!$D1572,"YES","NO"))</f>
        <v>NO</v>
      </c>
      <c r="T1572" s="96" t="str">
        <f>IF('RAW DATA'!$D1572='RAW DATA'!$E1572,"YES","NO")</f>
        <v>NO</v>
      </c>
      <c r="U1572" s="95" t="str">
        <f>IF(('RAW DATA'!$D1572-'RAW DATA'!$M1572)&lt;=5,"YES","NO")</f>
        <v>YES</v>
      </c>
    </row>
    <row r="1573" spans="1:21" x14ac:dyDescent="0.25">
      <c r="A1573" s="77">
        <v>1591</v>
      </c>
      <c r="B1573" s="74">
        <v>5612448832</v>
      </c>
      <c r="C1573" s="76">
        <v>45894</v>
      </c>
      <c r="D1573" s="76">
        <v>45889</v>
      </c>
      <c r="E1573" s="76">
        <v>45894</v>
      </c>
      <c r="F1573" s="74">
        <v>255846883</v>
      </c>
      <c r="G1573" s="82">
        <v>2785</v>
      </c>
      <c r="H1573" s="102" t="s">
        <v>14</v>
      </c>
      <c r="I1573" s="83">
        <v>7730456951</v>
      </c>
      <c r="J1573" s="84">
        <v>45933</v>
      </c>
      <c r="K1573" s="74" t="s">
        <v>15</v>
      </c>
      <c r="L1573" s="74" t="s">
        <v>243</v>
      </c>
      <c r="M1573" s="76">
        <v>45884</v>
      </c>
      <c r="N1573" s="76">
        <v>45924</v>
      </c>
      <c r="O1573" s="73">
        <f t="shared" si="133"/>
        <v>8</v>
      </c>
      <c r="P1573" s="73">
        <f>MONTH('RAW DATA'!$J1573)</f>
        <v>10</v>
      </c>
      <c r="Q1573" s="73" t="str">
        <f t="shared" si="134"/>
        <v>ICB</v>
      </c>
      <c r="R1573" s="74" t="str">
        <f t="shared" si="135"/>
        <v>CHINA</v>
      </c>
      <c r="S1573" s="74" t="str">
        <f>IF(OR('RAW DATA'!$D1573="",'RAW DATA'!$C1573='RAW DATA'!$D1573),"NO",IF('RAW DATA'!$C1573&lt;'RAW DATA'!$D1573,"YES","NO"))</f>
        <v>NO</v>
      </c>
      <c r="T1573" s="75" t="str">
        <f>IF('RAW DATA'!$D1573='RAW DATA'!$E1573,"YES","NO")</f>
        <v>NO</v>
      </c>
      <c r="U1573" s="73" t="str">
        <f>IF(('RAW DATA'!$D1573-'RAW DATA'!$M1573)&lt;=5,"YES","NO")</f>
        <v>YES</v>
      </c>
    </row>
    <row r="1574" spans="1:21" x14ac:dyDescent="0.25">
      <c r="A1574" s="89">
        <v>1591</v>
      </c>
      <c r="B1574" s="90">
        <v>5612459547</v>
      </c>
      <c r="C1574" s="91">
        <v>45903</v>
      </c>
      <c r="D1574" s="91">
        <v>45895</v>
      </c>
      <c r="E1574" s="91">
        <v>45903</v>
      </c>
      <c r="F1574" s="90">
        <v>255846883</v>
      </c>
      <c r="G1574" s="92">
        <v>9403</v>
      </c>
      <c r="H1574" s="101" t="s">
        <v>14</v>
      </c>
      <c r="I1574" s="93">
        <v>7730456951</v>
      </c>
      <c r="J1574" s="94">
        <v>45933</v>
      </c>
      <c r="K1574" s="90" t="s">
        <v>15</v>
      </c>
      <c r="L1574" s="90" t="s">
        <v>243</v>
      </c>
      <c r="M1574" s="91">
        <v>45886.625</v>
      </c>
      <c r="N1574" s="91">
        <v>45924.25</v>
      </c>
      <c r="O1574" s="95">
        <f t="shared" si="133"/>
        <v>8</v>
      </c>
      <c r="P1574" s="95">
        <f>MONTH('RAW DATA'!$J1574)</f>
        <v>10</v>
      </c>
      <c r="Q1574" s="95" t="str">
        <f t="shared" si="134"/>
        <v>ICB</v>
      </c>
      <c r="R1574" s="90" t="str">
        <f t="shared" si="135"/>
        <v>CHINA</v>
      </c>
      <c r="S1574" s="90" t="str">
        <f>IF(OR('RAW DATA'!$D1574="",'RAW DATA'!$C1574='RAW DATA'!$D1574),"NO",IF('RAW DATA'!$C1574&lt;'RAW DATA'!$D1574,"YES","NO"))</f>
        <v>NO</v>
      </c>
      <c r="T1574" s="96" t="str">
        <f>IF('RAW DATA'!$D1574='RAW DATA'!$E1574,"YES","NO")</f>
        <v>NO</v>
      </c>
      <c r="U1574" s="95" t="str">
        <f>IF(('RAW DATA'!$D1574-'RAW DATA'!$M1574)&lt;=5,"YES","NO")</f>
        <v>NO</v>
      </c>
    </row>
    <row r="1575" spans="1:21" x14ac:dyDescent="0.25">
      <c r="A1575" s="77">
        <v>1591</v>
      </c>
      <c r="B1575" s="74">
        <v>5612459637</v>
      </c>
      <c r="C1575" s="76">
        <v>45918</v>
      </c>
      <c r="D1575" s="76">
        <v>45895</v>
      </c>
      <c r="E1575" s="76">
        <v>45918</v>
      </c>
      <c r="F1575" s="74">
        <v>255846883</v>
      </c>
      <c r="G1575" s="82">
        <v>4207</v>
      </c>
      <c r="H1575" s="102" t="s">
        <v>14</v>
      </c>
      <c r="I1575" s="83">
        <v>7730456951</v>
      </c>
      <c r="J1575" s="84">
        <v>45933</v>
      </c>
      <c r="K1575" s="74" t="s">
        <v>15</v>
      </c>
      <c r="L1575" s="74" t="s">
        <v>243</v>
      </c>
      <c r="M1575" s="76">
        <v>45886.625</v>
      </c>
      <c r="N1575" s="76">
        <v>45924.25</v>
      </c>
      <c r="O1575" s="73">
        <f t="shared" si="133"/>
        <v>8</v>
      </c>
      <c r="P1575" s="73">
        <f>MONTH('RAW DATA'!$J1575)</f>
        <v>10</v>
      </c>
      <c r="Q1575" s="73" t="str">
        <f t="shared" si="134"/>
        <v>ICB</v>
      </c>
      <c r="R1575" s="74" t="str">
        <f t="shared" si="135"/>
        <v>CHINA</v>
      </c>
      <c r="S1575" s="74" t="str">
        <f>IF(OR('RAW DATA'!$D1575="",'RAW DATA'!$C1575='RAW DATA'!$D1575),"NO",IF('RAW DATA'!$C1575&lt;'RAW DATA'!$D1575,"YES","NO"))</f>
        <v>NO</v>
      </c>
      <c r="T1575" s="75" t="str">
        <f>IF('RAW DATA'!$D1575='RAW DATA'!$E1575,"YES","NO")</f>
        <v>NO</v>
      </c>
      <c r="U1575" s="73" t="str">
        <f>IF(('RAW DATA'!$D1575-'RAW DATA'!$M1575)&lt;=5,"YES","NO")</f>
        <v>NO</v>
      </c>
    </row>
    <row r="1576" spans="1:21" x14ac:dyDescent="0.25">
      <c r="A1576" s="89">
        <v>71</v>
      </c>
      <c r="B1576" s="90">
        <v>5283179312</v>
      </c>
      <c r="C1576" s="91">
        <v>45894</v>
      </c>
      <c r="D1576" s="91">
        <v>45891</v>
      </c>
      <c r="E1576" s="91">
        <v>45894</v>
      </c>
      <c r="F1576" s="90" t="s">
        <v>219</v>
      </c>
      <c r="G1576" s="92">
        <v>5687</v>
      </c>
      <c r="H1576" s="101" t="s">
        <v>14</v>
      </c>
      <c r="I1576" s="93">
        <v>7730456951</v>
      </c>
      <c r="J1576" s="94">
        <v>45933</v>
      </c>
      <c r="K1576" s="90" t="s">
        <v>15</v>
      </c>
      <c r="L1576" s="90" t="s">
        <v>243</v>
      </c>
      <c r="M1576" s="91">
        <v>45888.645833333336</v>
      </c>
      <c r="N1576" s="91">
        <v>45924.75</v>
      </c>
      <c r="O1576" s="95">
        <f t="shared" si="133"/>
        <v>8</v>
      </c>
      <c r="P1576" s="95">
        <f>MONTH('RAW DATA'!$J1576)</f>
        <v>10</v>
      </c>
      <c r="Q1576" s="95" t="str">
        <f t="shared" si="134"/>
        <v>ICB</v>
      </c>
      <c r="R1576" s="90" t="str">
        <f t="shared" si="135"/>
        <v>CHINA</v>
      </c>
      <c r="S1576" s="90" t="str">
        <f>IF(OR('RAW DATA'!$D1576="",'RAW DATA'!$C1576='RAW DATA'!$D1576),"NO",IF('RAW DATA'!$C1576&lt;'RAW DATA'!$D1576,"YES","NO"))</f>
        <v>NO</v>
      </c>
      <c r="T1576" s="96" t="str">
        <f>IF('RAW DATA'!$D1576='RAW DATA'!$E1576,"YES","NO")</f>
        <v>NO</v>
      </c>
      <c r="U1576" s="95" t="str">
        <f>IF(('RAW DATA'!$D1576-'RAW DATA'!$M1576)&lt;=5,"YES","NO")</f>
        <v>YES</v>
      </c>
    </row>
    <row r="1577" spans="1:21" x14ac:dyDescent="0.25">
      <c r="A1577" s="77">
        <v>71</v>
      </c>
      <c r="B1577" s="74">
        <v>5283179314</v>
      </c>
      <c r="C1577" s="76">
        <v>45894</v>
      </c>
      <c r="D1577" s="76">
        <v>45891</v>
      </c>
      <c r="E1577" s="76">
        <v>45894</v>
      </c>
      <c r="F1577" s="74" t="s">
        <v>219</v>
      </c>
      <c r="G1577" s="82">
        <v>22709</v>
      </c>
      <c r="H1577" s="102" t="s">
        <v>14</v>
      </c>
      <c r="I1577" s="83">
        <v>7730456951</v>
      </c>
      <c r="J1577" s="84">
        <v>45933</v>
      </c>
      <c r="K1577" s="74" t="s">
        <v>15</v>
      </c>
      <c r="L1577" s="74" t="s">
        <v>243</v>
      </c>
      <c r="M1577" s="76">
        <v>45888.645833333336</v>
      </c>
      <c r="N1577" s="76">
        <v>45924.75</v>
      </c>
      <c r="O1577" s="73">
        <f t="shared" si="133"/>
        <v>8</v>
      </c>
      <c r="P1577" s="73">
        <f>MONTH('RAW DATA'!$J1577)</f>
        <v>10</v>
      </c>
      <c r="Q1577" s="73" t="str">
        <f t="shared" si="134"/>
        <v>ICB</v>
      </c>
      <c r="R1577" s="74" t="str">
        <f t="shared" si="135"/>
        <v>CHINA</v>
      </c>
      <c r="S1577" s="74" t="str">
        <f>IF(OR('RAW DATA'!$D1577="",'RAW DATA'!$C1577='RAW DATA'!$D1577),"NO",IF('RAW DATA'!$C1577&lt;'RAW DATA'!$D1577,"YES","NO"))</f>
        <v>NO</v>
      </c>
      <c r="T1577" s="75" t="str">
        <f>IF('RAW DATA'!$D1577='RAW DATA'!$E1577,"YES","NO")</f>
        <v>NO</v>
      </c>
      <c r="U1577" s="73" t="str">
        <f>IF(('RAW DATA'!$D1577-'RAW DATA'!$M1577)&lt;=5,"YES","NO")</f>
        <v>YES</v>
      </c>
    </row>
    <row r="1578" spans="1:21" x14ac:dyDescent="0.25">
      <c r="A1578" s="89">
        <v>71</v>
      </c>
      <c r="B1578" s="90">
        <v>5283179316</v>
      </c>
      <c r="C1578" s="91">
        <v>45894</v>
      </c>
      <c r="D1578" s="91">
        <v>45891</v>
      </c>
      <c r="E1578" s="91">
        <v>45894</v>
      </c>
      <c r="F1578" s="90" t="s">
        <v>219</v>
      </c>
      <c r="G1578" s="92">
        <v>24278</v>
      </c>
      <c r="H1578" s="101" t="s">
        <v>14</v>
      </c>
      <c r="I1578" s="93">
        <v>7730456951</v>
      </c>
      <c r="J1578" s="94">
        <v>45933</v>
      </c>
      <c r="K1578" s="90" t="s">
        <v>15</v>
      </c>
      <c r="L1578" s="90" t="s">
        <v>243</v>
      </c>
      <c r="M1578" s="91">
        <v>45888.645833333336</v>
      </c>
      <c r="N1578" s="91">
        <v>45924.75</v>
      </c>
      <c r="O1578" s="95">
        <f t="shared" si="133"/>
        <v>8</v>
      </c>
      <c r="P1578" s="95">
        <f>MONTH('RAW DATA'!$J1578)</f>
        <v>10</v>
      </c>
      <c r="Q1578" s="95" t="str">
        <f t="shared" si="134"/>
        <v>ICB</v>
      </c>
      <c r="R1578" s="90" t="str">
        <f t="shared" si="135"/>
        <v>CHINA</v>
      </c>
      <c r="S1578" s="90" t="str">
        <f>IF(OR('RAW DATA'!$D1578="",'RAW DATA'!$C1578='RAW DATA'!$D1578),"NO",IF('RAW DATA'!$C1578&lt;'RAW DATA'!$D1578,"YES","NO"))</f>
        <v>NO</v>
      </c>
      <c r="T1578" s="96" t="str">
        <f>IF('RAW DATA'!$D1578='RAW DATA'!$E1578,"YES","NO")</f>
        <v>NO</v>
      </c>
      <c r="U1578" s="95" t="str">
        <f>IF(('RAW DATA'!$D1578-'RAW DATA'!$M1578)&lt;=5,"YES","NO")</f>
        <v>YES</v>
      </c>
    </row>
    <row r="1579" spans="1:21" x14ac:dyDescent="0.25">
      <c r="A1579" s="77">
        <v>71</v>
      </c>
      <c r="B1579" s="74">
        <v>5283179320</v>
      </c>
      <c r="C1579" s="76">
        <v>45894</v>
      </c>
      <c r="D1579" s="76">
        <v>45891</v>
      </c>
      <c r="E1579" s="76">
        <v>45894</v>
      </c>
      <c r="F1579" s="74" t="s">
        <v>219</v>
      </c>
      <c r="G1579" s="82">
        <v>14004</v>
      </c>
      <c r="H1579" s="102" t="s">
        <v>14</v>
      </c>
      <c r="I1579" s="83">
        <v>7730456951</v>
      </c>
      <c r="J1579" s="84">
        <v>45933</v>
      </c>
      <c r="K1579" s="74" t="s">
        <v>15</v>
      </c>
      <c r="L1579" s="74" t="s">
        <v>243</v>
      </c>
      <c r="M1579" s="76">
        <v>45888.645833333336</v>
      </c>
      <c r="N1579" s="76">
        <v>45924.75</v>
      </c>
      <c r="O1579" s="73">
        <f t="shared" si="133"/>
        <v>8</v>
      </c>
      <c r="P1579" s="73">
        <f>MONTH('RAW DATA'!$J1579)</f>
        <v>10</v>
      </c>
      <c r="Q1579" s="73" t="str">
        <f t="shared" si="134"/>
        <v>ICB</v>
      </c>
      <c r="R1579" s="74" t="str">
        <f t="shared" si="135"/>
        <v>CHINA</v>
      </c>
      <c r="S1579" s="74" t="str">
        <f>IF(OR('RAW DATA'!$D1579="",'RAW DATA'!$C1579='RAW DATA'!$D1579),"NO",IF('RAW DATA'!$C1579&lt;'RAW DATA'!$D1579,"YES","NO"))</f>
        <v>NO</v>
      </c>
      <c r="T1579" s="75" t="str">
        <f>IF('RAW DATA'!$D1579='RAW DATA'!$E1579,"YES","NO")</f>
        <v>NO</v>
      </c>
      <c r="U1579" s="73" t="str">
        <f>IF(('RAW DATA'!$D1579-'RAW DATA'!$M1579)&lt;=5,"YES","NO")</f>
        <v>YES</v>
      </c>
    </row>
    <row r="1580" spans="1:21" x14ac:dyDescent="0.25">
      <c r="A1580" s="89">
        <v>71</v>
      </c>
      <c r="B1580" s="90">
        <v>5283179480</v>
      </c>
      <c r="C1580" s="91">
        <v>45894</v>
      </c>
      <c r="D1580" s="91">
        <v>45891</v>
      </c>
      <c r="E1580" s="91">
        <v>45894</v>
      </c>
      <c r="F1580" s="90">
        <v>257026525</v>
      </c>
      <c r="G1580" s="92">
        <v>1936</v>
      </c>
      <c r="H1580" s="101" t="s">
        <v>14</v>
      </c>
      <c r="I1580" s="93">
        <v>7730456951</v>
      </c>
      <c r="J1580" s="94">
        <v>45933</v>
      </c>
      <c r="K1580" s="90" t="s">
        <v>15</v>
      </c>
      <c r="L1580" s="90" t="s">
        <v>243</v>
      </c>
      <c r="M1580" s="91">
        <v>45890.25</v>
      </c>
      <c r="N1580" s="91">
        <v>45924.75</v>
      </c>
      <c r="O1580" s="95">
        <f t="shared" si="133"/>
        <v>8</v>
      </c>
      <c r="P1580" s="95">
        <f>MONTH('RAW DATA'!$J1580)</f>
        <v>10</v>
      </c>
      <c r="Q1580" s="95" t="str">
        <f t="shared" si="134"/>
        <v>ICB</v>
      </c>
      <c r="R1580" s="90" t="str">
        <f t="shared" si="135"/>
        <v>CHINA</v>
      </c>
      <c r="S1580" s="90" t="str">
        <f>IF(OR('RAW DATA'!$D1580="",'RAW DATA'!$C1580='RAW DATA'!$D1580),"NO",IF('RAW DATA'!$C1580&lt;'RAW DATA'!$D1580,"YES","NO"))</f>
        <v>NO</v>
      </c>
      <c r="T1580" s="96" t="str">
        <f>IF('RAW DATA'!$D1580='RAW DATA'!$E1580,"YES","NO")</f>
        <v>NO</v>
      </c>
      <c r="U1580" s="95" t="str">
        <f>IF(('RAW DATA'!$D1580-'RAW DATA'!$M1580)&lt;=5,"YES","NO")</f>
        <v>YES</v>
      </c>
    </row>
    <row r="1581" spans="1:21" x14ac:dyDescent="0.25">
      <c r="A1581" s="77">
        <v>71</v>
      </c>
      <c r="B1581" s="74">
        <v>5283179487</v>
      </c>
      <c r="C1581" s="76">
        <v>45894</v>
      </c>
      <c r="D1581" s="76">
        <v>45891</v>
      </c>
      <c r="E1581" s="76">
        <v>45894</v>
      </c>
      <c r="F1581" s="74">
        <v>257026525</v>
      </c>
      <c r="G1581" s="82">
        <v>7266</v>
      </c>
      <c r="H1581" s="102" t="s">
        <v>14</v>
      </c>
      <c r="I1581" s="83">
        <v>7730456951</v>
      </c>
      <c r="J1581" s="84">
        <v>45933</v>
      </c>
      <c r="K1581" s="74" t="s">
        <v>15</v>
      </c>
      <c r="L1581" s="74" t="s">
        <v>243</v>
      </c>
      <c r="M1581" s="76">
        <v>45890.25</v>
      </c>
      <c r="N1581" s="76">
        <v>45924.75</v>
      </c>
      <c r="O1581" s="73">
        <f t="shared" si="133"/>
        <v>8</v>
      </c>
      <c r="P1581" s="73">
        <f>MONTH('RAW DATA'!$J1581)</f>
        <v>10</v>
      </c>
      <c r="Q1581" s="73" t="str">
        <f t="shared" si="134"/>
        <v>ICB</v>
      </c>
      <c r="R1581" s="74" t="str">
        <f t="shared" si="135"/>
        <v>CHINA</v>
      </c>
      <c r="S1581" s="74" t="str">
        <f>IF(OR('RAW DATA'!$D1581="",'RAW DATA'!$C1581='RAW DATA'!$D1581),"NO",IF('RAW DATA'!$C1581&lt;'RAW DATA'!$D1581,"YES","NO"))</f>
        <v>NO</v>
      </c>
      <c r="T1581" s="75" t="str">
        <f>IF('RAW DATA'!$D1581='RAW DATA'!$E1581,"YES","NO")</f>
        <v>NO</v>
      </c>
      <c r="U1581" s="73" t="str">
        <f>IF(('RAW DATA'!$D1581-'RAW DATA'!$M1581)&lt;=5,"YES","NO")</f>
        <v>YES</v>
      </c>
    </row>
    <row r="1582" spans="1:21" x14ac:dyDescent="0.25">
      <c r="A1582" s="89">
        <v>71</v>
      </c>
      <c r="B1582" s="90">
        <v>5283179491</v>
      </c>
      <c r="C1582" s="91">
        <v>45894</v>
      </c>
      <c r="D1582" s="91">
        <v>45891</v>
      </c>
      <c r="E1582" s="91">
        <v>45894</v>
      </c>
      <c r="F1582" s="90">
        <v>257026525</v>
      </c>
      <c r="G1582" s="92">
        <v>10561</v>
      </c>
      <c r="H1582" s="101" t="s">
        <v>14</v>
      </c>
      <c r="I1582" s="93">
        <v>7730456951</v>
      </c>
      <c r="J1582" s="94">
        <v>45933</v>
      </c>
      <c r="K1582" s="90" t="s">
        <v>15</v>
      </c>
      <c r="L1582" s="90" t="s">
        <v>243</v>
      </c>
      <c r="M1582" s="91">
        <v>45890.25</v>
      </c>
      <c r="N1582" s="91">
        <v>45924.75</v>
      </c>
      <c r="O1582" s="95">
        <f t="shared" si="133"/>
        <v>8</v>
      </c>
      <c r="P1582" s="95">
        <f>MONTH('RAW DATA'!$J1582)</f>
        <v>10</v>
      </c>
      <c r="Q1582" s="95" t="str">
        <f t="shared" si="134"/>
        <v>ICB</v>
      </c>
      <c r="R1582" s="90" t="str">
        <f t="shared" si="135"/>
        <v>CHINA</v>
      </c>
      <c r="S1582" s="90" t="str">
        <f>IF(OR('RAW DATA'!$D1582="",'RAW DATA'!$C1582='RAW DATA'!$D1582),"NO",IF('RAW DATA'!$C1582&lt;'RAW DATA'!$D1582,"YES","NO"))</f>
        <v>NO</v>
      </c>
      <c r="T1582" s="96" t="str">
        <f>IF('RAW DATA'!$D1582='RAW DATA'!$E1582,"YES","NO")</f>
        <v>NO</v>
      </c>
      <c r="U1582" s="95" t="str">
        <f>IF(('RAW DATA'!$D1582-'RAW DATA'!$M1582)&lt;=5,"YES","NO")</f>
        <v>YES</v>
      </c>
    </row>
    <row r="1583" spans="1:21" x14ac:dyDescent="0.25">
      <c r="A1583" s="77">
        <v>71</v>
      </c>
      <c r="B1583" s="74">
        <v>5283179518</v>
      </c>
      <c r="C1583" s="76">
        <v>45894</v>
      </c>
      <c r="D1583" s="76">
        <v>45891</v>
      </c>
      <c r="E1583" s="76">
        <v>45894</v>
      </c>
      <c r="F1583" s="74">
        <v>257026525</v>
      </c>
      <c r="G1583" s="82">
        <v>14256</v>
      </c>
      <c r="H1583" s="102" t="s">
        <v>14</v>
      </c>
      <c r="I1583" s="83">
        <v>7730456951</v>
      </c>
      <c r="J1583" s="84">
        <v>45933</v>
      </c>
      <c r="K1583" s="74" t="s">
        <v>15</v>
      </c>
      <c r="L1583" s="74" t="s">
        <v>243</v>
      </c>
      <c r="M1583" s="76">
        <v>45890.25</v>
      </c>
      <c r="N1583" s="76">
        <v>45924.75</v>
      </c>
      <c r="O1583" s="73">
        <f t="shared" si="133"/>
        <v>8</v>
      </c>
      <c r="P1583" s="73">
        <f>MONTH('RAW DATA'!$J1583)</f>
        <v>10</v>
      </c>
      <c r="Q1583" s="73" t="str">
        <f t="shared" si="134"/>
        <v>ICB</v>
      </c>
      <c r="R1583" s="74" t="str">
        <f t="shared" si="135"/>
        <v>CHINA</v>
      </c>
      <c r="S1583" s="74" t="str">
        <f>IF(OR('RAW DATA'!$D1583="",'RAW DATA'!$C1583='RAW DATA'!$D1583),"NO",IF('RAW DATA'!$C1583&lt;'RAW DATA'!$D1583,"YES","NO"))</f>
        <v>NO</v>
      </c>
      <c r="T1583" s="75" t="str">
        <f>IF('RAW DATA'!$D1583='RAW DATA'!$E1583,"YES","NO")</f>
        <v>NO</v>
      </c>
      <c r="U1583" s="73" t="str">
        <f>IF(('RAW DATA'!$D1583-'RAW DATA'!$M1583)&lt;=5,"YES","NO")</f>
        <v>YES</v>
      </c>
    </row>
    <row r="1584" spans="1:21" x14ac:dyDescent="0.25">
      <c r="A1584" s="89">
        <v>71</v>
      </c>
      <c r="B1584" s="90">
        <v>5283179534</v>
      </c>
      <c r="C1584" s="91">
        <v>45894</v>
      </c>
      <c r="D1584" s="91">
        <v>45891</v>
      </c>
      <c r="E1584" s="91">
        <v>45894</v>
      </c>
      <c r="F1584" s="90">
        <v>257026525</v>
      </c>
      <c r="G1584" s="92">
        <v>7246</v>
      </c>
      <c r="H1584" s="101" t="s">
        <v>14</v>
      </c>
      <c r="I1584" s="93">
        <v>7730456951</v>
      </c>
      <c r="J1584" s="94">
        <v>45933</v>
      </c>
      <c r="K1584" s="90" t="s">
        <v>15</v>
      </c>
      <c r="L1584" s="90" t="s">
        <v>243</v>
      </c>
      <c r="M1584" s="91">
        <v>45890.25</v>
      </c>
      <c r="N1584" s="91">
        <v>45924.75</v>
      </c>
      <c r="O1584" s="95">
        <f t="shared" si="133"/>
        <v>8</v>
      </c>
      <c r="P1584" s="95">
        <f>MONTH('RAW DATA'!$J1584)</f>
        <v>10</v>
      </c>
      <c r="Q1584" s="95" t="str">
        <f t="shared" si="134"/>
        <v>ICB</v>
      </c>
      <c r="R1584" s="90" t="str">
        <f t="shared" si="135"/>
        <v>CHINA</v>
      </c>
      <c r="S1584" s="90" t="str">
        <f>IF(OR('RAW DATA'!$D1584="",'RAW DATA'!$C1584='RAW DATA'!$D1584),"NO",IF('RAW DATA'!$C1584&lt;'RAW DATA'!$D1584,"YES","NO"))</f>
        <v>NO</v>
      </c>
      <c r="T1584" s="96" t="str">
        <f>IF('RAW DATA'!$D1584='RAW DATA'!$E1584,"YES","NO")</f>
        <v>NO</v>
      </c>
      <c r="U1584" s="95" t="str">
        <f>IF(('RAW DATA'!$D1584-'RAW DATA'!$M1584)&lt;=5,"YES","NO")</f>
        <v>YES</v>
      </c>
    </row>
    <row r="1585" spans="1:21" x14ac:dyDescent="0.25">
      <c r="A1585" s="77">
        <v>515</v>
      </c>
      <c r="B1585" s="74">
        <v>5547899697</v>
      </c>
      <c r="C1585" s="76">
        <v>45903</v>
      </c>
      <c r="D1585" s="76">
        <v>45895</v>
      </c>
      <c r="E1585" s="76">
        <v>45903</v>
      </c>
      <c r="F1585" s="74">
        <v>256438253</v>
      </c>
      <c r="G1585" s="82">
        <v>13954</v>
      </c>
      <c r="H1585" s="102" t="s">
        <v>14</v>
      </c>
      <c r="I1585" s="83">
        <v>7730456951</v>
      </c>
      <c r="J1585" s="84">
        <v>45933</v>
      </c>
      <c r="K1585" s="74" t="s">
        <v>15</v>
      </c>
      <c r="L1585" s="74" t="s">
        <v>243</v>
      </c>
      <c r="M1585" s="76">
        <v>45892.4375</v>
      </c>
      <c r="N1585" s="76">
        <v>45924.75</v>
      </c>
      <c r="O1585" s="73">
        <f t="shared" si="133"/>
        <v>8</v>
      </c>
      <c r="P1585" s="73">
        <f>MONTH('RAW DATA'!$J1585)</f>
        <v>10</v>
      </c>
      <c r="Q1585" s="73" t="str">
        <f t="shared" si="134"/>
        <v>ICB</v>
      </c>
      <c r="R1585" s="74" t="str">
        <f t="shared" si="135"/>
        <v>CHINA</v>
      </c>
      <c r="S1585" s="74" t="str">
        <f>IF(OR('RAW DATA'!$D1585="",'RAW DATA'!$C1585='RAW DATA'!$D1585),"NO",IF('RAW DATA'!$C1585&lt;'RAW DATA'!$D1585,"YES","NO"))</f>
        <v>NO</v>
      </c>
      <c r="T1585" s="75" t="str">
        <f>IF('RAW DATA'!$D1585='RAW DATA'!$E1585,"YES","NO")</f>
        <v>NO</v>
      </c>
      <c r="U1585" s="73" t="str">
        <f>IF(('RAW DATA'!$D1585-'RAW DATA'!$M1585)&lt;=5,"YES","NO")</f>
        <v>YES</v>
      </c>
    </row>
    <row r="1586" spans="1:21" x14ac:dyDescent="0.25">
      <c r="A1586" s="89">
        <v>515</v>
      </c>
      <c r="B1586" s="90">
        <v>5547899698</v>
      </c>
      <c r="C1586" s="91">
        <v>45903</v>
      </c>
      <c r="D1586" s="91">
        <v>45895</v>
      </c>
      <c r="E1586" s="91">
        <v>45903</v>
      </c>
      <c r="F1586" s="90">
        <v>256438253</v>
      </c>
      <c r="G1586" s="92">
        <v>2691</v>
      </c>
      <c r="H1586" s="101" t="s">
        <v>14</v>
      </c>
      <c r="I1586" s="93">
        <v>7730456951</v>
      </c>
      <c r="J1586" s="94">
        <v>45933</v>
      </c>
      <c r="K1586" s="90" t="s">
        <v>15</v>
      </c>
      <c r="L1586" s="90" t="s">
        <v>243</v>
      </c>
      <c r="M1586" s="91">
        <v>45892.4375</v>
      </c>
      <c r="N1586" s="91">
        <v>45924.75</v>
      </c>
      <c r="O1586" s="95">
        <f t="shared" si="133"/>
        <v>8</v>
      </c>
      <c r="P1586" s="95">
        <f>MONTH('RAW DATA'!$J1586)</f>
        <v>10</v>
      </c>
      <c r="Q1586" s="95" t="str">
        <f t="shared" si="134"/>
        <v>ICB</v>
      </c>
      <c r="R1586" s="90" t="str">
        <f t="shared" si="135"/>
        <v>CHINA</v>
      </c>
      <c r="S1586" s="90" t="str">
        <f>IF(OR('RAW DATA'!$D1586="",'RAW DATA'!$C1586='RAW DATA'!$D1586),"NO",IF('RAW DATA'!$C1586&lt;'RAW DATA'!$D1586,"YES","NO"))</f>
        <v>NO</v>
      </c>
      <c r="T1586" s="96" t="str">
        <f>IF('RAW DATA'!$D1586='RAW DATA'!$E1586,"YES","NO")</f>
        <v>NO</v>
      </c>
      <c r="U1586" s="95" t="str">
        <f>IF(('RAW DATA'!$D1586-'RAW DATA'!$M1586)&lt;=5,"YES","NO")</f>
        <v>YES</v>
      </c>
    </row>
    <row r="1587" spans="1:21" x14ac:dyDescent="0.25">
      <c r="A1587" s="77">
        <v>515</v>
      </c>
      <c r="B1587" s="74">
        <v>5547899699</v>
      </c>
      <c r="C1587" s="76">
        <v>45903</v>
      </c>
      <c r="D1587" s="76">
        <v>45895</v>
      </c>
      <c r="E1587" s="76">
        <v>45903</v>
      </c>
      <c r="F1587" s="74">
        <v>256438253</v>
      </c>
      <c r="G1587" s="82">
        <v>798</v>
      </c>
      <c r="H1587" s="102" t="s">
        <v>14</v>
      </c>
      <c r="I1587" s="83">
        <v>7730456951</v>
      </c>
      <c r="J1587" s="84">
        <v>45933</v>
      </c>
      <c r="K1587" s="74" t="s">
        <v>15</v>
      </c>
      <c r="L1587" s="74" t="s">
        <v>243</v>
      </c>
      <c r="M1587" s="76">
        <v>45892.4375</v>
      </c>
      <c r="N1587" s="76">
        <v>45924.75</v>
      </c>
      <c r="O1587" s="73">
        <f t="shared" si="133"/>
        <v>8</v>
      </c>
      <c r="P1587" s="73">
        <f>MONTH('RAW DATA'!$J1587)</f>
        <v>10</v>
      </c>
      <c r="Q1587" s="73" t="str">
        <f t="shared" si="134"/>
        <v>ICB</v>
      </c>
      <c r="R1587" s="74" t="str">
        <f t="shared" si="135"/>
        <v>CHINA</v>
      </c>
      <c r="S1587" s="74" t="str">
        <f>IF(OR('RAW DATA'!$D1587="",'RAW DATA'!$C1587='RAW DATA'!$D1587),"NO",IF('RAW DATA'!$C1587&lt;'RAW DATA'!$D1587,"YES","NO"))</f>
        <v>NO</v>
      </c>
      <c r="T1587" s="75" t="str">
        <f>IF('RAW DATA'!$D1587='RAW DATA'!$E1587,"YES","NO")</f>
        <v>NO</v>
      </c>
      <c r="U1587" s="73" t="str">
        <f>IF(('RAW DATA'!$D1587-'RAW DATA'!$M1587)&lt;=5,"YES","NO")</f>
        <v>YES</v>
      </c>
    </row>
    <row r="1588" spans="1:21" x14ac:dyDescent="0.25">
      <c r="A1588" s="89">
        <v>515</v>
      </c>
      <c r="B1588" s="90">
        <v>5547899700</v>
      </c>
      <c r="C1588" s="91">
        <v>45903</v>
      </c>
      <c r="D1588" s="91">
        <v>45895</v>
      </c>
      <c r="E1588" s="91">
        <v>45903</v>
      </c>
      <c r="F1588" s="90">
        <v>256438253</v>
      </c>
      <c r="G1588" s="92">
        <v>2543</v>
      </c>
      <c r="H1588" s="101" t="s">
        <v>14</v>
      </c>
      <c r="I1588" s="93">
        <v>7730456951</v>
      </c>
      <c r="J1588" s="94">
        <v>45933</v>
      </c>
      <c r="K1588" s="90" t="s">
        <v>15</v>
      </c>
      <c r="L1588" s="90" t="s">
        <v>243</v>
      </c>
      <c r="M1588" s="91">
        <v>45892.4375</v>
      </c>
      <c r="N1588" s="91">
        <v>45924.75</v>
      </c>
      <c r="O1588" s="95">
        <f t="shared" si="133"/>
        <v>8</v>
      </c>
      <c r="P1588" s="95">
        <f>MONTH('RAW DATA'!$J1588)</f>
        <v>10</v>
      </c>
      <c r="Q1588" s="95" t="str">
        <f t="shared" si="134"/>
        <v>ICB</v>
      </c>
      <c r="R1588" s="90" t="str">
        <f t="shared" si="135"/>
        <v>CHINA</v>
      </c>
      <c r="S1588" s="90" t="str">
        <f>IF(OR('RAW DATA'!$D1588="",'RAW DATA'!$C1588='RAW DATA'!$D1588),"NO",IF('RAW DATA'!$C1588&lt;'RAW DATA'!$D1588,"YES","NO"))</f>
        <v>NO</v>
      </c>
      <c r="T1588" s="96" t="str">
        <f>IF('RAW DATA'!$D1588='RAW DATA'!$E1588,"YES","NO")</f>
        <v>NO</v>
      </c>
      <c r="U1588" s="95" t="str">
        <f>IF(('RAW DATA'!$D1588-'RAW DATA'!$M1588)&lt;=5,"YES","NO")</f>
        <v>YES</v>
      </c>
    </row>
    <row r="1589" spans="1:21" x14ac:dyDescent="0.25">
      <c r="A1589" s="77">
        <v>515</v>
      </c>
      <c r="B1589" s="74">
        <v>5547899701</v>
      </c>
      <c r="C1589" s="76">
        <v>45903</v>
      </c>
      <c r="D1589" s="76">
        <v>45895</v>
      </c>
      <c r="E1589" s="76">
        <v>45903</v>
      </c>
      <c r="F1589" s="74">
        <v>256438253</v>
      </c>
      <c r="G1589" s="82">
        <v>1226</v>
      </c>
      <c r="H1589" s="102" t="s">
        <v>14</v>
      </c>
      <c r="I1589" s="83">
        <v>7730456951</v>
      </c>
      <c r="J1589" s="84">
        <v>45933</v>
      </c>
      <c r="K1589" s="74" t="s">
        <v>15</v>
      </c>
      <c r="L1589" s="74" t="s">
        <v>243</v>
      </c>
      <c r="M1589" s="76">
        <v>45892.4375</v>
      </c>
      <c r="N1589" s="76">
        <v>45924.75</v>
      </c>
      <c r="O1589" s="73">
        <f t="shared" si="133"/>
        <v>8</v>
      </c>
      <c r="P1589" s="73">
        <f>MONTH('RAW DATA'!$J1589)</f>
        <v>10</v>
      </c>
      <c r="Q1589" s="73" t="str">
        <f t="shared" si="134"/>
        <v>ICB</v>
      </c>
      <c r="R1589" s="74" t="str">
        <f t="shared" si="135"/>
        <v>CHINA</v>
      </c>
      <c r="S1589" s="74" t="str">
        <f>IF(OR('RAW DATA'!$D1589="",'RAW DATA'!$C1589='RAW DATA'!$D1589),"NO",IF('RAW DATA'!$C1589&lt;'RAW DATA'!$D1589,"YES","NO"))</f>
        <v>NO</v>
      </c>
      <c r="T1589" s="75" t="str">
        <f>IF('RAW DATA'!$D1589='RAW DATA'!$E1589,"YES","NO")</f>
        <v>NO</v>
      </c>
      <c r="U1589" s="73" t="str">
        <f>IF(('RAW DATA'!$D1589-'RAW DATA'!$M1589)&lt;=5,"YES","NO")</f>
        <v>YES</v>
      </c>
    </row>
    <row r="1590" spans="1:21" x14ac:dyDescent="0.25">
      <c r="A1590" s="89">
        <v>515</v>
      </c>
      <c r="B1590" s="90">
        <v>5547899703</v>
      </c>
      <c r="C1590" s="91">
        <v>45903</v>
      </c>
      <c r="D1590" s="91">
        <v>45895</v>
      </c>
      <c r="E1590" s="91">
        <v>45903</v>
      </c>
      <c r="F1590" s="90">
        <v>256438253</v>
      </c>
      <c r="G1590" s="92">
        <v>798</v>
      </c>
      <c r="H1590" s="101" t="s">
        <v>14</v>
      </c>
      <c r="I1590" s="93">
        <v>7730456951</v>
      </c>
      <c r="J1590" s="94">
        <v>45933</v>
      </c>
      <c r="K1590" s="90" t="s">
        <v>15</v>
      </c>
      <c r="L1590" s="90" t="s">
        <v>243</v>
      </c>
      <c r="M1590" s="91">
        <v>45892.4375</v>
      </c>
      <c r="N1590" s="91">
        <v>45924.75</v>
      </c>
      <c r="O1590" s="95">
        <f t="shared" si="133"/>
        <v>8</v>
      </c>
      <c r="P1590" s="95">
        <f>MONTH('RAW DATA'!$J1590)</f>
        <v>10</v>
      </c>
      <c r="Q1590" s="95" t="str">
        <f t="shared" si="134"/>
        <v>ICB</v>
      </c>
      <c r="R1590" s="90" t="str">
        <f t="shared" si="135"/>
        <v>CHINA</v>
      </c>
      <c r="S1590" s="90" t="str">
        <f>IF(OR('RAW DATA'!$D1590="",'RAW DATA'!$C1590='RAW DATA'!$D1590),"NO",IF('RAW DATA'!$C1590&lt;'RAW DATA'!$D1590,"YES","NO"))</f>
        <v>NO</v>
      </c>
      <c r="T1590" s="96" t="str">
        <f>IF('RAW DATA'!$D1590='RAW DATA'!$E1590,"YES","NO")</f>
        <v>NO</v>
      </c>
      <c r="U1590" s="95" t="str">
        <f>IF(('RAW DATA'!$D1590-'RAW DATA'!$M1590)&lt;=5,"YES","NO")</f>
        <v>YES</v>
      </c>
    </row>
    <row r="1591" spans="1:21" x14ac:dyDescent="0.25">
      <c r="A1591" s="77">
        <v>515</v>
      </c>
      <c r="B1591" s="74">
        <v>5547899706</v>
      </c>
      <c r="C1591" s="76">
        <v>45903</v>
      </c>
      <c r="D1591" s="76">
        <v>45895</v>
      </c>
      <c r="E1591" s="76">
        <v>45903</v>
      </c>
      <c r="F1591" s="74">
        <v>256438253</v>
      </c>
      <c r="G1591" s="82">
        <v>1881</v>
      </c>
      <c r="H1591" s="102" t="s">
        <v>14</v>
      </c>
      <c r="I1591" s="83">
        <v>7730456951</v>
      </c>
      <c r="J1591" s="84">
        <v>45933</v>
      </c>
      <c r="K1591" s="74" t="s">
        <v>15</v>
      </c>
      <c r="L1591" s="74" t="s">
        <v>243</v>
      </c>
      <c r="M1591" s="76">
        <v>45892.4375</v>
      </c>
      <c r="N1591" s="76">
        <v>45924.75</v>
      </c>
      <c r="O1591" s="73">
        <f t="shared" si="133"/>
        <v>8</v>
      </c>
      <c r="P1591" s="73">
        <f>MONTH('RAW DATA'!$J1591)</f>
        <v>10</v>
      </c>
      <c r="Q1591" s="73" t="str">
        <f t="shared" si="134"/>
        <v>ICB</v>
      </c>
      <c r="R1591" s="74" t="str">
        <f t="shared" si="135"/>
        <v>CHINA</v>
      </c>
      <c r="S1591" s="74" t="str">
        <f>IF(OR('RAW DATA'!$D1591="",'RAW DATA'!$C1591='RAW DATA'!$D1591),"NO",IF('RAW DATA'!$C1591&lt;'RAW DATA'!$D1591,"YES","NO"))</f>
        <v>NO</v>
      </c>
      <c r="T1591" s="75" t="str">
        <f>IF('RAW DATA'!$D1591='RAW DATA'!$E1591,"YES","NO")</f>
        <v>NO</v>
      </c>
      <c r="U1591" s="73" t="str">
        <f>IF(('RAW DATA'!$D1591-'RAW DATA'!$M1591)&lt;=5,"YES","NO")</f>
        <v>YES</v>
      </c>
    </row>
    <row r="1592" spans="1:21" x14ac:dyDescent="0.25">
      <c r="A1592" s="89">
        <v>515</v>
      </c>
      <c r="B1592" s="90">
        <v>5547899707</v>
      </c>
      <c r="C1592" s="91">
        <v>45903</v>
      </c>
      <c r="D1592" s="91">
        <v>45895</v>
      </c>
      <c r="E1592" s="91">
        <v>45903</v>
      </c>
      <c r="F1592" s="90">
        <v>256438253</v>
      </c>
      <c r="G1592" s="92">
        <v>28101</v>
      </c>
      <c r="H1592" s="101" t="s">
        <v>14</v>
      </c>
      <c r="I1592" s="93">
        <v>7730456951</v>
      </c>
      <c r="J1592" s="94">
        <v>45933</v>
      </c>
      <c r="K1592" s="90" t="s">
        <v>15</v>
      </c>
      <c r="L1592" s="90" t="s">
        <v>243</v>
      </c>
      <c r="M1592" s="91">
        <v>45892.4375</v>
      </c>
      <c r="N1592" s="91">
        <v>45924.75</v>
      </c>
      <c r="O1592" s="95">
        <f t="shared" si="133"/>
        <v>8</v>
      </c>
      <c r="P1592" s="95">
        <f>MONTH('RAW DATA'!$J1592)</f>
        <v>10</v>
      </c>
      <c r="Q1592" s="95" t="str">
        <f t="shared" si="134"/>
        <v>ICB</v>
      </c>
      <c r="R1592" s="90" t="str">
        <f t="shared" si="135"/>
        <v>CHINA</v>
      </c>
      <c r="S1592" s="90" t="str">
        <f>IF(OR('RAW DATA'!$D1592="",'RAW DATA'!$C1592='RAW DATA'!$D1592),"NO",IF('RAW DATA'!$C1592&lt;'RAW DATA'!$D1592,"YES","NO"))</f>
        <v>NO</v>
      </c>
      <c r="T1592" s="96" t="str">
        <f>IF('RAW DATA'!$D1592='RAW DATA'!$E1592,"YES","NO")</f>
        <v>NO</v>
      </c>
      <c r="U1592" s="95" t="str">
        <f>IF(('RAW DATA'!$D1592-'RAW DATA'!$M1592)&lt;=5,"YES","NO")</f>
        <v>YES</v>
      </c>
    </row>
    <row r="1593" spans="1:21" x14ac:dyDescent="0.25">
      <c r="A1593" s="77">
        <v>515</v>
      </c>
      <c r="B1593" s="74">
        <v>5547899838</v>
      </c>
      <c r="C1593" s="76">
        <v>45918</v>
      </c>
      <c r="D1593" s="76">
        <v>45895</v>
      </c>
      <c r="E1593" s="76">
        <v>45918</v>
      </c>
      <c r="F1593" s="74">
        <v>256438253</v>
      </c>
      <c r="G1593" s="82">
        <v>53</v>
      </c>
      <c r="H1593" s="102" t="s">
        <v>14</v>
      </c>
      <c r="I1593" s="83">
        <v>7730456951</v>
      </c>
      <c r="J1593" s="84">
        <v>45933</v>
      </c>
      <c r="K1593" s="74" t="s">
        <v>15</v>
      </c>
      <c r="L1593" s="74" t="s">
        <v>243</v>
      </c>
      <c r="M1593" s="76">
        <v>45892.4375</v>
      </c>
      <c r="N1593" s="76">
        <v>45924.75</v>
      </c>
      <c r="O1593" s="73">
        <f t="shared" si="133"/>
        <v>8</v>
      </c>
      <c r="P1593" s="73">
        <f>MONTH('RAW DATA'!$J1593)</f>
        <v>10</v>
      </c>
      <c r="Q1593" s="73" t="str">
        <f t="shared" si="134"/>
        <v>ICB</v>
      </c>
      <c r="R1593" s="74" t="str">
        <f t="shared" si="135"/>
        <v>CHINA</v>
      </c>
      <c r="S1593" s="74" t="str">
        <f>IF(OR('RAW DATA'!$D1593="",'RAW DATA'!$C1593='RAW DATA'!$D1593),"NO",IF('RAW DATA'!$C1593&lt;'RAW DATA'!$D1593,"YES","NO"))</f>
        <v>NO</v>
      </c>
      <c r="T1593" s="75" t="str">
        <f>IF('RAW DATA'!$D1593='RAW DATA'!$E1593,"YES","NO")</f>
        <v>NO</v>
      </c>
      <c r="U1593" s="73" t="str">
        <f>IF(('RAW DATA'!$D1593-'RAW DATA'!$M1593)&lt;=5,"YES","NO")</f>
        <v>YES</v>
      </c>
    </row>
    <row r="1594" spans="1:21" x14ac:dyDescent="0.25">
      <c r="A1594" s="89">
        <v>515</v>
      </c>
      <c r="B1594" s="90">
        <v>5547899839</v>
      </c>
      <c r="C1594" s="91">
        <v>45918</v>
      </c>
      <c r="D1594" s="91">
        <v>45895</v>
      </c>
      <c r="E1594" s="91">
        <v>45918</v>
      </c>
      <c r="F1594" s="90">
        <v>256438253</v>
      </c>
      <c r="G1594" s="92">
        <v>757</v>
      </c>
      <c r="H1594" s="101" t="s">
        <v>14</v>
      </c>
      <c r="I1594" s="93">
        <v>7730456951</v>
      </c>
      <c r="J1594" s="94">
        <v>45933</v>
      </c>
      <c r="K1594" s="90" t="s">
        <v>15</v>
      </c>
      <c r="L1594" s="90" t="s">
        <v>243</v>
      </c>
      <c r="M1594" s="91">
        <v>45892.4375</v>
      </c>
      <c r="N1594" s="91">
        <v>45924.75</v>
      </c>
      <c r="O1594" s="95">
        <f t="shared" si="133"/>
        <v>8</v>
      </c>
      <c r="P1594" s="95">
        <f>MONTH('RAW DATA'!$J1594)</f>
        <v>10</v>
      </c>
      <c r="Q1594" s="95" t="str">
        <f t="shared" si="134"/>
        <v>ICB</v>
      </c>
      <c r="R1594" s="90" t="str">
        <f t="shared" si="135"/>
        <v>CHINA</v>
      </c>
      <c r="S1594" s="90" t="str">
        <f>IF(OR('RAW DATA'!$D1594="",'RAW DATA'!$C1594='RAW DATA'!$D1594),"NO",IF('RAW DATA'!$C1594&lt;'RAW DATA'!$D1594,"YES","NO"))</f>
        <v>NO</v>
      </c>
      <c r="T1594" s="96" t="str">
        <f>IF('RAW DATA'!$D1594='RAW DATA'!$E1594,"YES","NO")</f>
        <v>NO</v>
      </c>
      <c r="U1594" s="95" t="str">
        <f>IF(('RAW DATA'!$D1594-'RAW DATA'!$M1594)&lt;=5,"YES","NO")</f>
        <v>YES</v>
      </c>
    </row>
    <row r="1595" spans="1:21" x14ac:dyDescent="0.25">
      <c r="A1595" s="77">
        <v>515</v>
      </c>
      <c r="B1595" s="74">
        <v>5547899840</v>
      </c>
      <c r="C1595" s="76">
        <v>45918</v>
      </c>
      <c r="D1595" s="76">
        <v>45895</v>
      </c>
      <c r="E1595" s="76">
        <v>45918</v>
      </c>
      <c r="F1595" s="74">
        <v>256438253</v>
      </c>
      <c r="G1595" s="82">
        <v>396</v>
      </c>
      <c r="H1595" s="102" t="s">
        <v>14</v>
      </c>
      <c r="I1595" s="83">
        <v>7730456951</v>
      </c>
      <c r="J1595" s="84">
        <v>45933</v>
      </c>
      <c r="K1595" s="74" t="s">
        <v>15</v>
      </c>
      <c r="L1595" s="74" t="s">
        <v>243</v>
      </c>
      <c r="M1595" s="76">
        <v>45892.4375</v>
      </c>
      <c r="N1595" s="76">
        <v>45924.75</v>
      </c>
      <c r="O1595" s="73">
        <f t="shared" ref="O1595:O1618" si="136">IF(D1595="", "", IF(YEAR(D1595)=2024, "", MONTH(D1595)))</f>
        <v>8</v>
      </c>
      <c r="P1595" s="73">
        <f>MONTH('RAW DATA'!$J1595)</f>
        <v>10</v>
      </c>
      <c r="Q1595" s="73" t="str">
        <f t="shared" ref="Q1595:Q1618" si="137">IF(OR(A1595=71,A1595=1595,A1595=1588,A1595=1594,A1595=3547,A1595=1571,A1595=1538,A1595=1570,A1595=1569,A1595=1590,A1595=1591,A1595=1589,A1595=515,A1595=1572,A1595=3546,A1595=1592,A1595=3548,A1595=122,A1595=10171,A1595=40,A1595=35,A1595=95,A1595=381,A1595=136,A1595=375),"ICB","Vendor")</f>
        <v>ICB</v>
      </c>
      <c r="R1595" s="74" t="str">
        <f t="shared" ref="R1595:R1618" si="138">IF(OR(A1595=71,A1595=515,A1595=1592,A1595=1589,A1595=1591,A1595=1571,A1595=1572),"CHINA",IF(A1595=35,"POLAND",
IF(A1595=10171,"VIETNAM",
IF(A1595=381,"TURKEY",
IF(A1595=375,"CAMBODIA",
IF(A1595=40,"AUSTRALIA",""))))))</f>
        <v>CHINA</v>
      </c>
      <c r="S1595" s="74" t="str">
        <f>IF(OR('RAW DATA'!$D1595="",'RAW DATA'!$C1595='RAW DATA'!$D1595),"NO",IF('RAW DATA'!$C1595&lt;'RAW DATA'!$D1595,"YES","NO"))</f>
        <v>NO</v>
      </c>
      <c r="T1595" s="75" t="str">
        <f>IF('RAW DATA'!$D1595='RAW DATA'!$E1595,"YES","NO")</f>
        <v>NO</v>
      </c>
      <c r="U1595" s="73" t="str">
        <f>IF(('RAW DATA'!$D1595-'RAW DATA'!$M1595)&lt;=5,"YES","NO")</f>
        <v>YES</v>
      </c>
    </row>
    <row r="1596" spans="1:21" x14ac:dyDescent="0.25">
      <c r="A1596" s="89">
        <v>1591</v>
      </c>
      <c r="B1596" s="90">
        <v>5612460651</v>
      </c>
      <c r="C1596" s="91">
        <v>45903</v>
      </c>
      <c r="D1596" s="91">
        <v>45896</v>
      </c>
      <c r="E1596" s="91">
        <v>45903</v>
      </c>
      <c r="F1596" s="90">
        <v>255979138</v>
      </c>
      <c r="G1596" s="92">
        <v>174</v>
      </c>
      <c r="H1596" s="101" t="s">
        <v>14</v>
      </c>
      <c r="I1596" s="93">
        <v>7730456951</v>
      </c>
      <c r="J1596" s="94">
        <v>45933</v>
      </c>
      <c r="K1596" s="90" t="s">
        <v>15</v>
      </c>
      <c r="L1596" s="90" t="s">
        <v>243</v>
      </c>
      <c r="M1596" s="91">
        <v>45893.625</v>
      </c>
      <c r="N1596" s="91">
        <v>45924.75</v>
      </c>
      <c r="O1596" s="95">
        <f t="shared" si="136"/>
        <v>8</v>
      </c>
      <c r="P1596" s="95">
        <f>MONTH('RAW DATA'!$J1596)</f>
        <v>10</v>
      </c>
      <c r="Q1596" s="95" t="str">
        <f t="shared" si="137"/>
        <v>ICB</v>
      </c>
      <c r="R1596" s="90" t="str">
        <f t="shared" si="138"/>
        <v>CHINA</v>
      </c>
      <c r="S1596" s="90" t="str">
        <f>IF(OR('RAW DATA'!$D1596="",'RAW DATA'!$C1596='RAW DATA'!$D1596),"NO",IF('RAW DATA'!$C1596&lt;'RAW DATA'!$D1596,"YES","NO"))</f>
        <v>NO</v>
      </c>
      <c r="T1596" s="96" t="str">
        <f>IF('RAW DATA'!$D1596='RAW DATA'!$E1596,"YES","NO")</f>
        <v>NO</v>
      </c>
      <c r="U1596" s="95" t="str">
        <f>IF(('RAW DATA'!$D1596-'RAW DATA'!$M1596)&lt;=5,"YES","NO")</f>
        <v>YES</v>
      </c>
    </row>
    <row r="1597" spans="1:21" x14ac:dyDescent="0.25">
      <c r="A1597" s="77">
        <v>1591</v>
      </c>
      <c r="B1597" s="74">
        <v>5612460724</v>
      </c>
      <c r="C1597" s="76">
        <v>45903</v>
      </c>
      <c r="D1597" s="76">
        <v>45896</v>
      </c>
      <c r="E1597" s="76">
        <v>45903</v>
      </c>
      <c r="F1597" s="74">
        <v>255979138</v>
      </c>
      <c r="G1597" s="82">
        <v>61</v>
      </c>
      <c r="H1597" s="102" t="s">
        <v>14</v>
      </c>
      <c r="I1597" s="83">
        <v>7730456951</v>
      </c>
      <c r="J1597" s="84">
        <v>45933</v>
      </c>
      <c r="K1597" s="74" t="s">
        <v>15</v>
      </c>
      <c r="L1597" s="74" t="s">
        <v>243</v>
      </c>
      <c r="M1597" s="76">
        <v>45893.625</v>
      </c>
      <c r="N1597" s="76">
        <v>45924.75</v>
      </c>
      <c r="O1597" s="73">
        <f t="shared" si="136"/>
        <v>8</v>
      </c>
      <c r="P1597" s="73">
        <f>MONTH('RAW DATA'!$J1597)</f>
        <v>10</v>
      </c>
      <c r="Q1597" s="73" t="str">
        <f t="shared" si="137"/>
        <v>ICB</v>
      </c>
      <c r="R1597" s="74" t="str">
        <f t="shared" si="138"/>
        <v>CHINA</v>
      </c>
      <c r="S1597" s="74" t="str">
        <f>IF(OR('RAW DATA'!$D1597="",'RAW DATA'!$C1597='RAW DATA'!$D1597),"NO",IF('RAW DATA'!$C1597&lt;'RAW DATA'!$D1597,"YES","NO"))</f>
        <v>NO</v>
      </c>
      <c r="T1597" s="75" t="str">
        <f>IF('RAW DATA'!$D1597='RAW DATA'!$E1597,"YES","NO")</f>
        <v>NO</v>
      </c>
      <c r="U1597" s="73" t="str">
        <f>IF(('RAW DATA'!$D1597-'RAW DATA'!$M1597)&lt;=5,"YES","NO")</f>
        <v>YES</v>
      </c>
    </row>
    <row r="1598" spans="1:21" x14ac:dyDescent="0.25">
      <c r="A1598" s="89">
        <v>1591</v>
      </c>
      <c r="B1598" s="90">
        <v>5612460726</v>
      </c>
      <c r="C1598" s="91">
        <v>45903</v>
      </c>
      <c r="D1598" s="91">
        <v>45896</v>
      </c>
      <c r="E1598" s="91">
        <v>45903</v>
      </c>
      <c r="F1598" s="90">
        <v>255979138</v>
      </c>
      <c r="G1598" s="92">
        <v>2847</v>
      </c>
      <c r="H1598" s="101" t="s">
        <v>14</v>
      </c>
      <c r="I1598" s="93">
        <v>7730456951</v>
      </c>
      <c r="J1598" s="94">
        <v>45933</v>
      </c>
      <c r="K1598" s="90" t="s">
        <v>15</v>
      </c>
      <c r="L1598" s="90" t="s">
        <v>243</v>
      </c>
      <c r="M1598" s="91">
        <v>45893.625</v>
      </c>
      <c r="N1598" s="91">
        <v>45924.75</v>
      </c>
      <c r="O1598" s="95">
        <f t="shared" si="136"/>
        <v>8</v>
      </c>
      <c r="P1598" s="95">
        <f>MONTH('RAW DATA'!$J1598)</f>
        <v>10</v>
      </c>
      <c r="Q1598" s="95" t="str">
        <f t="shared" si="137"/>
        <v>ICB</v>
      </c>
      <c r="R1598" s="90" t="str">
        <f t="shared" si="138"/>
        <v>CHINA</v>
      </c>
      <c r="S1598" s="90" t="str">
        <f>IF(OR('RAW DATA'!$D1598="",'RAW DATA'!$C1598='RAW DATA'!$D1598),"NO",IF('RAW DATA'!$C1598&lt;'RAW DATA'!$D1598,"YES","NO"))</f>
        <v>NO</v>
      </c>
      <c r="T1598" s="96" t="str">
        <f>IF('RAW DATA'!$D1598='RAW DATA'!$E1598,"YES","NO")</f>
        <v>NO</v>
      </c>
      <c r="U1598" s="95" t="str">
        <f>IF(('RAW DATA'!$D1598-'RAW DATA'!$M1598)&lt;=5,"YES","NO")</f>
        <v>YES</v>
      </c>
    </row>
    <row r="1599" spans="1:21" x14ac:dyDescent="0.25">
      <c r="A1599" s="77">
        <v>1591</v>
      </c>
      <c r="B1599" s="74">
        <v>5612460733</v>
      </c>
      <c r="C1599" s="76">
        <v>45903</v>
      </c>
      <c r="D1599" s="76">
        <v>45896</v>
      </c>
      <c r="E1599" s="76">
        <v>45903</v>
      </c>
      <c r="F1599" s="74">
        <v>255979138</v>
      </c>
      <c r="G1599" s="82">
        <v>788</v>
      </c>
      <c r="H1599" s="102" t="s">
        <v>14</v>
      </c>
      <c r="I1599" s="83">
        <v>7730456951</v>
      </c>
      <c r="J1599" s="84">
        <v>45933</v>
      </c>
      <c r="K1599" s="74" t="s">
        <v>15</v>
      </c>
      <c r="L1599" s="74" t="s">
        <v>243</v>
      </c>
      <c r="M1599" s="76">
        <v>45893.625</v>
      </c>
      <c r="N1599" s="76">
        <v>45924.75</v>
      </c>
      <c r="O1599" s="73">
        <f t="shared" si="136"/>
        <v>8</v>
      </c>
      <c r="P1599" s="73">
        <f>MONTH('RAW DATA'!$J1599)</f>
        <v>10</v>
      </c>
      <c r="Q1599" s="73" t="str">
        <f t="shared" si="137"/>
        <v>ICB</v>
      </c>
      <c r="R1599" s="74" t="str">
        <f t="shared" si="138"/>
        <v>CHINA</v>
      </c>
      <c r="S1599" s="74" t="str">
        <f>IF(OR('RAW DATA'!$D1599="",'RAW DATA'!$C1599='RAW DATA'!$D1599),"NO",IF('RAW DATA'!$C1599&lt;'RAW DATA'!$D1599,"YES","NO"))</f>
        <v>NO</v>
      </c>
      <c r="T1599" s="75" t="str">
        <f>IF('RAW DATA'!$D1599='RAW DATA'!$E1599,"YES","NO")</f>
        <v>NO</v>
      </c>
      <c r="U1599" s="73" t="str">
        <f>IF(('RAW DATA'!$D1599-'RAW DATA'!$M1599)&lt;=5,"YES","NO")</f>
        <v>YES</v>
      </c>
    </row>
    <row r="1600" spans="1:21" x14ac:dyDescent="0.25">
      <c r="A1600" s="89">
        <v>1591</v>
      </c>
      <c r="B1600" s="90">
        <v>5612460750</v>
      </c>
      <c r="C1600" s="91">
        <v>45903</v>
      </c>
      <c r="D1600" s="91">
        <v>45896</v>
      </c>
      <c r="E1600" s="91">
        <v>45903</v>
      </c>
      <c r="F1600" s="90">
        <v>255979138</v>
      </c>
      <c r="G1600" s="92">
        <v>361</v>
      </c>
      <c r="H1600" s="101" t="s">
        <v>14</v>
      </c>
      <c r="I1600" s="93">
        <v>7730456951</v>
      </c>
      <c r="J1600" s="94">
        <v>45933</v>
      </c>
      <c r="K1600" s="90" t="s">
        <v>15</v>
      </c>
      <c r="L1600" s="90" t="s">
        <v>243</v>
      </c>
      <c r="M1600" s="91">
        <v>45893.625</v>
      </c>
      <c r="N1600" s="91">
        <v>45924.75</v>
      </c>
      <c r="O1600" s="95">
        <f t="shared" si="136"/>
        <v>8</v>
      </c>
      <c r="P1600" s="95">
        <f>MONTH('RAW DATA'!$J1600)</f>
        <v>10</v>
      </c>
      <c r="Q1600" s="95" t="str">
        <f t="shared" si="137"/>
        <v>ICB</v>
      </c>
      <c r="R1600" s="90" t="str">
        <f t="shared" si="138"/>
        <v>CHINA</v>
      </c>
      <c r="S1600" s="90" t="str">
        <f>IF(OR('RAW DATA'!$D1600="",'RAW DATA'!$C1600='RAW DATA'!$D1600),"NO",IF('RAW DATA'!$C1600&lt;'RAW DATA'!$D1600,"YES","NO"))</f>
        <v>NO</v>
      </c>
      <c r="T1600" s="96" t="str">
        <f>IF('RAW DATA'!$D1600='RAW DATA'!$E1600,"YES","NO")</f>
        <v>NO</v>
      </c>
      <c r="U1600" s="95" t="str">
        <f>IF(('RAW DATA'!$D1600-'RAW DATA'!$M1600)&lt;=5,"YES","NO")</f>
        <v>YES</v>
      </c>
    </row>
    <row r="1601" spans="1:21" x14ac:dyDescent="0.25">
      <c r="A1601" s="77">
        <v>1591</v>
      </c>
      <c r="B1601" s="74">
        <v>5612460752</v>
      </c>
      <c r="C1601" s="76">
        <v>45903</v>
      </c>
      <c r="D1601" s="76">
        <v>45896</v>
      </c>
      <c r="E1601" s="76">
        <v>45903</v>
      </c>
      <c r="F1601" s="74">
        <v>255979138</v>
      </c>
      <c r="G1601" s="82">
        <v>146</v>
      </c>
      <c r="H1601" s="102" t="s">
        <v>14</v>
      </c>
      <c r="I1601" s="83">
        <v>7730456951</v>
      </c>
      <c r="J1601" s="84">
        <v>45933</v>
      </c>
      <c r="K1601" s="74" t="s">
        <v>15</v>
      </c>
      <c r="L1601" s="74" t="s">
        <v>243</v>
      </c>
      <c r="M1601" s="76">
        <v>45893.625</v>
      </c>
      <c r="N1601" s="76">
        <v>45924.75</v>
      </c>
      <c r="O1601" s="73">
        <f t="shared" si="136"/>
        <v>8</v>
      </c>
      <c r="P1601" s="73">
        <f>MONTH('RAW DATA'!$J1601)</f>
        <v>10</v>
      </c>
      <c r="Q1601" s="73" t="str">
        <f t="shared" si="137"/>
        <v>ICB</v>
      </c>
      <c r="R1601" s="74" t="str">
        <f t="shared" si="138"/>
        <v>CHINA</v>
      </c>
      <c r="S1601" s="74" t="str">
        <f>IF(OR('RAW DATA'!$D1601="",'RAW DATA'!$C1601='RAW DATA'!$D1601),"NO",IF('RAW DATA'!$C1601&lt;'RAW DATA'!$D1601,"YES","NO"))</f>
        <v>NO</v>
      </c>
      <c r="T1601" s="75" t="str">
        <f>IF('RAW DATA'!$D1601='RAW DATA'!$E1601,"YES","NO")</f>
        <v>NO</v>
      </c>
      <c r="U1601" s="73" t="str">
        <f>IF(('RAW DATA'!$D1601-'RAW DATA'!$M1601)&lt;=5,"YES","NO")</f>
        <v>YES</v>
      </c>
    </row>
    <row r="1602" spans="1:21" x14ac:dyDescent="0.25">
      <c r="A1602" s="89">
        <v>1591</v>
      </c>
      <c r="B1602" s="90">
        <v>5612460759</v>
      </c>
      <c r="C1602" s="91">
        <v>45903</v>
      </c>
      <c r="D1602" s="91">
        <v>45896</v>
      </c>
      <c r="E1602" s="91">
        <v>45903</v>
      </c>
      <c r="F1602" s="90">
        <v>255979138</v>
      </c>
      <c r="G1602" s="92">
        <v>4894</v>
      </c>
      <c r="H1602" s="101" t="s">
        <v>14</v>
      </c>
      <c r="I1602" s="93">
        <v>7730456951</v>
      </c>
      <c r="J1602" s="94">
        <v>45933</v>
      </c>
      <c r="K1602" s="90" t="s">
        <v>15</v>
      </c>
      <c r="L1602" s="90" t="s">
        <v>243</v>
      </c>
      <c r="M1602" s="91">
        <v>45893.625</v>
      </c>
      <c r="N1602" s="91">
        <v>45924.75</v>
      </c>
      <c r="O1602" s="95">
        <f t="shared" si="136"/>
        <v>8</v>
      </c>
      <c r="P1602" s="95">
        <f>MONTH('RAW DATA'!$J1602)</f>
        <v>10</v>
      </c>
      <c r="Q1602" s="95" t="str">
        <f t="shared" si="137"/>
        <v>ICB</v>
      </c>
      <c r="R1602" s="90" t="str">
        <f t="shared" si="138"/>
        <v>CHINA</v>
      </c>
      <c r="S1602" s="90" t="str">
        <f>IF(OR('RAW DATA'!$D1602="",'RAW DATA'!$C1602='RAW DATA'!$D1602),"NO",IF('RAW DATA'!$C1602&lt;'RAW DATA'!$D1602,"YES","NO"))</f>
        <v>NO</v>
      </c>
      <c r="T1602" s="96" t="str">
        <f>IF('RAW DATA'!$D1602='RAW DATA'!$E1602,"YES","NO")</f>
        <v>NO</v>
      </c>
      <c r="U1602" s="95" t="str">
        <f>IF(('RAW DATA'!$D1602-'RAW DATA'!$M1602)&lt;=5,"YES","NO")</f>
        <v>YES</v>
      </c>
    </row>
    <row r="1603" spans="1:21" x14ac:dyDescent="0.25">
      <c r="A1603" s="77">
        <v>1591</v>
      </c>
      <c r="B1603" s="74">
        <v>5612460762</v>
      </c>
      <c r="C1603" s="76">
        <v>45903</v>
      </c>
      <c r="D1603" s="76">
        <v>45896</v>
      </c>
      <c r="E1603" s="76">
        <v>45903</v>
      </c>
      <c r="F1603" s="74">
        <v>255979138</v>
      </c>
      <c r="G1603" s="82">
        <v>275</v>
      </c>
      <c r="H1603" s="102" t="s">
        <v>14</v>
      </c>
      <c r="I1603" s="83">
        <v>7730456951</v>
      </c>
      <c r="J1603" s="84">
        <v>45933</v>
      </c>
      <c r="K1603" s="74" t="s">
        <v>15</v>
      </c>
      <c r="L1603" s="74" t="s">
        <v>243</v>
      </c>
      <c r="M1603" s="76">
        <v>45893.625</v>
      </c>
      <c r="N1603" s="76">
        <v>45924.75</v>
      </c>
      <c r="O1603" s="73">
        <f t="shared" si="136"/>
        <v>8</v>
      </c>
      <c r="P1603" s="73">
        <f>MONTH('RAW DATA'!$J1603)</f>
        <v>10</v>
      </c>
      <c r="Q1603" s="73" t="str">
        <f t="shared" si="137"/>
        <v>ICB</v>
      </c>
      <c r="R1603" s="74" t="str">
        <f t="shared" si="138"/>
        <v>CHINA</v>
      </c>
      <c r="S1603" s="74" t="str">
        <f>IF(OR('RAW DATA'!$D1603="",'RAW DATA'!$C1603='RAW DATA'!$D1603),"NO",IF('RAW DATA'!$C1603&lt;'RAW DATA'!$D1603,"YES","NO"))</f>
        <v>NO</v>
      </c>
      <c r="T1603" s="75" t="str">
        <f>IF('RAW DATA'!$D1603='RAW DATA'!$E1603,"YES","NO")</f>
        <v>NO</v>
      </c>
      <c r="U1603" s="73" t="str">
        <f>IF(('RAW DATA'!$D1603-'RAW DATA'!$M1603)&lt;=5,"YES","NO")</f>
        <v>YES</v>
      </c>
    </row>
    <row r="1604" spans="1:21" x14ac:dyDescent="0.25">
      <c r="A1604" s="89">
        <v>1591</v>
      </c>
      <c r="B1604" s="90">
        <v>5612460764</v>
      </c>
      <c r="C1604" s="91">
        <v>45903</v>
      </c>
      <c r="D1604" s="91">
        <v>45896</v>
      </c>
      <c r="E1604" s="91">
        <v>45903</v>
      </c>
      <c r="F1604" s="90">
        <v>255979138</v>
      </c>
      <c r="G1604" s="92">
        <v>2294</v>
      </c>
      <c r="H1604" s="101" t="s">
        <v>14</v>
      </c>
      <c r="I1604" s="93">
        <v>7730456951</v>
      </c>
      <c r="J1604" s="94">
        <v>45933</v>
      </c>
      <c r="K1604" s="90" t="s">
        <v>15</v>
      </c>
      <c r="L1604" s="90" t="s">
        <v>243</v>
      </c>
      <c r="M1604" s="91">
        <v>45893.625</v>
      </c>
      <c r="N1604" s="91">
        <v>45924.75</v>
      </c>
      <c r="O1604" s="95">
        <f t="shared" si="136"/>
        <v>8</v>
      </c>
      <c r="P1604" s="95">
        <f>MONTH('RAW DATA'!$J1604)</f>
        <v>10</v>
      </c>
      <c r="Q1604" s="95" t="str">
        <f t="shared" si="137"/>
        <v>ICB</v>
      </c>
      <c r="R1604" s="90" t="str">
        <f t="shared" si="138"/>
        <v>CHINA</v>
      </c>
      <c r="S1604" s="90" t="str">
        <f>IF(OR('RAW DATA'!$D1604="",'RAW DATA'!$C1604='RAW DATA'!$D1604),"NO",IF('RAW DATA'!$C1604&lt;'RAW DATA'!$D1604,"YES","NO"))</f>
        <v>NO</v>
      </c>
      <c r="T1604" s="96" t="str">
        <f>IF('RAW DATA'!$D1604='RAW DATA'!$E1604,"YES","NO")</f>
        <v>NO</v>
      </c>
      <c r="U1604" s="95" t="str">
        <f>IF(('RAW DATA'!$D1604-'RAW DATA'!$M1604)&lt;=5,"YES","NO")</f>
        <v>YES</v>
      </c>
    </row>
    <row r="1605" spans="1:21" x14ac:dyDescent="0.25">
      <c r="A1605" s="77">
        <v>1591</v>
      </c>
      <c r="B1605" s="74">
        <v>5612460766</v>
      </c>
      <c r="C1605" s="76">
        <v>45903</v>
      </c>
      <c r="D1605" s="76">
        <v>45896</v>
      </c>
      <c r="E1605" s="76">
        <v>45903</v>
      </c>
      <c r="F1605" s="74">
        <v>255979138</v>
      </c>
      <c r="G1605" s="82">
        <v>259</v>
      </c>
      <c r="H1605" s="102" t="s">
        <v>14</v>
      </c>
      <c r="I1605" s="83">
        <v>7730456951</v>
      </c>
      <c r="J1605" s="84">
        <v>45933</v>
      </c>
      <c r="K1605" s="74" t="s">
        <v>15</v>
      </c>
      <c r="L1605" s="74" t="s">
        <v>243</v>
      </c>
      <c r="M1605" s="76">
        <v>45893.625</v>
      </c>
      <c r="N1605" s="76">
        <v>45924.75</v>
      </c>
      <c r="O1605" s="73">
        <f t="shared" si="136"/>
        <v>8</v>
      </c>
      <c r="P1605" s="73">
        <f>MONTH('RAW DATA'!$J1605)</f>
        <v>10</v>
      </c>
      <c r="Q1605" s="73" t="str">
        <f t="shared" si="137"/>
        <v>ICB</v>
      </c>
      <c r="R1605" s="74" t="str">
        <f t="shared" si="138"/>
        <v>CHINA</v>
      </c>
      <c r="S1605" s="74" t="str">
        <f>IF(OR('RAW DATA'!$D1605="",'RAW DATA'!$C1605='RAW DATA'!$D1605),"NO",IF('RAW DATA'!$C1605&lt;'RAW DATA'!$D1605,"YES","NO"))</f>
        <v>NO</v>
      </c>
      <c r="T1605" s="75" t="str">
        <f>IF('RAW DATA'!$D1605='RAW DATA'!$E1605,"YES","NO")</f>
        <v>NO</v>
      </c>
      <c r="U1605" s="73" t="str">
        <f>IF(('RAW DATA'!$D1605-'RAW DATA'!$M1605)&lt;=5,"YES","NO")</f>
        <v>YES</v>
      </c>
    </row>
    <row r="1606" spans="1:21" x14ac:dyDescent="0.25">
      <c r="A1606" s="89">
        <v>1591</v>
      </c>
      <c r="B1606" s="90">
        <v>5612460767</v>
      </c>
      <c r="C1606" s="91">
        <v>45903</v>
      </c>
      <c r="D1606" s="91">
        <v>45896</v>
      </c>
      <c r="E1606" s="91">
        <v>45903</v>
      </c>
      <c r="F1606" s="90">
        <v>255979138</v>
      </c>
      <c r="G1606" s="92">
        <v>14</v>
      </c>
      <c r="H1606" s="101" t="s">
        <v>14</v>
      </c>
      <c r="I1606" s="93">
        <v>7730456951</v>
      </c>
      <c r="J1606" s="94">
        <v>45933</v>
      </c>
      <c r="K1606" s="90" t="s">
        <v>15</v>
      </c>
      <c r="L1606" s="90" t="s">
        <v>243</v>
      </c>
      <c r="M1606" s="91">
        <v>45893.625</v>
      </c>
      <c r="N1606" s="91">
        <v>45924.75</v>
      </c>
      <c r="O1606" s="95">
        <f t="shared" si="136"/>
        <v>8</v>
      </c>
      <c r="P1606" s="95">
        <f>MONTH('RAW DATA'!$J1606)</f>
        <v>10</v>
      </c>
      <c r="Q1606" s="95" t="str">
        <f t="shared" si="137"/>
        <v>ICB</v>
      </c>
      <c r="R1606" s="90" t="str">
        <f t="shared" si="138"/>
        <v>CHINA</v>
      </c>
      <c r="S1606" s="90" t="str">
        <f>IF(OR('RAW DATA'!$D1606="",'RAW DATA'!$C1606='RAW DATA'!$D1606),"NO",IF('RAW DATA'!$C1606&lt;'RAW DATA'!$D1606,"YES","NO"))</f>
        <v>NO</v>
      </c>
      <c r="T1606" s="96" t="str">
        <f>IF('RAW DATA'!$D1606='RAW DATA'!$E1606,"YES","NO")</f>
        <v>NO</v>
      </c>
      <c r="U1606" s="95" t="str">
        <f>IF(('RAW DATA'!$D1606-'RAW DATA'!$M1606)&lt;=5,"YES","NO")</f>
        <v>YES</v>
      </c>
    </row>
    <row r="1607" spans="1:21" x14ac:dyDescent="0.25">
      <c r="A1607" s="77">
        <v>1591</v>
      </c>
      <c r="B1607" s="74">
        <v>5612460768</v>
      </c>
      <c r="C1607" s="76">
        <v>45903</v>
      </c>
      <c r="D1607" s="76">
        <v>45896</v>
      </c>
      <c r="E1607" s="76">
        <v>45903</v>
      </c>
      <c r="F1607" s="74">
        <v>255979138</v>
      </c>
      <c r="G1607" s="82">
        <v>775</v>
      </c>
      <c r="H1607" s="102" t="s">
        <v>14</v>
      </c>
      <c r="I1607" s="83">
        <v>7730456951</v>
      </c>
      <c r="J1607" s="84">
        <v>45933</v>
      </c>
      <c r="K1607" s="74" t="s">
        <v>15</v>
      </c>
      <c r="L1607" s="74" t="s">
        <v>243</v>
      </c>
      <c r="M1607" s="76">
        <v>45893.625</v>
      </c>
      <c r="N1607" s="76">
        <v>45924.75</v>
      </c>
      <c r="O1607" s="73">
        <f t="shared" si="136"/>
        <v>8</v>
      </c>
      <c r="P1607" s="73">
        <f>MONTH('RAW DATA'!$J1607)</f>
        <v>10</v>
      </c>
      <c r="Q1607" s="73" t="str">
        <f t="shared" si="137"/>
        <v>ICB</v>
      </c>
      <c r="R1607" s="74" t="str">
        <f t="shared" si="138"/>
        <v>CHINA</v>
      </c>
      <c r="S1607" s="74" t="str">
        <f>IF(OR('RAW DATA'!$D1607="",'RAW DATA'!$C1607='RAW DATA'!$D1607),"NO",IF('RAW DATA'!$C1607&lt;'RAW DATA'!$D1607,"YES","NO"))</f>
        <v>NO</v>
      </c>
      <c r="T1607" s="75" t="str">
        <f>IF('RAW DATA'!$D1607='RAW DATA'!$E1607,"YES","NO")</f>
        <v>NO</v>
      </c>
      <c r="U1607" s="73" t="str">
        <f>IF(('RAW DATA'!$D1607-'RAW DATA'!$M1607)&lt;=5,"YES","NO")</f>
        <v>YES</v>
      </c>
    </row>
    <row r="1608" spans="1:21" x14ac:dyDescent="0.25">
      <c r="A1608" s="89">
        <v>1591</v>
      </c>
      <c r="B1608" s="90">
        <v>5612460776</v>
      </c>
      <c r="C1608" s="91">
        <v>45903</v>
      </c>
      <c r="D1608" s="91">
        <v>45896</v>
      </c>
      <c r="E1608" s="91">
        <v>45903</v>
      </c>
      <c r="F1608" s="90">
        <v>255979138</v>
      </c>
      <c r="G1608" s="92">
        <v>853</v>
      </c>
      <c r="H1608" s="101" t="s">
        <v>14</v>
      </c>
      <c r="I1608" s="93">
        <v>7730456951</v>
      </c>
      <c r="J1608" s="94">
        <v>45933</v>
      </c>
      <c r="K1608" s="90" t="s">
        <v>15</v>
      </c>
      <c r="L1608" s="90" t="s">
        <v>243</v>
      </c>
      <c r="M1608" s="91">
        <v>45893.625</v>
      </c>
      <c r="N1608" s="91">
        <v>45924.75</v>
      </c>
      <c r="O1608" s="95">
        <f t="shared" si="136"/>
        <v>8</v>
      </c>
      <c r="P1608" s="95">
        <f>MONTH('RAW DATA'!$J1608)</f>
        <v>10</v>
      </c>
      <c r="Q1608" s="95" t="str">
        <f t="shared" si="137"/>
        <v>ICB</v>
      </c>
      <c r="R1608" s="90" t="str">
        <f t="shared" si="138"/>
        <v>CHINA</v>
      </c>
      <c r="S1608" s="90" t="str">
        <f>IF(OR('RAW DATA'!$D1608="",'RAW DATA'!$C1608='RAW DATA'!$D1608),"NO",IF('RAW DATA'!$C1608&lt;'RAW DATA'!$D1608,"YES","NO"))</f>
        <v>NO</v>
      </c>
      <c r="T1608" s="96" t="str">
        <f>IF('RAW DATA'!$D1608='RAW DATA'!$E1608,"YES","NO")</f>
        <v>NO</v>
      </c>
      <c r="U1608" s="95" t="str">
        <f>IF(('RAW DATA'!$D1608-'RAW DATA'!$M1608)&lt;=5,"YES","NO")</f>
        <v>YES</v>
      </c>
    </row>
    <row r="1609" spans="1:21" x14ac:dyDescent="0.25">
      <c r="A1609" s="77">
        <v>1591</v>
      </c>
      <c r="B1609" s="74">
        <v>5612460779</v>
      </c>
      <c r="C1609" s="76">
        <v>45903</v>
      </c>
      <c r="D1609" s="76">
        <v>45896</v>
      </c>
      <c r="E1609" s="76">
        <v>45903</v>
      </c>
      <c r="F1609" s="74">
        <v>255979138</v>
      </c>
      <c r="G1609" s="82">
        <v>4415</v>
      </c>
      <c r="H1609" s="102" t="s">
        <v>14</v>
      </c>
      <c r="I1609" s="83">
        <v>7730456951</v>
      </c>
      <c r="J1609" s="84">
        <v>45933</v>
      </c>
      <c r="K1609" s="74" t="s">
        <v>15</v>
      </c>
      <c r="L1609" s="74" t="s">
        <v>243</v>
      </c>
      <c r="M1609" s="76">
        <v>45893.625</v>
      </c>
      <c r="N1609" s="76">
        <v>45924.75</v>
      </c>
      <c r="O1609" s="73">
        <f t="shared" si="136"/>
        <v>8</v>
      </c>
      <c r="P1609" s="73">
        <f>MONTH('RAW DATA'!$J1609)</f>
        <v>10</v>
      </c>
      <c r="Q1609" s="73" t="str">
        <f t="shared" si="137"/>
        <v>ICB</v>
      </c>
      <c r="R1609" s="74" t="str">
        <f t="shared" si="138"/>
        <v>CHINA</v>
      </c>
      <c r="S1609" s="74" t="str">
        <f>IF(OR('RAW DATA'!$D1609="",'RAW DATA'!$C1609='RAW DATA'!$D1609),"NO",IF('RAW DATA'!$C1609&lt;'RAW DATA'!$D1609,"YES","NO"))</f>
        <v>NO</v>
      </c>
      <c r="T1609" s="75" t="str">
        <f>IF('RAW DATA'!$D1609='RAW DATA'!$E1609,"YES","NO")</f>
        <v>NO</v>
      </c>
      <c r="U1609" s="73" t="str">
        <f>IF(('RAW DATA'!$D1609-'RAW DATA'!$M1609)&lt;=5,"YES","NO")</f>
        <v>YES</v>
      </c>
    </row>
    <row r="1610" spans="1:21" x14ac:dyDescent="0.25">
      <c r="A1610" s="89">
        <v>1591</v>
      </c>
      <c r="B1610" s="90">
        <v>5612461234</v>
      </c>
      <c r="C1610" s="91">
        <v>45903</v>
      </c>
      <c r="D1610" s="91">
        <v>45896</v>
      </c>
      <c r="E1610" s="91">
        <v>45903</v>
      </c>
      <c r="F1610" s="90">
        <v>255979495</v>
      </c>
      <c r="G1610" s="92">
        <v>1253</v>
      </c>
      <c r="H1610" s="101" t="s">
        <v>14</v>
      </c>
      <c r="I1610" s="93">
        <v>7730456951</v>
      </c>
      <c r="J1610" s="94">
        <v>45933</v>
      </c>
      <c r="K1610" s="90" t="s">
        <v>15</v>
      </c>
      <c r="L1610" s="90" t="s">
        <v>243</v>
      </c>
      <c r="M1610" s="91">
        <v>45893.625</v>
      </c>
      <c r="N1610" s="91">
        <v>45924.75</v>
      </c>
      <c r="O1610" s="95">
        <f t="shared" si="136"/>
        <v>8</v>
      </c>
      <c r="P1610" s="95">
        <f>MONTH('RAW DATA'!$J1610)</f>
        <v>10</v>
      </c>
      <c r="Q1610" s="95" t="str">
        <f t="shared" si="137"/>
        <v>ICB</v>
      </c>
      <c r="R1610" s="90" t="str">
        <f t="shared" si="138"/>
        <v>CHINA</v>
      </c>
      <c r="S1610" s="90" t="str">
        <f>IF(OR('RAW DATA'!$D1610="",'RAW DATA'!$C1610='RAW DATA'!$D1610),"NO",IF('RAW DATA'!$C1610&lt;'RAW DATA'!$D1610,"YES","NO"))</f>
        <v>NO</v>
      </c>
      <c r="T1610" s="96" t="str">
        <f>IF('RAW DATA'!$D1610='RAW DATA'!$E1610,"YES","NO")</f>
        <v>NO</v>
      </c>
      <c r="U1610" s="95" t="str">
        <f>IF(('RAW DATA'!$D1610-'RAW DATA'!$M1610)&lt;=5,"YES","NO")</f>
        <v>YES</v>
      </c>
    </row>
    <row r="1611" spans="1:21" x14ac:dyDescent="0.25">
      <c r="A1611" s="77">
        <v>1591</v>
      </c>
      <c r="B1611" s="74">
        <v>5612461239</v>
      </c>
      <c r="C1611" s="76">
        <v>45903</v>
      </c>
      <c r="D1611" s="76">
        <v>45896</v>
      </c>
      <c r="E1611" s="76">
        <v>45903</v>
      </c>
      <c r="F1611" s="74">
        <v>255979495</v>
      </c>
      <c r="G1611" s="82">
        <v>6998</v>
      </c>
      <c r="H1611" s="102" t="s">
        <v>14</v>
      </c>
      <c r="I1611" s="83">
        <v>7730456951</v>
      </c>
      <c r="J1611" s="84">
        <v>45933</v>
      </c>
      <c r="K1611" s="74" t="s">
        <v>15</v>
      </c>
      <c r="L1611" s="74" t="s">
        <v>243</v>
      </c>
      <c r="M1611" s="76">
        <v>45893.625</v>
      </c>
      <c r="N1611" s="76">
        <v>45924.75</v>
      </c>
      <c r="O1611" s="73">
        <f t="shared" si="136"/>
        <v>8</v>
      </c>
      <c r="P1611" s="73">
        <f>MONTH('RAW DATA'!$J1611)</f>
        <v>10</v>
      </c>
      <c r="Q1611" s="73" t="str">
        <f t="shared" si="137"/>
        <v>ICB</v>
      </c>
      <c r="R1611" s="74" t="str">
        <f t="shared" si="138"/>
        <v>CHINA</v>
      </c>
      <c r="S1611" s="74" t="str">
        <f>IF(OR('RAW DATA'!$D1611="",'RAW DATA'!$C1611='RAW DATA'!$D1611),"NO",IF('RAW DATA'!$C1611&lt;'RAW DATA'!$D1611,"YES","NO"))</f>
        <v>NO</v>
      </c>
      <c r="T1611" s="75" t="str">
        <f>IF('RAW DATA'!$D1611='RAW DATA'!$E1611,"YES","NO")</f>
        <v>NO</v>
      </c>
      <c r="U1611" s="73" t="str">
        <f>IF(('RAW DATA'!$D1611-'RAW DATA'!$M1611)&lt;=5,"YES","NO")</f>
        <v>YES</v>
      </c>
    </row>
    <row r="1612" spans="1:21" x14ac:dyDescent="0.25">
      <c r="A1612" s="89">
        <v>1591</v>
      </c>
      <c r="B1612" s="90">
        <v>5612461248</v>
      </c>
      <c r="C1612" s="91">
        <v>45903</v>
      </c>
      <c r="D1612" s="91">
        <v>45896</v>
      </c>
      <c r="E1612" s="91">
        <v>45903</v>
      </c>
      <c r="F1612" s="90">
        <v>255979495</v>
      </c>
      <c r="G1612" s="92">
        <v>11461</v>
      </c>
      <c r="H1612" s="101" t="s">
        <v>14</v>
      </c>
      <c r="I1612" s="93">
        <v>7730456951</v>
      </c>
      <c r="J1612" s="94">
        <v>45933</v>
      </c>
      <c r="K1612" s="90" t="s">
        <v>15</v>
      </c>
      <c r="L1612" s="90" t="s">
        <v>243</v>
      </c>
      <c r="M1612" s="91">
        <v>45893.625</v>
      </c>
      <c r="N1612" s="91">
        <v>45924.75</v>
      </c>
      <c r="O1612" s="95">
        <f t="shared" si="136"/>
        <v>8</v>
      </c>
      <c r="P1612" s="95">
        <f>MONTH('RAW DATA'!$J1612)</f>
        <v>10</v>
      </c>
      <c r="Q1612" s="95" t="str">
        <f t="shared" si="137"/>
        <v>ICB</v>
      </c>
      <c r="R1612" s="90" t="str">
        <f t="shared" si="138"/>
        <v>CHINA</v>
      </c>
      <c r="S1612" s="90" t="str">
        <f>IF(OR('RAW DATA'!$D1612="",'RAW DATA'!$C1612='RAW DATA'!$D1612),"NO",IF('RAW DATA'!$C1612&lt;'RAW DATA'!$D1612,"YES","NO"))</f>
        <v>NO</v>
      </c>
      <c r="T1612" s="96" t="str">
        <f>IF('RAW DATA'!$D1612='RAW DATA'!$E1612,"YES","NO")</f>
        <v>NO</v>
      </c>
      <c r="U1612" s="95" t="str">
        <f>IF(('RAW DATA'!$D1612-'RAW DATA'!$M1612)&lt;=5,"YES","NO")</f>
        <v>YES</v>
      </c>
    </row>
    <row r="1613" spans="1:21" x14ac:dyDescent="0.25">
      <c r="A1613" s="77">
        <v>1591</v>
      </c>
      <c r="B1613" s="74">
        <v>5612461579</v>
      </c>
      <c r="C1613" s="76">
        <v>45918</v>
      </c>
      <c r="D1613" s="76">
        <v>45896</v>
      </c>
      <c r="E1613" s="76">
        <v>45918</v>
      </c>
      <c r="F1613" s="74">
        <v>255979495</v>
      </c>
      <c r="G1613" s="82">
        <v>734</v>
      </c>
      <c r="H1613" s="102" t="s">
        <v>14</v>
      </c>
      <c r="I1613" s="83">
        <v>7730456951</v>
      </c>
      <c r="J1613" s="84">
        <v>45933</v>
      </c>
      <c r="K1613" s="74" t="s">
        <v>15</v>
      </c>
      <c r="L1613" s="74" t="s">
        <v>243</v>
      </c>
      <c r="M1613" s="76">
        <v>45893.625</v>
      </c>
      <c r="N1613" s="76">
        <v>45924.75</v>
      </c>
      <c r="O1613" s="73">
        <f t="shared" si="136"/>
        <v>8</v>
      </c>
      <c r="P1613" s="73">
        <f>MONTH('RAW DATA'!$J1613)</f>
        <v>10</v>
      </c>
      <c r="Q1613" s="73" t="str">
        <f t="shared" si="137"/>
        <v>ICB</v>
      </c>
      <c r="R1613" s="74" t="str">
        <f t="shared" si="138"/>
        <v>CHINA</v>
      </c>
      <c r="S1613" s="74" t="str">
        <f>IF(OR('RAW DATA'!$D1613="",'RAW DATA'!$C1613='RAW DATA'!$D1613),"NO",IF('RAW DATA'!$C1613&lt;'RAW DATA'!$D1613,"YES","NO"))</f>
        <v>NO</v>
      </c>
      <c r="T1613" s="75" t="str">
        <f>IF('RAW DATA'!$D1613='RAW DATA'!$E1613,"YES","NO")</f>
        <v>NO</v>
      </c>
      <c r="U1613" s="73" t="str">
        <f>IF(('RAW DATA'!$D1613-'RAW DATA'!$M1613)&lt;=5,"YES","NO")</f>
        <v>YES</v>
      </c>
    </row>
    <row r="1614" spans="1:21" x14ac:dyDescent="0.25">
      <c r="A1614" s="89">
        <v>1591</v>
      </c>
      <c r="B1614" s="90">
        <v>5612461590</v>
      </c>
      <c r="C1614" s="91">
        <v>45918</v>
      </c>
      <c r="D1614" s="91">
        <v>45896</v>
      </c>
      <c r="E1614" s="91">
        <v>45918</v>
      </c>
      <c r="F1614" s="90">
        <v>255979495</v>
      </c>
      <c r="G1614" s="92">
        <v>2839</v>
      </c>
      <c r="H1614" s="101" t="s">
        <v>14</v>
      </c>
      <c r="I1614" s="93">
        <v>7730456951</v>
      </c>
      <c r="J1614" s="94">
        <v>45933</v>
      </c>
      <c r="K1614" s="90" t="s">
        <v>15</v>
      </c>
      <c r="L1614" s="90" t="s">
        <v>243</v>
      </c>
      <c r="M1614" s="91">
        <v>45893.625</v>
      </c>
      <c r="N1614" s="91">
        <v>45924.75</v>
      </c>
      <c r="O1614" s="95">
        <f t="shared" si="136"/>
        <v>8</v>
      </c>
      <c r="P1614" s="95">
        <f>MONTH('RAW DATA'!$J1614)</f>
        <v>10</v>
      </c>
      <c r="Q1614" s="95" t="str">
        <f t="shared" si="137"/>
        <v>ICB</v>
      </c>
      <c r="R1614" s="90" t="str">
        <f t="shared" si="138"/>
        <v>CHINA</v>
      </c>
      <c r="S1614" s="90" t="str">
        <f>IF(OR('RAW DATA'!$D1614="",'RAW DATA'!$C1614='RAW DATA'!$D1614),"NO",IF('RAW DATA'!$C1614&lt;'RAW DATA'!$D1614,"YES","NO"))</f>
        <v>NO</v>
      </c>
      <c r="T1614" s="96" t="str">
        <f>IF('RAW DATA'!$D1614='RAW DATA'!$E1614,"YES","NO")</f>
        <v>NO</v>
      </c>
      <c r="U1614" s="95" t="str">
        <f>IF(('RAW DATA'!$D1614-'RAW DATA'!$M1614)&lt;=5,"YES","NO")</f>
        <v>YES</v>
      </c>
    </row>
    <row r="1615" spans="1:21" x14ac:dyDescent="0.25">
      <c r="A1615" s="77">
        <v>1591</v>
      </c>
      <c r="B1615" s="74">
        <v>5612461583</v>
      </c>
      <c r="C1615" s="76">
        <v>45904</v>
      </c>
      <c r="D1615" s="76">
        <v>45896</v>
      </c>
      <c r="E1615" s="76">
        <v>45904</v>
      </c>
      <c r="F1615" s="74">
        <v>256107027</v>
      </c>
      <c r="G1615" s="82">
        <v>6397</v>
      </c>
      <c r="H1615" s="102" t="s">
        <v>14</v>
      </c>
      <c r="I1615" s="83">
        <v>7730456951</v>
      </c>
      <c r="J1615" s="84">
        <v>45933</v>
      </c>
      <c r="K1615" s="74" t="s">
        <v>15</v>
      </c>
      <c r="L1615" s="74" t="s">
        <v>243</v>
      </c>
      <c r="M1615" s="76">
        <v>45891</v>
      </c>
      <c r="N1615" s="76">
        <v>45927</v>
      </c>
      <c r="O1615" s="73">
        <f t="shared" si="136"/>
        <v>8</v>
      </c>
      <c r="P1615" s="73">
        <f>MONTH('RAW DATA'!$J1615)</f>
        <v>10</v>
      </c>
      <c r="Q1615" s="73" t="str">
        <f t="shared" si="137"/>
        <v>ICB</v>
      </c>
      <c r="R1615" s="74" t="str">
        <f t="shared" si="138"/>
        <v>CHINA</v>
      </c>
      <c r="S1615" s="74" t="str">
        <f>IF(OR('RAW DATA'!$D1615="",'RAW DATA'!$C1615='RAW DATA'!$D1615),"NO",IF('RAW DATA'!$C1615&lt;'RAW DATA'!$D1615,"YES","NO"))</f>
        <v>NO</v>
      </c>
      <c r="T1615" s="75" t="str">
        <f>IF('RAW DATA'!$D1615='RAW DATA'!$E1615,"YES","NO")</f>
        <v>NO</v>
      </c>
      <c r="U1615" s="73" t="str">
        <f>IF(('RAW DATA'!$D1615-'RAW DATA'!$M1615)&lt;=5,"YES","NO")</f>
        <v>YES</v>
      </c>
    </row>
    <row r="1616" spans="1:21" x14ac:dyDescent="0.25">
      <c r="A1616" s="89">
        <v>71</v>
      </c>
      <c r="B1616" s="90">
        <v>5283181476</v>
      </c>
      <c r="C1616" s="91">
        <v>45894</v>
      </c>
      <c r="D1616" s="91">
        <v>45893</v>
      </c>
      <c r="E1616" s="91">
        <v>45894</v>
      </c>
      <c r="F1616" s="90">
        <v>255616603</v>
      </c>
      <c r="G1616" s="92">
        <v>733</v>
      </c>
      <c r="H1616" s="101" t="s">
        <v>14</v>
      </c>
      <c r="I1616" s="93">
        <v>7730456951</v>
      </c>
      <c r="J1616" s="94">
        <v>45933</v>
      </c>
      <c r="K1616" s="90" t="s">
        <v>15</v>
      </c>
      <c r="L1616" s="90" t="s">
        <v>243</v>
      </c>
      <c r="M1616" s="91">
        <v>45891.625</v>
      </c>
      <c r="N1616" s="91">
        <v>45927.875</v>
      </c>
      <c r="O1616" s="95">
        <f t="shared" si="136"/>
        <v>8</v>
      </c>
      <c r="P1616" s="95">
        <f>MONTH('RAW DATA'!$J1616)</f>
        <v>10</v>
      </c>
      <c r="Q1616" s="95" t="str">
        <f t="shared" si="137"/>
        <v>ICB</v>
      </c>
      <c r="R1616" s="90" t="str">
        <f t="shared" si="138"/>
        <v>CHINA</v>
      </c>
      <c r="S1616" s="90" t="str">
        <f>IF(OR('RAW DATA'!$D1616="",'RAW DATA'!$C1616='RAW DATA'!$D1616),"NO",IF('RAW DATA'!$C1616&lt;'RAW DATA'!$D1616,"YES","NO"))</f>
        <v>NO</v>
      </c>
      <c r="T1616" s="96" t="str">
        <f>IF('RAW DATA'!$D1616='RAW DATA'!$E1616,"YES","NO")</f>
        <v>NO</v>
      </c>
      <c r="U1616" s="95" t="str">
        <f>IF(('RAW DATA'!$D1616-'RAW DATA'!$M1616)&lt;=5,"YES","NO")</f>
        <v>YES</v>
      </c>
    </row>
    <row r="1617" spans="1:21" x14ac:dyDescent="0.25">
      <c r="A1617" s="77">
        <v>71</v>
      </c>
      <c r="B1617" s="74">
        <v>5283181480</v>
      </c>
      <c r="C1617" s="76">
        <v>45894</v>
      </c>
      <c r="D1617" s="76">
        <v>45893</v>
      </c>
      <c r="E1617" s="76">
        <v>45894</v>
      </c>
      <c r="F1617" s="74">
        <v>255616603</v>
      </c>
      <c r="G1617" s="82">
        <v>43601</v>
      </c>
      <c r="H1617" s="102" t="s">
        <v>14</v>
      </c>
      <c r="I1617" s="83">
        <v>7730456951</v>
      </c>
      <c r="J1617" s="84">
        <v>45933</v>
      </c>
      <c r="K1617" s="74" t="s">
        <v>15</v>
      </c>
      <c r="L1617" s="74" t="s">
        <v>243</v>
      </c>
      <c r="M1617" s="76">
        <v>45891.625</v>
      </c>
      <c r="N1617" s="76">
        <v>45927.875</v>
      </c>
      <c r="O1617" s="73">
        <f t="shared" si="136"/>
        <v>8</v>
      </c>
      <c r="P1617" s="73">
        <f>MONTH('RAW DATA'!$J1617)</f>
        <v>10</v>
      </c>
      <c r="Q1617" s="73" t="str">
        <f t="shared" si="137"/>
        <v>ICB</v>
      </c>
      <c r="R1617" s="74" t="str">
        <f t="shared" si="138"/>
        <v>CHINA</v>
      </c>
      <c r="S1617" s="74" t="str">
        <f>IF(OR('RAW DATA'!$D1617="",'RAW DATA'!$C1617='RAW DATA'!$D1617),"NO",IF('RAW DATA'!$C1617&lt;'RAW DATA'!$D1617,"YES","NO"))</f>
        <v>NO</v>
      </c>
      <c r="T1617" s="75" t="str">
        <f>IF('RAW DATA'!$D1617='RAW DATA'!$E1617,"YES","NO")</f>
        <v>NO</v>
      </c>
      <c r="U1617" s="73" t="str">
        <f>IF(('RAW DATA'!$D1617-'RAW DATA'!$M1617)&lt;=5,"YES","NO")</f>
        <v>YES</v>
      </c>
    </row>
    <row r="1618" spans="1:21" x14ac:dyDescent="0.25">
      <c r="A1618" s="89">
        <v>71</v>
      </c>
      <c r="B1618" s="90">
        <v>5283181486</v>
      </c>
      <c r="C1618" s="91">
        <v>45894</v>
      </c>
      <c r="D1618" s="91">
        <v>45893</v>
      </c>
      <c r="E1618" s="91">
        <v>45894</v>
      </c>
      <c r="F1618" s="90">
        <v>255616603</v>
      </c>
      <c r="G1618" s="92">
        <v>46463</v>
      </c>
      <c r="H1618" s="101" t="s">
        <v>14</v>
      </c>
      <c r="I1618" s="93">
        <v>7730456951</v>
      </c>
      <c r="J1618" s="94">
        <v>45933</v>
      </c>
      <c r="K1618" s="90" t="s">
        <v>15</v>
      </c>
      <c r="L1618" s="90" t="s">
        <v>243</v>
      </c>
      <c r="M1618" s="91">
        <v>45891.625</v>
      </c>
      <c r="N1618" s="91">
        <v>45927.875</v>
      </c>
      <c r="O1618" s="95">
        <f t="shared" si="136"/>
        <v>8</v>
      </c>
      <c r="P1618" s="95">
        <f>MONTH('RAW DATA'!$J1618)</f>
        <v>10</v>
      </c>
      <c r="Q1618" s="95" t="str">
        <f t="shared" si="137"/>
        <v>ICB</v>
      </c>
      <c r="R1618" s="90" t="str">
        <f t="shared" si="138"/>
        <v>CHINA</v>
      </c>
      <c r="S1618" s="90" t="str">
        <f>IF(OR('RAW DATA'!$D1618="",'RAW DATA'!$C1618='RAW DATA'!$D1618),"NO",IF('RAW DATA'!$C1618&lt;'RAW DATA'!$D1618,"YES","NO"))</f>
        <v>NO</v>
      </c>
      <c r="T1618" s="96" t="str">
        <f>IF('RAW DATA'!$D1618='RAW DATA'!$E1618,"YES","NO")</f>
        <v>NO</v>
      </c>
      <c r="U1618" s="95" t="str">
        <f>IF(('RAW DATA'!$D1618-'RAW DATA'!$M1618)&lt;=5,"YES","NO")</f>
        <v>YES</v>
      </c>
    </row>
    <row r="1619" spans="1:21" x14ac:dyDescent="0.25">
      <c r="A1619" s="77">
        <v>71</v>
      </c>
      <c r="B1619" s="74">
        <v>5283181488</v>
      </c>
      <c r="C1619" s="76">
        <v>45894</v>
      </c>
      <c r="D1619" s="76">
        <v>45893</v>
      </c>
      <c r="E1619" s="76">
        <v>45894</v>
      </c>
      <c r="F1619" s="74">
        <v>255616603</v>
      </c>
      <c r="G1619" s="82">
        <v>56078</v>
      </c>
      <c r="H1619" s="102" t="s">
        <v>14</v>
      </c>
      <c r="I1619" s="83">
        <v>7730456951</v>
      </c>
      <c r="J1619" s="84">
        <v>45933</v>
      </c>
      <c r="K1619" s="74" t="s">
        <v>15</v>
      </c>
      <c r="L1619" s="74" t="s">
        <v>243</v>
      </c>
      <c r="M1619" s="76">
        <v>45891.625</v>
      </c>
      <c r="N1619" s="76">
        <v>45927.875</v>
      </c>
      <c r="O1619" s="73">
        <f t="shared" ref="O1619:O1664" si="139">IF(D1619="", "", IF(YEAR(D1619)=2024, "", MONTH(D1619)))</f>
        <v>8</v>
      </c>
      <c r="P1619" s="73">
        <f>MONTH('RAW DATA'!$J1619)</f>
        <v>10</v>
      </c>
      <c r="Q1619" s="73" t="str">
        <f t="shared" ref="Q1619:Q1664" si="140">IF(OR(A1619=71,A1619=1595,A1619=1588,A1619=1594,A1619=3547,A1619=1571,A1619=1538,A1619=1570,A1619=1569,A1619=1590,A1619=1591,A1619=1589,A1619=515,A1619=1572,A1619=3546,A1619=1592,A1619=3548,A1619=122,A1619=10171,A1619=40,A1619=35,A1619=95,A1619=381,A1619=136,A1619=375),"ICB","Vendor")</f>
        <v>ICB</v>
      </c>
      <c r="R1619" s="74" t="str">
        <f t="shared" ref="R1619:R1664" si="141">IF(OR(A1619=71,A1619=515,A1619=1592,A1619=1589,A1619=1591,A1619=1571,A1619=1572),"CHINA",IF(A1619=35,"POLAND",
IF(A1619=10171,"VIETNAM",
IF(A1619=381,"TURKEY",
IF(A1619=375,"CAMBODIA",
IF(A1619=40,"AUSTRALIA",""))))))</f>
        <v>CHINA</v>
      </c>
      <c r="S1619" s="74" t="str">
        <f>IF(OR('RAW DATA'!$D1619="",'RAW DATA'!$C1619='RAW DATA'!$D1619),"NO",IF('RAW DATA'!$C1619&lt;'RAW DATA'!$D1619,"YES","NO"))</f>
        <v>NO</v>
      </c>
      <c r="T1619" s="75" t="str">
        <f>IF('RAW DATA'!$D1619='RAW DATA'!$E1619,"YES","NO")</f>
        <v>NO</v>
      </c>
      <c r="U1619" s="73" t="str">
        <f>IF(('RAW DATA'!$D1619-'RAW DATA'!$M1619)&lt;=5,"YES","NO")</f>
        <v>YES</v>
      </c>
    </row>
    <row r="1620" spans="1:21" x14ac:dyDescent="0.25">
      <c r="A1620" s="89">
        <v>71</v>
      </c>
      <c r="B1620" s="90">
        <v>5283181495</v>
      </c>
      <c r="C1620" s="91">
        <v>45894</v>
      </c>
      <c r="D1620" s="91">
        <v>45893</v>
      </c>
      <c r="E1620" s="91">
        <v>45894</v>
      </c>
      <c r="F1620" s="90">
        <v>255616603</v>
      </c>
      <c r="G1620" s="92">
        <v>925</v>
      </c>
      <c r="H1620" s="101" t="s">
        <v>14</v>
      </c>
      <c r="I1620" s="93">
        <v>7730456951</v>
      </c>
      <c r="J1620" s="94">
        <v>45933</v>
      </c>
      <c r="K1620" s="90" t="s">
        <v>15</v>
      </c>
      <c r="L1620" s="90" t="s">
        <v>243</v>
      </c>
      <c r="M1620" s="91">
        <v>45891.625</v>
      </c>
      <c r="N1620" s="91">
        <v>45927.875</v>
      </c>
      <c r="O1620" s="95">
        <f t="shared" si="139"/>
        <v>8</v>
      </c>
      <c r="P1620" s="95">
        <f>MONTH('RAW DATA'!$J1620)</f>
        <v>10</v>
      </c>
      <c r="Q1620" s="95" t="str">
        <f t="shared" si="140"/>
        <v>ICB</v>
      </c>
      <c r="R1620" s="90" t="str">
        <f t="shared" si="141"/>
        <v>CHINA</v>
      </c>
      <c r="S1620" s="90" t="str">
        <f>IF(OR('RAW DATA'!$D1620="",'RAW DATA'!$C1620='RAW DATA'!$D1620),"NO",IF('RAW DATA'!$C1620&lt;'RAW DATA'!$D1620,"YES","NO"))</f>
        <v>NO</v>
      </c>
      <c r="T1620" s="96" t="str">
        <f>IF('RAW DATA'!$D1620='RAW DATA'!$E1620,"YES","NO")</f>
        <v>NO</v>
      </c>
      <c r="U1620" s="95" t="str">
        <f>IF(('RAW DATA'!$D1620-'RAW DATA'!$M1620)&lt;=5,"YES","NO")</f>
        <v>YES</v>
      </c>
    </row>
    <row r="1621" spans="1:21" x14ac:dyDescent="0.25">
      <c r="A1621" s="77">
        <v>71</v>
      </c>
      <c r="B1621" s="74">
        <v>5283181496</v>
      </c>
      <c r="C1621" s="76">
        <v>45894</v>
      </c>
      <c r="D1621" s="76">
        <v>45893</v>
      </c>
      <c r="E1621" s="76">
        <v>45894</v>
      </c>
      <c r="F1621" s="74">
        <v>255616603</v>
      </c>
      <c r="G1621" s="82">
        <v>1106</v>
      </c>
      <c r="H1621" s="102" t="s">
        <v>14</v>
      </c>
      <c r="I1621" s="83">
        <v>7730456951</v>
      </c>
      <c r="J1621" s="84">
        <v>45933</v>
      </c>
      <c r="K1621" s="74" t="s">
        <v>15</v>
      </c>
      <c r="L1621" s="74" t="s">
        <v>243</v>
      </c>
      <c r="M1621" s="76">
        <v>45891.625</v>
      </c>
      <c r="N1621" s="76">
        <v>45927.875</v>
      </c>
      <c r="O1621" s="73">
        <f t="shared" si="139"/>
        <v>8</v>
      </c>
      <c r="P1621" s="73">
        <f>MONTH('RAW DATA'!$J1621)</f>
        <v>10</v>
      </c>
      <c r="Q1621" s="73" t="str">
        <f t="shared" si="140"/>
        <v>ICB</v>
      </c>
      <c r="R1621" s="74" t="str">
        <f t="shared" si="141"/>
        <v>CHINA</v>
      </c>
      <c r="S1621" s="74" t="str">
        <f>IF(OR('RAW DATA'!$D1621="",'RAW DATA'!$C1621='RAW DATA'!$D1621),"NO",IF('RAW DATA'!$C1621&lt;'RAW DATA'!$D1621,"YES","NO"))</f>
        <v>NO</v>
      </c>
      <c r="T1621" s="75" t="str">
        <f>IF('RAW DATA'!$D1621='RAW DATA'!$E1621,"YES","NO")</f>
        <v>NO</v>
      </c>
      <c r="U1621" s="73" t="str">
        <f>IF(('RAW DATA'!$D1621-'RAW DATA'!$M1621)&lt;=5,"YES","NO")</f>
        <v>YES</v>
      </c>
    </row>
    <row r="1622" spans="1:21" x14ac:dyDescent="0.25">
      <c r="A1622" s="89">
        <v>71</v>
      </c>
      <c r="B1622" s="90">
        <v>5283181498</v>
      </c>
      <c r="C1622" s="91">
        <v>45894</v>
      </c>
      <c r="D1622" s="91">
        <v>45893</v>
      </c>
      <c r="E1622" s="91">
        <v>45894</v>
      </c>
      <c r="F1622" s="90">
        <v>255616603</v>
      </c>
      <c r="G1622" s="92">
        <v>5626</v>
      </c>
      <c r="H1622" s="101" t="s">
        <v>14</v>
      </c>
      <c r="I1622" s="93">
        <v>7730456951</v>
      </c>
      <c r="J1622" s="94">
        <v>45933</v>
      </c>
      <c r="K1622" s="90" t="s">
        <v>15</v>
      </c>
      <c r="L1622" s="90" t="s">
        <v>243</v>
      </c>
      <c r="M1622" s="91">
        <v>45891.625</v>
      </c>
      <c r="N1622" s="91">
        <v>45927.875</v>
      </c>
      <c r="O1622" s="95">
        <f t="shared" si="139"/>
        <v>8</v>
      </c>
      <c r="P1622" s="95">
        <f>MONTH('RAW DATA'!$J1622)</f>
        <v>10</v>
      </c>
      <c r="Q1622" s="95" t="str">
        <f t="shared" si="140"/>
        <v>ICB</v>
      </c>
      <c r="R1622" s="90" t="str">
        <f t="shared" si="141"/>
        <v>CHINA</v>
      </c>
      <c r="S1622" s="90" t="str">
        <f>IF(OR('RAW DATA'!$D1622="",'RAW DATA'!$C1622='RAW DATA'!$D1622),"NO",IF('RAW DATA'!$C1622&lt;'RAW DATA'!$D1622,"YES","NO"))</f>
        <v>NO</v>
      </c>
      <c r="T1622" s="96" t="str">
        <f>IF('RAW DATA'!$D1622='RAW DATA'!$E1622,"YES","NO")</f>
        <v>NO</v>
      </c>
      <c r="U1622" s="95" t="str">
        <f>IF(('RAW DATA'!$D1622-'RAW DATA'!$M1622)&lt;=5,"YES","NO")</f>
        <v>YES</v>
      </c>
    </row>
    <row r="1623" spans="1:21" x14ac:dyDescent="0.25">
      <c r="A1623" s="77">
        <v>71</v>
      </c>
      <c r="B1623" s="74">
        <v>5283181500</v>
      </c>
      <c r="C1623" s="76">
        <v>45894</v>
      </c>
      <c r="D1623" s="76">
        <v>45893</v>
      </c>
      <c r="E1623" s="76">
        <v>45894</v>
      </c>
      <c r="F1623" s="74">
        <v>255616603</v>
      </c>
      <c r="G1623" s="82">
        <v>695</v>
      </c>
      <c r="H1623" s="102" t="s">
        <v>14</v>
      </c>
      <c r="I1623" s="83">
        <v>7730456951</v>
      </c>
      <c r="J1623" s="84">
        <v>45933</v>
      </c>
      <c r="K1623" s="74" t="s">
        <v>15</v>
      </c>
      <c r="L1623" s="74" t="s">
        <v>243</v>
      </c>
      <c r="M1623" s="76">
        <v>45891.625</v>
      </c>
      <c r="N1623" s="76">
        <v>45927.875</v>
      </c>
      <c r="O1623" s="73">
        <f t="shared" si="139"/>
        <v>8</v>
      </c>
      <c r="P1623" s="73">
        <f>MONTH('RAW DATA'!$J1623)</f>
        <v>10</v>
      </c>
      <c r="Q1623" s="73" t="str">
        <f t="shared" si="140"/>
        <v>ICB</v>
      </c>
      <c r="R1623" s="74" t="str">
        <f t="shared" si="141"/>
        <v>CHINA</v>
      </c>
      <c r="S1623" s="74" t="str">
        <f>IF(OR('RAW DATA'!$D1623="",'RAW DATA'!$C1623='RAW DATA'!$D1623),"NO",IF('RAW DATA'!$C1623&lt;'RAW DATA'!$D1623,"YES","NO"))</f>
        <v>NO</v>
      </c>
      <c r="T1623" s="75" t="str">
        <f>IF('RAW DATA'!$D1623='RAW DATA'!$E1623,"YES","NO")</f>
        <v>NO</v>
      </c>
      <c r="U1623" s="73" t="str">
        <f>IF(('RAW DATA'!$D1623-'RAW DATA'!$M1623)&lt;=5,"YES","NO")</f>
        <v>YES</v>
      </c>
    </row>
    <row r="1624" spans="1:21" x14ac:dyDescent="0.25">
      <c r="A1624" s="89">
        <v>515</v>
      </c>
      <c r="B1624" s="90">
        <v>5547906072</v>
      </c>
      <c r="C1624" s="91">
        <v>45903</v>
      </c>
      <c r="D1624" s="91">
        <v>45898</v>
      </c>
      <c r="E1624" s="91">
        <v>45903</v>
      </c>
      <c r="F1624" s="90">
        <v>256549312</v>
      </c>
      <c r="G1624" s="92">
        <v>7126</v>
      </c>
      <c r="H1624" s="101" t="s">
        <v>14</v>
      </c>
      <c r="I1624" s="93">
        <v>7730456951</v>
      </c>
      <c r="J1624" s="94">
        <v>45933</v>
      </c>
      <c r="K1624" s="90" t="s">
        <v>15</v>
      </c>
      <c r="L1624" s="90" t="s">
        <v>243</v>
      </c>
      <c r="M1624" s="91">
        <v>45895.125</v>
      </c>
      <c r="N1624" s="91">
        <v>45927.875</v>
      </c>
      <c r="O1624" s="95">
        <f t="shared" si="139"/>
        <v>8</v>
      </c>
      <c r="P1624" s="95">
        <f>MONTH('RAW DATA'!$J1624)</f>
        <v>10</v>
      </c>
      <c r="Q1624" s="95" t="str">
        <f t="shared" si="140"/>
        <v>ICB</v>
      </c>
      <c r="R1624" s="90" t="str">
        <f t="shared" si="141"/>
        <v>CHINA</v>
      </c>
      <c r="S1624" s="90" t="str">
        <f>IF(OR('RAW DATA'!$D1624="",'RAW DATA'!$C1624='RAW DATA'!$D1624),"NO",IF('RAW DATA'!$C1624&lt;'RAW DATA'!$D1624,"YES","NO"))</f>
        <v>NO</v>
      </c>
      <c r="T1624" s="96" t="str">
        <f>IF('RAW DATA'!$D1624='RAW DATA'!$E1624,"YES","NO")</f>
        <v>NO</v>
      </c>
      <c r="U1624" s="95" t="str">
        <f>IF(('RAW DATA'!$D1624-'RAW DATA'!$M1624)&lt;=5,"YES","NO")</f>
        <v>YES</v>
      </c>
    </row>
    <row r="1625" spans="1:21" x14ac:dyDescent="0.25">
      <c r="A1625" s="77">
        <v>1591</v>
      </c>
      <c r="B1625" s="74">
        <v>5612453843</v>
      </c>
      <c r="C1625" s="76">
        <v>45903</v>
      </c>
      <c r="D1625" s="76">
        <v>45891</v>
      </c>
      <c r="E1625" s="76">
        <v>45903</v>
      </c>
      <c r="F1625" s="74">
        <v>256107027</v>
      </c>
      <c r="G1625" s="82">
        <v>479</v>
      </c>
      <c r="H1625" s="102" t="s">
        <v>14</v>
      </c>
      <c r="I1625" s="83">
        <v>7730456951</v>
      </c>
      <c r="J1625" s="84">
        <v>45933</v>
      </c>
      <c r="K1625" s="74" t="s">
        <v>15</v>
      </c>
      <c r="L1625" s="74" t="s">
        <v>243</v>
      </c>
      <c r="M1625" s="76">
        <v>45890.645833333336</v>
      </c>
      <c r="N1625" s="76">
        <v>45927.875</v>
      </c>
      <c r="O1625" s="73">
        <f t="shared" si="139"/>
        <v>8</v>
      </c>
      <c r="P1625" s="73">
        <f>MONTH('RAW DATA'!$J1625)</f>
        <v>10</v>
      </c>
      <c r="Q1625" s="73" t="str">
        <f t="shared" si="140"/>
        <v>ICB</v>
      </c>
      <c r="R1625" s="74" t="str">
        <f t="shared" si="141"/>
        <v>CHINA</v>
      </c>
      <c r="S1625" s="74" t="str">
        <f>IF(OR('RAW DATA'!$D1625="",'RAW DATA'!$C1625='RAW DATA'!$D1625),"NO",IF('RAW DATA'!$C1625&lt;'RAW DATA'!$D1625,"YES","NO"))</f>
        <v>NO</v>
      </c>
      <c r="T1625" s="75" t="str">
        <f>IF('RAW DATA'!$D1625='RAW DATA'!$E1625,"YES","NO")</f>
        <v>NO</v>
      </c>
      <c r="U1625" s="73" t="str">
        <f>IF(('RAW DATA'!$D1625-'RAW DATA'!$M1625)&lt;=5,"YES","NO")</f>
        <v>YES</v>
      </c>
    </row>
    <row r="1626" spans="1:21" x14ac:dyDescent="0.25">
      <c r="A1626" s="89">
        <v>1591</v>
      </c>
      <c r="B1626" s="90">
        <v>5612453845</v>
      </c>
      <c r="C1626" s="91">
        <v>45903</v>
      </c>
      <c r="D1626" s="91">
        <v>45891</v>
      </c>
      <c r="E1626" s="91">
        <v>45903</v>
      </c>
      <c r="F1626" s="90">
        <v>256107027</v>
      </c>
      <c r="G1626" s="92">
        <v>38852</v>
      </c>
      <c r="H1626" s="101" t="s">
        <v>14</v>
      </c>
      <c r="I1626" s="93">
        <v>7730456951</v>
      </c>
      <c r="J1626" s="94">
        <v>45933</v>
      </c>
      <c r="K1626" s="90" t="s">
        <v>15</v>
      </c>
      <c r="L1626" s="90" t="s">
        <v>243</v>
      </c>
      <c r="M1626" s="91">
        <v>45890.645833333336</v>
      </c>
      <c r="N1626" s="91">
        <v>45927.875</v>
      </c>
      <c r="O1626" s="95">
        <f t="shared" si="139"/>
        <v>8</v>
      </c>
      <c r="P1626" s="95">
        <f>MONTH('RAW DATA'!$J1626)</f>
        <v>10</v>
      </c>
      <c r="Q1626" s="95" t="str">
        <f t="shared" si="140"/>
        <v>ICB</v>
      </c>
      <c r="R1626" s="90" t="str">
        <f t="shared" si="141"/>
        <v>CHINA</v>
      </c>
      <c r="S1626" s="90" t="str">
        <f>IF(OR('RAW DATA'!$D1626="",'RAW DATA'!$C1626='RAW DATA'!$D1626),"NO",IF('RAW DATA'!$C1626&lt;'RAW DATA'!$D1626,"YES","NO"))</f>
        <v>NO</v>
      </c>
      <c r="T1626" s="96" t="str">
        <f>IF('RAW DATA'!$D1626='RAW DATA'!$E1626,"YES","NO")</f>
        <v>NO</v>
      </c>
      <c r="U1626" s="95" t="str">
        <f>IF(('RAW DATA'!$D1626-'RAW DATA'!$M1626)&lt;=5,"YES","NO")</f>
        <v>YES</v>
      </c>
    </row>
    <row r="1627" spans="1:21" x14ac:dyDescent="0.25">
      <c r="A1627" s="77">
        <v>1591</v>
      </c>
      <c r="B1627" s="74">
        <v>5612453846</v>
      </c>
      <c r="C1627" s="76">
        <v>45903</v>
      </c>
      <c r="D1627" s="76">
        <v>45891</v>
      </c>
      <c r="E1627" s="76">
        <v>45903</v>
      </c>
      <c r="F1627" s="74">
        <v>256107027</v>
      </c>
      <c r="G1627" s="82">
        <v>3073</v>
      </c>
      <c r="H1627" s="102" t="s">
        <v>14</v>
      </c>
      <c r="I1627" s="83">
        <v>7730456951</v>
      </c>
      <c r="J1627" s="84">
        <v>45933</v>
      </c>
      <c r="K1627" s="74" t="s">
        <v>15</v>
      </c>
      <c r="L1627" s="74" t="s">
        <v>243</v>
      </c>
      <c r="M1627" s="76">
        <v>45890.645833333336</v>
      </c>
      <c r="N1627" s="76">
        <v>45927.875</v>
      </c>
      <c r="O1627" s="73">
        <f t="shared" si="139"/>
        <v>8</v>
      </c>
      <c r="P1627" s="73">
        <f>MONTH('RAW DATA'!$J1627)</f>
        <v>10</v>
      </c>
      <c r="Q1627" s="73" t="str">
        <f t="shared" si="140"/>
        <v>ICB</v>
      </c>
      <c r="R1627" s="74" t="str">
        <f t="shared" si="141"/>
        <v>CHINA</v>
      </c>
      <c r="S1627" s="74" t="str">
        <f>IF(OR('RAW DATA'!$D1627="",'RAW DATA'!$C1627='RAW DATA'!$D1627),"NO",IF('RAW DATA'!$C1627&lt;'RAW DATA'!$D1627,"YES","NO"))</f>
        <v>NO</v>
      </c>
      <c r="T1627" s="75" t="str">
        <f>IF('RAW DATA'!$D1627='RAW DATA'!$E1627,"YES","NO")</f>
        <v>NO</v>
      </c>
      <c r="U1627" s="73" t="str">
        <f>IF(('RAW DATA'!$D1627-'RAW DATA'!$M1627)&lt;=5,"YES","NO")</f>
        <v>YES</v>
      </c>
    </row>
    <row r="1628" spans="1:21" x14ac:dyDescent="0.25">
      <c r="A1628" s="89">
        <v>1591</v>
      </c>
      <c r="B1628" s="90">
        <v>5612453847</v>
      </c>
      <c r="C1628" s="91">
        <v>45903</v>
      </c>
      <c r="D1628" s="91">
        <v>45891</v>
      </c>
      <c r="E1628" s="91">
        <v>45903</v>
      </c>
      <c r="F1628" s="90">
        <v>256107027</v>
      </c>
      <c r="G1628" s="92">
        <v>16468</v>
      </c>
      <c r="H1628" s="101" t="s">
        <v>14</v>
      </c>
      <c r="I1628" s="93">
        <v>7730456951</v>
      </c>
      <c r="J1628" s="94">
        <v>45933</v>
      </c>
      <c r="K1628" s="90" t="s">
        <v>15</v>
      </c>
      <c r="L1628" s="90" t="s">
        <v>243</v>
      </c>
      <c r="M1628" s="91">
        <v>45890.645833333336</v>
      </c>
      <c r="N1628" s="91">
        <v>45927.875</v>
      </c>
      <c r="O1628" s="95">
        <f t="shared" si="139"/>
        <v>8</v>
      </c>
      <c r="P1628" s="95">
        <f>MONTH('RAW DATA'!$J1628)</f>
        <v>10</v>
      </c>
      <c r="Q1628" s="95" t="str">
        <f t="shared" si="140"/>
        <v>ICB</v>
      </c>
      <c r="R1628" s="90" t="str">
        <f t="shared" si="141"/>
        <v>CHINA</v>
      </c>
      <c r="S1628" s="90" t="str">
        <f>IF(OR('RAW DATA'!$D1628="",'RAW DATA'!$C1628='RAW DATA'!$D1628),"NO",IF('RAW DATA'!$C1628&lt;'RAW DATA'!$D1628,"YES","NO"))</f>
        <v>NO</v>
      </c>
      <c r="T1628" s="96" t="str">
        <f>IF('RAW DATA'!$D1628='RAW DATA'!$E1628,"YES","NO")</f>
        <v>NO</v>
      </c>
      <c r="U1628" s="95" t="str">
        <f>IF(('RAW DATA'!$D1628-'RAW DATA'!$M1628)&lt;=5,"YES","NO")</f>
        <v>YES</v>
      </c>
    </row>
    <row r="1629" spans="1:21" x14ac:dyDescent="0.25">
      <c r="A1629" s="77">
        <v>1591</v>
      </c>
      <c r="B1629" s="74">
        <v>5612453848</v>
      </c>
      <c r="C1629" s="76">
        <v>45903</v>
      </c>
      <c r="D1629" s="76">
        <v>45891</v>
      </c>
      <c r="E1629" s="76">
        <v>45903</v>
      </c>
      <c r="F1629" s="74">
        <v>256107027</v>
      </c>
      <c r="G1629" s="82">
        <v>1353</v>
      </c>
      <c r="H1629" s="102" t="s">
        <v>14</v>
      </c>
      <c r="I1629" s="83">
        <v>7730456951</v>
      </c>
      <c r="J1629" s="84">
        <v>45933</v>
      </c>
      <c r="K1629" s="74" t="s">
        <v>15</v>
      </c>
      <c r="L1629" s="74" t="s">
        <v>243</v>
      </c>
      <c r="M1629" s="76">
        <v>45890.645833333336</v>
      </c>
      <c r="N1629" s="76">
        <v>45927.875</v>
      </c>
      <c r="O1629" s="73">
        <f t="shared" si="139"/>
        <v>8</v>
      </c>
      <c r="P1629" s="73">
        <f>MONTH('RAW DATA'!$J1629)</f>
        <v>10</v>
      </c>
      <c r="Q1629" s="73" t="str">
        <f t="shared" si="140"/>
        <v>ICB</v>
      </c>
      <c r="R1629" s="74" t="str">
        <f t="shared" si="141"/>
        <v>CHINA</v>
      </c>
      <c r="S1629" s="74" t="str">
        <f>IF(OR('RAW DATA'!$D1629="",'RAW DATA'!$C1629='RAW DATA'!$D1629),"NO",IF('RAW DATA'!$C1629&lt;'RAW DATA'!$D1629,"YES","NO"))</f>
        <v>NO</v>
      </c>
      <c r="T1629" s="75" t="str">
        <f>IF('RAW DATA'!$D1629='RAW DATA'!$E1629,"YES","NO")</f>
        <v>NO</v>
      </c>
      <c r="U1629" s="73" t="str">
        <f>IF(('RAW DATA'!$D1629-'RAW DATA'!$M1629)&lt;=5,"YES","NO")</f>
        <v>YES</v>
      </c>
    </row>
    <row r="1630" spans="1:21" x14ac:dyDescent="0.25">
      <c r="A1630" s="89">
        <v>1592</v>
      </c>
      <c r="B1630" s="90">
        <v>5775828140</v>
      </c>
      <c r="C1630" s="91">
        <v>45903</v>
      </c>
      <c r="D1630" s="91">
        <v>45891</v>
      </c>
      <c r="E1630" s="91">
        <v>45903</v>
      </c>
      <c r="F1630" s="90">
        <v>257616627</v>
      </c>
      <c r="G1630" s="92">
        <v>118282</v>
      </c>
      <c r="H1630" s="101" t="s">
        <v>14</v>
      </c>
      <c r="I1630" s="93">
        <v>7730456951</v>
      </c>
      <c r="J1630" s="94">
        <v>45933</v>
      </c>
      <c r="K1630" s="90" t="s">
        <v>15</v>
      </c>
      <c r="L1630" s="90" t="s">
        <v>243</v>
      </c>
      <c r="M1630" s="91">
        <v>45889.75</v>
      </c>
      <c r="N1630" s="91">
        <v>45927.875</v>
      </c>
      <c r="O1630" s="95">
        <f t="shared" si="139"/>
        <v>8</v>
      </c>
      <c r="P1630" s="95">
        <f>MONTH('RAW DATA'!$J1630)</f>
        <v>10</v>
      </c>
      <c r="Q1630" s="95" t="str">
        <f t="shared" si="140"/>
        <v>ICB</v>
      </c>
      <c r="R1630" s="90" t="str">
        <f t="shared" si="141"/>
        <v>CHINA</v>
      </c>
      <c r="S1630" s="90" t="str">
        <f>IF(OR('RAW DATA'!$D1630="",'RAW DATA'!$C1630='RAW DATA'!$D1630),"NO",IF('RAW DATA'!$C1630&lt;'RAW DATA'!$D1630,"YES","NO"))</f>
        <v>NO</v>
      </c>
      <c r="T1630" s="96" t="str">
        <f>IF('RAW DATA'!$D1630='RAW DATA'!$E1630,"YES","NO")</f>
        <v>NO</v>
      </c>
      <c r="U1630" s="95" t="str">
        <f>IF(('RAW DATA'!$D1630-'RAW DATA'!$M1630)&lt;=5,"YES","NO")</f>
        <v>YES</v>
      </c>
    </row>
    <row r="1631" spans="1:21" x14ac:dyDescent="0.25">
      <c r="A1631" s="77">
        <v>515</v>
      </c>
      <c r="B1631" s="74">
        <v>5547908472</v>
      </c>
      <c r="C1631" s="76">
        <v>45904</v>
      </c>
      <c r="D1631" s="76">
        <v>45899</v>
      </c>
      <c r="E1631" s="76">
        <v>45904</v>
      </c>
      <c r="F1631" s="74">
        <v>258483329</v>
      </c>
      <c r="G1631" s="82">
        <v>7255</v>
      </c>
      <c r="H1631" s="102" t="s">
        <v>14</v>
      </c>
      <c r="I1631" s="83">
        <v>7730456951</v>
      </c>
      <c r="J1631" s="84">
        <v>45933</v>
      </c>
      <c r="K1631" s="74" t="s">
        <v>15</v>
      </c>
      <c r="L1631" s="74" t="s">
        <v>243</v>
      </c>
      <c r="M1631" s="76">
        <v>45896</v>
      </c>
      <c r="N1631" s="76">
        <v>45929</v>
      </c>
      <c r="O1631" s="73">
        <f t="shared" si="139"/>
        <v>8</v>
      </c>
      <c r="P1631" s="73">
        <f>MONTH('RAW DATA'!$J1631)</f>
        <v>10</v>
      </c>
      <c r="Q1631" s="73" t="str">
        <f t="shared" si="140"/>
        <v>ICB</v>
      </c>
      <c r="R1631" s="74" t="str">
        <f t="shared" si="141"/>
        <v>CHINA</v>
      </c>
      <c r="S1631" s="74" t="str">
        <f>IF(OR('RAW DATA'!$D1631="",'RAW DATA'!$C1631='RAW DATA'!$D1631),"NO",IF('RAW DATA'!$C1631&lt;'RAW DATA'!$D1631,"YES","NO"))</f>
        <v>NO</v>
      </c>
      <c r="T1631" s="75" t="str">
        <f>IF('RAW DATA'!$D1631='RAW DATA'!$E1631,"YES","NO")</f>
        <v>NO</v>
      </c>
      <c r="U1631" s="73" t="str">
        <f>IF(('RAW DATA'!$D1631-'RAW DATA'!$M1631)&lt;=5,"YES","NO")</f>
        <v>YES</v>
      </c>
    </row>
    <row r="1632" spans="1:21" x14ac:dyDescent="0.25">
      <c r="A1632" s="89">
        <v>1591</v>
      </c>
      <c r="B1632" s="90">
        <v>5612455990</v>
      </c>
      <c r="C1632" s="91">
        <v>45903</v>
      </c>
      <c r="D1632" s="91">
        <v>45894</v>
      </c>
      <c r="E1632" s="91">
        <v>45903</v>
      </c>
      <c r="F1632" s="90">
        <v>258338025</v>
      </c>
      <c r="G1632" s="92">
        <v>13599</v>
      </c>
      <c r="H1632" s="101" t="s">
        <v>14</v>
      </c>
      <c r="I1632" s="93">
        <v>7730456951</v>
      </c>
      <c r="J1632" s="94">
        <v>45933</v>
      </c>
      <c r="K1632" s="90" t="s">
        <v>15</v>
      </c>
      <c r="L1632" s="90" t="s">
        <v>243</v>
      </c>
      <c r="M1632" s="91">
        <v>45893.645833333336</v>
      </c>
      <c r="N1632" s="91">
        <v>45929.416666666664</v>
      </c>
      <c r="O1632" s="95">
        <f t="shared" si="139"/>
        <v>8</v>
      </c>
      <c r="P1632" s="95">
        <f>MONTH('RAW DATA'!$J1632)</f>
        <v>10</v>
      </c>
      <c r="Q1632" s="95" t="str">
        <f t="shared" si="140"/>
        <v>ICB</v>
      </c>
      <c r="R1632" s="90" t="str">
        <f t="shared" si="141"/>
        <v>CHINA</v>
      </c>
      <c r="S1632" s="90" t="str">
        <f>IF(OR('RAW DATA'!$D1632="",'RAW DATA'!$C1632='RAW DATA'!$D1632),"NO",IF('RAW DATA'!$C1632&lt;'RAW DATA'!$D1632,"YES","NO"))</f>
        <v>NO</v>
      </c>
      <c r="T1632" s="96" t="str">
        <f>IF('RAW DATA'!$D1632='RAW DATA'!$E1632,"YES","NO")</f>
        <v>NO</v>
      </c>
      <c r="U1632" s="95" t="str">
        <f>IF(('RAW DATA'!$D1632-'RAW DATA'!$M1632)&lt;=5,"YES","NO")</f>
        <v>YES</v>
      </c>
    </row>
    <row r="1633" spans="1:21" x14ac:dyDescent="0.25">
      <c r="A1633" s="77">
        <v>1591</v>
      </c>
      <c r="B1633" s="74">
        <v>5612461557</v>
      </c>
      <c r="C1633" s="76">
        <v>45903</v>
      </c>
      <c r="D1633" s="76">
        <v>45896</v>
      </c>
      <c r="E1633" s="76">
        <v>45903</v>
      </c>
      <c r="F1633" s="74">
        <v>258324605</v>
      </c>
      <c r="G1633" s="82">
        <v>650483</v>
      </c>
      <c r="H1633" s="102" t="s">
        <v>14</v>
      </c>
      <c r="I1633" s="83">
        <v>7730456951</v>
      </c>
      <c r="J1633" s="84">
        <v>45933</v>
      </c>
      <c r="K1633" s="74" t="s">
        <v>15</v>
      </c>
      <c r="L1633" s="74" t="s">
        <v>243</v>
      </c>
      <c r="M1633" s="76">
        <v>45893.645833333336</v>
      </c>
      <c r="N1633" s="76">
        <v>45929.416666666664</v>
      </c>
      <c r="O1633" s="73">
        <f t="shared" si="139"/>
        <v>8</v>
      </c>
      <c r="P1633" s="73">
        <f>MONTH('RAW DATA'!$J1633)</f>
        <v>10</v>
      </c>
      <c r="Q1633" s="73" t="str">
        <f t="shared" si="140"/>
        <v>ICB</v>
      </c>
      <c r="R1633" s="74" t="str">
        <f t="shared" si="141"/>
        <v>CHINA</v>
      </c>
      <c r="S1633" s="74" t="str">
        <f>IF(OR('RAW DATA'!$D1633="",'RAW DATA'!$C1633='RAW DATA'!$D1633),"NO",IF('RAW DATA'!$C1633&lt;'RAW DATA'!$D1633,"YES","NO"))</f>
        <v>NO</v>
      </c>
      <c r="T1633" s="75" t="str">
        <f>IF('RAW DATA'!$D1633='RAW DATA'!$E1633,"YES","NO")</f>
        <v>NO</v>
      </c>
      <c r="U1633" s="73" t="str">
        <f>IF(('RAW DATA'!$D1633-'RAW DATA'!$M1633)&lt;=5,"YES","NO")</f>
        <v>YES</v>
      </c>
    </row>
    <row r="1634" spans="1:21" x14ac:dyDescent="0.25">
      <c r="A1634" s="89">
        <v>515</v>
      </c>
      <c r="B1634" s="90">
        <v>5547908473</v>
      </c>
      <c r="C1634" s="91">
        <v>45903</v>
      </c>
      <c r="D1634" s="91">
        <v>45899</v>
      </c>
      <c r="E1634" s="91">
        <v>45903</v>
      </c>
      <c r="F1634" s="90">
        <v>258483329</v>
      </c>
      <c r="G1634" s="92">
        <v>10321</v>
      </c>
      <c r="H1634" s="101" t="s">
        <v>14</v>
      </c>
      <c r="I1634" s="93">
        <v>7730456951</v>
      </c>
      <c r="J1634" s="94">
        <v>45933</v>
      </c>
      <c r="K1634" s="90" t="s">
        <v>15</v>
      </c>
      <c r="L1634" s="90" t="s">
        <v>243</v>
      </c>
      <c r="M1634" s="91">
        <v>45896.020833333336</v>
      </c>
      <c r="N1634" s="91">
        <v>45929.708333333336</v>
      </c>
      <c r="O1634" s="95">
        <f t="shared" si="139"/>
        <v>8</v>
      </c>
      <c r="P1634" s="95">
        <f>MONTH('RAW DATA'!$J1634)</f>
        <v>10</v>
      </c>
      <c r="Q1634" s="95" t="str">
        <f t="shared" si="140"/>
        <v>ICB</v>
      </c>
      <c r="R1634" s="90" t="str">
        <f t="shared" si="141"/>
        <v>CHINA</v>
      </c>
      <c r="S1634" s="90" t="str">
        <f>IF(OR('RAW DATA'!$D1634="",'RAW DATA'!$C1634='RAW DATA'!$D1634),"NO",IF('RAW DATA'!$C1634&lt;'RAW DATA'!$D1634,"YES","NO"))</f>
        <v>NO</v>
      </c>
      <c r="T1634" s="96" t="str">
        <f>IF('RAW DATA'!$D1634='RAW DATA'!$E1634,"YES","NO")</f>
        <v>NO</v>
      </c>
      <c r="U1634" s="95" t="str">
        <f>IF(('RAW DATA'!$D1634-'RAW DATA'!$M1634)&lt;=5,"YES","NO")</f>
        <v>YES</v>
      </c>
    </row>
    <row r="1635" spans="1:21" x14ac:dyDescent="0.25">
      <c r="A1635" s="77">
        <v>1591</v>
      </c>
      <c r="B1635" s="74">
        <v>5481867579</v>
      </c>
      <c r="C1635" s="76">
        <v>45903</v>
      </c>
      <c r="D1635" s="76">
        <v>45923</v>
      </c>
      <c r="E1635" s="76">
        <v>45931</v>
      </c>
      <c r="F1635" s="74">
        <v>256578418</v>
      </c>
      <c r="G1635" s="82">
        <v>53514</v>
      </c>
      <c r="H1635" s="102" t="s">
        <v>14</v>
      </c>
      <c r="I1635" s="83">
        <v>7730464636</v>
      </c>
      <c r="J1635" s="84">
        <v>45965</v>
      </c>
      <c r="K1635" s="74" t="s">
        <v>15</v>
      </c>
      <c r="L1635" s="74" t="s">
        <v>253</v>
      </c>
      <c r="M1635" s="76">
        <v>45901</v>
      </c>
      <c r="N1635" s="76">
        <v>45931</v>
      </c>
      <c r="O1635" s="73">
        <f t="shared" si="139"/>
        <v>9</v>
      </c>
      <c r="P1635" s="73">
        <f>MONTH('RAW DATA'!$J1635)</f>
        <v>11</v>
      </c>
      <c r="Q1635" s="73" t="str">
        <f t="shared" si="140"/>
        <v>ICB</v>
      </c>
      <c r="R1635" s="74" t="str">
        <f t="shared" si="141"/>
        <v>CHINA</v>
      </c>
      <c r="S1635" s="74" t="str">
        <f>IF(OR('RAW DATA'!$D1635="",'RAW DATA'!$C1635='RAW DATA'!$D1635),"NO",IF('RAW DATA'!$C1635&lt;'RAW DATA'!$D1635,"YES","NO"))</f>
        <v>YES</v>
      </c>
      <c r="T1635" s="75" t="str">
        <f>IF('RAW DATA'!$D1635='RAW DATA'!$E1635,"YES","NO")</f>
        <v>NO</v>
      </c>
      <c r="U1635" s="73" t="str">
        <f>IF(('RAW DATA'!$D1635-'RAW DATA'!$M1635)&lt;=5,"YES","NO")</f>
        <v>NO</v>
      </c>
    </row>
    <row r="1636" spans="1:21" x14ac:dyDescent="0.25">
      <c r="A1636" s="89">
        <v>515</v>
      </c>
      <c r="B1636" s="90">
        <v>5547914485</v>
      </c>
      <c r="C1636" s="91">
        <v>45904</v>
      </c>
      <c r="D1636" s="91">
        <v>45902</v>
      </c>
      <c r="E1636" s="91">
        <v>45904</v>
      </c>
      <c r="F1636" s="90">
        <v>257366345</v>
      </c>
      <c r="G1636" s="92">
        <v>2257</v>
      </c>
      <c r="H1636" s="101" t="s">
        <v>14</v>
      </c>
      <c r="I1636" s="93">
        <v>7730464636</v>
      </c>
      <c r="J1636" s="94">
        <v>45965</v>
      </c>
      <c r="K1636" s="90" t="s">
        <v>15</v>
      </c>
      <c r="L1636" s="90" t="s">
        <v>253</v>
      </c>
      <c r="M1636" s="91">
        <v>45899</v>
      </c>
      <c r="N1636" s="91">
        <v>45931</v>
      </c>
      <c r="O1636" s="95">
        <f t="shared" si="139"/>
        <v>9</v>
      </c>
      <c r="P1636" s="95">
        <f>MONTH('RAW DATA'!$J1636)</f>
        <v>11</v>
      </c>
      <c r="Q1636" s="95" t="str">
        <f t="shared" si="140"/>
        <v>ICB</v>
      </c>
      <c r="R1636" s="90" t="str">
        <f t="shared" si="141"/>
        <v>CHINA</v>
      </c>
      <c r="S1636" s="90" t="str">
        <f>IF(OR('RAW DATA'!$D1636="",'RAW DATA'!$C1636='RAW DATA'!$D1636),"NO",IF('RAW DATA'!$C1636&lt;'RAW DATA'!$D1636,"YES","NO"))</f>
        <v>NO</v>
      </c>
      <c r="T1636" s="96" t="str">
        <f>IF('RAW DATA'!$D1636='RAW DATA'!$E1636,"YES","NO")</f>
        <v>NO</v>
      </c>
      <c r="U1636" s="95" t="str">
        <f>IF(('RAW DATA'!$D1636-'RAW DATA'!$M1636)&lt;=5,"YES","NO")</f>
        <v>YES</v>
      </c>
    </row>
    <row r="1637" spans="1:21" x14ac:dyDescent="0.25">
      <c r="A1637" s="77">
        <v>515</v>
      </c>
      <c r="B1637" s="74">
        <v>5547914486</v>
      </c>
      <c r="C1637" s="76">
        <v>45904</v>
      </c>
      <c r="D1637" s="76">
        <v>45902</v>
      </c>
      <c r="E1637" s="76">
        <v>45904</v>
      </c>
      <c r="F1637" s="74">
        <v>257366345</v>
      </c>
      <c r="G1637" s="82">
        <v>4287</v>
      </c>
      <c r="H1637" s="102" t="s">
        <v>14</v>
      </c>
      <c r="I1637" s="83">
        <v>7730464636</v>
      </c>
      <c r="J1637" s="84">
        <v>45965</v>
      </c>
      <c r="K1637" s="74" t="s">
        <v>15</v>
      </c>
      <c r="L1637" s="74" t="s">
        <v>253</v>
      </c>
      <c r="M1637" s="76">
        <v>45899</v>
      </c>
      <c r="N1637" s="76">
        <v>45931</v>
      </c>
      <c r="O1637" s="73">
        <f t="shared" si="139"/>
        <v>9</v>
      </c>
      <c r="P1637" s="73">
        <f>MONTH('RAW DATA'!$J1637)</f>
        <v>11</v>
      </c>
      <c r="Q1637" s="73" t="str">
        <f t="shared" si="140"/>
        <v>ICB</v>
      </c>
      <c r="R1637" s="74" t="str">
        <f t="shared" si="141"/>
        <v>CHINA</v>
      </c>
      <c r="S1637" s="74" t="str">
        <f>IF(OR('RAW DATA'!$D1637="",'RAW DATA'!$C1637='RAW DATA'!$D1637),"NO",IF('RAW DATA'!$C1637&lt;'RAW DATA'!$D1637,"YES","NO"))</f>
        <v>NO</v>
      </c>
      <c r="T1637" s="75" t="str">
        <f>IF('RAW DATA'!$D1637='RAW DATA'!$E1637,"YES","NO")</f>
        <v>NO</v>
      </c>
      <c r="U1637" s="73" t="str">
        <f>IF(('RAW DATA'!$D1637-'RAW DATA'!$M1637)&lt;=5,"YES","NO")</f>
        <v>YES</v>
      </c>
    </row>
    <row r="1638" spans="1:21" x14ac:dyDescent="0.25">
      <c r="A1638" s="89">
        <v>515</v>
      </c>
      <c r="B1638" s="90">
        <v>5547914487</v>
      </c>
      <c r="C1638" s="91">
        <v>45904</v>
      </c>
      <c r="D1638" s="91">
        <v>45902</v>
      </c>
      <c r="E1638" s="91">
        <v>45904</v>
      </c>
      <c r="F1638" s="90">
        <v>257366345</v>
      </c>
      <c r="G1638" s="92">
        <v>972</v>
      </c>
      <c r="H1638" s="101" t="s">
        <v>14</v>
      </c>
      <c r="I1638" s="93">
        <v>7730464636</v>
      </c>
      <c r="J1638" s="94">
        <v>45965</v>
      </c>
      <c r="K1638" s="90" t="s">
        <v>15</v>
      </c>
      <c r="L1638" s="90" t="s">
        <v>253</v>
      </c>
      <c r="M1638" s="91">
        <v>45899</v>
      </c>
      <c r="N1638" s="91">
        <v>45931</v>
      </c>
      <c r="O1638" s="95">
        <f t="shared" si="139"/>
        <v>9</v>
      </c>
      <c r="P1638" s="95">
        <f>MONTH('RAW DATA'!$J1638)</f>
        <v>11</v>
      </c>
      <c r="Q1638" s="95" t="str">
        <f t="shared" si="140"/>
        <v>ICB</v>
      </c>
      <c r="R1638" s="90" t="str">
        <f t="shared" si="141"/>
        <v>CHINA</v>
      </c>
      <c r="S1638" s="90" t="str">
        <f>IF(OR('RAW DATA'!$D1638="",'RAW DATA'!$C1638='RAW DATA'!$D1638),"NO",IF('RAW DATA'!$C1638&lt;'RAW DATA'!$D1638,"YES","NO"))</f>
        <v>NO</v>
      </c>
      <c r="T1638" s="96" t="str">
        <f>IF('RAW DATA'!$D1638='RAW DATA'!$E1638,"YES","NO")</f>
        <v>NO</v>
      </c>
      <c r="U1638" s="95" t="str">
        <f>IF(('RAW DATA'!$D1638-'RAW DATA'!$M1638)&lt;=5,"YES","NO")</f>
        <v>YES</v>
      </c>
    </row>
    <row r="1639" spans="1:21" x14ac:dyDescent="0.25">
      <c r="A1639" s="77">
        <v>1591</v>
      </c>
      <c r="B1639" s="74">
        <v>5612472187</v>
      </c>
      <c r="C1639" s="76">
        <v>45904</v>
      </c>
      <c r="D1639" s="76">
        <v>45903</v>
      </c>
      <c r="E1639" s="76">
        <v>45904</v>
      </c>
      <c r="F1639" s="74">
        <v>256923352</v>
      </c>
      <c r="G1639" s="82">
        <v>2858</v>
      </c>
      <c r="H1639" s="102" t="s">
        <v>14</v>
      </c>
      <c r="I1639" s="83">
        <v>7730464636</v>
      </c>
      <c r="J1639" s="84">
        <v>45965</v>
      </c>
      <c r="K1639" s="74" t="s">
        <v>15</v>
      </c>
      <c r="L1639" s="74" t="s">
        <v>253</v>
      </c>
      <c r="M1639" s="76">
        <v>45900</v>
      </c>
      <c r="N1639" s="76">
        <v>45931</v>
      </c>
      <c r="O1639" s="73">
        <f t="shared" si="139"/>
        <v>9</v>
      </c>
      <c r="P1639" s="73">
        <f>MONTH('RAW DATA'!$J1639)</f>
        <v>11</v>
      </c>
      <c r="Q1639" s="73" t="str">
        <f t="shared" si="140"/>
        <v>ICB</v>
      </c>
      <c r="R1639" s="74" t="str">
        <f t="shared" si="141"/>
        <v>CHINA</v>
      </c>
      <c r="S1639" s="74" t="str">
        <f>IF(OR('RAW DATA'!$D1639="",'RAW DATA'!$C1639='RAW DATA'!$D1639),"NO",IF('RAW DATA'!$C1639&lt;'RAW DATA'!$D1639,"YES","NO"))</f>
        <v>NO</v>
      </c>
      <c r="T1639" s="75" t="str">
        <f>IF('RAW DATA'!$D1639='RAW DATA'!$E1639,"YES","NO")</f>
        <v>NO</v>
      </c>
      <c r="U1639" s="73" t="str">
        <f>IF(('RAW DATA'!$D1639-'RAW DATA'!$M1639)&lt;=5,"YES","NO")</f>
        <v>YES</v>
      </c>
    </row>
    <row r="1640" spans="1:21" x14ac:dyDescent="0.25">
      <c r="A1640" s="89">
        <v>1591</v>
      </c>
      <c r="B1640" s="90">
        <v>5612472188</v>
      </c>
      <c r="C1640" s="91">
        <v>45904</v>
      </c>
      <c r="D1640" s="91">
        <v>45903</v>
      </c>
      <c r="E1640" s="91">
        <v>45904</v>
      </c>
      <c r="F1640" s="90">
        <v>256923352</v>
      </c>
      <c r="G1640" s="92">
        <v>2858</v>
      </c>
      <c r="H1640" s="101" t="s">
        <v>14</v>
      </c>
      <c r="I1640" s="93">
        <v>7730464636</v>
      </c>
      <c r="J1640" s="94">
        <v>45965</v>
      </c>
      <c r="K1640" s="90" t="s">
        <v>15</v>
      </c>
      <c r="L1640" s="90" t="s">
        <v>253</v>
      </c>
      <c r="M1640" s="91">
        <v>45900</v>
      </c>
      <c r="N1640" s="91">
        <v>45931</v>
      </c>
      <c r="O1640" s="95">
        <f t="shared" si="139"/>
        <v>9</v>
      </c>
      <c r="P1640" s="95">
        <f>MONTH('RAW DATA'!$J1640)</f>
        <v>11</v>
      </c>
      <c r="Q1640" s="95" t="str">
        <f t="shared" si="140"/>
        <v>ICB</v>
      </c>
      <c r="R1640" s="90" t="str">
        <f t="shared" si="141"/>
        <v>CHINA</v>
      </c>
      <c r="S1640" s="90" t="str">
        <f>IF(OR('RAW DATA'!$D1640="",'RAW DATA'!$C1640='RAW DATA'!$D1640),"NO",IF('RAW DATA'!$C1640&lt;'RAW DATA'!$D1640,"YES","NO"))</f>
        <v>NO</v>
      </c>
      <c r="T1640" s="96" t="str">
        <f>IF('RAW DATA'!$D1640='RAW DATA'!$E1640,"YES","NO")</f>
        <v>NO</v>
      </c>
      <c r="U1640" s="95" t="str">
        <f>IF(('RAW DATA'!$D1640-'RAW DATA'!$M1640)&lt;=5,"YES","NO")</f>
        <v>YES</v>
      </c>
    </row>
    <row r="1641" spans="1:21" x14ac:dyDescent="0.25">
      <c r="A1641" s="77">
        <v>1591</v>
      </c>
      <c r="B1641" s="74">
        <v>5612472189</v>
      </c>
      <c r="C1641" s="76">
        <v>45904</v>
      </c>
      <c r="D1641" s="76">
        <v>45903</v>
      </c>
      <c r="E1641" s="76">
        <v>45904</v>
      </c>
      <c r="F1641" s="74">
        <v>256923609</v>
      </c>
      <c r="G1641" s="82">
        <v>8949</v>
      </c>
      <c r="H1641" s="102" t="s">
        <v>14</v>
      </c>
      <c r="I1641" s="83">
        <v>7730464636</v>
      </c>
      <c r="J1641" s="84">
        <v>45965</v>
      </c>
      <c r="K1641" s="74" t="s">
        <v>15</v>
      </c>
      <c r="L1641" s="74" t="s">
        <v>253</v>
      </c>
      <c r="M1641" s="76">
        <v>45900</v>
      </c>
      <c r="N1641" s="76">
        <v>45931</v>
      </c>
      <c r="O1641" s="73">
        <f t="shared" si="139"/>
        <v>9</v>
      </c>
      <c r="P1641" s="73">
        <f>MONTH('RAW DATA'!$J1641)</f>
        <v>11</v>
      </c>
      <c r="Q1641" s="73" t="str">
        <f t="shared" si="140"/>
        <v>ICB</v>
      </c>
      <c r="R1641" s="74" t="str">
        <f t="shared" si="141"/>
        <v>CHINA</v>
      </c>
      <c r="S1641" s="74" t="str">
        <f>IF(OR('RAW DATA'!$D1641="",'RAW DATA'!$C1641='RAW DATA'!$D1641),"NO",IF('RAW DATA'!$C1641&lt;'RAW DATA'!$D1641,"YES","NO"))</f>
        <v>NO</v>
      </c>
      <c r="T1641" s="75" t="str">
        <f>IF('RAW DATA'!$D1641='RAW DATA'!$E1641,"YES","NO")</f>
        <v>NO</v>
      </c>
      <c r="U1641" s="73" t="str">
        <f>IF(('RAW DATA'!$D1641-'RAW DATA'!$M1641)&lt;=5,"YES","NO")</f>
        <v>YES</v>
      </c>
    </row>
    <row r="1642" spans="1:21" x14ac:dyDescent="0.25">
      <c r="A1642" s="89">
        <v>1591</v>
      </c>
      <c r="B1642" s="90">
        <v>5612472190</v>
      </c>
      <c r="C1642" s="91">
        <v>45904</v>
      </c>
      <c r="D1642" s="91">
        <v>45903</v>
      </c>
      <c r="E1642" s="91">
        <v>45904</v>
      </c>
      <c r="F1642" s="90">
        <v>256923609</v>
      </c>
      <c r="G1642" s="92">
        <v>454</v>
      </c>
      <c r="H1642" s="101" t="s">
        <v>14</v>
      </c>
      <c r="I1642" s="93">
        <v>7730464636</v>
      </c>
      <c r="J1642" s="94">
        <v>45965</v>
      </c>
      <c r="K1642" s="90" t="s">
        <v>15</v>
      </c>
      <c r="L1642" s="90" t="s">
        <v>253</v>
      </c>
      <c r="M1642" s="91">
        <v>45900</v>
      </c>
      <c r="N1642" s="91">
        <v>45931</v>
      </c>
      <c r="O1642" s="95">
        <f t="shared" si="139"/>
        <v>9</v>
      </c>
      <c r="P1642" s="95">
        <f>MONTH('RAW DATA'!$J1642)</f>
        <v>11</v>
      </c>
      <c r="Q1642" s="95" t="str">
        <f t="shared" si="140"/>
        <v>ICB</v>
      </c>
      <c r="R1642" s="90" t="str">
        <f t="shared" si="141"/>
        <v>CHINA</v>
      </c>
      <c r="S1642" s="90" t="str">
        <f>IF(OR('RAW DATA'!$D1642="",'RAW DATA'!$C1642='RAW DATA'!$D1642),"NO",IF('RAW DATA'!$C1642&lt;'RAW DATA'!$D1642,"YES","NO"))</f>
        <v>NO</v>
      </c>
      <c r="T1642" s="96" t="str">
        <f>IF('RAW DATA'!$D1642='RAW DATA'!$E1642,"YES","NO")</f>
        <v>NO</v>
      </c>
      <c r="U1642" s="95" t="str">
        <f>IF(('RAW DATA'!$D1642-'RAW DATA'!$M1642)&lt;=5,"YES","NO")</f>
        <v>YES</v>
      </c>
    </row>
    <row r="1643" spans="1:21" x14ac:dyDescent="0.25">
      <c r="A1643" s="77">
        <v>1591</v>
      </c>
      <c r="B1643" s="74">
        <v>5612472191</v>
      </c>
      <c r="C1643" s="76">
        <v>45904</v>
      </c>
      <c r="D1643" s="76">
        <v>45903</v>
      </c>
      <c r="E1643" s="76">
        <v>45904</v>
      </c>
      <c r="F1643" s="74">
        <v>256923609</v>
      </c>
      <c r="G1643" s="82">
        <v>10538</v>
      </c>
      <c r="H1643" s="102" t="s">
        <v>14</v>
      </c>
      <c r="I1643" s="83">
        <v>7730464636</v>
      </c>
      <c r="J1643" s="84">
        <v>45965</v>
      </c>
      <c r="K1643" s="74" t="s">
        <v>15</v>
      </c>
      <c r="L1643" s="74" t="s">
        <v>253</v>
      </c>
      <c r="M1643" s="76">
        <v>45900</v>
      </c>
      <c r="N1643" s="76">
        <v>45931</v>
      </c>
      <c r="O1643" s="73">
        <f t="shared" si="139"/>
        <v>9</v>
      </c>
      <c r="P1643" s="73">
        <f>MONTH('RAW DATA'!$J1643)</f>
        <v>11</v>
      </c>
      <c r="Q1643" s="73" t="str">
        <f t="shared" si="140"/>
        <v>ICB</v>
      </c>
      <c r="R1643" s="74" t="str">
        <f t="shared" si="141"/>
        <v>CHINA</v>
      </c>
      <c r="S1643" s="74" t="str">
        <f>IF(OR('RAW DATA'!$D1643="",'RAW DATA'!$C1643='RAW DATA'!$D1643),"NO",IF('RAW DATA'!$C1643&lt;'RAW DATA'!$D1643,"YES","NO"))</f>
        <v>NO</v>
      </c>
      <c r="T1643" s="75" t="str">
        <f>IF('RAW DATA'!$D1643='RAW DATA'!$E1643,"YES","NO")</f>
        <v>NO</v>
      </c>
      <c r="U1643" s="73" t="str">
        <f>IF(('RAW DATA'!$D1643-'RAW DATA'!$M1643)&lt;=5,"YES","NO")</f>
        <v>YES</v>
      </c>
    </row>
    <row r="1644" spans="1:21" x14ac:dyDescent="0.25">
      <c r="A1644" s="89">
        <v>1591</v>
      </c>
      <c r="B1644" s="90">
        <v>5612472192</v>
      </c>
      <c r="C1644" s="91">
        <v>45904</v>
      </c>
      <c r="D1644" s="91">
        <v>45903</v>
      </c>
      <c r="E1644" s="91">
        <v>45904</v>
      </c>
      <c r="F1644" s="90">
        <v>256923609</v>
      </c>
      <c r="G1644" s="92">
        <v>28419</v>
      </c>
      <c r="H1644" s="101" t="s">
        <v>14</v>
      </c>
      <c r="I1644" s="93">
        <v>7730464636</v>
      </c>
      <c r="J1644" s="94">
        <v>45965</v>
      </c>
      <c r="K1644" s="90" t="s">
        <v>15</v>
      </c>
      <c r="L1644" s="90" t="s">
        <v>253</v>
      </c>
      <c r="M1644" s="91">
        <v>45900</v>
      </c>
      <c r="N1644" s="91">
        <v>45931</v>
      </c>
      <c r="O1644" s="95">
        <f t="shared" si="139"/>
        <v>9</v>
      </c>
      <c r="P1644" s="95">
        <f>MONTH('RAW DATA'!$J1644)</f>
        <v>11</v>
      </c>
      <c r="Q1644" s="95" t="str">
        <f t="shared" si="140"/>
        <v>ICB</v>
      </c>
      <c r="R1644" s="90" t="str">
        <f t="shared" si="141"/>
        <v>CHINA</v>
      </c>
      <c r="S1644" s="90" t="str">
        <f>IF(OR('RAW DATA'!$D1644="",'RAW DATA'!$C1644='RAW DATA'!$D1644),"NO",IF('RAW DATA'!$C1644&lt;'RAW DATA'!$D1644,"YES","NO"))</f>
        <v>NO</v>
      </c>
      <c r="T1644" s="96" t="str">
        <f>IF('RAW DATA'!$D1644='RAW DATA'!$E1644,"YES","NO")</f>
        <v>NO</v>
      </c>
      <c r="U1644" s="95" t="str">
        <f>IF(('RAW DATA'!$D1644-'RAW DATA'!$M1644)&lt;=5,"YES","NO")</f>
        <v>YES</v>
      </c>
    </row>
    <row r="1645" spans="1:21" x14ac:dyDescent="0.25">
      <c r="A1645" s="77">
        <v>1591</v>
      </c>
      <c r="B1645" s="74">
        <v>5612472790</v>
      </c>
      <c r="C1645" s="76">
        <v>45904</v>
      </c>
      <c r="D1645" s="76">
        <v>45903</v>
      </c>
      <c r="E1645" s="76">
        <v>45904</v>
      </c>
      <c r="F1645" s="74">
        <v>256923609</v>
      </c>
      <c r="G1645" s="82">
        <v>4475</v>
      </c>
      <c r="H1645" s="102" t="s">
        <v>14</v>
      </c>
      <c r="I1645" s="83">
        <v>7730464636</v>
      </c>
      <c r="J1645" s="84">
        <v>45965</v>
      </c>
      <c r="K1645" s="74" t="s">
        <v>15</v>
      </c>
      <c r="L1645" s="74" t="s">
        <v>253</v>
      </c>
      <c r="M1645" s="76">
        <v>45900</v>
      </c>
      <c r="N1645" s="76">
        <v>45931</v>
      </c>
      <c r="O1645" s="73">
        <f t="shared" si="139"/>
        <v>9</v>
      </c>
      <c r="P1645" s="73">
        <f>MONTH('RAW DATA'!$J1645)</f>
        <v>11</v>
      </c>
      <c r="Q1645" s="73" t="str">
        <f t="shared" si="140"/>
        <v>ICB</v>
      </c>
      <c r="R1645" s="74" t="str">
        <f t="shared" si="141"/>
        <v>CHINA</v>
      </c>
      <c r="S1645" s="74" t="str">
        <f>IF(OR('RAW DATA'!$D1645="",'RAW DATA'!$C1645='RAW DATA'!$D1645),"NO",IF('RAW DATA'!$C1645&lt;'RAW DATA'!$D1645,"YES","NO"))</f>
        <v>NO</v>
      </c>
      <c r="T1645" s="75" t="str">
        <f>IF('RAW DATA'!$D1645='RAW DATA'!$E1645,"YES","NO")</f>
        <v>NO</v>
      </c>
      <c r="U1645" s="73" t="str">
        <f>IF(('RAW DATA'!$D1645-'RAW DATA'!$M1645)&lt;=5,"YES","NO")</f>
        <v>YES</v>
      </c>
    </row>
    <row r="1646" spans="1:21" x14ac:dyDescent="0.25">
      <c r="A1646" s="89">
        <v>71</v>
      </c>
      <c r="B1646" s="90">
        <v>5283179730</v>
      </c>
      <c r="C1646" s="91">
        <v>45894</v>
      </c>
      <c r="D1646" s="91">
        <v>45891</v>
      </c>
      <c r="E1646" s="91">
        <v>45894</v>
      </c>
      <c r="F1646" s="90">
        <v>255660504</v>
      </c>
      <c r="G1646" s="92">
        <v>14015</v>
      </c>
      <c r="H1646" s="101" t="s">
        <v>14</v>
      </c>
      <c r="I1646" s="93">
        <v>7730464636</v>
      </c>
      <c r="J1646" s="94">
        <v>45965</v>
      </c>
      <c r="K1646" s="90" t="s">
        <v>15</v>
      </c>
      <c r="L1646" s="90" t="s">
        <v>253</v>
      </c>
      <c r="M1646" s="91">
        <v>45888.645833333336</v>
      </c>
      <c r="N1646" s="91">
        <v>45931.25</v>
      </c>
      <c r="O1646" s="95">
        <f t="shared" si="139"/>
        <v>8</v>
      </c>
      <c r="P1646" s="95">
        <f>MONTH('RAW DATA'!$J1646)</f>
        <v>11</v>
      </c>
      <c r="Q1646" s="95" t="str">
        <f t="shared" si="140"/>
        <v>ICB</v>
      </c>
      <c r="R1646" s="90" t="str">
        <f t="shared" si="141"/>
        <v>CHINA</v>
      </c>
      <c r="S1646" s="90" t="str">
        <f>IF(OR('RAW DATA'!$D1646="",'RAW DATA'!$C1646='RAW DATA'!$D1646),"NO",IF('RAW DATA'!$C1646&lt;'RAW DATA'!$D1646,"YES","NO"))</f>
        <v>NO</v>
      </c>
      <c r="T1646" s="96" t="str">
        <f>IF('RAW DATA'!$D1646='RAW DATA'!$E1646,"YES","NO")</f>
        <v>NO</v>
      </c>
      <c r="U1646" s="95" t="str">
        <f>IF(('RAW DATA'!$D1646-'RAW DATA'!$M1646)&lt;=5,"YES","NO")</f>
        <v>YES</v>
      </c>
    </row>
    <row r="1647" spans="1:21" x14ac:dyDescent="0.25">
      <c r="A1647" s="77">
        <v>71</v>
      </c>
      <c r="B1647" s="74">
        <v>5283179742</v>
      </c>
      <c r="C1647" s="76">
        <v>45894</v>
      </c>
      <c r="D1647" s="76">
        <v>45891</v>
      </c>
      <c r="E1647" s="76">
        <v>45894</v>
      </c>
      <c r="F1647" s="74">
        <v>255660504</v>
      </c>
      <c r="G1647" s="82">
        <v>65952</v>
      </c>
      <c r="H1647" s="102" t="s">
        <v>14</v>
      </c>
      <c r="I1647" s="83">
        <v>7730464636</v>
      </c>
      <c r="J1647" s="84">
        <v>45965</v>
      </c>
      <c r="K1647" s="74" t="s">
        <v>15</v>
      </c>
      <c r="L1647" s="74" t="s">
        <v>253</v>
      </c>
      <c r="M1647" s="76">
        <v>45888.645833333336</v>
      </c>
      <c r="N1647" s="76">
        <v>45931.25</v>
      </c>
      <c r="O1647" s="73">
        <f t="shared" si="139"/>
        <v>8</v>
      </c>
      <c r="P1647" s="73">
        <f>MONTH('RAW DATA'!$J1647)</f>
        <v>11</v>
      </c>
      <c r="Q1647" s="73" t="str">
        <f t="shared" si="140"/>
        <v>ICB</v>
      </c>
      <c r="R1647" s="74" t="str">
        <f t="shared" si="141"/>
        <v>CHINA</v>
      </c>
      <c r="S1647" s="74" t="str">
        <f>IF(OR('RAW DATA'!$D1647="",'RAW DATA'!$C1647='RAW DATA'!$D1647),"NO",IF('RAW DATA'!$C1647&lt;'RAW DATA'!$D1647,"YES","NO"))</f>
        <v>NO</v>
      </c>
      <c r="T1647" s="75" t="str">
        <f>IF('RAW DATA'!$D1647='RAW DATA'!$E1647,"YES","NO")</f>
        <v>NO</v>
      </c>
      <c r="U1647" s="73" t="str">
        <f>IF(('RAW DATA'!$D1647-'RAW DATA'!$M1647)&lt;=5,"YES","NO")</f>
        <v>YES</v>
      </c>
    </row>
    <row r="1648" spans="1:21" x14ac:dyDescent="0.25">
      <c r="A1648" s="89">
        <v>71</v>
      </c>
      <c r="B1648" s="90">
        <v>5283179747</v>
      </c>
      <c r="C1648" s="91">
        <v>45894</v>
      </c>
      <c r="D1648" s="91">
        <v>45891</v>
      </c>
      <c r="E1648" s="91">
        <v>45894</v>
      </c>
      <c r="F1648" s="90">
        <v>255660504</v>
      </c>
      <c r="G1648" s="92">
        <v>39016</v>
      </c>
      <c r="H1648" s="101" t="s">
        <v>14</v>
      </c>
      <c r="I1648" s="93">
        <v>7730464636</v>
      </c>
      <c r="J1648" s="94">
        <v>45965</v>
      </c>
      <c r="K1648" s="90" t="s">
        <v>15</v>
      </c>
      <c r="L1648" s="90" t="s">
        <v>253</v>
      </c>
      <c r="M1648" s="91">
        <v>45888.645833333336</v>
      </c>
      <c r="N1648" s="91">
        <v>45931.25</v>
      </c>
      <c r="O1648" s="95">
        <f t="shared" si="139"/>
        <v>8</v>
      </c>
      <c r="P1648" s="95">
        <f>MONTH('RAW DATA'!$J1648)</f>
        <v>11</v>
      </c>
      <c r="Q1648" s="95" t="str">
        <f t="shared" si="140"/>
        <v>ICB</v>
      </c>
      <c r="R1648" s="90" t="str">
        <f t="shared" si="141"/>
        <v>CHINA</v>
      </c>
      <c r="S1648" s="90" t="str">
        <f>IF(OR('RAW DATA'!$D1648="",'RAW DATA'!$C1648='RAW DATA'!$D1648),"NO",IF('RAW DATA'!$C1648&lt;'RAW DATA'!$D1648,"YES","NO"))</f>
        <v>NO</v>
      </c>
      <c r="T1648" s="96" t="str">
        <f>IF('RAW DATA'!$D1648='RAW DATA'!$E1648,"YES","NO")</f>
        <v>NO</v>
      </c>
      <c r="U1648" s="95" t="str">
        <f>IF(('RAW DATA'!$D1648-'RAW DATA'!$M1648)&lt;=5,"YES","NO")</f>
        <v>YES</v>
      </c>
    </row>
    <row r="1649" spans="1:21" x14ac:dyDescent="0.25">
      <c r="A1649" s="77">
        <v>71</v>
      </c>
      <c r="B1649" s="74">
        <v>5283179751</v>
      </c>
      <c r="C1649" s="76">
        <v>45894</v>
      </c>
      <c r="D1649" s="76">
        <v>45891</v>
      </c>
      <c r="E1649" s="76">
        <v>45894</v>
      </c>
      <c r="F1649" s="74">
        <v>255660504</v>
      </c>
      <c r="G1649" s="82">
        <v>11039</v>
      </c>
      <c r="H1649" s="102" t="s">
        <v>14</v>
      </c>
      <c r="I1649" s="83">
        <v>7730464636</v>
      </c>
      <c r="J1649" s="84">
        <v>45965</v>
      </c>
      <c r="K1649" s="74" t="s">
        <v>15</v>
      </c>
      <c r="L1649" s="74" t="s">
        <v>253</v>
      </c>
      <c r="M1649" s="76">
        <v>45888.645833333336</v>
      </c>
      <c r="N1649" s="76">
        <v>45931.25</v>
      </c>
      <c r="O1649" s="73">
        <f t="shared" si="139"/>
        <v>8</v>
      </c>
      <c r="P1649" s="73">
        <f>MONTH('RAW DATA'!$J1649)</f>
        <v>11</v>
      </c>
      <c r="Q1649" s="73" t="str">
        <f t="shared" si="140"/>
        <v>ICB</v>
      </c>
      <c r="R1649" s="74" t="str">
        <f t="shared" si="141"/>
        <v>CHINA</v>
      </c>
      <c r="S1649" s="74" t="str">
        <f>IF(OR('RAW DATA'!$D1649="",'RAW DATA'!$C1649='RAW DATA'!$D1649),"NO",IF('RAW DATA'!$C1649&lt;'RAW DATA'!$D1649,"YES","NO"))</f>
        <v>NO</v>
      </c>
      <c r="T1649" s="75" t="str">
        <f>IF('RAW DATA'!$D1649='RAW DATA'!$E1649,"YES","NO")</f>
        <v>NO</v>
      </c>
      <c r="U1649" s="73" t="str">
        <f>IF(('RAW DATA'!$D1649-'RAW DATA'!$M1649)&lt;=5,"YES","NO")</f>
        <v>YES</v>
      </c>
    </row>
    <row r="1650" spans="1:21" x14ac:dyDescent="0.25">
      <c r="A1650" s="89">
        <v>71</v>
      </c>
      <c r="B1650" s="90">
        <v>5283179762</v>
      </c>
      <c r="C1650" s="91">
        <v>45894</v>
      </c>
      <c r="D1650" s="91">
        <v>45891</v>
      </c>
      <c r="E1650" s="91">
        <v>45894</v>
      </c>
      <c r="F1650" s="90">
        <v>255660504</v>
      </c>
      <c r="G1650" s="92">
        <v>6582</v>
      </c>
      <c r="H1650" s="101" t="s">
        <v>14</v>
      </c>
      <c r="I1650" s="93">
        <v>7730464636</v>
      </c>
      <c r="J1650" s="94">
        <v>45965</v>
      </c>
      <c r="K1650" s="90" t="s">
        <v>15</v>
      </c>
      <c r="L1650" s="90" t="s">
        <v>253</v>
      </c>
      <c r="M1650" s="91">
        <v>45888.645833333336</v>
      </c>
      <c r="N1650" s="91">
        <v>45931.25</v>
      </c>
      <c r="O1650" s="95">
        <f t="shared" si="139"/>
        <v>8</v>
      </c>
      <c r="P1650" s="95">
        <f>MONTH('RAW DATA'!$J1650)</f>
        <v>11</v>
      </c>
      <c r="Q1650" s="95" t="str">
        <f t="shared" si="140"/>
        <v>ICB</v>
      </c>
      <c r="R1650" s="90" t="str">
        <f t="shared" si="141"/>
        <v>CHINA</v>
      </c>
      <c r="S1650" s="90" t="str">
        <f>IF(OR('RAW DATA'!$D1650="",'RAW DATA'!$C1650='RAW DATA'!$D1650),"NO",IF('RAW DATA'!$C1650&lt;'RAW DATA'!$D1650,"YES","NO"))</f>
        <v>NO</v>
      </c>
      <c r="T1650" s="96" t="str">
        <f>IF('RAW DATA'!$D1650='RAW DATA'!$E1650,"YES","NO")</f>
        <v>NO</v>
      </c>
      <c r="U1650" s="95" t="str">
        <f>IF(('RAW DATA'!$D1650-'RAW DATA'!$M1650)&lt;=5,"YES","NO")</f>
        <v>YES</v>
      </c>
    </row>
    <row r="1651" spans="1:21" x14ac:dyDescent="0.25">
      <c r="A1651" s="77">
        <v>515</v>
      </c>
      <c r="B1651" s="74">
        <v>5547899654</v>
      </c>
      <c r="C1651" s="76">
        <v>45903</v>
      </c>
      <c r="D1651" s="76">
        <v>45895</v>
      </c>
      <c r="E1651" s="76">
        <v>45903</v>
      </c>
      <c r="F1651" s="74">
        <v>258194052</v>
      </c>
      <c r="G1651" s="82">
        <v>1646</v>
      </c>
      <c r="H1651" s="102" t="s">
        <v>14</v>
      </c>
      <c r="I1651" s="83">
        <v>7730464636</v>
      </c>
      <c r="J1651" s="84">
        <v>45965</v>
      </c>
      <c r="K1651" s="74" t="s">
        <v>15</v>
      </c>
      <c r="L1651" s="74" t="s">
        <v>253</v>
      </c>
      <c r="M1651" s="76">
        <v>45892.645833333336</v>
      </c>
      <c r="N1651" s="76">
        <v>45931.25</v>
      </c>
      <c r="O1651" s="73">
        <f t="shared" si="139"/>
        <v>8</v>
      </c>
      <c r="P1651" s="73">
        <f>MONTH('RAW DATA'!$J1651)</f>
        <v>11</v>
      </c>
      <c r="Q1651" s="73" t="str">
        <f t="shared" si="140"/>
        <v>ICB</v>
      </c>
      <c r="R1651" s="74" t="str">
        <f t="shared" si="141"/>
        <v>CHINA</v>
      </c>
      <c r="S1651" s="74" t="str">
        <f>IF(OR('RAW DATA'!$D1651="",'RAW DATA'!$C1651='RAW DATA'!$D1651),"NO",IF('RAW DATA'!$C1651&lt;'RAW DATA'!$D1651,"YES","NO"))</f>
        <v>NO</v>
      </c>
      <c r="T1651" s="75" t="str">
        <f>IF('RAW DATA'!$D1651='RAW DATA'!$E1651,"YES","NO")</f>
        <v>NO</v>
      </c>
      <c r="U1651" s="73" t="str">
        <f>IF(('RAW DATA'!$D1651-'RAW DATA'!$M1651)&lt;=5,"YES","NO")</f>
        <v>YES</v>
      </c>
    </row>
    <row r="1652" spans="1:21" x14ac:dyDescent="0.25">
      <c r="A1652" s="89">
        <v>515</v>
      </c>
      <c r="B1652" s="90">
        <v>5547899655</v>
      </c>
      <c r="C1652" s="91">
        <v>45903</v>
      </c>
      <c r="D1652" s="91">
        <v>45895</v>
      </c>
      <c r="E1652" s="91">
        <v>45903</v>
      </c>
      <c r="F1652" s="90">
        <v>258194052</v>
      </c>
      <c r="G1652" s="92">
        <v>951</v>
      </c>
      <c r="H1652" s="101" t="s">
        <v>14</v>
      </c>
      <c r="I1652" s="93">
        <v>7730464636</v>
      </c>
      <c r="J1652" s="94">
        <v>45965</v>
      </c>
      <c r="K1652" s="90" t="s">
        <v>15</v>
      </c>
      <c r="L1652" s="90" t="s">
        <v>253</v>
      </c>
      <c r="M1652" s="91">
        <v>45892.645833333336</v>
      </c>
      <c r="N1652" s="91">
        <v>45931.25</v>
      </c>
      <c r="O1652" s="95">
        <f t="shared" si="139"/>
        <v>8</v>
      </c>
      <c r="P1652" s="95">
        <f>MONTH('RAW DATA'!$J1652)</f>
        <v>11</v>
      </c>
      <c r="Q1652" s="95" t="str">
        <f t="shared" si="140"/>
        <v>ICB</v>
      </c>
      <c r="R1652" s="90" t="str">
        <f t="shared" si="141"/>
        <v>CHINA</v>
      </c>
      <c r="S1652" s="90" t="str">
        <f>IF(OR('RAW DATA'!$D1652="",'RAW DATA'!$C1652='RAW DATA'!$D1652),"NO",IF('RAW DATA'!$C1652&lt;'RAW DATA'!$D1652,"YES","NO"))</f>
        <v>NO</v>
      </c>
      <c r="T1652" s="96" t="str">
        <f>IF('RAW DATA'!$D1652='RAW DATA'!$E1652,"YES","NO")</f>
        <v>NO</v>
      </c>
      <c r="U1652" s="95" t="str">
        <f>IF(('RAW DATA'!$D1652-'RAW DATA'!$M1652)&lt;=5,"YES","NO")</f>
        <v>YES</v>
      </c>
    </row>
    <row r="1653" spans="1:21" x14ac:dyDescent="0.25">
      <c r="A1653" s="77">
        <v>515</v>
      </c>
      <c r="B1653" s="74">
        <v>5547899656</v>
      </c>
      <c r="C1653" s="76">
        <v>45903</v>
      </c>
      <c r="D1653" s="76">
        <v>45895</v>
      </c>
      <c r="E1653" s="76">
        <v>45903</v>
      </c>
      <c r="F1653" s="74">
        <v>258194052</v>
      </c>
      <c r="G1653" s="82">
        <v>1467</v>
      </c>
      <c r="H1653" s="102" t="s">
        <v>14</v>
      </c>
      <c r="I1653" s="83">
        <v>7730464636</v>
      </c>
      <c r="J1653" s="84">
        <v>45965</v>
      </c>
      <c r="K1653" s="74" t="s">
        <v>15</v>
      </c>
      <c r="L1653" s="74" t="s">
        <v>253</v>
      </c>
      <c r="M1653" s="76">
        <v>45892.645833333336</v>
      </c>
      <c r="N1653" s="76">
        <v>45931.25</v>
      </c>
      <c r="O1653" s="73">
        <f t="shared" si="139"/>
        <v>8</v>
      </c>
      <c r="P1653" s="73">
        <f>MONTH('RAW DATA'!$J1653)</f>
        <v>11</v>
      </c>
      <c r="Q1653" s="73" t="str">
        <f t="shared" si="140"/>
        <v>ICB</v>
      </c>
      <c r="R1653" s="74" t="str">
        <f t="shared" si="141"/>
        <v>CHINA</v>
      </c>
      <c r="S1653" s="74" t="str">
        <f>IF(OR('RAW DATA'!$D1653="",'RAW DATA'!$C1653='RAW DATA'!$D1653),"NO",IF('RAW DATA'!$C1653&lt;'RAW DATA'!$D1653,"YES","NO"))</f>
        <v>NO</v>
      </c>
      <c r="T1653" s="75" t="str">
        <f>IF('RAW DATA'!$D1653='RAW DATA'!$E1653,"YES","NO")</f>
        <v>NO</v>
      </c>
      <c r="U1653" s="73" t="str">
        <f>IF(('RAW DATA'!$D1653-'RAW DATA'!$M1653)&lt;=5,"YES","NO")</f>
        <v>YES</v>
      </c>
    </row>
    <row r="1654" spans="1:21" x14ac:dyDescent="0.25">
      <c r="A1654" s="89">
        <v>515</v>
      </c>
      <c r="B1654" s="90">
        <v>5547899658</v>
      </c>
      <c r="C1654" s="91">
        <v>45903</v>
      </c>
      <c r="D1654" s="91">
        <v>45895</v>
      </c>
      <c r="E1654" s="91">
        <v>45903</v>
      </c>
      <c r="F1654" s="90">
        <v>258194052</v>
      </c>
      <c r="G1654" s="92">
        <v>1527</v>
      </c>
      <c r="H1654" s="101" t="s">
        <v>14</v>
      </c>
      <c r="I1654" s="93">
        <v>7730464636</v>
      </c>
      <c r="J1654" s="94">
        <v>45965</v>
      </c>
      <c r="K1654" s="90" t="s">
        <v>15</v>
      </c>
      <c r="L1654" s="90" t="s">
        <v>253</v>
      </c>
      <c r="M1654" s="91">
        <v>45892.645833333336</v>
      </c>
      <c r="N1654" s="91">
        <v>45931.25</v>
      </c>
      <c r="O1654" s="95">
        <f t="shared" si="139"/>
        <v>8</v>
      </c>
      <c r="P1654" s="95">
        <f>MONTH('RAW DATA'!$J1654)</f>
        <v>11</v>
      </c>
      <c r="Q1654" s="95" t="str">
        <f t="shared" si="140"/>
        <v>ICB</v>
      </c>
      <c r="R1654" s="90" t="str">
        <f t="shared" si="141"/>
        <v>CHINA</v>
      </c>
      <c r="S1654" s="90" t="str">
        <f>IF(OR('RAW DATA'!$D1654="",'RAW DATA'!$C1654='RAW DATA'!$D1654),"NO",IF('RAW DATA'!$C1654&lt;'RAW DATA'!$D1654,"YES","NO"))</f>
        <v>NO</v>
      </c>
      <c r="T1654" s="96" t="str">
        <f>IF('RAW DATA'!$D1654='RAW DATA'!$E1654,"YES","NO")</f>
        <v>NO</v>
      </c>
      <c r="U1654" s="95" t="str">
        <f>IF(('RAW DATA'!$D1654-'RAW DATA'!$M1654)&lt;=5,"YES","NO")</f>
        <v>YES</v>
      </c>
    </row>
    <row r="1655" spans="1:21" x14ac:dyDescent="0.25">
      <c r="A1655" s="77">
        <v>1591</v>
      </c>
      <c r="B1655" s="74">
        <v>5612461669</v>
      </c>
      <c r="C1655" s="76">
        <v>45903</v>
      </c>
      <c r="D1655" s="76">
        <v>45897</v>
      </c>
      <c r="E1655" s="76">
        <v>45903</v>
      </c>
      <c r="F1655" s="74">
        <v>255980852</v>
      </c>
      <c r="G1655" s="82">
        <v>2865</v>
      </c>
      <c r="H1655" s="102" t="s">
        <v>14</v>
      </c>
      <c r="I1655" s="83">
        <v>7730464636</v>
      </c>
      <c r="J1655" s="84">
        <v>45965</v>
      </c>
      <c r="K1655" s="74" t="s">
        <v>15</v>
      </c>
      <c r="L1655" s="74" t="s">
        <v>253</v>
      </c>
      <c r="M1655" s="76">
        <v>45891.645833333336</v>
      </c>
      <c r="N1655" s="76">
        <v>45931.25</v>
      </c>
      <c r="O1655" s="73">
        <f t="shared" si="139"/>
        <v>8</v>
      </c>
      <c r="P1655" s="73">
        <f>MONTH('RAW DATA'!$J1655)</f>
        <v>11</v>
      </c>
      <c r="Q1655" s="73" t="str">
        <f t="shared" si="140"/>
        <v>ICB</v>
      </c>
      <c r="R1655" s="74" t="str">
        <f t="shared" si="141"/>
        <v>CHINA</v>
      </c>
      <c r="S1655" s="74" t="str">
        <f>IF(OR('RAW DATA'!$D1655="",'RAW DATA'!$C1655='RAW DATA'!$D1655),"NO",IF('RAW DATA'!$C1655&lt;'RAW DATA'!$D1655,"YES","NO"))</f>
        <v>NO</v>
      </c>
      <c r="T1655" s="75" t="str">
        <f>IF('RAW DATA'!$D1655='RAW DATA'!$E1655,"YES","NO")</f>
        <v>NO</v>
      </c>
      <c r="U1655" s="73" t="str">
        <f>IF(('RAW DATA'!$D1655-'RAW DATA'!$M1655)&lt;=5,"YES","NO")</f>
        <v>NO</v>
      </c>
    </row>
    <row r="1656" spans="1:21" x14ac:dyDescent="0.25">
      <c r="A1656" s="89">
        <v>1591</v>
      </c>
      <c r="B1656" s="90">
        <v>5612461670</v>
      </c>
      <c r="C1656" s="91">
        <v>45903</v>
      </c>
      <c r="D1656" s="91">
        <v>45897</v>
      </c>
      <c r="E1656" s="91">
        <v>45903</v>
      </c>
      <c r="F1656" s="90">
        <v>255980852</v>
      </c>
      <c r="G1656" s="92">
        <v>248</v>
      </c>
      <c r="H1656" s="101" t="s">
        <v>14</v>
      </c>
      <c r="I1656" s="93">
        <v>7730464636</v>
      </c>
      <c r="J1656" s="94">
        <v>45965</v>
      </c>
      <c r="K1656" s="90" t="s">
        <v>15</v>
      </c>
      <c r="L1656" s="90" t="s">
        <v>253</v>
      </c>
      <c r="M1656" s="91">
        <v>45891.645833333336</v>
      </c>
      <c r="N1656" s="91">
        <v>45931.25</v>
      </c>
      <c r="O1656" s="95">
        <f t="shared" si="139"/>
        <v>8</v>
      </c>
      <c r="P1656" s="95">
        <f>MONTH('RAW DATA'!$J1656)</f>
        <v>11</v>
      </c>
      <c r="Q1656" s="95" t="str">
        <f t="shared" si="140"/>
        <v>ICB</v>
      </c>
      <c r="R1656" s="90" t="str">
        <f t="shared" si="141"/>
        <v>CHINA</v>
      </c>
      <c r="S1656" s="90" t="str">
        <f>IF(OR('RAW DATA'!$D1656="",'RAW DATA'!$C1656='RAW DATA'!$D1656),"NO",IF('RAW DATA'!$C1656&lt;'RAW DATA'!$D1656,"YES","NO"))</f>
        <v>NO</v>
      </c>
      <c r="T1656" s="96" t="str">
        <f>IF('RAW DATA'!$D1656='RAW DATA'!$E1656,"YES","NO")</f>
        <v>NO</v>
      </c>
      <c r="U1656" s="95" t="str">
        <f>IF(('RAW DATA'!$D1656-'RAW DATA'!$M1656)&lt;=5,"YES","NO")</f>
        <v>NO</v>
      </c>
    </row>
    <row r="1657" spans="1:21" x14ac:dyDescent="0.25">
      <c r="A1657" s="77">
        <v>1591</v>
      </c>
      <c r="B1657" s="74">
        <v>5612461671</v>
      </c>
      <c r="C1657" s="76">
        <v>45903</v>
      </c>
      <c r="D1657" s="76">
        <v>45897</v>
      </c>
      <c r="E1657" s="76">
        <v>45903</v>
      </c>
      <c r="F1657" s="74">
        <v>255980852</v>
      </c>
      <c r="G1657" s="82">
        <v>11565</v>
      </c>
      <c r="H1657" s="102" t="s">
        <v>14</v>
      </c>
      <c r="I1657" s="83">
        <v>7730464636</v>
      </c>
      <c r="J1657" s="84">
        <v>45965</v>
      </c>
      <c r="K1657" s="74" t="s">
        <v>15</v>
      </c>
      <c r="L1657" s="74" t="s">
        <v>253</v>
      </c>
      <c r="M1657" s="76">
        <v>45891.645833333336</v>
      </c>
      <c r="N1657" s="76">
        <v>45931.25</v>
      </c>
      <c r="O1657" s="73">
        <f t="shared" si="139"/>
        <v>8</v>
      </c>
      <c r="P1657" s="73">
        <f>MONTH('RAW DATA'!$J1657)</f>
        <v>11</v>
      </c>
      <c r="Q1657" s="73" t="str">
        <f t="shared" si="140"/>
        <v>ICB</v>
      </c>
      <c r="R1657" s="74" t="str">
        <f t="shared" si="141"/>
        <v>CHINA</v>
      </c>
      <c r="S1657" s="74" t="str">
        <f>IF(OR('RAW DATA'!$D1657="",'RAW DATA'!$C1657='RAW DATA'!$D1657),"NO",IF('RAW DATA'!$C1657&lt;'RAW DATA'!$D1657,"YES","NO"))</f>
        <v>NO</v>
      </c>
      <c r="T1657" s="75" t="str">
        <f>IF('RAW DATA'!$D1657='RAW DATA'!$E1657,"YES","NO")</f>
        <v>NO</v>
      </c>
      <c r="U1657" s="73" t="str">
        <f>IF(('RAW DATA'!$D1657-'RAW DATA'!$M1657)&lt;=5,"YES","NO")</f>
        <v>NO</v>
      </c>
    </row>
    <row r="1658" spans="1:21" x14ac:dyDescent="0.25">
      <c r="A1658" s="89">
        <v>1591</v>
      </c>
      <c r="B1658" s="90">
        <v>5612461672</v>
      </c>
      <c r="C1658" s="91">
        <v>45903</v>
      </c>
      <c r="D1658" s="91">
        <v>45897</v>
      </c>
      <c r="E1658" s="91">
        <v>45903</v>
      </c>
      <c r="F1658" s="90">
        <v>255980852</v>
      </c>
      <c r="G1658" s="92">
        <v>2657</v>
      </c>
      <c r="H1658" s="101" t="s">
        <v>14</v>
      </c>
      <c r="I1658" s="93">
        <v>7730464636</v>
      </c>
      <c r="J1658" s="94">
        <v>45965</v>
      </c>
      <c r="K1658" s="90" t="s">
        <v>15</v>
      </c>
      <c r="L1658" s="90" t="s">
        <v>253</v>
      </c>
      <c r="M1658" s="91">
        <v>45891.645833333336</v>
      </c>
      <c r="N1658" s="91">
        <v>45931.25</v>
      </c>
      <c r="O1658" s="95">
        <f t="shared" si="139"/>
        <v>8</v>
      </c>
      <c r="P1658" s="95">
        <f>MONTH('RAW DATA'!$J1658)</f>
        <v>11</v>
      </c>
      <c r="Q1658" s="95" t="str">
        <f t="shared" si="140"/>
        <v>ICB</v>
      </c>
      <c r="R1658" s="90" t="str">
        <f t="shared" si="141"/>
        <v>CHINA</v>
      </c>
      <c r="S1658" s="90" t="str">
        <f>IF(OR('RAW DATA'!$D1658="",'RAW DATA'!$C1658='RAW DATA'!$D1658),"NO",IF('RAW DATA'!$C1658&lt;'RAW DATA'!$D1658,"YES","NO"))</f>
        <v>NO</v>
      </c>
      <c r="T1658" s="96" t="str">
        <f>IF('RAW DATA'!$D1658='RAW DATA'!$E1658,"YES","NO")</f>
        <v>NO</v>
      </c>
      <c r="U1658" s="95" t="str">
        <f>IF(('RAW DATA'!$D1658-'RAW DATA'!$M1658)&lt;=5,"YES","NO")</f>
        <v>NO</v>
      </c>
    </row>
    <row r="1659" spans="1:21" x14ac:dyDescent="0.25">
      <c r="A1659" s="77">
        <v>71</v>
      </c>
      <c r="B1659" s="74">
        <v>5283180252</v>
      </c>
      <c r="C1659" s="76">
        <v>45894</v>
      </c>
      <c r="D1659" s="76">
        <v>45891</v>
      </c>
      <c r="E1659" s="76">
        <v>45894</v>
      </c>
      <c r="F1659" s="74">
        <v>255646872</v>
      </c>
      <c r="G1659" s="82">
        <v>22078</v>
      </c>
      <c r="H1659" s="102" t="s">
        <v>14</v>
      </c>
      <c r="I1659" s="83">
        <v>7730464636</v>
      </c>
      <c r="J1659" s="84">
        <v>45965</v>
      </c>
      <c r="K1659" s="74" t="s">
        <v>15</v>
      </c>
      <c r="L1659" s="74" t="s">
        <v>253</v>
      </c>
      <c r="M1659" s="76">
        <v>45891.625</v>
      </c>
      <c r="N1659" s="76">
        <v>45931.5</v>
      </c>
      <c r="O1659" s="73">
        <f t="shared" si="139"/>
        <v>8</v>
      </c>
      <c r="P1659" s="73">
        <f>MONTH('RAW DATA'!$J1659)</f>
        <v>11</v>
      </c>
      <c r="Q1659" s="73" t="str">
        <f t="shared" si="140"/>
        <v>ICB</v>
      </c>
      <c r="R1659" s="74" t="str">
        <f t="shared" si="141"/>
        <v>CHINA</v>
      </c>
      <c r="S1659" s="74" t="str">
        <f>IF(OR('RAW DATA'!$D1659="",'RAW DATA'!$C1659='RAW DATA'!$D1659),"NO",IF('RAW DATA'!$C1659&lt;'RAW DATA'!$D1659,"YES","NO"))</f>
        <v>NO</v>
      </c>
      <c r="T1659" s="75" t="str">
        <f>IF('RAW DATA'!$D1659='RAW DATA'!$E1659,"YES","NO")</f>
        <v>NO</v>
      </c>
      <c r="U1659" s="73" t="str">
        <f>IF(('RAW DATA'!$D1659-'RAW DATA'!$M1659)&lt;=5,"YES","NO")</f>
        <v>YES</v>
      </c>
    </row>
    <row r="1660" spans="1:21" x14ac:dyDescent="0.25">
      <c r="A1660" s="89">
        <v>515</v>
      </c>
      <c r="B1660" s="90">
        <v>5547901623</v>
      </c>
      <c r="C1660" s="91">
        <v>45903</v>
      </c>
      <c r="D1660" s="91">
        <v>45896</v>
      </c>
      <c r="E1660" s="91">
        <v>45903</v>
      </c>
      <c r="F1660" s="90">
        <v>257049518</v>
      </c>
      <c r="G1660" s="92">
        <v>4496</v>
      </c>
      <c r="H1660" s="101" t="s">
        <v>14</v>
      </c>
      <c r="I1660" s="93">
        <v>7730464636</v>
      </c>
      <c r="J1660" s="94">
        <v>45965</v>
      </c>
      <c r="K1660" s="90" t="s">
        <v>15</v>
      </c>
      <c r="L1660" s="90" t="s">
        <v>253</v>
      </c>
      <c r="M1660" s="91">
        <v>45895.645833333336</v>
      </c>
      <c r="N1660" s="91">
        <v>45931.604166666664</v>
      </c>
      <c r="O1660" s="95">
        <f t="shared" si="139"/>
        <v>8</v>
      </c>
      <c r="P1660" s="95">
        <f>MONTH('RAW DATA'!$J1660)</f>
        <v>11</v>
      </c>
      <c r="Q1660" s="95" t="str">
        <f t="shared" si="140"/>
        <v>ICB</v>
      </c>
      <c r="R1660" s="90" t="str">
        <f t="shared" si="141"/>
        <v>CHINA</v>
      </c>
      <c r="S1660" s="90" t="str">
        <f>IF(OR('RAW DATA'!$D1660="",'RAW DATA'!$C1660='RAW DATA'!$D1660),"NO",IF('RAW DATA'!$C1660&lt;'RAW DATA'!$D1660,"YES","NO"))</f>
        <v>NO</v>
      </c>
      <c r="T1660" s="96" t="str">
        <f>IF('RAW DATA'!$D1660='RAW DATA'!$E1660,"YES","NO")</f>
        <v>NO</v>
      </c>
      <c r="U1660" s="95" t="str">
        <f>IF(('RAW DATA'!$D1660-'RAW DATA'!$M1660)&lt;=5,"YES","NO")</f>
        <v>YES</v>
      </c>
    </row>
    <row r="1661" spans="1:21" x14ac:dyDescent="0.25">
      <c r="A1661" s="77">
        <v>71</v>
      </c>
      <c r="B1661" s="74">
        <v>5283192429</v>
      </c>
      <c r="C1661" s="76">
        <v>45901</v>
      </c>
      <c r="D1661" s="76">
        <v>45897</v>
      </c>
      <c r="E1661" s="76">
        <v>45901</v>
      </c>
      <c r="F1661" s="74" t="s">
        <v>222</v>
      </c>
      <c r="G1661" s="82">
        <v>21862</v>
      </c>
      <c r="H1661" s="102" t="s">
        <v>14</v>
      </c>
      <c r="I1661" s="83">
        <v>7730464636</v>
      </c>
      <c r="J1661" s="84">
        <v>45965</v>
      </c>
      <c r="K1661" s="74" t="s">
        <v>15</v>
      </c>
      <c r="L1661" s="74" t="s">
        <v>253</v>
      </c>
      <c r="M1661" s="76">
        <v>45895.645833333336</v>
      </c>
      <c r="N1661" s="76">
        <v>45931.75</v>
      </c>
      <c r="O1661" s="73">
        <f t="shared" si="139"/>
        <v>8</v>
      </c>
      <c r="P1661" s="73">
        <f>MONTH('RAW DATA'!$J1661)</f>
        <v>11</v>
      </c>
      <c r="Q1661" s="73" t="str">
        <f t="shared" si="140"/>
        <v>ICB</v>
      </c>
      <c r="R1661" s="74" t="str">
        <f t="shared" si="141"/>
        <v>CHINA</v>
      </c>
      <c r="S1661" s="74" t="str">
        <f>IF(OR('RAW DATA'!$D1661="",'RAW DATA'!$C1661='RAW DATA'!$D1661),"NO",IF('RAW DATA'!$C1661&lt;'RAW DATA'!$D1661,"YES","NO"))</f>
        <v>NO</v>
      </c>
      <c r="T1661" s="75" t="str">
        <f>IF('RAW DATA'!$D1661='RAW DATA'!$E1661,"YES","NO")</f>
        <v>NO</v>
      </c>
      <c r="U1661" s="73" t="str">
        <f>IF(('RAW DATA'!$D1661-'RAW DATA'!$M1661)&lt;=5,"YES","NO")</f>
        <v>YES</v>
      </c>
    </row>
    <row r="1662" spans="1:21" x14ac:dyDescent="0.25">
      <c r="A1662" s="89">
        <v>71</v>
      </c>
      <c r="B1662" s="90">
        <v>5283192430</v>
      </c>
      <c r="C1662" s="91">
        <v>45901</v>
      </c>
      <c r="D1662" s="91">
        <v>45897</v>
      </c>
      <c r="E1662" s="91">
        <v>45901</v>
      </c>
      <c r="F1662" s="90" t="s">
        <v>222</v>
      </c>
      <c r="G1662" s="92">
        <v>2104</v>
      </c>
      <c r="H1662" s="101" t="s">
        <v>14</v>
      </c>
      <c r="I1662" s="93">
        <v>7730464636</v>
      </c>
      <c r="J1662" s="94">
        <v>45965</v>
      </c>
      <c r="K1662" s="90" t="s">
        <v>15</v>
      </c>
      <c r="L1662" s="90" t="s">
        <v>253</v>
      </c>
      <c r="M1662" s="91">
        <v>45895.645833333336</v>
      </c>
      <c r="N1662" s="91">
        <v>45931.75</v>
      </c>
      <c r="O1662" s="95">
        <f t="shared" si="139"/>
        <v>8</v>
      </c>
      <c r="P1662" s="95">
        <f>MONTH('RAW DATA'!$J1662)</f>
        <v>11</v>
      </c>
      <c r="Q1662" s="95" t="str">
        <f t="shared" si="140"/>
        <v>ICB</v>
      </c>
      <c r="R1662" s="90" t="str">
        <f t="shared" si="141"/>
        <v>CHINA</v>
      </c>
      <c r="S1662" s="90" t="str">
        <f>IF(OR('RAW DATA'!$D1662="",'RAW DATA'!$C1662='RAW DATA'!$D1662),"NO",IF('RAW DATA'!$C1662&lt;'RAW DATA'!$D1662,"YES","NO"))</f>
        <v>NO</v>
      </c>
      <c r="T1662" s="96" t="str">
        <f>IF('RAW DATA'!$D1662='RAW DATA'!$E1662,"YES","NO")</f>
        <v>NO</v>
      </c>
      <c r="U1662" s="95" t="str">
        <f>IF(('RAW DATA'!$D1662-'RAW DATA'!$M1662)&lt;=5,"YES","NO")</f>
        <v>YES</v>
      </c>
    </row>
    <row r="1663" spans="1:21" x14ac:dyDescent="0.25">
      <c r="A1663" s="77">
        <v>71</v>
      </c>
      <c r="B1663" s="74">
        <v>5283192433</v>
      </c>
      <c r="C1663" s="76">
        <v>45901</v>
      </c>
      <c r="D1663" s="76">
        <v>45897</v>
      </c>
      <c r="E1663" s="76">
        <v>45901</v>
      </c>
      <c r="F1663" s="74" t="s">
        <v>222</v>
      </c>
      <c r="G1663" s="82">
        <v>2836</v>
      </c>
      <c r="H1663" s="102" t="s">
        <v>14</v>
      </c>
      <c r="I1663" s="83">
        <v>7730464636</v>
      </c>
      <c r="J1663" s="84">
        <v>45965</v>
      </c>
      <c r="K1663" s="74" t="s">
        <v>15</v>
      </c>
      <c r="L1663" s="74" t="s">
        <v>253</v>
      </c>
      <c r="M1663" s="76">
        <v>45895.645833333336</v>
      </c>
      <c r="N1663" s="76">
        <v>45931.75</v>
      </c>
      <c r="O1663" s="73">
        <f t="shared" si="139"/>
        <v>8</v>
      </c>
      <c r="P1663" s="73">
        <f>MONTH('RAW DATA'!$J1663)</f>
        <v>11</v>
      </c>
      <c r="Q1663" s="73" t="str">
        <f t="shared" si="140"/>
        <v>ICB</v>
      </c>
      <c r="R1663" s="74" t="str">
        <f t="shared" si="141"/>
        <v>CHINA</v>
      </c>
      <c r="S1663" s="74" t="str">
        <f>IF(OR('RAW DATA'!$D1663="",'RAW DATA'!$C1663='RAW DATA'!$D1663),"NO",IF('RAW DATA'!$C1663&lt;'RAW DATA'!$D1663,"YES","NO"))</f>
        <v>NO</v>
      </c>
      <c r="T1663" s="75" t="str">
        <f>IF('RAW DATA'!$D1663='RAW DATA'!$E1663,"YES","NO")</f>
        <v>NO</v>
      </c>
      <c r="U1663" s="73" t="str">
        <f>IF(('RAW DATA'!$D1663-'RAW DATA'!$M1663)&lt;=5,"YES","NO")</f>
        <v>YES</v>
      </c>
    </row>
    <row r="1664" spans="1:21" x14ac:dyDescent="0.25">
      <c r="A1664" s="89">
        <v>71</v>
      </c>
      <c r="B1664" s="90">
        <v>5283192434</v>
      </c>
      <c r="C1664" s="91">
        <v>45901</v>
      </c>
      <c r="D1664" s="91">
        <v>45897</v>
      </c>
      <c r="E1664" s="91">
        <v>45901</v>
      </c>
      <c r="F1664" s="90" t="s">
        <v>222</v>
      </c>
      <c r="G1664" s="92">
        <v>9363</v>
      </c>
      <c r="H1664" s="101" t="s">
        <v>14</v>
      </c>
      <c r="I1664" s="93">
        <v>7730464636</v>
      </c>
      <c r="J1664" s="94">
        <v>45965</v>
      </c>
      <c r="K1664" s="90" t="s">
        <v>15</v>
      </c>
      <c r="L1664" s="90" t="s">
        <v>253</v>
      </c>
      <c r="M1664" s="91">
        <v>45895.645833333336</v>
      </c>
      <c r="N1664" s="91">
        <v>45931.75</v>
      </c>
      <c r="O1664" s="95">
        <f t="shared" si="139"/>
        <v>8</v>
      </c>
      <c r="P1664" s="95">
        <f>MONTH('RAW DATA'!$J1664)</f>
        <v>11</v>
      </c>
      <c r="Q1664" s="95" t="str">
        <f t="shared" si="140"/>
        <v>ICB</v>
      </c>
      <c r="R1664" s="90" t="str">
        <f t="shared" si="141"/>
        <v>CHINA</v>
      </c>
      <c r="S1664" s="90" t="str">
        <f>IF(OR('RAW DATA'!$D1664="",'RAW DATA'!$C1664='RAW DATA'!$D1664),"NO",IF('RAW DATA'!$C1664&lt;'RAW DATA'!$D1664,"YES","NO"))</f>
        <v>NO</v>
      </c>
      <c r="T1664" s="96" t="str">
        <f>IF('RAW DATA'!$D1664='RAW DATA'!$E1664,"YES","NO")</f>
        <v>NO</v>
      </c>
      <c r="U1664" s="95" t="str">
        <f>IF(('RAW DATA'!$D1664-'RAW DATA'!$M1664)&lt;=5,"YES","NO")</f>
        <v>YES</v>
      </c>
    </row>
    <row r="1665" spans="1:21" x14ac:dyDescent="0.25">
      <c r="A1665" s="77">
        <v>71</v>
      </c>
      <c r="B1665" s="74">
        <v>5283192435</v>
      </c>
      <c r="C1665" s="76">
        <v>45901</v>
      </c>
      <c r="D1665" s="76">
        <v>45897</v>
      </c>
      <c r="E1665" s="76">
        <v>45901</v>
      </c>
      <c r="F1665" s="74" t="s">
        <v>222</v>
      </c>
      <c r="G1665" s="82">
        <v>1386</v>
      </c>
      <c r="H1665" s="102" t="s">
        <v>14</v>
      </c>
      <c r="I1665" s="83">
        <v>7730464636</v>
      </c>
      <c r="J1665" s="84">
        <v>45965</v>
      </c>
      <c r="K1665" s="74" t="s">
        <v>15</v>
      </c>
      <c r="L1665" s="74" t="s">
        <v>253</v>
      </c>
      <c r="M1665" s="76">
        <v>45895.645833333336</v>
      </c>
      <c r="N1665" s="76">
        <v>45931.75</v>
      </c>
      <c r="O1665" s="73">
        <f t="shared" ref="O1665:O1684" si="142">IF(D1665="", "", IF(YEAR(D1665)=2024, "", MONTH(D1665)))</f>
        <v>8</v>
      </c>
      <c r="P1665" s="73">
        <f>MONTH('RAW DATA'!$J1665)</f>
        <v>11</v>
      </c>
      <c r="Q1665" s="73" t="str">
        <f t="shared" ref="Q1665:Q1684" si="143">IF(OR(A1665=71,A1665=1595,A1665=1588,A1665=1594,A1665=3547,A1665=1571,A1665=1538,A1665=1570,A1665=1569,A1665=1590,A1665=1591,A1665=1589,A1665=515,A1665=1572,A1665=3546,A1665=1592,A1665=3548,A1665=122,A1665=10171,A1665=40,A1665=35,A1665=95,A1665=381,A1665=136,A1665=375),"ICB","Vendor")</f>
        <v>ICB</v>
      </c>
      <c r="R1665" s="74" t="str">
        <f t="shared" ref="R1665:R1684" si="144">IF(OR(A1665=71,A1665=515,A1665=1592,A1665=1589,A1665=1591,A1665=1571,A1665=1572),"CHINA",IF(A1665=35,"POLAND",
IF(A1665=10171,"VIETNAM",
IF(A1665=381,"TURKEY",
IF(A1665=375,"CAMBODIA",
IF(A1665=40,"AUSTRALIA",""))))))</f>
        <v>CHINA</v>
      </c>
      <c r="S1665" s="74" t="str">
        <f>IF(OR('RAW DATA'!$D1665="",'RAW DATA'!$C1665='RAW DATA'!$D1665),"NO",IF('RAW DATA'!$C1665&lt;'RAW DATA'!$D1665,"YES","NO"))</f>
        <v>NO</v>
      </c>
      <c r="T1665" s="75" t="str">
        <f>IF('RAW DATA'!$D1665='RAW DATA'!$E1665,"YES","NO")</f>
        <v>NO</v>
      </c>
      <c r="U1665" s="73" t="str">
        <f>IF(('RAW DATA'!$D1665-'RAW DATA'!$M1665)&lt;=5,"YES","NO")</f>
        <v>YES</v>
      </c>
    </row>
    <row r="1666" spans="1:21" x14ac:dyDescent="0.25">
      <c r="A1666" s="89">
        <v>71</v>
      </c>
      <c r="B1666" s="90">
        <v>5283192437</v>
      </c>
      <c r="C1666" s="91">
        <v>45901</v>
      </c>
      <c r="D1666" s="91">
        <v>45897</v>
      </c>
      <c r="E1666" s="91">
        <v>45901</v>
      </c>
      <c r="F1666" s="90" t="s">
        <v>222</v>
      </c>
      <c r="G1666" s="92">
        <v>10796</v>
      </c>
      <c r="H1666" s="101" t="s">
        <v>14</v>
      </c>
      <c r="I1666" s="93">
        <v>7730464636</v>
      </c>
      <c r="J1666" s="94">
        <v>45965</v>
      </c>
      <c r="K1666" s="90" t="s">
        <v>15</v>
      </c>
      <c r="L1666" s="90" t="s">
        <v>253</v>
      </c>
      <c r="M1666" s="91">
        <v>45895.645833333336</v>
      </c>
      <c r="N1666" s="91">
        <v>45931.75</v>
      </c>
      <c r="O1666" s="95">
        <f t="shared" si="142"/>
        <v>8</v>
      </c>
      <c r="P1666" s="95">
        <f>MONTH('RAW DATA'!$J1666)</f>
        <v>11</v>
      </c>
      <c r="Q1666" s="95" t="str">
        <f t="shared" si="143"/>
        <v>ICB</v>
      </c>
      <c r="R1666" s="90" t="str">
        <f t="shared" si="144"/>
        <v>CHINA</v>
      </c>
      <c r="S1666" s="90" t="str">
        <f>IF(OR('RAW DATA'!$D1666="",'RAW DATA'!$C1666='RAW DATA'!$D1666),"NO",IF('RAW DATA'!$C1666&lt;'RAW DATA'!$D1666,"YES","NO"))</f>
        <v>NO</v>
      </c>
      <c r="T1666" s="96" t="str">
        <f>IF('RAW DATA'!$D1666='RAW DATA'!$E1666,"YES","NO")</f>
        <v>NO</v>
      </c>
      <c r="U1666" s="95" t="str">
        <f>IF(('RAW DATA'!$D1666-'RAW DATA'!$M1666)&lt;=5,"YES","NO")</f>
        <v>YES</v>
      </c>
    </row>
    <row r="1667" spans="1:21" x14ac:dyDescent="0.25">
      <c r="A1667" s="77">
        <v>71</v>
      </c>
      <c r="B1667" s="74">
        <v>5283192439</v>
      </c>
      <c r="C1667" s="76">
        <v>45901</v>
      </c>
      <c r="D1667" s="76">
        <v>45897</v>
      </c>
      <c r="E1667" s="76">
        <v>45901</v>
      </c>
      <c r="F1667" s="74" t="s">
        <v>222</v>
      </c>
      <c r="G1667" s="82">
        <v>2551</v>
      </c>
      <c r="H1667" s="102" t="s">
        <v>14</v>
      </c>
      <c r="I1667" s="83">
        <v>7730464636</v>
      </c>
      <c r="J1667" s="84">
        <v>45965</v>
      </c>
      <c r="K1667" s="74" t="s">
        <v>15</v>
      </c>
      <c r="L1667" s="74" t="s">
        <v>253</v>
      </c>
      <c r="M1667" s="76">
        <v>45895.645833333336</v>
      </c>
      <c r="N1667" s="76">
        <v>45931.75</v>
      </c>
      <c r="O1667" s="73">
        <f t="shared" si="142"/>
        <v>8</v>
      </c>
      <c r="P1667" s="73">
        <f>MONTH('RAW DATA'!$J1667)</f>
        <v>11</v>
      </c>
      <c r="Q1667" s="73" t="str">
        <f t="shared" si="143"/>
        <v>ICB</v>
      </c>
      <c r="R1667" s="74" t="str">
        <f t="shared" si="144"/>
        <v>CHINA</v>
      </c>
      <c r="S1667" s="74" t="str">
        <f>IF(OR('RAW DATA'!$D1667="",'RAW DATA'!$C1667='RAW DATA'!$D1667),"NO",IF('RAW DATA'!$C1667&lt;'RAW DATA'!$D1667,"YES","NO"))</f>
        <v>NO</v>
      </c>
      <c r="T1667" s="75" t="str">
        <f>IF('RAW DATA'!$D1667='RAW DATA'!$E1667,"YES","NO")</f>
        <v>NO</v>
      </c>
      <c r="U1667" s="73" t="str">
        <f>IF(('RAW DATA'!$D1667-'RAW DATA'!$M1667)&lt;=5,"YES","NO")</f>
        <v>YES</v>
      </c>
    </row>
    <row r="1668" spans="1:21" x14ac:dyDescent="0.25">
      <c r="A1668" s="89">
        <v>71</v>
      </c>
      <c r="B1668" s="90">
        <v>5283198368</v>
      </c>
      <c r="C1668" s="91">
        <v>45901</v>
      </c>
      <c r="D1668" s="91">
        <v>45898</v>
      </c>
      <c r="E1668" s="91">
        <v>45901</v>
      </c>
      <c r="F1668" s="90">
        <v>256021816</v>
      </c>
      <c r="G1668" s="92">
        <v>883</v>
      </c>
      <c r="H1668" s="101" t="s">
        <v>14</v>
      </c>
      <c r="I1668" s="93">
        <v>7730464636</v>
      </c>
      <c r="J1668" s="94">
        <v>45965</v>
      </c>
      <c r="K1668" s="90" t="s">
        <v>15</v>
      </c>
      <c r="L1668" s="90" t="s">
        <v>253</v>
      </c>
      <c r="M1668" s="91">
        <v>45895.645833333336</v>
      </c>
      <c r="N1668" s="91">
        <v>45931.75</v>
      </c>
      <c r="O1668" s="95">
        <f t="shared" si="142"/>
        <v>8</v>
      </c>
      <c r="P1668" s="95">
        <f>MONTH('RAW DATA'!$J1668)</f>
        <v>11</v>
      </c>
      <c r="Q1668" s="95" t="str">
        <f t="shared" si="143"/>
        <v>ICB</v>
      </c>
      <c r="R1668" s="90" t="str">
        <f t="shared" si="144"/>
        <v>CHINA</v>
      </c>
      <c r="S1668" s="90" t="str">
        <f>IF(OR('RAW DATA'!$D1668="",'RAW DATA'!$C1668='RAW DATA'!$D1668),"NO",IF('RAW DATA'!$C1668&lt;'RAW DATA'!$D1668,"YES","NO"))</f>
        <v>NO</v>
      </c>
      <c r="T1668" s="96" t="str">
        <f>IF('RAW DATA'!$D1668='RAW DATA'!$E1668,"YES","NO")</f>
        <v>NO</v>
      </c>
      <c r="U1668" s="95" t="str">
        <f>IF(('RAW DATA'!$D1668-'RAW DATA'!$M1668)&lt;=5,"YES","NO")</f>
        <v>YES</v>
      </c>
    </row>
    <row r="1669" spans="1:21" x14ac:dyDescent="0.25">
      <c r="A1669" s="77">
        <v>71</v>
      </c>
      <c r="B1669" s="74">
        <v>5283198382</v>
      </c>
      <c r="C1669" s="76">
        <v>45901</v>
      </c>
      <c r="D1669" s="76">
        <v>45898</v>
      </c>
      <c r="E1669" s="76">
        <v>45901</v>
      </c>
      <c r="F1669" s="74">
        <v>256021816</v>
      </c>
      <c r="G1669" s="82">
        <v>54083</v>
      </c>
      <c r="H1669" s="102" t="s">
        <v>14</v>
      </c>
      <c r="I1669" s="83">
        <v>7730464636</v>
      </c>
      <c r="J1669" s="84">
        <v>45965</v>
      </c>
      <c r="K1669" s="74" t="s">
        <v>15</v>
      </c>
      <c r="L1669" s="74" t="s">
        <v>253</v>
      </c>
      <c r="M1669" s="76">
        <v>45895.645833333336</v>
      </c>
      <c r="N1669" s="76">
        <v>45931.75</v>
      </c>
      <c r="O1669" s="73">
        <f t="shared" si="142"/>
        <v>8</v>
      </c>
      <c r="P1669" s="73">
        <f>MONTH('RAW DATA'!$J1669)</f>
        <v>11</v>
      </c>
      <c r="Q1669" s="73" t="str">
        <f t="shared" si="143"/>
        <v>ICB</v>
      </c>
      <c r="R1669" s="74" t="str">
        <f t="shared" si="144"/>
        <v>CHINA</v>
      </c>
      <c r="S1669" s="74" t="str">
        <f>IF(OR('RAW DATA'!$D1669="",'RAW DATA'!$C1669='RAW DATA'!$D1669),"NO",IF('RAW DATA'!$C1669&lt;'RAW DATA'!$D1669,"YES","NO"))</f>
        <v>NO</v>
      </c>
      <c r="T1669" s="75" t="str">
        <f>IF('RAW DATA'!$D1669='RAW DATA'!$E1669,"YES","NO")</f>
        <v>NO</v>
      </c>
      <c r="U1669" s="73" t="str">
        <f>IF(('RAW DATA'!$D1669-'RAW DATA'!$M1669)&lt;=5,"YES","NO")</f>
        <v>YES</v>
      </c>
    </row>
    <row r="1670" spans="1:21" x14ac:dyDescent="0.25">
      <c r="A1670" s="89">
        <v>71</v>
      </c>
      <c r="B1670" s="90">
        <v>5283198383</v>
      </c>
      <c r="C1670" s="91">
        <v>45901</v>
      </c>
      <c r="D1670" s="91">
        <v>45898</v>
      </c>
      <c r="E1670" s="91">
        <v>45901</v>
      </c>
      <c r="F1670" s="90">
        <v>256021816</v>
      </c>
      <c r="G1670" s="92">
        <v>2684</v>
      </c>
      <c r="H1670" s="101" t="s">
        <v>14</v>
      </c>
      <c r="I1670" s="93">
        <v>7730464636</v>
      </c>
      <c r="J1670" s="94">
        <v>45965</v>
      </c>
      <c r="K1670" s="90" t="s">
        <v>15</v>
      </c>
      <c r="L1670" s="90" t="s">
        <v>253</v>
      </c>
      <c r="M1670" s="91">
        <v>45895.645833333336</v>
      </c>
      <c r="N1670" s="91">
        <v>45931.75</v>
      </c>
      <c r="O1670" s="95">
        <f t="shared" si="142"/>
        <v>8</v>
      </c>
      <c r="P1670" s="95">
        <f>MONTH('RAW DATA'!$J1670)</f>
        <v>11</v>
      </c>
      <c r="Q1670" s="95" t="str">
        <f t="shared" si="143"/>
        <v>ICB</v>
      </c>
      <c r="R1670" s="90" t="str">
        <f t="shared" si="144"/>
        <v>CHINA</v>
      </c>
      <c r="S1670" s="90" t="str">
        <f>IF(OR('RAW DATA'!$D1670="",'RAW DATA'!$C1670='RAW DATA'!$D1670),"NO",IF('RAW DATA'!$C1670&lt;'RAW DATA'!$D1670,"YES","NO"))</f>
        <v>NO</v>
      </c>
      <c r="T1670" s="96" t="str">
        <f>IF('RAW DATA'!$D1670='RAW DATA'!$E1670,"YES","NO")</f>
        <v>NO</v>
      </c>
      <c r="U1670" s="95" t="str">
        <f>IF(('RAW DATA'!$D1670-'RAW DATA'!$M1670)&lt;=5,"YES","NO")</f>
        <v>YES</v>
      </c>
    </row>
    <row r="1671" spans="1:21" x14ac:dyDescent="0.25">
      <c r="A1671" s="77">
        <v>71</v>
      </c>
      <c r="B1671" s="74">
        <v>5283198385</v>
      </c>
      <c r="C1671" s="76">
        <v>45901</v>
      </c>
      <c r="D1671" s="76">
        <v>45898</v>
      </c>
      <c r="E1671" s="76">
        <v>45901</v>
      </c>
      <c r="F1671" s="74">
        <v>256021816</v>
      </c>
      <c r="G1671" s="82">
        <v>954</v>
      </c>
      <c r="H1671" s="102" t="s">
        <v>14</v>
      </c>
      <c r="I1671" s="83">
        <v>7730464636</v>
      </c>
      <c r="J1671" s="84">
        <v>45965</v>
      </c>
      <c r="K1671" s="74" t="s">
        <v>15</v>
      </c>
      <c r="L1671" s="74" t="s">
        <v>253</v>
      </c>
      <c r="M1671" s="76">
        <v>45895.645833333336</v>
      </c>
      <c r="N1671" s="76">
        <v>45931.75</v>
      </c>
      <c r="O1671" s="73">
        <f t="shared" si="142"/>
        <v>8</v>
      </c>
      <c r="P1671" s="73">
        <f>MONTH('RAW DATA'!$J1671)</f>
        <v>11</v>
      </c>
      <c r="Q1671" s="73" t="str">
        <f t="shared" si="143"/>
        <v>ICB</v>
      </c>
      <c r="R1671" s="74" t="str">
        <f t="shared" si="144"/>
        <v>CHINA</v>
      </c>
      <c r="S1671" s="74" t="str">
        <f>IF(OR('RAW DATA'!$D1671="",'RAW DATA'!$C1671='RAW DATA'!$D1671),"NO",IF('RAW DATA'!$C1671&lt;'RAW DATA'!$D1671,"YES","NO"))</f>
        <v>NO</v>
      </c>
      <c r="T1671" s="75" t="str">
        <f>IF('RAW DATA'!$D1671='RAW DATA'!$E1671,"YES","NO")</f>
        <v>NO</v>
      </c>
      <c r="U1671" s="73" t="str">
        <f>IF(('RAW DATA'!$D1671-'RAW DATA'!$M1671)&lt;=5,"YES","NO")</f>
        <v>YES</v>
      </c>
    </row>
    <row r="1672" spans="1:21" x14ac:dyDescent="0.25">
      <c r="A1672" s="89">
        <v>71</v>
      </c>
      <c r="B1672" s="90">
        <v>5283198404</v>
      </c>
      <c r="C1672" s="91">
        <v>45901</v>
      </c>
      <c r="D1672" s="91">
        <v>45898</v>
      </c>
      <c r="E1672" s="91">
        <v>45901</v>
      </c>
      <c r="F1672" s="90">
        <v>256021816</v>
      </c>
      <c r="G1672" s="92">
        <v>97596</v>
      </c>
      <c r="H1672" s="101" t="s">
        <v>14</v>
      </c>
      <c r="I1672" s="93">
        <v>7730464636</v>
      </c>
      <c r="J1672" s="94">
        <v>45965</v>
      </c>
      <c r="K1672" s="90" t="s">
        <v>15</v>
      </c>
      <c r="L1672" s="90" t="s">
        <v>253</v>
      </c>
      <c r="M1672" s="91">
        <v>45895.645833333336</v>
      </c>
      <c r="N1672" s="91">
        <v>45931.75</v>
      </c>
      <c r="O1672" s="95">
        <f t="shared" si="142"/>
        <v>8</v>
      </c>
      <c r="P1672" s="95">
        <f>MONTH('RAW DATA'!$J1672)</f>
        <v>11</v>
      </c>
      <c r="Q1672" s="95" t="str">
        <f t="shared" si="143"/>
        <v>ICB</v>
      </c>
      <c r="R1672" s="90" t="str">
        <f t="shared" si="144"/>
        <v>CHINA</v>
      </c>
      <c r="S1672" s="90" t="str">
        <f>IF(OR('RAW DATA'!$D1672="",'RAW DATA'!$C1672='RAW DATA'!$D1672),"NO",IF('RAW DATA'!$C1672&lt;'RAW DATA'!$D1672,"YES","NO"))</f>
        <v>NO</v>
      </c>
      <c r="T1672" s="96" t="str">
        <f>IF('RAW DATA'!$D1672='RAW DATA'!$E1672,"YES","NO")</f>
        <v>NO</v>
      </c>
      <c r="U1672" s="95" t="str">
        <f>IF(('RAW DATA'!$D1672-'RAW DATA'!$M1672)&lt;=5,"YES","NO")</f>
        <v>YES</v>
      </c>
    </row>
    <row r="1673" spans="1:21" x14ac:dyDescent="0.25">
      <c r="A1673" s="77">
        <v>515</v>
      </c>
      <c r="B1673" s="74">
        <v>5547917771</v>
      </c>
      <c r="C1673" s="76">
        <v>45904</v>
      </c>
      <c r="D1673" s="76">
        <v>45903</v>
      </c>
      <c r="E1673" s="76">
        <v>45904</v>
      </c>
      <c r="F1673" s="74" t="s">
        <v>236</v>
      </c>
      <c r="G1673" s="82">
        <v>68222</v>
      </c>
      <c r="H1673" s="102" t="s">
        <v>14</v>
      </c>
      <c r="I1673" s="83">
        <v>7730464636</v>
      </c>
      <c r="J1673" s="84">
        <v>45965</v>
      </c>
      <c r="K1673" s="74" t="s">
        <v>15</v>
      </c>
      <c r="L1673" s="74" t="s">
        <v>253</v>
      </c>
      <c r="M1673" s="76">
        <v>45900</v>
      </c>
      <c r="N1673" s="76">
        <v>45934</v>
      </c>
      <c r="O1673" s="73">
        <f t="shared" si="142"/>
        <v>9</v>
      </c>
      <c r="P1673" s="73">
        <f>MONTH('RAW DATA'!$J1673)</f>
        <v>11</v>
      </c>
      <c r="Q1673" s="73" t="str">
        <f t="shared" si="143"/>
        <v>ICB</v>
      </c>
      <c r="R1673" s="74" t="str">
        <f t="shared" si="144"/>
        <v>CHINA</v>
      </c>
      <c r="S1673" s="74" t="str">
        <f>IF(OR('RAW DATA'!$D1673="",'RAW DATA'!$C1673='RAW DATA'!$D1673),"NO",IF('RAW DATA'!$C1673&lt;'RAW DATA'!$D1673,"YES","NO"))</f>
        <v>NO</v>
      </c>
      <c r="T1673" s="75" t="str">
        <f>IF('RAW DATA'!$D1673='RAW DATA'!$E1673,"YES","NO")</f>
        <v>NO</v>
      </c>
      <c r="U1673" s="73" t="str">
        <f>IF(('RAW DATA'!$D1673-'RAW DATA'!$M1673)&lt;=5,"YES","NO")</f>
        <v>YES</v>
      </c>
    </row>
    <row r="1674" spans="1:21" x14ac:dyDescent="0.25">
      <c r="A1674" s="89">
        <v>1571</v>
      </c>
      <c r="B1674" s="90">
        <v>5784121531</v>
      </c>
      <c r="C1674" s="91">
        <v>45904</v>
      </c>
      <c r="D1674" s="91">
        <v>45899</v>
      </c>
      <c r="E1674" s="91">
        <v>45904</v>
      </c>
      <c r="F1674" s="90">
        <v>258429130</v>
      </c>
      <c r="G1674" s="92">
        <v>3897</v>
      </c>
      <c r="H1674" s="101" t="s">
        <v>14</v>
      </c>
      <c r="I1674" s="93">
        <v>7730464636</v>
      </c>
      <c r="J1674" s="94">
        <v>45965</v>
      </c>
      <c r="K1674" s="90" t="s">
        <v>15</v>
      </c>
      <c r="L1674" s="90" t="s">
        <v>253</v>
      </c>
      <c r="M1674" s="91">
        <v>45896</v>
      </c>
      <c r="N1674" s="91">
        <v>45934</v>
      </c>
      <c r="O1674" s="95">
        <f t="shared" si="142"/>
        <v>8</v>
      </c>
      <c r="P1674" s="95">
        <f>MONTH('RAW DATA'!$J1674)</f>
        <v>11</v>
      </c>
      <c r="Q1674" s="95" t="str">
        <f t="shared" si="143"/>
        <v>ICB</v>
      </c>
      <c r="R1674" s="90" t="str">
        <f t="shared" si="144"/>
        <v>CHINA</v>
      </c>
      <c r="S1674" s="90" t="str">
        <f>IF(OR('RAW DATA'!$D1674="",'RAW DATA'!$C1674='RAW DATA'!$D1674),"NO",IF('RAW DATA'!$C1674&lt;'RAW DATA'!$D1674,"YES","NO"))</f>
        <v>NO</v>
      </c>
      <c r="T1674" s="96" t="str">
        <f>IF('RAW DATA'!$D1674='RAW DATA'!$E1674,"YES","NO")</f>
        <v>NO</v>
      </c>
      <c r="U1674" s="95" t="str">
        <f>IF(('RAW DATA'!$D1674-'RAW DATA'!$M1674)&lt;=5,"YES","NO")</f>
        <v>YES</v>
      </c>
    </row>
    <row r="1675" spans="1:21" x14ac:dyDescent="0.25">
      <c r="A1675" s="77">
        <v>71</v>
      </c>
      <c r="B1675" s="74">
        <v>5283192431</v>
      </c>
      <c r="C1675" s="76">
        <v>45901</v>
      </c>
      <c r="D1675" s="76">
        <v>45897</v>
      </c>
      <c r="E1675" s="76">
        <v>45901</v>
      </c>
      <c r="F1675" s="74">
        <v>256897094</v>
      </c>
      <c r="G1675" s="82">
        <v>8175</v>
      </c>
      <c r="H1675" s="102" t="s">
        <v>14</v>
      </c>
      <c r="I1675" s="83">
        <v>7730464636</v>
      </c>
      <c r="J1675" s="84">
        <v>45965</v>
      </c>
      <c r="K1675" s="74" t="s">
        <v>15</v>
      </c>
      <c r="L1675" s="74" t="s">
        <v>253</v>
      </c>
      <c r="M1675" s="76">
        <v>45895.625</v>
      </c>
      <c r="N1675" s="76">
        <v>45934.75</v>
      </c>
      <c r="O1675" s="73">
        <f t="shared" si="142"/>
        <v>8</v>
      </c>
      <c r="P1675" s="73">
        <f>MONTH('RAW DATA'!$J1675)</f>
        <v>11</v>
      </c>
      <c r="Q1675" s="73" t="str">
        <f t="shared" si="143"/>
        <v>ICB</v>
      </c>
      <c r="R1675" s="74" t="str">
        <f t="shared" si="144"/>
        <v>CHINA</v>
      </c>
      <c r="S1675" s="74" t="str">
        <f>IF(OR('RAW DATA'!$D1675="",'RAW DATA'!$C1675='RAW DATA'!$D1675),"NO",IF('RAW DATA'!$C1675&lt;'RAW DATA'!$D1675,"YES","NO"))</f>
        <v>NO</v>
      </c>
      <c r="T1675" s="75" t="str">
        <f>IF('RAW DATA'!$D1675='RAW DATA'!$E1675,"YES","NO")</f>
        <v>NO</v>
      </c>
      <c r="U1675" s="73" t="str">
        <f>IF(('RAW DATA'!$D1675-'RAW DATA'!$M1675)&lt;=5,"YES","NO")</f>
        <v>YES</v>
      </c>
    </row>
    <row r="1676" spans="1:21" x14ac:dyDescent="0.25">
      <c r="A1676" s="89">
        <v>71</v>
      </c>
      <c r="B1676" s="90">
        <v>5283192432</v>
      </c>
      <c r="C1676" s="91">
        <v>45901</v>
      </c>
      <c r="D1676" s="91">
        <v>45897</v>
      </c>
      <c r="E1676" s="91">
        <v>45901</v>
      </c>
      <c r="F1676" s="90">
        <v>256897094</v>
      </c>
      <c r="G1676" s="92">
        <v>13471</v>
      </c>
      <c r="H1676" s="101" t="s">
        <v>14</v>
      </c>
      <c r="I1676" s="93">
        <v>7730464636</v>
      </c>
      <c r="J1676" s="94">
        <v>45965</v>
      </c>
      <c r="K1676" s="90" t="s">
        <v>15</v>
      </c>
      <c r="L1676" s="90" t="s">
        <v>253</v>
      </c>
      <c r="M1676" s="91">
        <v>45895.625</v>
      </c>
      <c r="N1676" s="91">
        <v>45934.75</v>
      </c>
      <c r="O1676" s="95">
        <f t="shared" si="142"/>
        <v>8</v>
      </c>
      <c r="P1676" s="95">
        <f>MONTH('RAW DATA'!$J1676)</f>
        <v>11</v>
      </c>
      <c r="Q1676" s="95" t="str">
        <f t="shared" si="143"/>
        <v>ICB</v>
      </c>
      <c r="R1676" s="90" t="str">
        <f t="shared" si="144"/>
        <v>CHINA</v>
      </c>
      <c r="S1676" s="90" t="str">
        <f>IF(OR('RAW DATA'!$D1676="",'RAW DATA'!$C1676='RAW DATA'!$D1676),"NO",IF('RAW DATA'!$C1676&lt;'RAW DATA'!$D1676,"YES","NO"))</f>
        <v>NO</v>
      </c>
      <c r="T1676" s="96" t="str">
        <f>IF('RAW DATA'!$D1676='RAW DATA'!$E1676,"YES","NO")</f>
        <v>NO</v>
      </c>
      <c r="U1676" s="95" t="str">
        <f>IF(('RAW DATA'!$D1676-'RAW DATA'!$M1676)&lt;=5,"YES","NO")</f>
        <v>YES</v>
      </c>
    </row>
    <row r="1677" spans="1:21" x14ac:dyDescent="0.25">
      <c r="A1677" s="77">
        <v>71</v>
      </c>
      <c r="B1677" s="74">
        <v>5283192436</v>
      </c>
      <c r="C1677" s="76">
        <v>45901</v>
      </c>
      <c r="D1677" s="76">
        <v>45897</v>
      </c>
      <c r="E1677" s="76">
        <v>45901</v>
      </c>
      <c r="F1677" s="74">
        <v>256897094</v>
      </c>
      <c r="G1677" s="82">
        <v>1014</v>
      </c>
      <c r="H1677" s="102" t="s">
        <v>14</v>
      </c>
      <c r="I1677" s="83">
        <v>7730464636</v>
      </c>
      <c r="J1677" s="84">
        <v>45965</v>
      </c>
      <c r="K1677" s="74" t="s">
        <v>15</v>
      </c>
      <c r="L1677" s="74" t="s">
        <v>253</v>
      </c>
      <c r="M1677" s="76">
        <v>45895.625</v>
      </c>
      <c r="N1677" s="76">
        <v>45934.75</v>
      </c>
      <c r="O1677" s="73">
        <f t="shared" si="142"/>
        <v>8</v>
      </c>
      <c r="P1677" s="73">
        <f>MONTH('RAW DATA'!$J1677)</f>
        <v>11</v>
      </c>
      <c r="Q1677" s="73" t="str">
        <f t="shared" si="143"/>
        <v>ICB</v>
      </c>
      <c r="R1677" s="74" t="str">
        <f t="shared" si="144"/>
        <v>CHINA</v>
      </c>
      <c r="S1677" s="74" t="str">
        <f>IF(OR('RAW DATA'!$D1677="",'RAW DATA'!$C1677='RAW DATA'!$D1677),"NO",IF('RAW DATA'!$C1677&lt;'RAW DATA'!$D1677,"YES","NO"))</f>
        <v>NO</v>
      </c>
      <c r="T1677" s="75" t="str">
        <f>IF('RAW DATA'!$D1677='RAW DATA'!$E1677,"YES","NO")</f>
        <v>NO</v>
      </c>
      <c r="U1677" s="73" t="str">
        <f>IF(('RAW DATA'!$D1677-'RAW DATA'!$M1677)&lt;=5,"YES","NO")</f>
        <v>YES</v>
      </c>
    </row>
    <row r="1678" spans="1:21" x14ac:dyDescent="0.25">
      <c r="A1678" s="89">
        <v>71</v>
      </c>
      <c r="B1678" s="90">
        <v>5283192438</v>
      </c>
      <c r="C1678" s="91">
        <v>45901</v>
      </c>
      <c r="D1678" s="91">
        <v>45897</v>
      </c>
      <c r="E1678" s="91">
        <v>45901</v>
      </c>
      <c r="F1678" s="90">
        <v>256897094</v>
      </c>
      <c r="G1678" s="92">
        <v>4383</v>
      </c>
      <c r="H1678" s="101" t="s">
        <v>14</v>
      </c>
      <c r="I1678" s="93">
        <v>7730464636</v>
      </c>
      <c r="J1678" s="94">
        <v>45965</v>
      </c>
      <c r="K1678" s="90" t="s">
        <v>15</v>
      </c>
      <c r="L1678" s="90" t="s">
        <v>253</v>
      </c>
      <c r="M1678" s="91">
        <v>45895.625</v>
      </c>
      <c r="N1678" s="91">
        <v>45934.75</v>
      </c>
      <c r="O1678" s="95">
        <f t="shared" si="142"/>
        <v>8</v>
      </c>
      <c r="P1678" s="95">
        <f>MONTH('RAW DATA'!$J1678)</f>
        <v>11</v>
      </c>
      <c r="Q1678" s="95" t="str">
        <f t="shared" si="143"/>
        <v>ICB</v>
      </c>
      <c r="R1678" s="90" t="str">
        <f t="shared" si="144"/>
        <v>CHINA</v>
      </c>
      <c r="S1678" s="90" t="str">
        <f>IF(OR('RAW DATA'!$D1678="",'RAW DATA'!$C1678='RAW DATA'!$D1678),"NO",IF('RAW DATA'!$C1678&lt;'RAW DATA'!$D1678,"YES","NO"))</f>
        <v>NO</v>
      </c>
      <c r="T1678" s="96" t="str">
        <f>IF('RAW DATA'!$D1678='RAW DATA'!$E1678,"YES","NO")</f>
        <v>NO</v>
      </c>
      <c r="U1678" s="95" t="str">
        <f>IF(('RAW DATA'!$D1678-'RAW DATA'!$M1678)&lt;=5,"YES","NO")</f>
        <v>YES</v>
      </c>
    </row>
    <row r="1679" spans="1:21" x14ac:dyDescent="0.25">
      <c r="A1679" s="77">
        <v>1591</v>
      </c>
      <c r="B1679" s="74">
        <v>5612465891</v>
      </c>
      <c r="C1679" s="76">
        <v>45903</v>
      </c>
      <c r="D1679" s="76">
        <v>45898</v>
      </c>
      <c r="E1679" s="76">
        <v>45903</v>
      </c>
      <c r="F1679" s="74">
        <v>256924125</v>
      </c>
      <c r="G1679" s="82">
        <v>1148</v>
      </c>
      <c r="H1679" s="102" t="s">
        <v>14</v>
      </c>
      <c r="I1679" s="83">
        <v>7730464636</v>
      </c>
      <c r="J1679" s="84">
        <v>45965</v>
      </c>
      <c r="K1679" s="74" t="s">
        <v>15</v>
      </c>
      <c r="L1679" s="74" t="s">
        <v>253</v>
      </c>
      <c r="M1679" s="76">
        <v>45897.645833333336</v>
      </c>
      <c r="N1679" s="76">
        <v>45934.75</v>
      </c>
      <c r="O1679" s="73">
        <f t="shared" si="142"/>
        <v>8</v>
      </c>
      <c r="P1679" s="73">
        <f>MONTH('RAW DATA'!$J1679)</f>
        <v>11</v>
      </c>
      <c r="Q1679" s="73" t="str">
        <f t="shared" si="143"/>
        <v>ICB</v>
      </c>
      <c r="R1679" s="74" t="str">
        <f t="shared" si="144"/>
        <v>CHINA</v>
      </c>
      <c r="S1679" s="74" t="str">
        <f>IF(OR('RAW DATA'!$D1679="",'RAW DATA'!$C1679='RAW DATA'!$D1679),"NO",IF('RAW DATA'!$C1679&lt;'RAW DATA'!$D1679,"YES","NO"))</f>
        <v>NO</v>
      </c>
      <c r="T1679" s="75" t="str">
        <f>IF('RAW DATA'!$D1679='RAW DATA'!$E1679,"YES","NO")</f>
        <v>NO</v>
      </c>
      <c r="U1679" s="73" t="str">
        <f>IF(('RAW DATA'!$D1679-'RAW DATA'!$M1679)&lt;=5,"YES","NO")</f>
        <v>YES</v>
      </c>
    </row>
    <row r="1680" spans="1:21" x14ac:dyDescent="0.25">
      <c r="A1680" s="89">
        <v>1591</v>
      </c>
      <c r="B1680" s="90">
        <v>5612465900</v>
      </c>
      <c r="C1680" s="91">
        <v>45918</v>
      </c>
      <c r="D1680" s="91">
        <v>45899</v>
      </c>
      <c r="E1680" s="91">
        <v>45918</v>
      </c>
      <c r="F1680" s="90">
        <v>256924125</v>
      </c>
      <c r="G1680" s="92">
        <v>574</v>
      </c>
      <c r="H1680" s="101" t="s">
        <v>14</v>
      </c>
      <c r="I1680" s="93">
        <v>7730464636</v>
      </c>
      <c r="J1680" s="94">
        <v>45965</v>
      </c>
      <c r="K1680" s="90" t="s">
        <v>15</v>
      </c>
      <c r="L1680" s="90" t="s">
        <v>253</v>
      </c>
      <c r="M1680" s="91">
        <v>45897.645833333336</v>
      </c>
      <c r="N1680" s="91">
        <v>45934.75</v>
      </c>
      <c r="O1680" s="95">
        <f t="shared" si="142"/>
        <v>8</v>
      </c>
      <c r="P1680" s="95">
        <f>MONTH('RAW DATA'!$J1680)</f>
        <v>11</v>
      </c>
      <c r="Q1680" s="95" t="str">
        <f t="shared" si="143"/>
        <v>ICB</v>
      </c>
      <c r="R1680" s="90" t="str">
        <f t="shared" si="144"/>
        <v>CHINA</v>
      </c>
      <c r="S1680" s="90" t="str">
        <f>IF(OR('RAW DATA'!$D1680="",'RAW DATA'!$C1680='RAW DATA'!$D1680),"NO",IF('RAW DATA'!$C1680&lt;'RAW DATA'!$D1680,"YES","NO"))</f>
        <v>NO</v>
      </c>
      <c r="T1680" s="96" t="str">
        <f>IF('RAW DATA'!$D1680='RAW DATA'!$E1680,"YES","NO")</f>
        <v>NO</v>
      </c>
      <c r="U1680" s="95" t="str">
        <f>IF(('RAW DATA'!$D1680-'RAW DATA'!$M1680)&lt;=5,"YES","NO")</f>
        <v>YES</v>
      </c>
    </row>
    <row r="1681" spans="1:21" x14ac:dyDescent="0.25">
      <c r="A1681" s="77">
        <v>1571</v>
      </c>
      <c r="B1681" s="74">
        <v>5784121529</v>
      </c>
      <c r="C1681" s="76">
        <v>45903</v>
      </c>
      <c r="D1681" s="76">
        <v>45899</v>
      </c>
      <c r="E1681" s="76">
        <v>45903</v>
      </c>
      <c r="F1681" s="74">
        <v>258429130</v>
      </c>
      <c r="G1681" s="82">
        <v>4411</v>
      </c>
      <c r="H1681" s="102" t="s">
        <v>14</v>
      </c>
      <c r="I1681" s="83">
        <v>7730464636</v>
      </c>
      <c r="J1681" s="84">
        <v>45965</v>
      </c>
      <c r="K1681" s="74" t="s">
        <v>15</v>
      </c>
      <c r="L1681" s="74" t="s">
        <v>253</v>
      </c>
      <c r="M1681" s="76">
        <v>45895.708333333336</v>
      </c>
      <c r="N1681" s="76">
        <v>45934.75</v>
      </c>
      <c r="O1681" s="73">
        <f t="shared" si="142"/>
        <v>8</v>
      </c>
      <c r="P1681" s="73">
        <f>MONTH('RAW DATA'!$J1681)</f>
        <v>11</v>
      </c>
      <c r="Q1681" s="73" t="str">
        <f t="shared" si="143"/>
        <v>ICB</v>
      </c>
      <c r="R1681" s="74" t="str">
        <f t="shared" si="144"/>
        <v>CHINA</v>
      </c>
      <c r="S1681" s="74" t="str">
        <f>IF(OR('RAW DATA'!$D1681="",'RAW DATA'!$C1681='RAW DATA'!$D1681),"NO",IF('RAW DATA'!$C1681&lt;'RAW DATA'!$D1681,"YES","NO"))</f>
        <v>NO</v>
      </c>
      <c r="T1681" s="75" t="str">
        <f>IF('RAW DATA'!$D1681='RAW DATA'!$E1681,"YES","NO")</f>
        <v>NO</v>
      </c>
      <c r="U1681" s="73" t="str">
        <f>IF(('RAW DATA'!$D1681-'RAW DATA'!$M1681)&lt;=5,"YES","NO")</f>
        <v>YES</v>
      </c>
    </row>
    <row r="1682" spans="1:21" x14ac:dyDescent="0.25">
      <c r="A1682" s="89">
        <v>10171</v>
      </c>
      <c r="B1682" s="90">
        <v>5481867378</v>
      </c>
      <c r="C1682" s="91">
        <v>45915</v>
      </c>
      <c r="D1682" s="91">
        <v>45923</v>
      </c>
      <c r="E1682" s="91">
        <v>45931</v>
      </c>
      <c r="F1682" s="90">
        <v>258239072</v>
      </c>
      <c r="G1682" s="92">
        <v>104777</v>
      </c>
      <c r="H1682" s="101" t="s">
        <v>14</v>
      </c>
      <c r="I1682" s="93">
        <v>7730464636</v>
      </c>
      <c r="J1682" s="94">
        <v>45965</v>
      </c>
      <c r="K1682" s="90" t="s">
        <v>15</v>
      </c>
      <c r="L1682" s="90" t="s">
        <v>253</v>
      </c>
      <c r="M1682" s="91">
        <v>45913</v>
      </c>
      <c r="N1682" s="91">
        <v>45935</v>
      </c>
      <c r="O1682" s="95">
        <f t="shared" si="142"/>
        <v>9</v>
      </c>
      <c r="P1682" s="95">
        <f>MONTH('RAW DATA'!$J1682)</f>
        <v>11</v>
      </c>
      <c r="Q1682" s="95" t="str">
        <f t="shared" si="143"/>
        <v>ICB</v>
      </c>
      <c r="R1682" s="90" t="str">
        <f t="shared" si="144"/>
        <v>VIETNAM</v>
      </c>
      <c r="S1682" s="90" t="str">
        <f>IF(OR('RAW DATA'!$D1682="",'RAW DATA'!$C1682='RAW DATA'!$D1682),"NO",IF('RAW DATA'!$C1682&lt;'RAW DATA'!$D1682,"YES","NO"))</f>
        <v>YES</v>
      </c>
      <c r="T1682" s="96" t="str">
        <f>IF('RAW DATA'!$D1682='RAW DATA'!$E1682,"YES","NO")</f>
        <v>NO</v>
      </c>
      <c r="U1682" s="95" t="str">
        <f>IF(('RAW DATA'!$D1682-'RAW DATA'!$M1682)&lt;=5,"YES","NO")</f>
        <v>NO</v>
      </c>
    </row>
    <row r="1683" spans="1:21" x14ac:dyDescent="0.25">
      <c r="A1683" s="77">
        <v>71</v>
      </c>
      <c r="B1683" s="74">
        <v>5283181427</v>
      </c>
      <c r="C1683" s="76">
        <v>45894</v>
      </c>
      <c r="D1683" s="76">
        <v>45893</v>
      </c>
      <c r="E1683" s="76">
        <v>45894</v>
      </c>
      <c r="F1683" s="74">
        <v>257196503</v>
      </c>
      <c r="G1683" s="82">
        <v>8793</v>
      </c>
      <c r="H1683" s="102" t="s">
        <v>14</v>
      </c>
      <c r="I1683" s="83">
        <v>7730464636</v>
      </c>
      <c r="J1683" s="84">
        <v>45965</v>
      </c>
      <c r="K1683" s="74" t="s">
        <v>15</v>
      </c>
      <c r="L1683" s="74" t="s">
        <v>253</v>
      </c>
      <c r="M1683" s="76">
        <v>45890.125</v>
      </c>
      <c r="N1683" s="76">
        <v>45937.708333333336</v>
      </c>
      <c r="O1683" s="73">
        <f t="shared" si="142"/>
        <v>8</v>
      </c>
      <c r="P1683" s="73">
        <f>MONTH('RAW DATA'!$J1683)</f>
        <v>11</v>
      </c>
      <c r="Q1683" s="73" t="str">
        <f t="shared" si="143"/>
        <v>ICB</v>
      </c>
      <c r="R1683" s="74" t="str">
        <f t="shared" si="144"/>
        <v>CHINA</v>
      </c>
      <c r="S1683" s="74" t="str">
        <f>IF(OR('RAW DATA'!$D1683="",'RAW DATA'!$C1683='RAW DATA'!$D1683),"NO",IF('RAW DATA'!$C1683&lt;'RAW DATA'!$D1683,"YES","NO"))</f>
        <v>NO</v>
      </c>
      <c r="T1683" s="75" t="str">
        <f>IF('RAW DATA'!$D1683='RAW DATA'!$E1683,"YES","NO")</f>
        <v>NO</v>
      </c>
      <c r="U1683" s="73" t="str">
        <f>IF(('RAW DATA'!$D1683-'RAW DATA'!$M1683)&lt;=5,"YES","NO")</f>
        <v>YES</v>
      </c>
    </row>
    <row r="1684" spans="1:21" x14ac:dyDescent="0.25">
      <c r="A1684" s="89">
        <v>10171</v>
      </c>
      <c r="B1684" s="90">
        <v>5481867381</v>
      </c>
      <c r="C1684" s="91">
        <v>45911</v>
      </c>
      <c r="D1684" s="91">
        <v>45923</v>
      </c>
      <c r="E1684" s="91">
        <v>45931</v>
      </c>
      <c r="F1684" s="90">
        <v>257580254</v>
      </c>
      <c r="G1684" s="92">
        <v>53514</v>
      </c>
      <c r="H1684" s="101" t="s">
        <v>14</v>
      </c>
      <c r="I1684" s="93">
        <v>7730464636</v>
      </c>
      <c r="J1684" s="94">
        <v>45965</v>
      </c>
      <c r="K1684" s="90" t="s">
        <v>15</v>
      </c>
      <c r="L1684" s="90" t="s">
        <v>253</v>
      </c>
      <c r="M1684" s="91">
        <v>45908</v>
      </c>
      <c r="N1684" s="91">
        <v>45938</v>
      </c>
      <c r="O1684" s="95">
        <f t="shared" si="142"/>
        <v>9</v>
      </c>
      <c r="P1684" s="95">
        <f>MONTH('RAW DATA'!$J1684)</f>
        <v>11</v>
      </c>
      <c r="Q1684" s="95" t="str">
        <f t="shared" si="143"/>
        <v>ICB</v>
      </c>
      <c r="R1684" s="90" t="str">
        <f t="shared" si="144"/>
        <v>VIETNAM</v>
      </c>
      <c r="S1684" s="90" t="str">
        <f>IF(OR('RAW DATA'!$D1684="",'RAW DATA'!$C1684='RAW DATA'!$D1684),"NO",IF('RAW DATA'!$C1684&lt;'RAW DATA'!$D1684,"YES","NO"))</f>
        <v>YES</v>
      </c>
      <c r="T1684" s="96" t="str">
        <f>IF('RAW DATA'!$D1684='RAW DATA'!$E1684,"YES","NO")</f>
        <v>NO</v>
      </c>
      <c r="U1684" s="95" t="str">
        <f>IF(('RAW DATA'!$D1684-'RAW DATA'!$M1684)&lt;=5,"YES","NO")</f>
        <v>NO</v>
      </c>
    </row>
    <row r="1685" spans="1:21" x14ac:dyDescent="0.25">
      <c r="A1685" s="77">
        <v>515</v>
      </c>
      <c r="B1685" s="74">
        <v>5547917765</v>
      </c>
      <c r="C1685" s="76">
        <v>45904</v>
      </c>
      <c r="D1685" s="76">
        <v>45903</v>
      </c>
      <c r="E1685" s="76">
        <v>45904</v>
      </c>
      <c r="F1685" s="74">
        <v>257366350</v>
      </c>
      <c r="G1685" s="82">
        <v>2168</v>
      </c>
      <c r="H1685" s="102" t="s">
        <v>14</v>
      </c>
      <c r="I1685" s="83">
        <v>7730464636</v>
      </c>
      <c r="J1685" s="84">
        <v>45965</v>
      </c>
      <c r="K1685" s="74" t="s">
        <v>15</v>
      </c>
      <c r="L1685" s="74" t="s">
        <v>253</v>
      </c>
      <c r="M1685" s="76">
        <v>45900</v>
      </c>
      <c r="N1685" s="76">
        <v>45938</v>
      </c>
      <c r="O1685" s="73">
        <f t="shared" ref="O1685:O1703" si="145">IF(D1685="", "", IF(YEAR(D1685)=2024, "", MONTH(D1685)))</f>
        <v>9</v>
      </c>
      <c r="P1685" s="73">
        <f>MONTH('RAW DATA'!$J1685)</f>
        <v>11</v>
      </c>
      <c r="Q1685" s="73" t="str">
        <f t="shared" ref="Q1685:Q1703" si="146">IF(OR(A1685=71,A1685=1595,A1685=1588,A1685=1594,A1685=3547,A1685=1571,A1685=1538,A1685=1570,A1685=1569,A1685=1590,A1685=1591,A1685=1589,A1685=515,A1685=1572,A1685=3546,A1685=1592,A1685=3548,A1685=122,A1685=10171,A1685=40,A1685=35,A1685=95,A1685=381,A1685=136,A1685=375),"ICB","Vendor")</f>
        <v>ICB</v>
      </c>
      <c r="R1685" s="74" t="str">
        <f t="shared" ref="R1685:R1703" si="147">IF(OR(A1685=71,A1685=515,A1685=1592,A1685=1589,A1685=1591,A1685=1571,A1685=1572),"CHINA",IF(A1685=35,"POLAND",
IF(A1685=10171,"VIETNAM",
IF(A1685=381,"TURKEY",
IF(A1685=375,"CAMBODIA",
IF(A1685=40,"AUSTRALIA",""))))))</f>
        <v>CHINA</v>
      </c>
      <c r="S1685" s="74" t="str">
        <f>IF(OR('RAW DATA'!$D1685="",'RAW DATA'!$C1685='RAW DATA'!$D1685),"NO",IF('RAW DATA'!$C1685&lt;'RAW DATA'!$D1685,"YES","NO"))</f>
        <v>NO</v>
      </c>
      <c r="T1685" s="75" t="str">
        <f>IF('RAW DATA'!$D1685='RAW DATA'!$E1685,"YES","NO")</f>
        <v>NO</v>
      </c>
      <c r="U1685" s="73" t="str">
        <f>IF(('RAW DATA'!$D1685-'RAW DATA'!$M1685)&lt;=5,"YES","NO")</f>
        <v>YES</v>
      </c>
    </row>
    <row r="1686" spans="1:21" x14ac:dyDescent="0.25">
      <c r="A1686" s="89">
        <v>515</v>
      </c>
      <c r="B1686" s="90">
        <v>5547917767</v>
      </c>
      <c r="C1686" s="91">
        <v>45904</v>
      </c>
      <c r="D1686" s="91">
        <v>45903</v>
      </c>
      <c r="E1686" s="91">
        <v>45904</v>
      </c>
      <c r="F1686" s="90">
        <v>257366350</v>
      </c>
      <c r="G1686" s="92">
        <v>5345</v>
      </c>
      <c r="H1686" s="101" t="s">
        <v>14</v>
      </c>
      <c r="I1686" s="93">
        <v>7730464636</v>
      </c>
      <c r="J1686" s="94">
        <v>45965</v>
      </c>
      <c r="K1686" s="90" t="s">
        <v>15</v>
      </c>
      <c r="L1686" s="90" t="s">
        <v>253</v>
      </c>
      <c r="M1686" s="91">
        <v>45900</v>
      </c>
      <c r="N1686" s="91">
        <v>45938</v>
      </c>
      <c r="O1686" s="95">
        <f t="shared" si="145"/>
        <v>9</v>
      </c>
      <c r="P1686" s="95">
        <f>MONTH('RAW DATA'!$J1686)</f>
        <v>11</v>
      </c>
      <c r="Q1686" s="95" t="str">
        <f t="shared" si="146"/>
        <v>ICB</v>
      </c>
      <c r="R1686" s="90" t="str">
        <f t="shared" si="147"/>
        <v>CHINA</v>
      </c>
      <c r="S1686" s="90" t="str">
        <f>IF(OR('RAW DATA'!$D1686="",'RAW DATA'!$C1686='RAW DATA'!$D1686),"NO",IF('RAW DATA'!$C1686&lt;'RAW DATA'!$D1686,"YES","NO"))</f>
        <v>NO</v>
      </c>
      <c r="T1686" s="96" t="str">
        <f>IF('RAW DATA'!$D1686='RAW DATA'!$E1686,"YES","NO")</f>
        <v>NO</v>
      </c>
      <c r="U1686" s="95" t="str">
        <f>IF(('RAW DATA'!$D1686-'RAW DATA'!$M1686)&lt;=5,"YES","NO")</f>
        <v>YES</v>
      </c>
    </row>
    <row r="1687" spans="1:21" x14ac:dyDescent="0.25">
      <c r="A1687" s="77">
        <v>515</v>
      </c>
      <c r="B1687" s="74">
        <v>5547917776</v>
      </c>
      <c r="C1687" s="76">
        <v>45904</v>
      </c>
      <c r="D1687" s="76">
        <v>45903</v>
      </c>
      <c r="E1687" s="76">
        <v>45904</v>
      </c>
      <c r="F1687" s="74">
        <v>257366350</v>
      </c>
      <c r="G1687" s="82">
        <v>2084</v>
      </c>
      <c r="H1687" s="102" t="s">
        <v>14</v>
      </c>
      <c r="I1687" s="83">
        <v>7730464636</v>
      </c>
      <c r="J1687" s="84">
        <v>45965</v>
      </c>
      <c r="K1687" s="74" t="s">
        <v>15</v>
      </c>
      <c r="L1687" s="74" t="s">
        <v>253</v>
      </c>
      <c r="M1687" s="76">
        <v>45900</v>
      </c>
      <c r="N1687" s="76">
        <v>45938</v>
      </c>
      <c r="O1687" s="73">
        <f t="shared" si="145"/>
        <v>9</v>
      </c>
      <c r="P1687" s="73">
        <f>MONTH('RAW DATA'!$J1687)</f>
        <v>11</v>
      </c>
      <c r="Q1687" s="73" t="str">
        <f t="shared" si="146"/>
        <v>ICB</v>
      </c>
      <c r="R1687" s="74" t="str">
        <f t="shared" si="147"/>
        <v>CHINA</v>
      </c>
      <c r="S1687" s="74" t="str">
        <f>IF(OR('RAW DATA'!$D1687="",'RAW DATA'!$C1687='RAW DATA'!$D1687),"NO",IF('RAW DATA'!$C1687&lt;'RAW DATA'!$D1687,"YES","NO"))</f>
        <v>NO</v>
      </c>
      <c r="T1687" s="75" t="str">
        <f>IF('RAW DATA'!$D1687='RAW DATA'!$E1687,"YES","NO")</f>
        <v>NO</v>
      </c>
      <c r="U1687" s="73" t="str">
        <f>IF(('RAW DATA'!$D1687-'RAW DATA'!$M1687)&lt;=5,"YES","NO")</f>
        <v>YES</v>
      </c>
    </row>
    <row r="1688" spans="1:21" x14ac:dyDescent="0.25">
      <c r="A1688" s="89">
        <v>515</v>
      </c>
      <c r="B1688" s="90">
        <v>5547920395</v>
      </c>
      <c r="C1688" s="91">
        <v>45904</v>
      </c>
      <c r="D1688" s="91">
        <v>45903</v>
      </c>
      <c r="E1688" s="91">
        <v>45904</v>
      </c>
      <c r="F1688" s="90">
        <v>257366350</v>
      </c>
      <c r="G1688" s="92">
        <v>993</v>
      </c>
      <c r="H1688" s="101" t="s">
        <v>14</v>
      </c>
      <c r="I1688" s="93">
        <v>7730464636</v>
      </c>
      <c r="J1688" s="94">
        <v>45965</v>
      </c>
      <c r="K1688" s="90" t="s">
        <v>15</v>
      </c>
      <c r="L1688" s="90" t="s">
        <v>253</v>
      </c>
      <c r="M1688" s="91">
        <v>45900</v>
      </c>
      <c r="N1688" s="91">
        <v>45938</v>
      </c>
      <c r="O1688" s="95">
        <f t="shared" si="145"/>
        <v>9</v>
      </c>
      <c r="P1688" s="95">
        <f>MONTH('RAW DATA'!$J1688)</f>
        <v>11</v>
      </c>
      <c r="Q1688" s="95" t="str">
        <f t="shared" si="146"/>
        <v>ICB</v>
      </c>
      <c r="R1688" s="90" t="str">
        <f t="shared" si="147"/>
        <v>CHINA</v>
      </c>
      <c r="S1688" s="90" t="str">
        <f>IF(OR('RAW DATA'!$D1688="",'RAW DATA'!$C1688='RAW DATA'!$D1688),"NO",IF('RAW DATA'!$C1688&lt;'RAW DATA'!$D1688,"YES","NO"))</f>
        <v>NO</v>
      </c>
      <c r="T1688" s="96" t="str">
        <f>IF('RAW DATA'!$D1688='RAW DATA'!$E1688,"YES","NO")</f>
        <v>NO</v>
      </c>
      <c r="U1688" s="95" t="str">
        <f>IF(('RAW DATA'!$D1688-'RAW DATA'!$M1688)&lt;=5,"YES","NO")</f>
        <v>YES</v>
      </c>
    </row>
    <row r="1689" spans="1:21" x14ac:dyDescent="0.25">
      <c r="A1689" s="77">
        <v>1591</v>
      </c>
      <c r="B1689" s="74">
        <v>5612472089</v>
      </c>
      <c r="C1689" s="76">
        <v>45904</v>
      </c>
      <c r="D1689" s="76">
        <v>45903</v>
      </c>
      <c r="E1689" s="76">
        <v>45904</v>
      </c>
      <c r="F1689" s="74">
        <v>256923861</v>
      </c>
      <c r="G1689" s="82">
        <v>2858</v>
      </c>
      <c r="H1689" s="102" t="s">
        <v>14</v>
      </c>
      <c r="I1689" s="83">
        <v>7730464636</v>
      </c>
      <c r="J1689" s="84">
        <v>45965</v>
      </c>
      <c r="K1689" s="74" t="s">
        <v>15</v>
      </c>
      <c r="L1689" s="74" t="s">
        <v>253</v>
      </c>
      <c r="M1689" s="76">
        <v>45900</v>
      </c>
      <c r="N1689" s="76">
        <v>45938</v>
      </c>
      <c r="O1689" s="73">
        <f t="shared" si="145"/>
        <v>9</v>
      </c>
      <c r="P1689" s="73">
        <f>MONTH('RAW DATA'!$J1689)</f>
        <v>11</v>
      </c>
      <c r="Q1689" s="73" t="str">
        <f t="shared" si="146"/>
        <v>ICB</v>
      </c>
      <c r="R1689" s="74" t="str">
        <f t="shared" si="147"/>
        <v>CHINA</v>
      </c>
      <c r="S1689" s="74" t="str">
        <f>IF(OR('RAW DATA'!$D1689="",'RAW DATA'!$C1689='RAW DATA'!$D1689),"NO",IF('RAW DATA'!$C1689&lt;'RAW DATA'!$D1689,"YES","NO"))</f>
        <v>NO</v>
      </c>
      <c r="T1689" s="75" t="str">
        <f>IF('RAW DATA'!$D1689='RAW DATA'!$E1689,"YES","NO")</f>
        <v>NO</v>
      </c>
      <c r="U1689" s="73" t="str">
        <f>IF(('RAW DATA'!$D1689-'RAW DATA'!$M1689)&lt;=5,"YES","NO")</f>
        <v>YES</v>
      </c>
    </row>
    <row r="1690" spans="1:21" x14ac:dyDescent="0.25">
      <c r="A1690" s="89">
        <v>1591</v>
      </c>
      <c r="B1690" s="90">
        <v>5612472090</v>
      </c>
      <c r="C1690" s="91">
        <v>45904</v>
      </c>
      <c r="D1690" s="91">
        <v>45903</v>
      </c>
      <c r="E1690" s="91">
        <v>45904</v>
      </c>
      <c r="F1690" s="90">
        <v>256923861</v>
      </c>
      <c r="G1690" s="92">
        <v>2858</v>
      </c>
      <c r="H1690" s="101" t="s">
        <v>14</v>
      </c>
      <c r="I1690" s="93">
        <v>7730464636</v>
      </c>
      <c r="J1690" s="94">
        <v>45965</v>
      </c>
      <c r="K1690" s="90" t="s">
        <v>15</v>
      </c>
      <c r="L1690" s="90" t="s">
        <v>253</v>
      </c>
      <c r="M1690" s="91">
        <v>45900</v>
      </c>
      <c r="N1690" s="91">
        <v>45938</v>
      </c>
      <c r="O1690" s="95">
        <f t="shared" si="145"/>
        <v>9</v>
      </c>
      <c r="P1690" s="95">
        <f>MONTH('RAW DATA'!$J1690)</f>
        <v>11</v>
      </c>
      <c r="Q1690" s="95" t="str">
        <f t="shared" si="146"/>
        <v>ICB</v>
      </c>
      <c r="R1690" s="90" t="str">
        <f t="shared" si="147"/>
        <v>CHINA</v>
      </c>
      <c r="S1690" s="90" t="str">
        <f>IF(OR('RAW DATA'!$D1690="",'RAW DATA'!$C1690='RAW DATA'!$D1690),"NO",IF('RAW DATA'!$C1690&lt;'RAW DATA'!$D1690,"YES","NO"))</f>
        <v>NO</v>
      </c>
      <c r="T1690" s="96" t="str">
        <f>IF('RAW DATA'!$D1690='RAW DATA'!$E1690,"YES","NO")</f>
        <v>NO</v>
      </c>
      <c r="U1690" s="95" t="str">
        <f>IF(('RAW DATA'!$D1690-'RAW DATA'!$M1690)&lt;=5,"YES","NO")</f>
        <v>YES</v>
      </c>
    </row>
    <row r="1691" spans="1:21" x14ac:dyDescent="0.25">
      <c r="A1691" s="77">
        <v>1591</v>
      </c>
      <c r="B1691" s="74">
        <v>5612472093</v>
      </c>
      <c r="C1691" s="76">
        <v>45904</v>
      </c>
      <c r="D1691" s="76">
        <v>45903</v>
      </c>
      <c r="E1691" s="76">
        <v>45904</v>
      </c>
      <c r="F1691" s="74">
        <v>256923861</v>
      </c>
      <c r="G1691" s="82">
        <v>2858</v>
      </c>
      <c r="H1691" s="102" t="s">
        <v>14</v>
      </c>
      <c r="I1691" s="83">
        <v>7730464636</v>
      </c>
      <c r="J1691" s="84">
        <v>45965</v>
      </c>
      <c r="K1691" s="74" t="s">
        <v>15</v>
      </c>
      <c r="L1691" s="74" t="s">
        <v>253</v>
      </c>
      <c r="M1691" s="76">
        <v>45900</v>
      </c>
      <c r="N1691" s="76">
        <v>45938</v>
      </c>
      <c r="O1691" s="73">
        <f t="shared" si="145"/>
        <v>9</v>
      </c>
      <c r="P1691" s="73">
        <f>MONTH('RAW DATA'!$J1691)</f>
        <v>11</v>
      </c>
      <c r="Q1691" s="73" t="str">
        <f t="shared" si="146"/>
        <v>ICB</v>
      </c>
      <c r="R1691" s="74" t="str">
        <f t="shared" si="147"/>
        <v>CHINA</v>
      </c>
      <c r="S1691" s="74" t="str">
        <f>IF(OR('RAW DATA'!$D1691="",'RAW DATA'!$C1691='RAW DATA'!$D1691),"NO",IF('RAW DATA'!$C1691&lt;'RAW DATA'!$D1691,"YES","NO"))</f>
        <v>NO</v>
      </c>
      <c r="T1691" s="75" t="str">
        <f>IF('RAW DATA'!$D1691='RAW DATA'!$E1691,"YES","NO")</f>
        <v>NO</v>
      </c>
      <c r="U1691" s="73" t="str">
        <f>IF(('RAW DATA'!$D1691-'RAW DATA'!$M1691)&lt;=5,"YES","NO")</f>
        <v>YES</v>
      </c>
    </row>
    <row r="1692" spans="1:21" x14ac:dyDescent="0.25">
      <c r="A1692" s="89">
        <v>1591</v>
      </c>
      <c r="B1692" s="90">
        <v>5612472095</v>
      </c>
      <c r="C1692" s="91">
        <v>45904</v>
      </c>
      <c r="D1692" s="91">
        <v>45903</v>
      </c>
      <c r="E1692" s="91">
        <v>45904</v>
      </c>
      <c r="F1692" s="90">
        <v>256923861</v>
      </c>
      <c r="G1692" s="92">
        <v>2858</v>
      </c>
      <c r="H1692" s="101" t="s">
        <v>14</v>
      </c>
      <c r="I1692" s="93">
        <v>7730464636</v>
      </c>
      <c r="J1692" s="94">
        <v>45965</v>
      </c>
      <c r="K1692" s="90" t="s">
        <v>15</v>
      </c>
      <c r="L1692" s="90" t="s">
        <v>253</v>
      </c>
      <c r="M1692" s="91">
        <v>45900</v>
      </c>
      <c r="N1692" s="91">
        <v>45938</v>
      </c>
      <c r="O1692" s="95">
        <f t="shared" si="145"/>
        <v>9</v>
      </c>
      <c r="P1692" s="95">
        <f>MONTH('RAW DATA'!$J1692)</f>
        <v>11</v>
      </c>
      <c r="Q1692" s="95" t="str">
        <f t="shared" si="146"/>
        <v>ICB</v>
      </c>
      <c r="R1692" s="90" t="str">
        <f t="shared" si="147"/>
        <v>CHINA</v>
      </c>
      <c r="S1692" s="90" t="str">
        <f>IF(OR('RAW DATA'!$D1692="",'RAW DATA'!$C1692='RAW DATA'!$D1692),"NO",IF('RAW DATA'!$C1692&lt;'RAW DATA'!$D1692,"YES","NO"))</f>
        <v>NO</v>
      </c>
      <c r="T1692" s="96" t="str">
        <f>IF('RAW DATA'!$D1692='RAW DATA'!$E1692,"YES","NO")</f>
        <v>NO</v>
      </c>
      <c r="U1692" s="95" t="str">
        <f>IF(('RAW DATA'!$D1692-'RAW DATA'!$M1692)&lt;=5,"YES","NO")</f>
        <v>YES</v>
      </c>
    </row>
    <row r="1693" spans="1:21" x14ac:dyDescent="0.25">
      <c r="A1693" s="77">
        <v>1591</v>
      </c>
      <c r="B1693" s="74">
        <v>5612473022</v>
      </c>
      <c r="C1693" s="76">
        <v>45904</v>
      </c>
      <c r="D1693" s="76">
        <v>45903</v>
      </c>
      <c r="E1693" s="76">
        <v>45904</v>
      </c>
      <c r="F1693" s="74">
        <v>256923861</v>
      </c>
      <c r="G1693" s="82">
        <v>7056</v>
      </c>
      <c r="H1693" s="102" t="s">
        <v>14</v>
      </c>
      <c r="I1693" s="83">
        <v>7730464636</v>
      </c>
      <c r="J1693" s="84">
        <v>45965</v>
      </c>
      <c r="K1693" s="74" t="s">
        <v>15</v>
      </c>
      <c r="L1693" s="74" t="s">
        <v>253</v>
      </c>
      <c r="M1693" s="76">
        <v>45900</v>
      </c>
      <c r="N1693" s="76">
        <v>45938</v>
      </c>
      <c r="O1693" s="73">
        <f t="shared" si="145"/>
        <v>9</v>
      </c>
      <c r="P1693" s="73">
        <f>MONTH('RAW DATA'!$J1693)</f>
        <v>11</v>
      </c>
      <c r="Q1693" s="73" t="str">
        <f t="shared" si="146"/>
        <v>ICB</v>
      </c>
      <c r="R1693" s="74" t="str">
        <f t="shared" si="147"/>
        <v>CHINA</v>
      </c>
      <c r="S1693" s="74" t="str">
        <f>IF(OR('RAW DATA'!$D1693="",'RAW DATA'!$C1693='RAW DATA'!$D1693),"NO",IF('RAW DATA'!$C1693&lt;'RAW DATA'!$D1693,"YES","NO"))</f>
        <v>NO</v>
      </c>
      <c r="T1693" s="75" t="str">
        <f>IF('RAW DATA'!$D1693='RAW DATA'!$E1693,"YES","NO")</f>
        <v>NO</v>
      </c>
      <c r="U1693" s="73" t="str">
        <f>IF(('RAW DATA'!$D1693-'RAW DATA'!$M1693)&lt;=5,"YES","NO")</f>
        <v>YES</v>
      </c>
    </row>
    <row r="1694" spans="1:21" x14ac:dyDescent="0.25">
      <c r="A1694" s="89">
        <v>71</v>
      </c>
      <c r="B1694" s="90">
        <v>5283195631</v>
      </c>
      <c r="C1694" s="91">
        <v>45901</v>
      </c>
      <c r="D1694" s="91">
        <v>45898</v>
      </c>
      <c r="E1694" s="91">
        <v>45901</v>
      </c>
      <c r="F1694" s="90">
        <v>256632716</v>
      </c>
      <c r="G1694" s="92">
        <v>1976</v>
      </c>
      <c r="H1694" s="101" t="s">
        <v>14</v>
      </c>
      <c r="I1694" s="93">
        <v>7730464636</v>
      </c>
      <c r="J1694" s="94">
        <v>45965</v>
      </c>
      <c r="K1694" s="90" t="s">
        <v>15</v>
      </c>
      <c r="L1694" s="90" t="s">
        <v>253</v>
      </c>
      <c r="M1694" s="91">
        <v>45895.645833333336</v>
      </c>
      <c r="N1694" s="91">
        <v>45938.25</v>
      </c>
      <c r="O1694" s="95">
        <f t="shared" si="145"/>
        <v>8</v>
      </c>
      <c r="P1694" s="95">
        <f>MONTH('RAW DATA'!$J1694)</f>
        <v>11</v>
      </c>
      <c r="Q1694" s="95" t="str">
        <f t="shared" si="146"/>
        <v>ICB</v>
      </c>
      <c r="R1694" s="90" t="str">
        <f t="shared" si="147"/>
        <v>CHINA</v>
      </c>
      <c r="S1694" s="90" t="str">
        <f>IF(OR('RAW DATA'!$D1694="",'RAW DATA'!$C1694='RAW DATA'!$D1694),"NO",IF('RAW DATA'!$C1694&lt;'RAW DATA'!$D1694,"YES","NO"))</f>
        <v>NO</v>
      </c>
      <c r="T1694" s="96" t="str">
        <f>IF('RAW DATA'!$D1694='RAW DATA'!$E1694,"YES","NO")</f>
        <v>NO</v>
      </c>
      <c r="U1694" s="95" t="str">
        <f>IF(('RAW DATA'!$D1694-'RAW DATA'!$M1694)&lt;=5,"YES","NO")</f>
        <v>YES</v>
      </c>
    </row>
    <row r="1695" spans="1:21" x14ac:dyDescent="0.25">
      <c r="A1695" s="77">
        <v>71</v>
      </c>
      <c r="B1695" s="74">
        <v>5283195632</v>
      </c>
      <c r="C1695" s="76">
        <v>45901</v>
      </c>
      <c r="D1695" s="76">
        <v>45898</v>
      </c>
      <c r="E1695" s="76">
        <v>45901</v>
      </c>
      <c r="F1695" s="74">
        <v>256632716</v>
      </c>
      <c r="G1695" s="82">
        <v>8057</v>
      </c>
      <c r="H1695" s="102" t="s">
        <v>14</v>
      </c>
      <c r="I1695" s="83">
        <v>7730464636</v>
      </c>
      <c r="J1695" s="84">
        <v>45965</v>
      </c>
      <c r="K1695" s="74" t="s">
        <v>15</v>
      </c>
      <c r="L1695" s="74" t="s">
        <v>253</v>
      </c>
      <c r="M1695" s="76">
        <v>45895.645833333336</v>
      </c>
      <c r="N1695" s="76">
        <v>45938.25</v>
      </c>
      <c r="O1695" s="73">
        <f t="shared" si="145"/>
        <v>8</v>
      </c>
      <c r="P1695" s="73">
        <f>MONTH('RAW DATA'!$J1695)</f>
        <v>11</v>
      </c>
      <c r="Q1695" s="73" t="str">
        <f t="shared" si="146"/>
        <v>ICB</v>
      </c>
      <c r="R1695" s="74" t="str">
        <f t="shared" si="147"/>
        <v>CHINA</v>
      </c>
      <c r="S1695" s="74" t="str">
        <f>IF(OR('RAW DATA'!$D1695="",'RAW DATA'!$C1695='RAW DATA'!$D1695),"NO",IF('RAW DATA'!$C1695&lt;'RAW DATA'!$D1695,"YES","NO"))</f>
        <v>NO</v>
      </c>
      <c r="T1695" s="75" t="str">
        <f>IF('RAW DATA'!$D1695='RAW DATA'!$E1695,"YES","NO")</f>
        <v>NO</v>
      </c>
      <c r="U1695" s="73" t="str">
        <f>IF(('RAW DATA'!$D1695-'RAW DATA'!$M1695)&lt;=5,"YES","NO")</f>
        <v>YES</v>
      </c>
    </row>
    <row r="1696" spans="1:21" x14ac:dyDescent="0.25">
      <c r="A1696" s="89">
        <v>71</v>
      </c>
      <c r="B1696" s="90">
        <v>5283209865</v>
      </c>
      <c r="C1696" s="91">
        <v>45905</v>
      </c>
      <c r="D1696" s="91">
        <v>45904</v>
      </c>
      <c r="E1696" s="91">
        <v>45905</v>
      </c>
      <c r="F1696" s="90" t="s">
        <v>237</v>
      </c>
      <c r="G1696" s="92">
        <v>1535</v>
      </c>
      <c r="H1696" s="101" t="s">
        <v>14</v>
      </c>
      <c r="I1696" s="93">
        <v>7730464636</v>
      </c>
      <c r="J1696" s="94">
        <v>45965</v>
      </c>
      <c r="K1696" s="90" t="s">
        <v>15</v>
      </c>
      <c r="L1696" s="90" t="s">
        <v>253</v>
      </c>
      <c r="M1696" s="91">
        <v>45902.625</v>
      </c>
      <c r="N1696" s="91">
        <v>45938.5</v>
      </c>
      <c r="O1696" s="95">
        <f t="shared" si="145"/>
        <v>9</v>
      </c>
      <c r="P1696" s="95">
        <f>MONTH('RAW DATA'!$J1696)</f>
        <v>11</v>
      </c>
      <c r="Q1696" s="95" t="str">
        <f t="shared" si="146"/>
        <v>ICB</v>
      </c>
      <c r="R1696" s="90" t="str">
        <f t="shared" si="147"/>
        <v>CHINA</v>
      </c>
      <c r="S1696" s="90" t="str">
        <f>IF(OR('RAW DATA'!$D1696="",'RAW DATA'!$C1696='RAW DATA'!$D1696),"NO",IF('RAW DATA'!$C1696&lt;'RAW DATA'!$D1696,"YES","NO"))</f>
        <v>NO</v>
      </c>
      <c r="T1696" s="96" t="str">
        <f>IF('RAW DATA'!$D1696='RAW DATA'!$E1696,"YES","NO")</f>
        <v>NO</v>
      </c>
      <c r="U1696" s="95" t="str">
        <f>IF(('RAW DATA'!$D1696-'RAW DATA'!$M1696)&lt;=5,"YES","NO")</f>
        <v>YES</v>
      </c>
    </row>
    <row r="1697" spans="1:21" x14ac:dyDescent="0.25">
      <c r="A1697" s="77">
        <v>71</v>
      </c>
      <c r="B1697" s="74">
        <v>5283209867</v>
      </c>
      <c r="C1697" s="76">
        <v>45905</v>
      </c>
      <c r="D1697" s="76">
        <v>45904</v>
      </c>
      <c r="E1697" s="76">
        <v>45905</v>
      </c>
      <c r="F1697" s="74" t="s">
        <v>237</v>
      </c>
      <c r="G1697" s="82">
        <v>879</v>
      </c>
      <c r="H1697" s="102" t="s">
        <v>14</v>
      </c>
      <c r="I1697" s="83">
        <v>7730464636</v>
      </c>
      <c r="J1697" s="84">
        <v>45965</v>
      </c>
      <c r="K1697" s="74" t="s">
        <v>15</v>
      </c>
      <c r="L1697" s="74" t="s">
        <v>253</v>
      </c>
      <c r="M1697" s="76">
        <v>45902.625</v>
      </c>
      <c r="N1697" s="76">
        <v>45938.5</v>
      </c>
      <c r="O1697" s="73">
        <f t="shared" si="145"/>
        <v>9</v>
      </c>
      <c r="P1697" s="73">
        <f>MONTH('RAW DATA'!$J1697)</f>
        <v>11</v>
      </c>
      <c r="Q1697" s="73" t="str">
        <f t="shared" si="146"/>
        <v>ICB</v>
      </c>
      <c r="R1697" s="74" t="str">
        <f t="shared" si="147"/>
        <v>CHINA</v>
      </c>
      <c r="S1697" s="74" t="str">
        <f>IF(OR('RAW DATA'!$D1697="",'RAW DATA'!$C1697='RAW DATA'!$D1697),"NO",IF('RAW DATA'!$C1697&lt;'RAW DATA'!$D1697,"YES","NO"))</f>
        <v>NO</v>
      </c>
      <c r="T1697" s="75" t="str">
        <f>IF('RAW DATA'!$D1697='RAW DATA'!$E1697,"YES","NO")</f>
        <v>NO</v>
      </c>
      <c r="U1697" s="73" t="str">
        <f>IF(('RAW DATA'!$D1697-'RAW DATA'!$M1697)&lt;=5,"YES","NO")</f>
        <v>YES</v>
      </c>
    </row>
    <row r="1698" spans="1:21" x14ac:dyDescent="0.25">
      <c r="A1698" s="89">
        <v>71</v>
      </c>
      <c r="B1698" s="90">
        <v>5283209874</v>
      </c>
      <c r="C1698" s="91">
        <v>45905</v>
      </c>
      <c r="D1698" s="91">
        <v>45904</v>
      </c>
      <c r="E1698" s="91">
        <v>45905</v>
      </c>
      <c r="F1698" s="90" t="s">
        <v>237</v>
      </c>
      <c r="G1698" s="92">
        <v>9611</v>
      </c>
      <c r="H1698" s="101" t="s">
        <v>14</v>
      </c>
      <c r="I1698" s="93">
        <v>7730464636</v>
      </c>
      <c r="J1698" s="94">
        <v>45965</v>
      </c>
      <c r="K1698" s="90" t="s">
        <v>15</v>
      </c>
      <c r="L1698" s="90" t="s">
        <v>253</v>
      </c>
      <c r="M1698" s="91">
        <v>45902.625</v>
      </c>
      <c r="N1698" s="91">
        <v>45938.5</v>
      </c>
      <c r="O1698" s="95">
        <f t="shared" si="145"/>
        <v>9</v>
      </c>
      <c r="P1698" s="95">
        <f>MONTH('RAW DATA'!$J1698)</f>
        <v>11</v>
      </c>
      <c r="Q1698" s="95" t="str">
        <f t="shared" si="146"/>
        <v>ICB</v>
      </c>
      <c r="R1698" s="90" t="str">
        <f t="shared" si="147"/>
        <v>CHINA</v>
      </c>
      <c r="S1698" s="90" t="str">
        <f>IF(OR('RAW DATA'!$D1698="",'RAW DATA'!$C1698='RAW DATA'!$D1698),"NO",IF('RAW DATA'!$C1698&lt;'RAW DATA'!$D1698,"YES","NO"))</f>
        <v>NO</v>
      </c>
      <c r="T1698" s="96" t="str">
        <f>IF('RAW DATA'!$D1698='RAW DATA'!$E1698,"YES","NO")</f>
        <v>NO</v>
      </c>
      <c r="U1698" s="95" t="str">
        <f>IF(('RAW DATA'!$D1698-'RAW DATA'!$M1698)&lt;=5,"YES","NO")</f>
        <v>YES</v>
      </c>
    </row>
    <row r="1699" spans="1:21" x14ac:dyDescent="0.25">
      <c r="A1699" s="77">
        <v>71</v>
      </c>
      <c r="B1699" s="74">
        <v>5283209875</v>
      </c>
      <c r="C1699" s="76">
        <v>45905</v>
      </c>
      <c r="D1699" s="76">
        <v>45904</v>
      </c>
      <c r="E1699" s="76">
        <v>45905</v>
      </c>
      <c r="F1699" s="74" t="s">
        <v>237</v>
      </c>
      <c r="G1699" s="82">
        <v>16218</v>
      </c>
      <c r="H1699" s="102" t="s">
        <v>14</v>
      </c>
      <c r="I1699" s="83">
        <v>7730464636</v>
      </c>
      <c r="J1699" s="84">
        <v>45965</v>
      </c>
      <c r="K1699" s="74" t="s">
        <v>15</v>
      </c>
      <c r="L1699" s="74" t="s">
        <v>253</v>
      </c>
      <c r="M1699" s="76">
        <v>45902.625</v>
      </c>
      <c r="N1699" s="76">
        <v>45938.5</v>
      </c>
      <c r="O1699" s="73">
        <f t="shared" si="145"/>
        <v>9</v>
      </c>
      <c r="P1699" s="73">
        <f>MONTH('RAW DATA'!$J1699)</f>
        <v>11</v>
      </c>
      <c r="Q1699" s="73" t="str">
        <f t="shared" si="146"/>
        <v>ICB</v>
      </c>
      <c r="R1699" s="74" t="str">
        <f t="shared" si="147"/>
        <v>CHINA</v>
      </c>
      <c r="S1699" s="74" t="str">
        <f>IF(OR('RAW DATA'!$D1699="",'RAW DATA'!$C1699='RAW DATA'!$D1699),"NO",IF('RAW DATA'!$C1699&lt;'RAW DATA'!$D1699,"YES","NO"))</f>
        <v>NO</v>
      </c>
      <c r="T1699" s="75" t="str">
        <f>IF('RAW DATA'!$D1699='RAW DATA'!$E1699,"YES","NO")</f>
        <v>NO</v>
      </c>
      <c r="U1699" s="73" t="str">
        <f>IF(('RAW DATA'!$D1699-'RAW DATA'!$M1699)&lt;=5,"YES","NO")</f>
        <v>YES</v>
      </c>
    </row>
    <row r="1700" spans="1:21" x14ac:dyDescent="0.25">
      <c r="A1700" s="89">
        <v>71</v>
      </c>
      <c r="B1700" s="90">
        <v>5283209877</v>
      </c>
      <c r="C1700" s="91">
        <v>45905</v>
      </c>
      <c r="D1700" s="91">
        <v>45904</v>
      </c>
      <c r="E1700" s="91">
        <v>45905</v>
      </c>
      <c r="F1700" s="90">
        <v>256624246</v>
      </c>
      <c r="G1700" s="92">
        <v>1431</v>
      </c>
      <c r="H1700" s="101" t="s">
        <v>14</v>
      </c>
      <c r="I1700" s="93">
        <v>7730464636</v>
      </c>
      <c r="J1700" s="94">
        <v>45965</v>
      </c>
      <c r="K1700" s="90" t="s">
        <v>15</v>
      </c>
      <c r="L1700" s="90" t="s">
        <v>253</v>
      </c>
      <c r="M1700" s="91">
        <v>45901.625</v>
      </c>
      <c r="N1700" s="91">
        <v>45938.5</v>
      </c>
      <c r="O1700" s="95">
        <f t="shared" si="145"/>
        <v>9</v>
      </c>
      <c r="P1700" s="95">
        <f>MONTH('RAW DATA'!$J1700)</f>
        <v>11</v>
      </c>
      <c r="Q1700" s="95" t="str">
        <f t="shared" si="146"/>
        <v>ICB</v>
      </c>
      <c r="R1700" s="90" t="str">
        <f t="shared" si="147"/>
        <v>CHINA</v>
      </c>
      <c r="S1700" s="90" t="str">
        <f>IF(OR('RAW DATA'!$D1700="",'RAW DATA'!$C1700='RAW DATA'!$D1700),"NO",IF('RAW DATA'!$C1700&lt;'RAW DATA'!$D1700,"YES","NO"))</f>
        <v>NO</v>
      </c>
      <c r="T1700" s="96" t="str">
        <f>IF('RAW DATA'!$D1700='RAW DATA'!$E1700,"YES","NO")</f>
        <v>NO</v>
      </c>
      <c r="U1700" s="95" t="str">
        <f>IF(('RAW DATA'!$D1700-'RAW DATA'!$M1700)&lt;=5,"YES","NO")</f>
        <v>YES</v>
      </c>
    </row>
    <row r="1701" spans="1:21" x14ac:dyDescent="0.25">
      <c r="A1701" s="77">
        <v>71</v>
      </c>
      <c r="B1701" s="74">
        <v>5283209881</v>
      </c>
      <c r="C1701" s="76">
        <v>45905</v>
      </c>
      <c r="D1701" s="76">
        <v>45904</v>
      </c>
      <c r="E1701" s="76">
        <v>45905</v>
      </c>
      <c r="F1701" s="74" t="s">
        <v>237</v>
      </c>
      <c r="G1701" s="82">
        <v>1951</v>
      </c>
      <c r="H1701" s="102" t="s">
        <v>14</v>
      </c>
      <c r="I1701" s="83">
        <v>7730464636</v>
      </c>
      <c r="J1701" s="84">
        <v>45965</v>
      </c>
      <c r="K1701" s="74" t="s">
        <v>15</v>
      </c>
      <c r="L1701" s="74" t="s">
        <v>253</v>
      </c>
      <c r="M1701" s="76">
        <v>45902.625</v>
      </c>
      <c r="N1701" s="76">
        <v>45938.5</v>
      </c>
      <c r="O1701" s="73">
        <f t="shared" si="145"/>
        <v>9</v>
      </c>
      <c r="P1701" s="73">
        <f>MONTH('RAW DATA'!$J1701)</f>
        <v>11</v>
      </c>
      <c r="Q1701" s="73" t="str">
        <f t="shared" si="146"/>
        <v>ICB</v>
      </c>
      <c r="R1701" s="74" t="str">
        <f t="shared" si="147"/>
        <v>CHINA</v>
      </c>
      <c r="S1701" s="74" t="str">
        <f>IF(OR('RAW DATA'!$D1701="",'RAW DATA'!$C1701='RAW DATA'!$D1701),"NO",IF('RAW DATA'!$C1701&lt;'RAW DATA'!$D1701,"YES","NO"))</f>
        <v>NO</v>
      </c>
      <c r="T1701" s="75" t="str">
        <f>IF('RAW DATA'!$D1701='RAW DATA'!$E1701,"YES","NO")</f>
        <v>NO</v>
      </c>
      <c r="U1701" s="73" t="str">
        <f>IF(('RAW DATA'!$D1701-'RAW DATA'!$M1701)&lt;=5,"YES","NO")</f>
        <v>YES</v>
      </c>
    </row>
    <row r="1702" spans="1:21" x14ac:dyDescent="0.25">
      <c r="A1702" s="89">
        <v>71</v>
      </c>
      <c r="B1702" s="90">
        <v>5283209883</v>
      </c>
      <c r="C1702" s="91">
        <v>45905</v>
      </c>
      <c r="D1702" s="91">
        <v>45904</v>
      </c>
      <c r="E1702" s="91">
        <v>45905</v>
      </c>
      <c r="F1702" s="90" t="s">
        <v>237</v>
      </c>
      <c r="G1702" s="92">
        <v>55474</v>
      </c>
      <c r="H1702" s="101" t="s">
        <v>14</v>
      </c>
      <c r="I1702" s="93">
        <v>7730464636</v>
      </c>
      <c r="J1702" s="94">
        <v>45965</v>
      </c>
      <c r="K1702" s="90" t="s">
        <v>15</v>
      </c>
      <c r="L1702" s="90" t="s">
        <v>253</v>
      </c>
      <c r="M1702" s="91">
        <v>45902.625</v>
      </c>
      <c r="N1702" s="91">
        <v>45938.5</v>
      </c>
      <c r="O1702" s="95">
        <f t="shared" si="145"/>
        <v>9</v>
      </c>
      <c r="P1702" s="95">
        <f>MONTH('RAW DATA'!$J1702)</f>
        <v>11</v>
      </c>
      <c r="Q1702" s="95" t="str">
        <f t="shared" si="146"/>
        <v>ICB</v>
      </c>
      <c r="R1702" s="90" t="str">
        <f t="shared" si="147"/>
        <v>CHINA</v>
      </c>
      <c r="S1702" s="90" t="str">
        <f>IF(OR('RAW DATA'!$D1702="",'RAW DATA'!$C1702='RAW DATA'!$D1702),"NO",IF('RAW DATA'!$C1702&lt;'RAW DATA'!$D1702,"YES","NO"))</f>
        <v>NO</v>
      </c>
      <c r="T1702" s="96" t="str">
        <f>IF('RAW DATA'!$D1702='RAW DATA'!$E1702,"YES","NO")</f>
        <v>NO</v>
      </c>
      <c r="U1702" s="95" t="str">
        <f>IF(('RAW DATA'!$D1702-'RAW DATA'!$M1702)&lt;=5,"YES","NO")</f>
        <v>YES</v>
      </c>
    </row>
    <row r="1703" spans="1:21" x14ac:dyDescent="0.25">
      <c r="A1703" s="77">
        <v>71</v>
      </c>
      <c r="B1703" s="74">
        <v>5283209887</v>
      </c>
      <c r="C1703" s="76">
        <v>45905</v>
      </c>
      <c r="D1703" s="76">
        <v>45904</v>
      </c>
      <c r="E1703" s="76">
        <v>45905</v>
      </c>
      <c r="F1703" s="74" t="s">
        <v>237</v>
      </c>
      <c r="G1703" s="82">
        <v>581</v>
      </c>
      <c r="H1703" s="102" t="s">
        <v>14</v>
      </c>
      <c r="I1703" s="83">
        <v>7730464636</v>
      </c>
      <c r="J1703" s="84">
        <v>45965</v>
      </c>
      <c r="K1703" s="74" t="s">
        <v>15</v>
      </c>
      <c r="L1703" s="74" t="s">
        <v>253</v>
      </c>
      <c r="M1703" s="76">
        <v>45902.625</v>
      </c>
      <c r="N1703" s="76">
        <v>45938.5</v>
      </c>
      <c r="O1703" s="73">
        <f t="shared" si="145"/>
        <v>9</v>
      </c>
      <c r="P1703" s="73">
        <f>MONTH('RAW DATA'!$J1703)</f>
        <v>11</v>
      </c>
      <c r="Q1703" s="73" t="str">
        <f t="shared" si="146"/>
        <v>ICB</v>
      </c>
      <c r="R1703" s="74" t="str">
        <f t="shared" si="147"/>
        <v>CHINA</v>
      </c>
      <c r="S1703" s="74" t="str">
        <f>IF(OR('RAW DATA'!$D1703="",'RAW DATA'!$C1703='RAW DATA'!$D1703),"NO",IF('RAW DATA'!$C1703&lt;'RAW DATA'!$D1703,"YES","NO"))</f>
        <v>NO</v>
      </c>
      <c r="T1703" s="75" t="str">
        <f>IF('RAW DATA'!$D1703='RAW DATA'!$E1703,"YES","NO")</f>
        <v>NO</v>
      </c>
      <c r="U1703" s="73" t="str">
        <f>IF(('RAW DATA'!$D1703-'RAW DATA'!$M1703)&lt;=5,"YES","NO")</f>
        <v>YES</v>
      </c>
    </row>
    <row r="1704" spans="1:21" x14ac:dyDescent="0.25">
      <c r="A1704" s="89">
        <v>71</v>
      </c>
      <c r="B1704" s="90">
        <v>5283209890</v>
      </c>
      <c r="C1704" s="91">
        <v>45905</v>
      </c>
      <c r="D1704" s="91">
        <v>45904</v>
      </c>
      <c r="E1704" s="91">
        <v>45905</v>
      </c>
      <c r="F1704" s="90" t="s">
        <v>237</v>
      </c>
      <c r="G1704" s="92">
        <v>49362</v>
      </c>
      <c r="H1704" s="101" t="s">
        <v>14</v>
      </c>
      <c r="I1704" s="93">
        <v>7730464636</v>
      </c>
      <c r="J1704" s="94">
        <v>45965</v>
      </c>
      <c r="K1704" s="90" t="s">
        <v>15</v>
      </c>
      <c r="L1704" s="90" t="s">
        <v>253</v>
      </c>
      <c r="M1704" s="91">
        <v>45902.625</v>
      </c>
      <c r="N1704" s="91">
        <v>45938.5</v>
      </c>
      <c r="O1704" s="95">
        <f t="shared" ref="O1704:O1739" si="148">IF(D1704="", "", IF(YEAR(D1704)=2024, "", MONTH(D1704)))</f>
        <v>9</v>
      </c>
      <c r="P1704" s="95">
        <f>MONTH('RAW DATA'!$J1704)</f>
        <v>11</v>
      </c>
      <c r="Q1704" s="95" t="str">
        <f t="shared" ref="Q1704:Q1739" si="149">IF(OR(A1704=71,A1704=1595,A1704=1588,A1704=1594,A1704=3547,A1704=1571,A1704=1538,A1704=1570,A1704=1569,A1704=1590,A1704=1591,A1704=1589,A1704=515,A1704=1572,A1704=3546,A1704=1592,A1704=3548,A1704=122,A1704=10171,A1704=40,A1704=35,A1704=95,A1704=381,A1704=136,A1704=375),"ICB","Vendor")</f>
        <v>ICB</v>
      </c>
      <c r="R1704" s="90" t="str">
        <f t="shared" ref="R1704:R1739" si="150">IF(OR(A1704=71,A1704=515,A1704=1592,A1704=1589,A1704=1591,A1704=1571,A1704=1572),"CHINA",IF(A1704=35,"POLAND",
IF(A1704=10171,"VIETNAM",
IF(A1704=381,"TURKEY",
IF(A1704=375,"CAMBODIA",
IF(A1704=40,"AUSTRALIA",""))))))</f>
        <v>CHINA</v>
      </c>
      <c r="S1704" s="90" t="str">
        <f>IF(OR('RAW DATA'!$D1704="",'RAW DATA'!$C1704='RAW DATA'!$D1704),"NO",IF('RAW DATA'!$C1704&lt;'RAW DATA'!$D1704,"YES","NO"))</f>
        <v>NO</v>
      </c>
      <c r="T1704" s="96" t="str">
        <f>IF('RAW DATA'!$D1704='RAW DATA'!$E1704,"YES","NO")</f>
        <v>NO</v>
      </c>
      <c r="U1704" s="95" t="str">
        <f>IF(('RAW DATA'!$D1704-'RAW DATA'!$M1704)&lt;=5,"YES","NO")</f>
        <v>YES</v>
      </c>
    </row>
    <row r="1705" spans="1:21" x14ac:dyDescent="0.25">
      <c r="A1705" s="77">
        <v>71</v>
      </c>
      <c r="B1705" s="74">
        <v>5283209891</v>
      </c>
      <c r="C1705" s="76">
        <v>45905</v>
      </c>
      <c r="D1705" s="76">
        <v>45904</v>
      </c>
      <c r="E1705" s="76">
        <v>45905</v>
      </c>
      <c r="F1705" s="74" t="s">
        <v>237</v>
      </c>
      <c r="G1705" s="82">
        <v>4282</v>
      </c>
      <c r="H1705" s="102" t="s">
        <v>14</v>
      </c>
      <c r="I1705" s="83">
        <v>7730464636</v>
      </c>
      <c r="J1705" s="84">
        <v>45965</v>
      </c>
      <c r="K1705" s="74" t="s">
        <v>15</v>
      </c>
      <c r="L1705" s="74" t="s">
        <v>253</v>
      </c>
      <c r="M1705" s="76">
        <v>45902.625</v>
      </c>
      <c r="N1705" s="76">
        <v>45938.5</v>
      </c>
      <c r="O1705" s="73">
        <f t="shared" si="148"/>
        <v>9</v>
      </c>
      <c r="P1705" s="73">
        <f>MONTH('RAW DATA'!$J1705)</f>
        <v>11</v>
      </c>
      <c r="Q1705" s="73" t="str">
        <f t="shared" si="149"/>
        <v>ICB</v>
      </c>
      <c r="R1705" s="75" t="str">
        <f t="shared" si="150"/>
        <v>CHINA</v>
      </c>
      <c r="S1705" s="74" t="str">
        <f>IF(OR('RAW DATA'!$D1705="",'RAW DATA'!$C1705='RAW DATA'!$D1705),"NO",IF('RAW DATA'!$C1705&lt;'RAW DATA'!$D1705,"YES","NO"))</f>
        <v>NO</v>
      </c>
      <c r="T1705" s="75" t="str">
        <f>IF('RAW DATA'!$D1705='RAW DATA'!$E1705,"YES","NO")</f>
        <v>NO</v>
      </c>
      <c r="U1705" s="73" t="str">
        <f>IF(('RAW DATA'!$D1705-'RAW DATA'!$M1705)&lt;=5,"YES","NO")</f>
        <v>YES</v>
      </c>
    </row>
    <row r="1706" spans="1:21" x14ac:dyDescent="0.25">
      <c r="A1706" s="89">
        <v>71</v>
      </c>
      <c r="B1706" s="90">
        <v>5283209893</v>
      </c>
      <c r="C1706" s="91">
        <v>45905</v>
      </c>
      <c r="D1706" s="91">
        <v>45904</v>
      </c>
      <c r="E1706" s="91">
        <v>45905</v>
      </c>
      <c r="F1706" s="90" t="s">
        <v>237</v>
      </c>
      <c r="G1706" s="92">
        <v>26962</v>
      </c>
      <c r="H1706" s="101" t="s">
        <v>14</v>
      </c>
      <c r="I1706" s="93">
        <v>7730464636</v>
      </c>
      <c r="J1706" s="94">
        <v>45965</v>
      </c>
      <c r="K1706" s="90" t="s">
        <v>15</v>
      </c>
      <c r="L1706" s="90" t="s">
        <v>253</v>
      </c>
      <c r="M1706" s="91">
        <v>45902.625</v>
      </c>
      <c r="N1706" s="91">
        <v>45938.5</v>
      </c>
      <c r="O1706" s="95">
        <f t="shared" si="148"/>
        <v>9</v>
      </c>
      <c r="P1706" s="95">
        <f>MONTH('RAW DATA'!$J1706)</f>
        <v>11</v>
      </c>
      <c r="Q1706" s="95" t="str">
        <f t="shared" si="149"/>
        <v>ICB</v>
      </c>
      <c r="R1706" s="96" t="str">
        <f t="shared" si="150"/>
        <v>CHINA</v>
      </c>
      <c r="S1706" s="90" t="str">
        <f>IF(OR('RAW DATA'!$D1706="",'RAW DATA'!$C1706='RAW DATA'!$D1706),"NO",IF('RAW DATA'!$C1706&lt;'RAW DATA'!$D1706,"YES","NO"))</f>
        <v>NO</v>
      </c>
      <c r="T1706" s="96" t="str">
        <f>IF('RAW DATA'!$D1706='RAW DATA'!$E1706,"YES","NO")</f>
        <v>NO</v>
      </c>
      <c r="U1706" s="95" t="str">
        <f>IF(('RAW DATA'!$D1706-'RAW DATA'!$M1706)&lt;=5,"YES","NO")</f>
        <v>YES</v>
      </c>
    </row>
    <row r="1707" spans="1:21" x14ac:dyDescent="0.25">
      <c r="A1707" s="77">
        <v>71</v>
      </c>
      <c r="B1707" s="74">
        <v>5283209894</v>
      </c>
      <c r="C1707" s="76">
        <v>45905</v>
      </c>
      <c r="D1707" s="76">
        <v>45904</v>
      </c>
      <c r="E1707" s="76">
        <v>45905</v>
      </c>
      <c r="F1707" s="74" t="s">
        <v>237</v>
      </c>
      <c r="G1707" s="82">
        <v>11011</v>
      </c>
      <c r="H1707" s="102" t="s">
        <v>14</v>
      </c>
      <c r="I1707" s="83">
        <v>7730464636</v>
      </c>
      <c r="J1707" s="84">
        <v>45965</v>
      </c>
      <c r="K1707" s="74" t="s">
        <v>15</v>
      </c>
      <c r="L1707" s="74" t="s">
        <v>253</v>
      </c>
      <c r="M1707" s="76">
        <v>45902.625</v>
      </c>
      <c r="N1707" s="76">
        <v>45938.5</v>
      </c>
      <c r="O1707" s="73">
        <f t="shared" si="148"/>
        <v>9</v>
      </c>
      <c r="P1707" s="73">
        <f>MONTH('RAW DATA'!$J1707)</f>
        <v>11</v>
      </c>
      <c r="Q1707" s="73" t="str">
        <f t="shared" si="149"/>
        <v>ICB</v>
      </c>
      <c r="R1707" s="74" t="str">
        <f t="shared" si="150"/>
        <v>CHINA</v>
      </c>
      <c r="S1707" s="74" t="str">
        <f>IF(OR('RAW DATA'!$D1707="",'RAW DATA'!$C1707='RAW DATA'!$D1707),"NO",IF('RAW DATA'!$C1707&lt;'RAW DATA'!$D1707,"YES","NO"))</f>
        <v>NO</v>
      </c>
      <c r="T1707" s="75" t="str">
        <f>IF('RAW DATA'!$D1707='RAW DATA'!$E1707,"YES","NO")</f>
        <v>NO</v>
      </c>
      <c r="U1707" s="73" t="str">
        <f>IF(('RAW DATA'!$D1707-'RAW DATA'!$M1707)&lt;=5,"YES","NO")</f>
        <v>YES</v>
      </c>
    </row>
    <row r="1708" spans="1:21" x14ac:dyDescent="0.25">
      <c r="A1708" s="89">
        <v>71</v>
      </c>
      <c r="B1708" s="90">
        <v>5283209895</v>
      </c>
      <c r="C1708" s="91">
        <v>45905</v>
      </c>
      <c r="D1708" s="91">
        <v>45904</v>
      </c>
      <c r="E1708" s="91">
        <v>45905</v>
      </c>
      <c r="F1708" s="90">
        <v>256624246</v>
      </c>
      <c r="G1708" s="92">
        <v>43103</v>
      </c>
      <c r="H1708" s="101" t="s">
        <v>14</v>
      </c>
      <c r="I1708" s="93">
        <v>7730464636</v>
      </c>
      <c r="J1708" s="94">
        <v>45965</v>
      </c>
      <c r="K1708" s="90" t="s">
        <v>15</v>
      </c>
      <c r="L1708" s="90" t="s">
        <v>253</v>
      </c>
      <c r="M1708" s="91">
        <v>45901.625</v>
      </c>
      <c r="N1708" s="91">
        <v>45938.5</v>
      </c>
      <c r="O1708" s="95">
        <f t="shared" si="148"/>
        <v>9</v>
      </c>
      <c r="P1708" s="95">
        <f>MONTH('RAW DATA'!$J1708)</f>
        <v>11</v>
      </c>
      <c r="Q1708" s="95" t="str">
        <f t="shared" si="149"/>
        <v>ICB</v>
      </c>
      <c r="R1708" s="90" t="str">
        <f t="shared" si="150"/>
        <v>CHINA</v>
      </c>
      <c r="S1708" s="90" t="str">
        <f>IF(OR('RAW DATA'!$D1708="",'RAW DATA'!$C1708='RAW DATA'!$D1708),"NO",IF('RAW DATA'!$C1708&lt;'RAW DATA'!$D1708,"YES","NO"))</f>
        <v>NO</v>
      </c>
      <c r="T1708" s="96" t="str">
        <f>IF('RAW DATA'!$D1708='RAW DATA'!$E1708,"YES","NO")</f>
        <v>NO</v>
      </c>
      <c r="U1708" s="95" t="str">
        <f>IF(('RAW DATA'!$D1708-'RAW DATA'!$M1708)&lt;=5,"YES","NO")</f>
        <v>YES</v>
      </c>
    </row>
    <row r="1709" spans="1:21" x14ac:dyDescent="0.25">
      <c r="A1709" s="77">
        <v>71</v>
      </c>
      <c r="B1709" s="74">
        <v>5283210537</v>
      </c>
      <c r="C1709" s="76">
        <v>45905</v>
      </c>
      <c r="D1709" s="76">
        <v>45904</v>
      </c>
      <c r="E1709" s="76">
        <v>45905</v>
      </c>
      <c r="F1709" s="74" t="s">
        <v>237</v>
      </c>
      <c r="G1709" s="82">
        <v>48629</v>
      </c>
      <c r="H1709" s="102" t="s">
        <v>14</v>
      </c>
      <c r="I1709" s="83">
        <v>7730464636</v>
      </c>
      <c r="J1709" s="84">
        <v>45965</v>
      </c>
      <c r="K1709" s="74" t="s">
        <v>15</v>
      </c>
      <c r="L1709" s="74" t="s">
        <v>253</v>
      </c>
      <c r="M1709" s="76">
        <v>45902.625</v>
      </c>
      <c r="N1709" s="76">
        <v>45938.5</v>
      </c>
      <c r="O1709" s="73">
        <f t="shared" si="148"/>
        <v>9</v>
      </c>
      <c r="P1709" s="73">
        <f>MONTH('RAW DATA'!$J1709)</f>
        <v>11</v>
      </c>
      <c r="Q1709" s="73" t="str">
        <f t="shared" si="149"/>
        <v>ICB</v>
      </c>
      <c r="R1709" s="74" t="str">
        <f t="shared" si="150"/>
        <v>CHINA</v>
      </c>
      <c r="S1709" s="74" t="str">
        <f>IF(OR('RAW DATA'!$D1709="",'RAW DATA'!$C1709='RAW DATA'!$D1709),"NO",IF('RAW DATA'!$C1709&lt;'RAW DATA'!$D1709,"YES","NO"))</f>
        <v>NO</v>
      </c>
      <c r="T1709" s="75" t="str">
        <f>IF('RAW DATA'!$D1709='RAW DATA'!$E1709,"YES","NO")</f>
        <v>NO</v>
      </c>
      <c r="U1709" s="73" t="str">
        <f>IF(('RAW DATA'!$D1709-'RAW DATA'!$M1709)&lt;=5,"YES","NO")</f>
        <v>YES</v>
      </c>
    </row>
    <row r="1710" spans="1:21" x14ac:dyDescent="0.25">
      <c r="A1710" s="89">
        <v>515</v>
      </c>
      <c r="B1710" s="90">
        <v>5547932308</v>
      </c>
      <c r="C1710" s="91">
        <v>45911</v>
      </c>
      <c r="D1710" s="91">
        <v>45909</v>
      </c>
      <c r="E1710" s="91">
        <v>45911</v>
      </c>
      <c r="F1710" s="90">
        <v>256898250</v>
      </c>
      <c r="G1710" s="92">
        <v>16</v>
      </c>
      <c r="H1710" s="101" t="s">
        <v>14</v>
      </c>
      <c r="I1710" s="93">
        <v>7730464636</v>
      </c>
      <c r="J1710" s="94">
        <v>45965</v>
      </c>
      <c r="K1710" s="90" t="s">
        <v>15</v>
      </c>
      <c r="L1710" s="90" t="s">
        <v>253</v>
      </c>
      <c r="M1710" s="91">
        <v>45906.625</v>
      </c>
      <c r="N1710" s="91">
        <v>45938.5</v>
      </c>
      <c r="O1710" s="95">
        <f t="shared" si="148"/>
        <v>9</v>
      </c>
      <c r="P1710" s="95">
        <f>MONTH('RAW DATA'!$J1710)</f>
        <v>11</v>
      </c>
      <c r="Q1710" s="95" t="str">
        <f t="shared" si="149"/>
        <v>ICB</v>
      </c>
      <c r="R1710" s="90" t="str">
        <f t="shared" si="150"/>
        <v>CHINA</v>
      </c>
      <c r="S1710" s="90" t="str">
        <f>IF(OR('RAW DATA'!$D1710="",'RAW DATA'!$C1710='RAW DATA'!$D1710),"NO",IF('RAW DATA'!$C1710&lt;'RAW DATA'!$D1710,"YES","NO"))</f>
        <v>NO</v>
      </c>
      <c r="T1710" s="96" t="str">
        <f>IF('RAW DATA'!$D1710='RAW DATA'!$E1710,"YES","NO")</f>
        <v>NO</v>
      </c>
      <c r="U1710" s="95" t="str">
        <f>IF(('RAW DATA'!$D1710-'RAW DATA'!$M1710)&lt;=5,"YES","NO")</f>
        <v>YES</v>
      </c>
    </row>
    <row r="1711" spans="1:21" x14ac:dyDescent="0.25">
      <c r="A1711" s="77">
        <v>515</v>
      </c>
      <c r="B1711" s="74">
        <v>5547932310</v>
      </c>
      <c r="C1711" s="76">
        <v>45911</v>
      </c>
      <c r="D1711" s="76">
        <v>45909</v>
      </c>
      <c r="E1711" s="76">
        <v>45911</v>
      </c>
      <c r="F1711" s="74">
        <v>256898250</v>
      </c>
      <c r="G1711" s="82">
        <v>1491</v>
      </c>
      <c r="H1711" s="102" t="s">
        <v>14</v>
      </c>
      <c r="I1711" s="83">
        <v>7730464636</v>
      </c>
      <c r="J1711" s="84">
        <v>45965</v>
      </c>
      <c r="K1711" s="74" t="s">
        <v>15</v>
      </c>
      <c r="L1711" s="74" t="s">
        <v>253</v>
      </c>
      <c r="M1711" s="76">
        <v>45906.625</v>
      </c>
      <c r="N1711" s="76">
        <v>45938.5</v>
      </c>
      <c r="O1711" s="73">
        <f t="shared" si="148"/>
        <v>9</v>
      </c>
      <c r="P1711" s="73">
        <f>MONTH('RAW DATA'!$J1711)</f>
        <v>11</v>
      </c>
      <c r="Q1711" s="73" t="str">
        <f t="shared" si="149"/>
        <v>ICB</v>
      </c>
      <c r="R1711" s="74" t="str">
        <f t="shared" si="150"/>
        <v>CHINA</v>
      </c>
      <c r="S1711" s="74" t="str">
        <f>IF(OR('RAW DATA'!$D1711="",'RAW DATA'!$C1711='RAW DATA'!$D1711),"NO",IF('RAW DATA'!$C1711&lt;'RAW DATA'!$D1711,"YES","NO"))</f>
        <v>NO</v>
      </c>
      <c r="T1711" s="75" t="str">
        <f>IF('RAW DATA'!$D1711='RAW DATA'!$E1711,"YES","NO")</f>
        <v>NO</v>
      </c>
      <c r="U1711" s="73" t="str">
        <f>IF(('RAW DATA'!$D1711-'RAW DATA'!$M1711)&lt;=5,"YES","NO")</f>
        <v>YES</v>
      </c>
    </row>
    <row r="1712" spans="1:21" x14ac:dyDescent="0.25">
      <c r="A1712" s="89">
        <v>515</v>
      </c>
      <c r="B1712" s="90">
        <v>5547932313</v>
      </c>
      <c r="C1712" s="91">
        <v>45911</v>
      </c>
      <c r="D1712" s="91">
        <v>45909</v>
      </c>
      <c r="E1712" s="91">
        <v>45911</v>
      </c>
      <c r="F1712" s="90">
        <v>256898250</v>
      </c>
      <c r="G1712" s="92">
        <v>2966</v>
      </c>
      <c r="H1712" s="101" t="s">
        <v>14</v>
      </c>
      <c r="I1712" s="93">
        <v>7730464636</v>
      </c>
      <c r="J1712" s="94">
        <v>45965</v>
      </c>
      <c r="K1712" s="90" t="s">
        <v>15</v>
      </c>
      <c r="L1712" s="90" t="s">
        <v>253</v>
      </c>
      <c r="M1712" s="91">
        <v>45906.625</v>
      </c>
      <c r="N1712" s="91">
        <v>45938.5</v>
      </c>
      <c r="O1712" s="95">
        <f t="shared" si="148"/>
        <v>9</v>
      </c>
      <c r="P1712" s="95">
        <f>MONTH('RAW DATA'!$J1712)</f>
        <v>11</v>
      </c>
      <c r="Q1712" s="95" t="str">
        <f t="shared" si="149"/>
        <v>ICB</v>
      </c>
      <c r="R1712" s="90" t="str">
        <f t="shared" si="150"/>
        <v>CHINA</v>
      </c>
      <c r="S1712" s="90" t="str">
        <f>IF(OR('RAW DATA'!$D1712="",'RAW DATA'!$C1712='RAW DATA'!$D1712),"NO",IF('RAW DATA'!$C1712&lt;'RAW DATA'!$D1712,"YES","NO"))</f>
        <v>NO</v>
      </c>
      <c r="T1712" s="96" t="str">
        <f>IF('RAW DATA'!$D1712='RAW DATA'!$E1712,"YES","NO")</f>
        <v>NO</v>
      </c>
      <c r="U1712" s="95" t="str">
        <f>IF(('RAW DATA'!$D1712-'RAW DATA'!$M1712)&lt;=5,"YES","NO")</f>
        <v>YES</v>
      </c>
    </row>
    <row r="1713" spans="1:21" x14ac:dyDescent="0.25">
      <c r="A1713" s="77">
        <v>515</v>
      </c>
      <c r="B1713" s="74">
        <v>5547932314</v>
      </c>
      <c r="C1713" s="76">
        <v>45911</v>
      </c>
      <c r="D1713" s="76">
        <v>45909</v>
      </c>
      <c r="E1713" s="76">
        <v>45911</v>
      </c>
      <c r="F1713" s="74">
        <v>256898250</v>
      </c>
      <c r="G1713" s="82">
        <v>751</v>
      </c>
      <c r="H1713" s="102" t="s">
        <v>14</v>
      </c>
      <c r="I1713" s="83">
        <v>7730464636</v>
      </c>
      <c r="J1713" s="84">
        <v>45965</v>
      </c>
      <c r="K1713" s="74" t="s">
        <v>15</v>
      </c>
      <c r="L1713" s="74" t="s">
        <v>253</v>
      </c>
      <c r="M1713" s="76">
        <v>45906.625</v>
      </c>
      <c r="N1713" s="76">
        <v>45938.5</v>
      </c>
      <c r="O1713" s="73">
        <f t="shared" si="148"/>
        <v>9</v>
      </c>
      <c r="P1713" s="73">
        <f>MONTH('RAW DATA'!$J1713)</f>
        <v>11</v>
      </c>
      <c r="Q1713" s="73" t="str">
        <f t="shared" si="149"/>
        <v>ICB</v>
      </c>
      <c r="R1713" s="74" t="str">
        <f t="shared" si="150"/>
        <v>CHINA</v>
      </c>
      <c r="S1713" s="74" t="str">
        <f>IF(OR('RAW DATA'!$D1713="",'RAW DATA'!$C1713='RAW DATA'!$D1713),"NO",IF('RAW DATA'!$C1713&lt;'RAW DATA'!$D1713,"YES","NO"))</f>
        <v>NO</v>
      </c>
      <c r="T1713" s="75" t="str">
        <f>IF('RAW DATA'!$D1713='RAW DATA'!$E1713,"YES","NO")</f>
        <v>NO</v>
      </c>
      <c r="U1713" s="73" t="str">
        <f>IF(('RAW DATA'!$D1713-'RAW DATA'!$M1713)&lt;=5,"YES","NO")</f>
        <v>YES</v>
      </c>
    </row>
    <row r="1714" spans="1:21" x14ac:dyDescent="0.25">
      <c r="A1714" s="89">
        <v>515</v>
      </c>
      <c r="B1714" s="90">
        <v>5547932315</v>
      </c>
      <c r="C1714" s="91">
        <v>45911</v>
      </c>
      <c r="D1714" s="91">
        <v>45909</v>
      </c>
      <c r="E1714" s="91">
        <v>45911</v>
      </c>
      <c r="F1714" s="90">
        <v>256898250</v>
      </c>
      <c r="G1714" s="92">
        <v>1177</v>
      </c>
      <c r="H1714" s="101" t="s">
        <v>14</v>
      </c>
      <c r="I1714" s="93">
        <v>7730464636</v>
      </c>
      <c r="J1714" s="94">
        <v>45965</v>
      </c>
      <c r="K1714" s="90" t="s">
        <v>15</v>
      </c>
      <c r="L1714" s="90" t="s">
        <v>253</v>
      </c>
      <c r="M1714" s="91">
        <v>45906.625</v>
      </c>
      <c r="N1714" s="91">
        <v>45938.5</v>
      </c>
      <c r="O1714" s="95">
        <f t="shared" si="148"/>
        <v>9</v>
      </c>
      <c r="P1714" s="95">
        <f>MONTH('RAW DATA'!$J1714)</f>
        <v>11</v>
      </c>
      <c r="Q1714" s="95" t="str">
        <f t="shared" si="149"/>
        <v>ICB</v>
      </c>
      <c r="R1714" s="90" t="str">
        <f t="shared" si="150"/>
        <v>CHINA</v>
      </c>
      <c r="S1714" s="90" t="str">
        <f>IF(OR('RAW DATA'!$D1714="",'RAW DATA'!$C1714='RAW DATA'!$D1714),"NO",IF('RAW DATA'!$C1714&lt;'RAW DATA'!$D1714,"YES","NO"))</f>
        <v>NO</v>
      </c>
      <c r="T1714" s="96" t="str">
        <f>IF('RAW DATA'!$D1714='RAW DATA'!$E1714,"YES","NO")</f>
        <v>NO</v>
      </c>
      <c r="U1714" s="95" t="str">
        <f>IF(('RAW DATA'!$D1714-'RAW DATA'!$M1714)&lt;=5,"YES","NO")</f>
        <v>YES</v>
      </c>
    </row>
    <row r="1715" spans="1:21" x14ac:dyDescent="0.25">
      <c r="A1715" s="77">
        <v>515</v>
      </c>
      <c r="B1715" s="74">
        <v>5547932318</v>
      </c>
      <c r="C1715" s="76">
        <v>45911</v>
      </c>
      <c r="D1715" s="76">
        <v>45909</v>
      </c>
      <c r="E1715" s="76">
        <v>45911</v>
      </c>
      <c r="F1715" s="74">
        <v>256898250</v>
      </c>
      <c r="G1715" s="82">
        <v>1133</v>
      </c>
      <c r="H1715" s="102" t="s">
        <v>14</v>
      </c>
      <c r="I1715" s="83">
        <v>7730464636</v>
      </c>
      <c r="J1715" s="84">
        <v>45965</v>
      </c>
      <c r="K1715" s="74" t="s">
        <v>15</v>
      </c>
      <c r="L1715" s="74" t="s">
        <v>253</v>
      </c>
      <c r="M1715" s="76">
        <v>45906.625</v>
      </c>
      <c r="N1715" s="76">
        <v>45938.5</v>
      </c>
      <c r="O1715" s="73">
        <f t="shared" si="148"/>
        <v>9</v>
      </c>
      <c r="P1715" s="73">
        <f>MONTH('RAW DATA'!$J1715)</f>
        <v>11</v>
      </c>
      <c r="Q1715" s="73" t="str">
        <f t="shared" si="149"/>
        <v>ICB</v>
      </c>
      <c r="R1715" s="74" t="str">
        <f t="shared" si="150"/>
        <v>CHINA</v>
      </c>
      <c r="S1715" s="74" t="str">
        <f>IF(OR('RAW DATA'!$D1715="",'RAW DATA'!$C1715='RAW DATA'!$D1715),"NO",IF('RAW DATA'!$C1715&lt;'RAW DATA'!$D1715,"YES","NO"))</f>
        <v>NO</v>
      </c>
      <c r="T1715" s="75" t="str">
        <f>IF('RAW DATA'!$D1715='RAW DATA'!$E1715,"YES","NO")</f>
        <v>NO</v>
      </c>
      <c r="U1715" s="73" t="str">
        <f>IF(('RAW DATA'!$D1715-'RAW DATA'!$M1715)&lt;=5,"YES","NO")</f>
        <v>YES</v>
      </c>
    </row>
    <row r="1716" spans="1:21" x14ac:dyDescent="0.25">
      <c r="A1716" s="89">
        <v>515</v>
      </c>
      <c r="B1716" s="90">
        <v>5547932319</v>
      </c>
      <c r="C1716" s="91">
        <v>45911</v>
      </c>
      <c r="D1716" s="91">
        <v>45909</v>
      </c>
      <c r="E1716" s="91">
        <v>45911</v>
      </c>
      <c r="F1716" s="90">
        <v>256898250</v>
      </c>
      <c r="G1716" s="92">
        <v>521</v>
      </c>
      <c r="H1716" s="101" t="s">
        <v>14</v>
      </c>
      <c r="I1716" s="93">
        <v>7730464636</v>
      </c>
      <c r="J1716" s="94">
        <v>45965</v>
      </c>
      <c r="K1716" s="90" t="s">
        <v>15</v>
      </c>
      <c r="L1716" s="90" t="s">
        <v>253</v>
      </c>
      <c r="M1716" s="91">
        <v>45906.625</v>
      </c>
      <c r="N1716" s="91">
        <v>45938.5</v>
      </c>
      <c r="O1716" s="95">
        <f t="shared" si="148"/>
        <v>9</v>
      </c>
      <c r="P1716" s="95">
        <f>MONTH('RAW DATA'!$J1716)</f>
        <v>11</v>
      </c>
      <c r="Q1716" s="95" t="str">
        <f t="shared" si="149"/>
        <v>ICB</v>
      </c>
      <c r="R1716" s="90" t="str">
        <f t="shared" si="150"/>
        <v>CHINA</v>
      </c>
      <c r="S1716" s="90" t="str">
        <f>IF(OR('RAW DATA'!$D1716="",'RAW DATA'!$C1716='RAW DATA'!$D1716),"NO",IF('RAW DATA'!$C1716&lt;'RAW DATA'!$D1716,"YES","NO"))</f>
        <v>NO</v>
      </c>
      <c r="T1716" s="96" t="str">
        <f>IF('RAW DATA'!$D1716='RAW DATA'!$E1716,"YES","NO")</f>
        <v>NO</v>
      </c>
      <c r="U1716" s="95" t="str">
        <f>IF(('RAW DATA'!$D1716-'RAW DATA'!$M1716)&lt;=5,"YES","NO")</f>
        <v>YES</v>
      </c>
    </row>
    <row r="1717" spans="1:21" x14ac:dyDescent="0.25">
      <c r="A1717" s="77">
        <v>515</v>
      </c>
      <c r="B1717" s="74">
        <v>5547932320</v>
      </c>
      <c r="C1717" s="76">
        <v>45911</v>
      </c>
      <c r="D1717" s="76">
        <v>45909</v>
      </c>
      <c r="E1717" s="76">
        <v>45911</v>
      </c>
      <c r="F1717" s="74">
        <v>256898250</v>
      </c>
      <c r="G1717" s="82">
        <v>3692</v>
      </c>
      <c r="H1717" s="102" t="s">
        <v>14</v>
      </c>
      <c r="I1717" s="83">
        <v>7730464636</v>
      </c>
      <c r="J1717" s="84">
        <v>45965</v>
      </c>
      <c r="K1717" s="74" t="s">
        <v>15</v>
      </c>
      <c r="L1717" s="74" t="s">
        <v>253</v>
      </c>
      <c r="M1717" s="76">
        <v>45906.625</v>
      </c>
      <c r="N1717" s="76">
        <v>45938.5</v>
      </c>
      <c r="O1717" s="73">
        <f t="shared" si="148"/>
        <v>9</v>
      </c>
      <c r="P1717" s="73">
        <f>MONTH('RAW DATA'!$J1717)</f>
        <v>11</v>
      </c>
      <c r="Q1717" s="73" t="str">
        <f t="shared" si="149"/>
        <v>ICB</v>
      </c>
      <c r="R1717" s="74" t="str">
        <f t="shared" si="150"/>
        <v>CHINA</v>
      </c>
      <c r="S1717" s="74" t="str">
        <f>IF(OR('RAW DATA'!$D1717="",'RAW DATA'!$C1717='RAW DATA'!$D1717),"NO",IF('RAW DATA'!$C1717&lt;'RAW DATA'!$D1717,"YES","NO"))</f>
        <v>NO</v>
      </c>
      <c r="T1717" s="75" t="str">
        <f>IF('RAW DATA'!$D1717='RAW DATA'!$E1717,"YES","NO")</f>
        <v>NO</v>
      </c>
      <c r="U1717" s="73" t="str">
        <f>IF(('RAW DATA'!$D1717-'RAW DATA'!$M1717)&lt;=5,"YES","NO")</f>
        <v>YES</v>
      </c>
    </row>
    <row r="1718" spans="1:21" x14ac:dyDescent="0.25">
      <c r="A1718" s="89">
        <v>515</v>
      </c>
      <c r="B1718" s="90">
        <v>5547932321</v>
      </c>
      <c r="C1718" s="91">
        <v>45911</v>
      </c>
      <c r="D1718" s="91">
        <v>45909</v>
      </c>
      <c r="E1718" s="91">
        <v>45911</v>
      </c>
      <c r="F1718" s="90">
        <v>256898250</v>
      </c>
      <c r="G1718" s="92">
        <v>772</v>
      </c>
      <c r="H1718" s="101" t="s">
        <v>14</v>
      </c>
      <c r="I1718" s="93">
        <v>7730464636</v>
      </c>
      <c r="J1718" s="94">
        <v>45965</v>
      </c>
      <c r="K1718" s="90" t="s">
        <v>15</v>
      </c>
      <c r="L1718" s="90" t="s">
        <v>253</v>
      </c>
      <c r="M1718" s="91">
        <v>45906.625</v>
      </c>
      <c r="N1718" s="91">
        <v>45938.5</v>
      </c>
      <c r="O1718" s="95">
        <f t="shared" si="148"/>
        <v>9</v>
      </c>
      <c r="P1718" s="95">
        <f>MONTH('RAW DATA'!$J1718)</f>
        <v>11</v>
      </c>
      <c r="Q1718" s="95" t="str">
        <f t="shared" si="149"/>
        <v>ICB</v>
      </c>
      <c r="R1718" s="90" t="str">
        <f t="shared" si="150"/>
        <v>CHINA</v>
      </c>
      <c r="S1718" s="90" t="str">
        <f>IF(OR('RAW DATA'!$D1718="",'RAW DATA'!$C1718='RAW DATA'!$D1718),"NO",IF('RAW DATA'!$C1718&lt;'RAW DATA'!$D1718,"YES","NO"))</f>
        <v>NO</v>
      </c>
      <c r="T1718" s="96" t="str">
        <f>IF('RAW DATA'!$D1718='RAW DATA'!$E1718,"YES","NO")</f>
        <v>NO</v>
      </c>
      <c r="U1718" s="95" t="str">
        <f>IF(('RAW DATA'!$D1718-'RAW DATA'!$M1718)&lt;=5,"YES","NO")</f>
        <v>YES</v>
      </c>
    </row>
    <row r="1719" spans="1:21" x14ac:dyDescent="0.25">
      <c r="A1719" s="77">
        <v>1591</v>
      </c>
      <c r="B1719" s="74">
        <v>5612476751</v>
      </c>
      <c r="C1719" s="76">
        <v>45911</v>
      </c>
      <c r="D1719" s="76">
        <v>45905</v>
      </c>
      <c r="E1719" s="76">
        <v>45911</v>
      </c>
      <c r="F1719" s="74">
        <v>257229843</v>
      </c>
      <c r="G1719" s="82">
        <v>9293</v>
      </c>
      <c r="H1719" s="102" t="s">
        <v>14</v>
      </c>
      <c r="I1719" s="83">
        <v>7730464636</v>
      </c>
      <c r="J1719" s="84">
        <v>45965</v>
      </c>
      <c r="K1719" s="74" t="s">
        <v>15</v>
      </c>
      <c r="L1719" s="74" t="s">
        <v>253</v>
      </c>
      <c r="M1719" s="76">
        <v>45905.75</v>
      </c>
      <c r="N1719" s="76">
        <v>45938.5</v>
      </c>
      <c r="O1719" s="73">
        <f t="shared" si="148"/>
        <v>9</v>
      </c>
      <c r="P1719" s="73">
        <f>MONTH('RAW DATA'!$J1719)</f>
        <v>11</v>
      </c>
      <c r="Q1719" s="73" t="str">
        <f t="shared" si="149"/>
        <v>ICB</v>
      </c>
      <c r="R1719" s="74" t="str">
        <f t="shared" si="150"/>
        <v>CHINA</v>
      </c>
      <c r="S1719" s="74" t="str">
        <f>IF(OR('RAW DATA'!$D1719="",'RAW DATA'!$C1719='RAW DATA'!$D1719),"NO",IF('RAW DATA'!$C1719&lt;'RAW DATA'!$D1719,"YES","NO"))</f>
        <v>NO</v>
      </c>
      <c r="T1719" s="75" t="str">
        <f>IF('RAW DATA'!$D1719='RAW DATA'!$E1719,"YES","NO")</f>
        <v>NO</v>
      </c>
      <c r="U1719" s="73" t="str">
        <f>IF(('RAW DATA'!$D1719-'RAW DATA'!$M1719)&lt;=5,"YES","NO")</f>
        <v>YES</v>
      </c>
    </row>
    <row r="1720" spans="1:21" x14ac:dyDescent="0.25">
      <c r="A1720" s="89">
        <v>1591</v>
      </c>
      <c r="B1720" s="90">
        <v>5612476752</v>
      </c>
      <c r="C1720" s="91">
        <v>45911</v>
      </c>
      <c r="D1720" s="91">
        <v>45905</v>
      </c>
      <c r="E1720" s="91">
        <v>45911</v>
      </c>
      <c r="F1720" s="90">
        <v>257229843</v>
      </c>
      <c r="G1720" s="92">
        <v>2233</v>
      </c>
      <c r="H1720" s="101" t="s">
        <v>14</v>
      </c>
      <c r="I1720" s="93">
        <v>7730464636</v>
      </c>
      <c r="J1720" s="94">
        <v>45965</v>
      </c>
      <c r="K1720" s="90" t="s">
        <v>15</v>
      </c>
      <c r="L1720" s="90" t="s">
        <v>253</v>
      </c>
      <c r="M1720" s="91">
        <v>45905.75</v>
      </c>
      <c r="N1720" s="91">
        <v>45938.5</v>
      </c>
      <c r="O1720" s="95">
        <f t="shared" si="148"/>
        <v>9</v>
      </c>
      <c r="P1720" s="95">
        <f>MONTH('RAW DATA'!$J1720)</f>
        <v>11</v>
      </c>
      <c r="Q1720" s="95" t="str">
        <f t="shared" si="149"/>
        <v>ICB</v>
      </c>
      <c r="R1720" s="90" t="str">
        <f t="shared" si="150"/>
        <v>CHINA</v>
      </c>
      <c r="S1720" s="90" t="str">
        <f>IF(OR('RAW DATA'!$D1720="",'RAW DATA'!$C1720='RAW DATA'!$D1720),"NO",IF('RAW DATA'!$C1720&lt;'RAW DATA'!$D1720,"YES","NO"))</f>
        <v>NO</v>
      </c>
      <c r="T1720" s="96" t="str">
        <f>IF('RAW DATA'!$D1720='RAW DATA'!$E1720,"YES","NO")</f>
        <v>NO</v>
      </c>
      <c r="U1720" s="95" t="str">
        <f>IF(('RAW DATA'!$D1720-'RAW DATA'!$M1720)&lt;=5,"YES","NO")</f>
        <v>YES</v>
      </c>
    </row>
    <row r="1721" spans="1:21" x14ac:dyDescent="0.25">
      <c r="A1721" s="77">
        <v>1591</v>
      </c>
      <c r="B1721" s="74">
        <v>5612476753</v>
      </c>
      <c r="C1721" s="76">
        <v>45911</v>
      </c>
      <c r="D1721" s="76">
        <v>45905</v>
      </c>
      <c r="E1721" s="76">
        <v>45911</v>
      </c>
      <c r="F1721" s="74">
        <v>257229843</v>
      </c>
      <c r="G1721" s="82">
        <v>17984</v>
      </c>
      <c r="H1721" s="102" t="s">
        <v>14</v>
      </c>
      <c r="I1721" s="83">
        <v>7730464636</v>
      </c>
      <c r="J1721" s="84">
        <v>45965</v>
      </c>
      <c r="K1721" s="74" t="s">
        <v>15</v>
      </c>
      <c r="L1721" s="74" t="s">
        <v>253</v>
      </c>
      <c r="M1721" s="76">
        <v>45905.75</v>
      </c>
      <c r="N1721" s="76">
        <v>45938.5</v>
      </c>
      <c r="O1721" s="73">
        <f t="shared" si="148"/>
        <v>9</v>
      </c>
      <c r="P1721" s="73">
        <f>MONTH('RAW DATA'!$J1721)</f>
        <v>11</v>
      </c>
      <c r="Q1721" s="73" t="str">
        <f t="shared" si="149"/>
        <v>ICB</v>
      </c>
      <c r="R1721" s="74" t="str">
        <f t="shared" si="150"/>
        <v>CHINA</v>
      </c>
      <c r="S1721" s="74" t="str">
        <f>IF(OR('RAW DATA'!$D1721="",'RAW DATA'!$C1721='RAW DATA'!$D1721),"NO",IF('RAW DATA'!$C1721&lt;'RAW DATA'!$D1721,"YES","NO"))</f>
        <v>NO</v>
      </c>
      <c r="T1721" s="75" t="str">
        <f>IF('RAW DATA'!$D1721='RAW DATA'!$E1721,"YES","NO")</f>
        <v>NO</v>
      </c>
      <c r="U1721" s="73" t="str">
        <f>IF(('RAW DATA'!$D1721-'RAW DATA'!$M1721)&lt;=5,"YES","NO")</f>
        <v>YES</v>
      </c>
    </row>
    <row r="1722" spans="1:21" x14ac:dyDescent="0.25">
      <c r="A1722" s="89">
        <v>1591</v>
      </c>
      <c r="B1722" s="90">
        <v>5612476755</v>
      </c>
      <c r="C1722" s="91">
        <v>45911</v>
      </c>
      <c r="D1722" s="91">
        <v>45905</v>
      </c>
      <c r="E1722" s="91">
        <v>45911</v>
      </c>
      <c r="F1722" s="90">
        <v>257229843</v>
      </c>
      <c r="G1722" s="92">
        <v>121</v>
      </c>
      <c r="H1722" s="101" t="s">
        <v>14</v>
      </c>
      <c r="I1722" s="93">
        <v>7730464636</v>
      </c>
      <c r="J1722" s="94">
        <v>45965</v>
      </c>
      <c r="K1722" s="90" t="s">
        <v>15</v>
      </c>
      <c r="L1722" s="90" t="s">
        <v>253</v>
      </c>
      <c r="M1722" s="91">
        <v>45905.75</v>
      </c>
      <c r="N1722" s="91">
        <v>45938.5</v>
      </c>
      <c r="O1722" s="95">
        <f t="shared" si="148"/>
        <v>9</v>
      </c>
      <c r="P1722" s="95">
        <f>MONTH('RAW DATA'!$J1722)</f>
        <v>11</v>
      </c>
      <c r="Q1722" s="95" t="str">
        <f t="shared" si="149"/>
        <v>ICB</v>
      </c>
      <c r="R1722" s="90" t="str">
        <f t="shared" si="150"/>
        <v>CHINA</v>
      </c>
      <c r="S1722" s="90" t="str">
        <f>IF(OR('RAW DATA'!$D1722="",'RAW DATA'!$C1722='RAW DATA'!$D1722),"NO",IF('RAW DATA'!$C1722&lt;'RAW DATA'!$D1722,"YES","NO"))</f>
        <v>NO</v>
      </c>
      <c r="T1722" s="96" t="str">
        <f>IF('RAW DATA'!$D1722='RAW DATA'!$E1722,"YES","NO")</f>
        <v>NO</v>
      </c>
      <c r="U1722" s="95" t="str">
        <f>IF(('RAW DATA'!$D1722-'RAW DATA'!$M1722)&lt;=5,"YES","NO")</f>
        <v>YES</v>
      </c>
    </row>
    <row r="1723" spans="1:21" x14ac:dyDescent="0.25">
      <c r="A1723" s="77">
        <v>1591</v>
      </c>
      <c r="B1723" s="74">
        <v>5612476756</v>
      </c>
      <c r="C1723" s="76">
        <v>45911</v>
      </c>
      <c r="D1723" s="76">
        <v>45905</v>
      </c>
      <c r="E1723" s="76">
        <v>45911</v>
      </c>
      <c r="F1723" s="74">
        <v>257229843</v>
      </c>
      <c r="G1723" s="82">
        <v>9987</v>
      </c>
      <c r="H1723" s="102" t="s">
        <v>14</v>
      </c>
      <c r="I1723" s="83">
        <v>7730464636</v>
      </c>
      <c r="J1723" s="84">
        <v>45965</v>
      </c>
      <c r="K1723" s="74" t="s">
        <v>15</v>
      </c>
      <c r="L1723" s="74" t="s">
        <v>253</v>
      </c>
      <c r="M1723" s="76">
        <v>45905.75</v>
      </c>
      <c r="N1723" s="76">
        <v>45938.5</v>
      </c>
      <c r="O1723" s="73">
        <f t="shared" si="148"/>
        <v>9</v>
      </c>
      <c r="P1723" s="73">
        <f>MONTH('RAW DATA'!$J1723)</f>
        <v>11</v>
      </c>
      <c r="Q1723" s="73" t="str">
        <f t="shared" si="149"/>
        <v>ICB</v>
      </c>
      <c r="R1723" s="74" t="str">
        <f t="shared" si="150"/>
        <v>CHINA</v>
      </c>
      <c r="S1723" s="74" t="str">
        <f>IF(OR('RAW DATA'!$D1723="",'RAW DATA'!$C1723='RAW DATA'!$D1723),"NO",IF('RAW DATA'!$C1723&lt;'RAW DATA'!$D1723,"YES","NO"))</f>
        <v>NO</v>
      </c>
      <c r="T1723" s="75" t="str">
        <f>IF('RAW DATA'!$D1723='RAW DATA'!$E1723,"YES","NO")</f>
        <v>NO</v>
      </c>
      <c r="U1723" s="73" t="str">
        <f>IF(('RAW DATA'!$D1723-'RAW DATA'!$M1723)&lt;=5,"YES","NO")</f>
        <v>YES</v>
      </c>
    </row>
    <row r="1724" spans="1:21" x14ac:dyDescent="0.25">
      <c r="A1724" s="89">
        <v>1591</v>
      </c>
      <c r="B1724" s="90">
        <v>5612478032</v>
      </c>
      <c r="C1724" s="91">
        <v>45911</v>
      </c>
      <c r="D1724" s="91">
        <v>45908</v>
      </c>
      <c r="E1724" s="91">
        <v>45911</v>
      </c>
      <c r="F1724" s="90">
        <v>256543415</v>
      </c>
      <c r="G1724" s="92">
        <v>3203</v>
      </c>
      <c r="H1724" s="101" t="s">
        <v>14</v>
      </c>
      <c r="I1724" s="93">
        <v>7730464636</v>
      </c>
      <c r="J1724" s="94">
        <v>45965</v>
      </c>
      <c r="K1724" s="90" t="s">
        <v>15</v>
      </c>
      <c r="L1724" s="90" t="s">
        <v>253</v>
      </c>
      <c r="M1724" s="91">
        <v>45905.75</v>
      </c>
      <c r="N1724" s="91">
        <v>45938.5</v>
      </c>
      <c r="O1724" s="95">
        <f t="shared" si="148"/>
        <v>9</v>
      </c>
      <c r="P1724" s="95">
        <f>MONTH('RAW DATA'!$J1724)</f>
        <v>11</v>
      </c>
      <c r="Q1724" s="95" t="str">
        <f t="shared" si="149"/>
        <v>ICB</v>
      </c>
      <c r="R1724" s="90" t="str">
        <f t="shared" si="150"/>
        <v>CHINA</v>
      </c>
      <c r="S1724" s="90" t="str">
        <f>IF(OR('RAW DATA'!$D1724="",'RAW DATA'!$C1724='RAW DATA'!$D1724),"NO",IF('RAW DATA'!$C1724&lt;'RAW DATA'!$D1724,"YES","NO"))</f>
        <v>NO</v>
      </c>
      <c r="T1724" s="96" t="str">
        <f>IF('RAW DATA'!$D1724='RAW DATA'!$E1724,"YES","NO")</f>
        <v>NO</v>
      </c>
      <c r="U1724" s="95" t="str">
        <f>IF(('RAW DATA'!$D1724-'RAW DATA'!$M1724)&lt;=5,"YES","NO")</f>
        <v>YES</v>
      </c>
    </row>
    <row r="1725" spans="1:21" x14ac:dyDescent="0.25">
      <c r="A1725" s="77">
        <v>1591</v>
      </c>
      <c r="B1725" s="74">
        <v>5612478038</v>
      </c>
      <c r="C1725" s="76">
        <v>45911</v>
      </c>
      <c r="D1725" s="76">
        <v>45908</v>
      </c>
      <c r="E1725" s="76">
        <v>45911</v>
      </c>
      <c r="F1725" s="74">
        <v>256543415</v>
      </c>
      <c r="G1725" s="82">
        <v>2856</v>
      </c>
      <c r="H1725" s="102" t="s">
        <v>14</v>
      </c>
      <c r="I1725" s="83">
        <v>7730464636</v>
      </c>
      <c r="J1725" s="84">
        <v>45965</v>
      </c>
      <c r="K1725" s="74" t="s">
        <v>15</v>
      </c>
      <c r="L1725" s="74" t="s">
        <v>253</v>
      </c>
      <c r="M1725" s="76">
        <v>45905.75</v>
      </c>
      <c r="N1725" s="76">
        <v>45938.5</v>
      </c>
      <c r="O1725" s="73">
        <f t="shared" si="148"/>
        <v>9</v>
      </c>
      <c r="P1725" s="73">
        <f>MONTH('RAW DATA'!$J1725)</f>
        <v>11</v>
      </c>
      <c r="Q1725" s="73" t="str">
        <f t="shared" si="149"/>
        <v>ICB</v>
      </c>
      <c r="R1725" s="74" t="str">
        <f t="shared" si="150"/>
        <v>CHINA</v>
      </c>
      <c r="S1725" s="74" t="str">
        <f>IF(OR('RAW DATA'!$D1725="",'RAW DATA'!$C1725='RAW DATA'!$D1725),"NO",IF('RAW DATA'!$C1725&lt;'RAW DATA'!$D1725,"YES","NO"))</f>
        <v>NO</v>
      </c>
      <c r="T1725" s="75" t="str">
        <f>IF('RAW DATA'!$D1725='RAW DATA'!$E1725,"YES","NO")</f>
        <v>NO</v>
      </c>
      <c r="U1725" s="73" t="str">
        <f>IF(('RAW DATA'!$D1725-'RAW DATA'!$M1725)&lt;=5,"YES","NO")</f>
        <v>YES</v>
      </c>
    </row>
    <row r="1726" spans="1:21" x14ac:dyDescent="0.25">
      <c r="A1726" s="89">
        <v>1591</v>
      </c>
      <c r="B1726" s="90">
        <v>5612478045</v>
      </c>
      <c r="C1726" s="91">
        <v>45911</v>
      </c>
      <c r="D1726" s="91">
        <v>45908</v>
      </c>
      <c r="E1726" s="91">
        <v>45911</v>
      </c>
      <c r="F1726" s="90">
        <v>256543415</v>
      </c>
      <c r="G1726" s="92">
        <v>4533</v>
      </c>
      <c r="H1726" s="101" t="s">
        <v>14</v>
      </c>
      <c r="I1726" s="93">
        <v>7730464636</v>
      </c>
      <c r="J1726" s="94">
        <v>45965</v>
      </c>
      <c r="K1726" s="90" t="s">
        <v>15</v>
      </c>
      <c r="L1726" s="90" t="s">
        <v>253</v>
      </c>
      <c r="M1726" s="91">
        <v>45905.75</v>
      </c>
      <c r="N1726" s="91">
        <v>45938.5</v>
      </c>
      <c r="O1726" s="95">
        <f t="shared" si="148"/>
        <v>9</v>
      </c>
      <c r="P1726" s="95">
        <f>MONTH('RAW DATA'!$J1726)</f>
        <v>11</v>
      </c>
      <c r="Q1726" s="95" t="str">
        <f t="shared" si="149"/>
        <v>ICB</v>
      </c>
      <c r="R1726" s="90" t="str">
        <f t="shared" si="150"/>
        <v>CHINA</v>
      </c>
      <c r="S1726" s="90" t="str">
        <f>IF(OR('RAW DATA'!$D1726="",'RAW DATA'!$C1726='RAW DATA'!$D1726),"NO",IF('RAW DATA'!$C1726&lt;'RAW DATA'!$D1726,"YES","NO"))</f>
        <v>NO</v>
      </c>
      <c r="T1726" s="96" t="str">
        <f>IF('RAW DATA'!$D1726='RAW DATA'!$E1726,"YES","NO")</f>
        <v>NO</v>
      </c>
      <c r="U1726" s="95" t="str">
        <f>IF(('RAW DATA'!$D1726-'RAW DATA'!$M1726)&lt;=5,"YES","NO")</f>
        <v>YES</v>
      </c>
    </row>
    <row r="1727" spans="1:21" x14ac:dyDescent="0.25">
      <c r="A1727" s="77">
        <v>1048704</v>
      </c>
      <c r="B1727" s="74" t="s">
        <v>256</v>
      </c>
      <c r="C1727" s="76">
        <v>45944</v>
      </c>
      <c r="D1727" s="76">
        <v>45944</v>
      </c>
      <c r="E1727" s="76" t="s">
        <v>375</v>
      </c>
      <c r="F1727" s="74" t="s">
        <v>257</v>
      </c>
      <c r="G1727" s="82">
        <v>70774</v>
      </c>
      <c r="H1727" s="102" t="s">
        <v>29</v>
      </c>
      <c r="I1727" s="83">
        <v>7730464636</v>
      </c>
      <c r="J1727" s="84">
        <v>45965</v>
      </c>
      <c r="K1727" s="74" t="s">
        <v>15</v>
      </c>
      <c r="L1727" s="74" t="s">
        <v>253</v>
      </c>
      <c r="M1727" s="76">
        <v>45932</v>
      </c>
      <c r="N1727" s="76">
        <v>45940</v>
      </c>
      <c r="O1727" s="73">
        <f t="shared" si="148"/>
        <v>10</v>
      </c>
      <c r="P1727" s="73">
        <f>MONTH('RAW DATA'!$J1727)</f>
        <v>11</v>
      </c>
      <c r="Q1727" s="73" t="str">
        <f t="shared" si="149"/>
        <v>Vendor</v>
      </c>
      <c r="R1727" s="74" t="str">
        <f t="shared" si="150"/>
        <v/>
      </c>
      <c r="S1727" s="74" t="str">
        <f>IF(OR('RAW DATA'!$D1727="",'RAW DATA'!$C1727='RAW DATA'!$D1727),"NO",IF('RAW DATA'!$C1727&lt;'RAW DATA'!$D1727,"YES","NO"))</f>
        <v>NO</v>
      </c>
      <c r="T1727" s="75" t="str">
        <f>IF('RAW DATA'!$D1727='RAW DATA'!$E1727,"YES","NO")</f>
        <v>NO</v>
      </c>
      <c r="U1727" s="73" t="str">
        <f>IF(('RAW DATA'!$D1727-'RAW DATA'!$M1727)&lt;=5,"YES","NO")</f>
        <v>NO</v>
      </c>
    </row>
    <row r="1728" spans="1:21" x14ac:dyDescent="0.25">
      <c r="A1728" s="89">
        <v>71</v>
      </c>
      <c r="B1728" s="90">
        <v>5283210777</v>
      </c>
      <c r="C1728" s="91">
        <v>45905</v>
      </c>
      <c r="D1728" s="91">
        <v>45904</v>
      </c>
      <c r="E1728" s="91">
        <v>45905</v>
      </c>
      <c r="F1728" s="90">
        <v>256896418</v>
      </c>
      <c r="G1728" s="92">
        <v>39</v>
      </c>
      <c r="H1728" s="101" t="s">
        <v>14</v>
      </c>
      <c r="I1728" s="93">
        <v>7730464636</v>
      </c>
      <c r="J1728" s="94">
        <v>45965</v>
      </c>
      <c r="K1728" s="90" t="s">
        <v>15</v>
      </c>
      <c r="L1728" s="90" t="s">
        <v>253</v>
      </c>
      <c r="M1728" s="91">
        <v>45902</v>
      </c>
      <c r="N1728" s="91">
        <v>45941</v>
      </c>
      <c r="O1728" s="95">
        <f t="shared" si="148"/>
        <v>9</v>
      </c>
      <c r="P1728" s="95">
        <f>MONTH('RAW DATA'!$J1728)</f>
        <v>11</v>
      </c>
      <c r="Q1728" s="95" t="str">
        <f t="shared" si="149"/>
        <v>ICB</v>
      </c>
      <c r="R1728" s="90" t="str">
        <f t="shared" si="150"/>
        <v>CHINA</v>
      </c>
      <c r="S1728" s="90" t="str">
        <f>IF(OR('RAW DATA'!$D1728="",'RAW DATA'!$C1728='RAW DATA'!$D1728),"NO",IF('RAW DATA'!$C1728&lt;'RAW DATA'!$D1728,"YES","NO"))</f>
        <v>NO</v>
      </c>
      <c r="T1728" s="96" t="str">
        <f>IF('RAW DATA'!$D1728='RAW DATA'!$E1728,"YES","NO")</f>
        <v>NO</v>
      </c>
      <c r="U1728" s="95" t="str">
        <f>IF(('RAW DATA'!$D1728-'RAW DATA'!$M1728)&lt;=5,"YES","NO")</f>
        <v>YES</v>
      </c>
    </row>
    <row r="1729" spans="1:21" x14ac:dyDescent="0.25">
      <c r="A1729" s="77">
        <v>71</v>
      </c>
      <c r="B1729" s="74">
        <v>5283210793</v>
      </c>
      <c r="C1729" s="76">
        <v>45905</v>
      </c>
      <c r="D1729" s="76">
        <v>45904</v>
      </c>
      <c r="E1729" s="76">
        <v>45905</v>
      </c>
      <c r="F1729" s="74">
        <v>256896418</v>
      </c>
      <c r="G1729" s="82">
        <v>762</v>
      </c>
      <c r="H1729" s="102" t="s">
        <v>14</v>
      </c>
      <c r="I1729" s="83">
        <v>7730464636</v>
      </c>
      <c r="J1729" s="84">
        <v>45965</v>
      </c>
      <c r="K1729" s="74" t="s">
        <v>15</v>
      </c>
      <c r="L1729" s="74" t="s">
        <v>253</v>
      </c>
      <c r="M1729" s="76">
        <v>45902</v>
      </c>
      <c r="N1729" s="76">
        <v>45941</v>
      </c>
      <c r="O1729" s="73">
        <f t="shared" si="148"/>
        <v>9</v>
      </c>
      <c r="P1729" s="73">
        <f>MONTH('RAW DATA'!$J1729)</f>
        <v>11</v>
      </c>
      <c r="Q1729" s="73" t="str">
        <f t="shared" si="149"/>
        <v>ICB</v>
      </c>
      <c r="R1729" s="74" t="str">
        <f t="shared" si="150"/>
        <v>CHINA</v>
      </c>
      <c r="S1729" s="74" t="str">
        <f>IF(OR('RAW DATA'!$D1729="",'RAW DATA'!$C1729='RAW DATA'!$D1729),"NO",IF('RAW DATA'!$C1729&lt;'RAW DATA'!$D1729,"YES","NO"))</f>
        <v>NO</v>
      </c>
      <c r="T1729" s="75" t="str">
        <f>IF('RAW DATA'!$D1729='RAW DATA'!$E1729,"YES","NO")</f>
        <v>NO</v>
      </c>
      <c r="U1729" s="73" t="str">
        <f>IF(('RAW DATA'!$D1729-'RAW DATA'!$M1729)&lt;=5,"YES","NO")</f>
        <v>YES</v>
      </c>
    </row>
    <row r="1730" spans="1:21" x14ac:dyDescent="0.25">
      <c r="A1730" s="89">
        <v>71</v>
      </c>
      <c r="B1730" s="90">
        <v>5283210794</v>
      </c>
      <c r="C1730" s="91">
        <v>45905</v>
      </c>
      <c r="D1730" s="91">
        <v>45904</v>
      </c>
      <c r="E1730" s="91">
        <v>45905</v>
      </c>
      <c r="F1730" s="90">
        <v>256896418</v>
      </c>
      <c r="G1730" s="92">
        <v>5973</v>
      </c>
      <c r="H1730" s="101" t="s">
        <v>14</v>
      </c>
      <c r="I1730" s="93">
        <v>7730464636</v>
      </c>
      <c r="J1730" s="94">
        <v>45965</v>
      </c>
      <c r="K1730" s="90" t="s">
        <v>15</v>
      </c>
      <c r="L1730" s="90" t="s">
        <v>253</v>
      </c>
      <c r="M1730" s="91">
        <v>45902</v>
      </c>
      <c r="N1730" s="91">
        <v>45941</v>
      </c>
      <c r="O1730" s="95">
        <f t="shared" si="148"/>
        <v>9</v>
      </c>
      <c r="P1730" s="95">
        <f>MONTH('RAW DATA'!$J1730)</f>
        <v>11</v>
      </c>
      <c r="Q1730" s="95" t="str">
        <f t="shared" si="149"/>
        <v>ICB</v>
      </c>
      <c r="R1730" s="90" t="str">
        <f t="shared" si="150"/>
        <v>CHINA</v>
      </c>
      <c r="S1730" s="90" t="str">
        <f>IF(OR('RAW DATA'!$D1730="",'RAW DATA'!$C1730='RAW DATA'!$D1730),"NO",IF('RAW DATA'!$C1730&lt;'RAW DATA'!$D1730,"YES","NO"))</f>
        <v>NO</v>
      </c>
      <c r="T1730" s="96" t="str">
        <f>IF('RAW DATA'!$D1730='RAW DATA'!$E1730,"YES","NO")</f>
        <v>NO</v>
      </c>
      <c r="U1730" s="95" t="str">
        <f>IF(('RAW DATA'!$D1730-'RAW DATA'!$M1730)&lt;=5,"YES","NO")</f>
        <v>YES</v>
      </c>
    </row>
    <row r="1731" spans="1:21" x14ac:dyDescent="0.25">
      <c r="A1731" s="77">
        <v>71</v>
      </c>
      <c r="B1731" s="74">
        <v>5283210813</v>
      </c>
      <c r="C1731" s="76">
        <v>45905</v>
      </c>
      <c r="D1731" s="76">
        <v>45904</v>
      </c>
      <c r="E1731" s="76">
        <v>45905</v>
      </c>
      <c r="F1731" s="74">
        <v>256896418</v>
      </c>
      <c r="G1731" s="82">
        <v>42526</v>
      </c>
      <c r="H1731" s="102" t="s">
        <v>14</v>
      </c>
      <c r="I1731" s="83">
        <v>7730464636</v>
      </c>
      <c r="J1731" s="84">
        <v>45965</v>
      </c>
      <c r="K1731" s="74" t="s">
        <v>15</v>
      </c>
      <c r="L1731" s="74" t="s">
        <v>253</v>
      </c>
      <c r="M1731" s="76">
        <v>45902</v>
      </c>
      <c r="N1731" s="76">
        <v>45941</v>
      </c>
      <c r="O1731" s="73">
        <f t="shared" si="148"/>
        <v>9</v>
      </c>
      <c r="P1731" s="73">
        <f>MONTH('RAW DATA'!$J1731)</f>
        <v>11</v>
      </c>
      <c r="Q1731" s="73" t="str">
        <f t="shared" si="149"/>
        <v>ICB</v>
      </c>
      <c r="R1731" s="74" t="str">
        <f t="shared" si="150"/>
        <v>CHINA</v>
      </c>
      <c r="S1731" s="74" t="str">
        <f>IF(OR('RAW DATA'!$D1731="",'RAW DATA'!$C1731='RAW DATA'!$D1731),"NO",IF('RAW DATA'!$C1731&lt;'RAW DATA'!$D1731,"YES","NO"))</f>
        <v>NO</v>
      </c>
      <c r="T1731" s="75" t="str">
        <f>IF('RAW DATA'!$D1731='RAW DATA'!$E1731,"YES","NO")</f>
        <v>NO</v>
      </c>
      <c r="U1731" s="73" t="str">
        <f>IF(('RAW DATA'!$D1731-'RAW DATA'!$M1731)&lt;=5,"YES","NO")</f>
        <v>YES</v>
      </c>
    </row>
    <row r="1732" spans="1:21" x14ac:dyDescent="0.25">
      <c r="A1732" s="89">
        <v>71</v>
      </c>
      <c r="B1732" s="90">
        <v>5283210834</v>
      </c>
      <c r="C1732" s="91">
        <v>45905</v>
      </c>
      <c r="D1732" s="91">
        <v>45904</v>
      </c>
      <c r="E1732" s="91">
        <v>45905</v>
      </c>
      <c r="F1732" s="90">
        <v>256896418</v>
      </c>
      <c r="G1732" s="92">
        <v>41</v>
      </c>
      <c r="H1732" s="101" t="s">
        <v>14</v>
      </c>
      <c r="I1732" s="93">
        <v>7730464636</v>
      </c>
      <c r="J1732" s="94">
        <v>45965</v>
      </c>
      <c r="K1732" s="90" t="s">
        <v>15</v>
      </c>
      <c r="L1732" s="90" t="s">
        <v>253</v>
      </c>
      <c r="M1732" s="91">
        <v>45902</v>
      </c>
      <c r="N1732" s="91">
        <v>45941</v>
      </c>
      <c r="O1732" s="95">
        <f t="shared" si="148"/>
        <v>9</v>
      </c>
      <c r="P1732" s="95">
        <f>MONTH('RAW DATA'!$J1732)</f>
        <v>11</v>
      </c>
      <c r="Q1732" s="95" t="str">
        <f t="shared" si="149"/>
        <v>ICB</v>
      </c>
      <c r="R1732" s="90" t="str">
        <f t="shared" si="150"/>
        <v>CHINA</v>
      </c>
      <c r="S1732" s="90" t="str">
        <f>IF(OR('RAW DATA'!$D1732="",'RAW DATA'!$C1732='RAW DATA'!$D1732),"NO",IF('RAW DATA'!$C1732&lt;'RAW DATA'!$D1732,"YES","NO"))</f>
        <v>NO</v>
      </c>
      <c r="T1732" s="96" t="str">
        <f>IF('RAW DATA'!$D1732='RAW DATA'!$E1732,"YES","NO")</f>
        <v>NO</v>
      </c>
      <c r="U1732" s="95" t="str">
        <f>IF(('RAW DATA'!$D1732-'RAW DATA'!$M1732)&lt;=5,"YES","NO")</f>
        <v>YES</v>
      </c>
    </row>
    <row r="1733" spans="1:21" x14ac:dyDescent="0.25">
      <c r="A1733" s="77">
        <v>515</v>
      </c>
      <c r="B1733" s="74">
        <v>5547932014</v>
      </c>
      <c r="C1733" s="76">
        <v>45911</v>
      </c>
      <c r="D1733" s="76">
        <v>45909</v>
      </c>
      <c r="E1733" s="76">
        <v>45911</v>
      </c>
      <c r="F1733" s="74">
        <v>257099630</v>
      </c>
      <c r="G1733" s="82">
        <v>323</v>
      </c>
      <c r="H1733" s="102" t="s">
        <v>14</v>
      </c>
      <c r="I1733" s="83">
        <v>7730464636</v>
      </c>
      <c r="J1733" s="84">
        <v>45965</v>
      </c>
      <c r="K1733" s="74" t="s">
        <v>15</v>
      </c>
      <c r="L1733" s="74" t="s">
        <v>253</v>
      </c>
      <c r="M1733" s="76">
        <v>45908.625</v>
      </c>
      <c r="N1733" s="76">
        <v>45941.75</v>
      </c>
      <c r="O1733" s="73">
        <f t="shared" si="148"/>
        <v>9</v>
      </c>
      <c r="P1733" s="73">
        <f>MONTH('RAW DATA'!$J1733)</f>
        <v>11</v>
      </c>
      <c r="Q1733" s="73" t="str">
        <f t="shared" si="149"/>
        <v>ICB</v>
      </c>
      <c r="R1733" s="74" t="str">
        <f t="shared" si="150"/>
        <v>CHINA</v>
      </c>
      <c r="S1733" s="74" t="str">
        <f>IF(OR('RAW DATA'!$D1733="",'RAW DATA'!$C1733='RAW DATA'!$D1733),"NO",IF('RAW DATA'!$C1733&lt;'RAW DATA'!$D1733,"YES","NO"))</f>
        <v>NO</v>
      </c>
      <c r="T1733" s="75" t="str">
        <f>IF('RAW DATA'!$D1733='RAW DATA'!$E1733,"YES","NO")</f>
        <v>NO</v>
      </c>
      <c r="U1733" s="73" t="str">
        <f>IF(('RAW DATA'!$D1733-'RAW DATA'!$M1733)&lt;=5,"YES","NO")</f>
        <v>YES</v>
      </c>
    </row>
    <row r="1734" spans="1:21" x14ac:dyDescent="0.25">
      <c r="A1734" s="89">
        <v>515</v>
      </c>
      <c r="B1734" s="90">
        <v>5547932015</v>
      </c>
      <c r="C1734" s="91">
        <v>45911</v>
      </c>
      <c r="D1734" s="91">
        <v>45909</v>
      </c>
      <c r="E1734" s="91">
        <v>45911</v>
      </c>
      <c r="F1734" s="90">
        <v>257099630</v>
      </c>
      <c r="G1734" s="92">
        <v>286</v>
      </c>
      <c r="H1734" s="101" t="s">
        <v>14</v>
      </c>
      <c r="I1734" s="93">
        <v>7730464636</v>
      </c>
      <c r="J1734" s="94">
        <v>45965</v>
      </c>
      <c r="K1734" s="90" t="s">
        <v>15</v>
      </c>
      <c r="L1734" s="90" t="s">
        <v>253</v>
      </c>
      <c r="M1734" s="91">
        <v>45908.625</v>
      </c>
      <c r="N1734" s="91">
        <v>45941.75</v>
      </c>
      <c r="O1734" s="95">
        <f t="shared" si="148"/>
        <v>9</v>
      </c>
      <c r="P1734" s="95">
        <f>MONTH('RAW DATA'!$J1734)</f>
        <v>11</v>
      </c>
      <c r="Q1734" s="95" t="str">
        <f t="shared" si="149"/>
        <v>ICB</v>
      </c>
      <c r="R1734" s="90" t="str">
        <f t="shared" si="150"/>
        <v>CHINA</v>
      </c>
      <c r="S1734" s="90" t="str">
        <f>IF(OR('RAW DATA'!$D1734="",'RAW DATA'!$C1734='RAW DATA'!$D1734),"NO",IF('RAW DATA'!$C1734&lt;'RAW DATA'!$D1734,"YES","NO"))</f>
        <v>NO</v>
      </c>
      <c r="T1734" s="96" t="str">
        <f>IF('RAW DATA'!$D1734='RAW DATA'!$E1734,"YES","NO")</f>
        <v>NO</v>
      </c>
      <c r="U1734" s="95" t="str">
        <f>IF(('RAW DATA'!$D1734-'RAW DATA'!$M1734)&lt;=5,"YES","NO")</f>
        <v>YES</v>
      </c>
    </row>
    <row r="1735" spans="1:21" x14ac:dyDescent="0.25">
      <c r="A1735" s="77">
        <v>515</v>
      </c>
      <c r="B1735" s="74">
        <v>5547932016</v>
      </c>
      <c r="C1735" s="76">
        <v>45911</v>
      </c>
      <c r="D1735" s="76">
        <v>45909</v>
      </c>
      <c r="E1735" s="76">
        <v>45911</v>
      </c>
      <c r="F1735" s="74">
        <v>257099630</v>
      </c>
      <c r="G1735" s="82">
        <v>2341</v>
      </c>
      <c r="H1735" s="102" t="s">
        <v>14</v>
      </c>
      <c r="I1735" s="83">
        <v>7730464636</v>
      </c>
      <c r="J1735" s="84">
        <v>45965</v>
      </c>
      <c r="K1735" s="74" t="s">
        <v>15</v>
      </c>
      <c r="L1735" s="74" t="s">
        <v>253</v>
      </c>
      <c r="M1735" s="76">
        <v>45908.625</v>
      </c>
      <c r="N1735" s="76">
        <v>45941.75</v>
      </c>
      <c r="O1735" s="73">
        <f t="shared" si="148"/>
        <v>9</v>
      </c>
      <c r="P1735" s="73">
        <f>MONTH('RAW DATA'!$J1735)</f>
        <v>11</v>
      </c>
      <c r="Q1735" s="73" t="str">
        <f t="shared" si="149"/>
        <v>ICB</v>
      </c>
      <c r="R1735" s="74" t="str">
        <f t="shared" si="150"/>
        <v>CHINA</v>
      </c>
      <c r="S1735" s="74" t="str">
        <f>IF(OR('RAW DATA'!$D1735="",'RAW DATA'!$C1735='RAW DATA'!$D1735),"NO",IF('RAW DATA'!$C1735&lt;'RAW DATA'!$D1735,"YES","NO"))</f>
        <v>NO</v>
      </c>
      <c r="T1735" s="75" t="str">
        <f>IF('RAW DATA'!$D1735='RAW DATA'!$E1735,"YES","NO")</f>
        <v>NO</v>
      </c>
      <c r="U1735" s="73" t="str">
        <f>IF(('RAW DATA'!$D1735-'RAW DATA'!$M1735)&lt;=5,"YES","NO")</f>
        <v>YES</v>
      </c>
    </row>
    <row r="1736" spans="1:21" x14ac:dyDescent="0.25">
      <c r="A1736" s="89">
        <v>515</v>
      </c>
      <c r="B1736" s="90">
        <v>5547932017</v>
      </c>
      <c r="C1736" s="91">
        <v>45911</v>
      </c>
      <c r="D1736" s="91">
        <v>45909</v>
      </c>
      <c r="E1736" s="91">
        <v>45911</v>
      </c>
      <c r="F1736" s="90">
        <v>257099630</v>
      </c>
      <c r="G1736" s="92">
        <v>286</v>
      </c>
      <c r="H1736" s="101" t="s">
        <v>14</v>
      </c>
      <c r="I1736" s="93">
        <v>7730464636</v>
      </c>
      <c r="J1736" s="94">
        <v>45965</v>
      </c>
      <c r="K1736" s="90" t="s">
        <v>15</v>
      </c>
      <c r="L1736" s="90" t="s">
        <v>253</v>
      </c>
      <c r="M1736" s="91">
        <v>45908.625</v>
      </c>
      <c r="N1736" s="91">
        <v>45941.75</v>
      </c>
      <c r="O1736" s="95">
        <f t="shared" si="148"/>
        <v>9</v>
      </c>
      <c r="P1736" s="95">
        <f>MONTH('RAW DATA'!$J1736)</f>
        <v>11</v>
      </c>
      <c r="Q1736" s="95" t="str">
        <f t="shared" si="149"/>
        <v>ICB</v>
      </c>
      <c r="R1736" s="90" t="str">
        <f t="shared" si="150"/>
        <v>CHINA</v>
      </c>
      <c r="S1736" s="90" t="str">
        <f>IF(OR('RAW DATA'!$D1736="",'RAW DATA'!$C1736='RAW DATA'!$D1736),"NO",IF('RAW DATA'!$C1736&lt;'RAW DATA'!$D1736,"YES","NO"))</f>
        <v>NO</v>
      </c>
      <c r="T1736" s="96" t="str">
        <f>IF('RAW DATA'!$D1736='RAW DATA'!$E1736,"YES","NO")</f>
        <v>NO</v>
      </c>
      <c r="U1736" s="95" t="str">
        <f>IF(('RAW DATA'!$D1736-'RAW DATA'!$M1736)&lt;=5,"YES","NO")</f>
        <v>YES</v>
      </c>
    </row>
    <row r="1737" spans="1:21" x14ac:dyDescent="0.25">
      <c r="A1737" s="77">
        <v>515</v>
      </c>
      <c r="B1737" s="74">
        <v>5547932018</v>
      </c>
      <c r="C1737" s="76">
        <v>45911</v>
      </c>
      <c r="D1737" s="76">
        <v>45909</v>
      </c>
      <c r="E1737" s="76">
        <v>45911</v>
      </c>
      <c r="F1737" s="74">
        <v>257099630</v>
      </c>
      <c r="G1737" s="82">
        <v>2744</v>
      </c>
      <c r="H1737" s="102" t="s">
        <v>14</v>
      </c>
      <c r="I1737" s="83">
        <v>7730464636</v>
      </c>
      <c r="J1737" s="84">
        <v>45965</v>
      </c>
      <c r="K1737" s="74" t="s">
        <v>15</v>
      </c>
      <c r="L1737" s="74" t="s">
        <v>253</v>
      </c>
      <c r="M1737" s="76">
        <v>45908.625</v>
      </c>
      <c r="N1737" s="76">
        <v>45941.75</v>
      </c>
      <c r="O1737" s="73">
        <f t="shared" si="148"/>
        <v>9</v>
      </c>
      <c r="P1737" s="73">
        <f>MONTH('RAW DATA'!$J1737)</f>
        <v>11</v>
      </c>
      <c r="Q1737" s="73" t="str">
        <f t="shared" si="149"/>
        <v>ICB</v>
      </c>
      <c r="R1737" s="74" t="str">
        <f t="shared" si="150"/>
        <v>CHINA</v>
      </c>
      <c r="S1737" s="74" t="str">
        <f>IF(OR('RAW DATA'!$D1737="",'RAW DATA'!$C1737='RAW DATA'!$D1737),"NO",IF('RAW DATA'!$C1737&lt;'RAW DATA'!$D1737,"YES","NO"))</f>
        <v>NO</v>
      </c>
      <c r="T1737" s="75" t="str">
        <f>IF('RAW DATA'!$D1737='RAW DATA'!$E1737,"YES","NO")</f>
        <v>NO</v>
      </c>
      <c r="U1737" s="73" t="str">
        <f>IF(('RAW DATA'!$D1737-'RAW DATA'!$M1737)&lt;=5,"YES","NO")</f>
        <v>YES</v>
      </c>
    </row>
    <row r="1738" spans="1:21" x14ac:dyDescent="0.25">
      <c r="A1738" s="89">
        <v>515</v>
      </c>
      <c r="B1738" s="90">
        <v>5547932019</v>
      </c>
      <c r="C1738" s="91">
        <v>45911</v>
      </c>
      <c r="D1738" s="91">
        <v>45909</v>
      </c>
      <c r="E1738" s="91">
        <v>45911</v>
      </c>
      <c r="F1738" s="90">
        <v>257099630</v>
      </c>
      <c r="G1738" s="92">
        <v>203</v>
      </c>
      <c r="H1738" s="101" t="s">
        <v>14</v>
      </c>
      <c r="I1738" s="93">
        <v>7730464636</v>
      </c>
      <c r="J1738" s="94">
        <v>45965</v>
      </c>
      <c r="K1738" s="90" t="s">
        <v>15</v>
      </c>
      <c r="L1738" s="90" t="s">
        <v>253</v>
      </c>
      <c r="M1738" s="91">
        <v>45908.625</v>
      </c>
      <c r="N1738" s="91">
        <v>45941.75</v>
      </c>
      <c r="O1738" s="95">
        <f t="shared" si="148"/>
        <v>9</v>
      </c>
      <c r="P1738" s="95">
        <f>MONTH('RAW DATA'!$J1738)</f>
        <v>11</v>
      </c>
      <c r="Q1738" s="95" t="str">
        <f t="shared" si="149"/>
        <v>ICB</v>
      </c>
      <c r="R1738" s="96" t="str">
        <f t="shared" si="150"/>
        <v>CHINA</v>
      </c>
      <c r="S1738" s="90" t="str">
        <f>IF(OR('RAW DATA'!$D1738="",'RAW DATA'!$C1738='RAW DATA'!$D1738),"NO",IF('RAW DATA'!$C1738&lt;'RAW DATA'!$D1738,"YES","NO"))</f>
        <v>NO</v>
      </c>
      <c r="T1738" s="96" t="str">
        <f>IF('RAW DATA'!$D1738='RAW DATA'!$E1738,"YES","NO")</f>
        <v>NO</v>
      </c>
      <c r="U1738" s="95" t="str">
        <f>IF(('RAW DATA'!$D1738-'RAW DATA'!$M1738)&lt;=5,"YES","NO")</f>
        <v>YES</v>
      </c>
    </row>
    <row r="1739" spans="1:21" x14ac:dyDescent="0.25">
      <c r="A1739" s="77">
        <v>515</v>
      </c>
      <c r="B1739" s="74">
        <v>5547932020</v>
      </c>
      <c r="C1739" s="76">
        <v>45911</v>
      </c>
      <c r="D1739" s="76">
        <v>45909</v>
      </c>
      <c r="E1739" s="76">
        <v>45911</v>
      </c>
      <c r="F1739" s="74">
        <v>257099630</v>
      </c>
      <c r="G1739" s="82">
        <v>1081</v>
      </c>
      <c r="H1739" s="102" t="s">
        <v>14</v>
      </c>
      <c r="I1739" s="83">
        <v>7730464636</v>
      </c>
      <c r="J1739" s="84">
        <v>45965</v>
      </c>
      <c r="K1739" s="74" t="s">
        <v>15</v>
      </c>
      <c r="L1739" s="74" t="s">
        <v>253</v>
      </c>
      <c r="M1739" s="76">
        <v>45908.625</v>
      </c>
      <c r="N1739" s="76">
        <v>45941.75</v>
      </c>
      <c r="O1739" s="73">
        <f t="shared" si="148"/>
        <v>9</v>
      </c>
      <c r="P1739" s="73">
        <f>MONTH('RAW DATA'!$J1739)</f>
        <v>11</v>
      </c>
      <c r="Q1739" s="73" t="str">
        <f t="shared" si="149"/>
        <v>ICB</v>
      </c>
      <c r="R1739" s="75" t="str">
        <f t="shared" si="150"/>
        <v>CHINA</v>
      </c>
      <c r="S1739" s="74" t="str">
        <f>IF(OR('RAW DATA'!$D1739="",'RAW DATA'!$C1739='RAW DATA'!$D1739),"NO",IF('RAW DATA'!$C1739&lt;'RAW DATA'!$D1739,"YES","NO"))</f>
        <v>NO</v>
      </c>
      <c r="T1739" s="75" t="str">
        <f>IF('RAW DATA'!$D1739='RAW DATA'!$E1739,"YES","NO")</f>
        <v>NO</v>
      </c>
      <c r="U1739" s="73" t="str">
        <f>IF(('RAW DATA'!$D1739-'RAW DATA'!$M1739)&lt;=5,"YES","NO")</f>
        <v>YES</v>
      </c>
    </row>
    <row r="1740" spans="1:21" x14ac:dyDescent="0.25">
      <c r="A1740" s="89">
        <v>515</v>
      </c>
      <c r="B1740" s="90">
        <v>5547932021</v>
      </c>
      <c r="C1740" s="91">
        <v>45911</v>
      </c>
      <c r="D1740" s="91">
        <v>45909</v>
      </c>
      <c r="E1740" s="91">
        <v>45911</v>
      </c>
      <c r="F1740" s="90">
        <v>257099630</v>
      </c>
      <c r="G1740" s="92">
        <v>286</v>
      </c>
      <c r="H1740" s="101" t="s">
        <v>14</v>
      </c>
      <c r="I1740" s="93">
        <v>7730464636</v>
      </c>
      <c r="J1740" s="94">
        <v>45965</v>
      </c>
      <c r="K1740" s="90" t="s">
        <v>15</v>
      </c>
      <c r="L1740" s="90" t="s">
        <v>253</v>
      </c>
      <c r="M1740" s="91">
        <v>45908.625</v>
      </c>
      <c r="N1740" s="91">
        <v>45941.75</v>
      </c>
      <c r="O1740" s="95">
        <f t="shared" ref="O1740:O1793" si="151">IF(D1740="", "", IF(YEAR(D1740)=2024, "", MONTH(D1740)))</f>
        <v>9</v>
      </c>
      <c r="P1740" s="95">
        <f>MONTH('RAW DATA'!$J1740)</f>
        <v>11</v>
      </c>
      <c r="Q1740" s="95" t="str">
        <f t="shared" ref="Q1740:Q1793" si="152">IF(OR(A1740=71,A1740=1595,A1740=1588,A1740=1594,A1740=3547,A1740=1571,A1740=1538,A1740=1570,A1740=1569,A1740=1590,A1740=1591,A1740=1589,A1740=515,A1740=1572,A1740=3546,A1740=1592,A1740=3548,A1740=122,A1740=10171,A1740=40,A1740=35,A1740=95,A1740=381,A1740=136,A1740=375),"ICB","Vendor")</f>
        <v>ICB</v>
      </c>
      <c r="R1740" s="96" t="str">
        <f t="shared" ref="R1740:R1793" si="153">IF(OR(A1740=71,A1740=515,A1740=1592,A1740=1589,A1740=1591,A1740=1571,A1740=1572),"CHINA",IF(A1740=35,"POLAND",
IF(A1740=10171,"VIETNAM",
IF(A1740=381,"TURKEY",
IF(A1740=375,"CAMBODIA",
IF(A1740=40,"AUSTRALIA",""))))))</f>
        <v>CHINA</v>
      </c>
      <c r="S1740" s="90" t="str">
        <f>IF(OR('RAW DATA'!$D1740="",'RAW DATA'!$C1740='RAW DATA'!$D1740),"NO",IF('RAW DATA'!$C1740&lt;'RAW DATA'!$D1740,"YES","NO"))</f>
        <v>NO</v>
      </c>
      <c r="T1740" s="96" t="str">
        <f>IF('RAW DATA'!$D1740='RAW DATA'!$E1740,"YES","NO")</f>
        <v>NO</v>
      </c>
      <c r="U1740" s="95" t="str">
        <f>IF(('RAW DATA'!$D1740-'RAW DATA'!$M1740)&lt;=5,"YES","NO")</f>
        <v>YES</v>
      </c>
    </row>
    <row r="1741" spans="1:21" x14ac:dyDescent="0.25">
      <c r="A1741" s="77">
        <v>515</v>
      </c>
      <c r="B1741" s="74">
        <v>5547932022</v>
      </c>
      <c r="C1741" s="76">
        <v>45911</v>
      </c>
      <c r="D1741" s="76">
        <v>45909</v>
      </c>
      <c r="E1741" s="76">
        <v>45911</v>
      </c>
      <c r="F1741" s="74">
        <v>257099630</v>
      </c>
      <c r="G1741" s="82">
        <v>2968</v>
      </c>
      <c r="H1741" s="102" t="s">
        <v>14</v>
      </c>
      <c r="I1741" s="83">
        <v>7730464636</v>
      </c>
      <c r="J1741" s="84">
        <v>45965</v>
      </c>
      <c r="K1741" s="74" t="s">
        <v>15</v>
      </c>
      <c r="L1741" s="74" t="s">
        <v>253</v>
      </c>
      <c r="M1741" s="76">
        <v>45908.625</v>
      </c>
      <c r="N1741" s="76">
        <v>45941.75</v>
      </c>
      <c r="O1741" s="73">
        <f t="shared" si="151"/>
        <v>9</v>
      </c>
      <c r="P1741" s="73">
        <f>MONTH('RAW DATA'!$J1741)</f>
        <v>11</v>
      </c>
      <c r="Q1741" s="73" t="str">
        <f t="shared" si="152"/>
        <v>ICB</v>
      </c>
      <c r="R1741" s="75" t="str">
        <f t="shared" si="153"/>
        <v>CHINA</v>
      </c>
      <c r="S1741" s="74" t="str">
        <f>IF(OR('RAW DATA'!$D1741="",'RAW DATA'!$C1741='RAW DATA'!$D1741),"NO",IF('RAW DATA'!$C1741&lt;'RAW DATA'!$D1741,"YES","NO"))</f>
        <v>NO</v>
      </c>
      <c r="T1741" s="75" t="str">
        <f>IF('RAW DATA'!$D1741='RAW DATA'!$E1741,"YES","NO")</f>
        <v>NO</v>
      </c>
      <c r="U1741" s="73" t="str">
        <f>IF(('RAW DATA'!$D1741-'RAW DATA'!$M1741)&lt;=5,"YES","NO")</f>
        <v>YES</v>
      </c>
    </row>
    <row r="1742" spans="1:21" x14ac:dyDescent="0.25">
      <c r="A1742" s="89">
        <v>515</v>
      </c>
      <c r="B1742" s="90">
        <v>5547932024</v>
      </c>
      <c r="C1742" s="91">
        <v>45911</v>
      </c>
      <c r="D1742" s="91">
        <v>45909</v>
      </c>
      <c r="E1742" s="91">
        <v>45911</v>
      </c>
      <c r="F1742" s="90">
        <v>257099630</v>
      </c>
      <c r="G1742" s="92">
        <v>29854</v>
      </c>
      <c r="H1742" s="101" t="s">
        <v>14</v>
      </c>
      <c r="I1742" s="93">
        <v>7730464636</v>
      </c>
      <c r="J1742" s="94">
        <v>45965</v>
      </c>
      <c r="K1742" s="90" t="s">
        <v>15</v>
      </c>
      <c r="L1742" s="90" t="s">
        <v>253</v>
      </c>
      <c r="M1742" s="91">
        <v>45908.625</v>
      </c>
      <c r="N1742" s="91">
        <v>45941.75</v>
      </c>
      <c r="O1742" s="95">
        <f t="shared" si="151"/>
        <v>9</v>
      </c>
      <c r="P1742" s="95">
        <f>MONTH('RAW DATA'!$J1742)</f>
        <v>11</v>
      </c>
      <c r="Q1742" s="95" t="str">
        <f t="shared" si="152"/>
        <v>ICB</v>
      </c>
      <c r="R1742" s="96" t="str">
        <f t="shared" si="153"/>
        <v>CHINA</v>
      </c>
      <c r="S1742" s="90" t="str">
        <f>IF(OR('RAW DATA'!$D1742="",'RAW DATA'!$C1742='RAW DATA'!$D1742),"NO",IF('RAW DATA'!$C1742&lt;'RAW DATA'!$D1742,"YES","NO"))</f>
        <v>NO</v>
      </c>
      <c r="T1742" s="96" t="str">
        <f>IF('RAW DATA'!$D1742='RAW DATA'!$E1742,"YES","NO")</f>
        <v>NO</v>
      </c>
      <c r="U1742" s="95" t="str">
        <f>IF(('RAW DATA'!$D1742-'RAW DATA'!$M1742)&lt;=5,"YES","NO")</f>
        <v>YES</v>
      </c>
    </row>
    <row r="1743" spans="1:21" x14ac:dyDescent="0.25">
      <c r="A1743" s="77">
        <v>515</v>
      </c>
      <c r="B1743" s="74">
        <v>5547932025</v>
      </c>
      <c r="C1743" s="76">
        <v>45911</v>
      </c>
      <c r="D1743" s="76">
        <v>45909</v>
      </c>
      <c r="E1743" s="76">
        <v>45911</v>
      </c>
      <c r="F1743" s="74">
        <v>257099630</v>
      </c>
      <c r="G1743" s="82">
        <v>905</v>
      </c>
      <c r="H1743" s="102" t="s">
        <v>14</v>
      </c>
      <c r="I1743" s="83">
        <v>7730464636</v>
      </c>
      <c r="J1743" s="84">
        <v>45965</v>
      </c>
      <c r="K1743" s="74" t="s">
        <v>15</v>
      </c>
      <c r="L1743" s="74" t="s">
        <v>253</v>
      </c>
      <c r="M1743" s="76">
        <v>45908.625</v>
      </c>
      <c r="N1743" s="76">
        <v>45941.75</v>
      </c>
      <c r="O1743" s="73">
        <f t="shared" si="151"/>
        <v>9</v>
      </c>
      <c r="P1743" s="73">
        <f>MONTH('RAW DATA'!$J1743)</f>
        <v>11</v>
      </c>
      <c r="Q1743" s="73" t="str">
        <f t="shared" si="152"/>
        <v>ICB</v>
      </c>
      <c r="R1743" s="75" t="str">
        <f t="shared" si="153"/>
        <v>CHINA</v>
      </c>
      <c r="S1743" s="74" t="str">
        <f>IF(OR('RAW DATA'!$D1743="",'RAW DATA'!$C1743='RAW DATA'!$D1743),"NO",IF('RAW DATA'!$C1743&lt;'RAW DATA'!$D1743,"YES","NO"))</f>
        <v>NO</v>
      </c>
      <c r="T1743" s="75" t="str">
        <f>IF('RAW DATA'!$D1743='RAW DATA'!$E1743,"YES","NO")</f>
        <v>NO</v>
      </c>
      <c r="U1743" s="73" t="str">
        <f>IF(('RAW DATA'!$D1743-'RAW DATA'!$M1743)&lt;=5,"YES","NO")</f>
        <v>YES</v>
      </c>
    </row>
    <row r="1744" spans="1:21" x14ac:dyDescent="0.25">
      <c r="A1744" s="89">
        <v>515</v>
      </c>
      <c r="B1744" s="90">
        <v>5547932026</v>
      </c>
      <c r="C1744" s="91">
        <v>45911</v>
      </c>
      <c r="D1744" s="91">
        <v>45909</v>
      </c>
      <c r="E1744" s="91">
        <v>45911</v>
      </c>
      <c r="F1744" s="90">
        <v>257099630</v>
      </c>
      <c r="G1744" s="92">
        <v>64103</v>
      </c>
      <c r="H1744" s="101" t="s">
        <v>14</v>
      </c>
      <c r="I1744" s="93">
        <v>7730464636</v>
      </c>
      <c r="J1744" s="94">
        <v>45965</v>
      </c>
      <c r="K1744" s="90" t="s">
        <v>15</v>
      </c>
      <c r="L1744" s="90" t="s">
        <v>253</v>
      </c>
      <c r="M1744" s="91">
        <v>45908.625</v>
      </c>
      <c r="N1744" s="91">
        <v>45941.75</v>
      </c>
      <c r="O1744" s="95">
        <f t="shared" si="151"/>
        <v>9</v>
      </c>
      <c r="P1744" s="95">
        <f>MONTH('RAW DATA'!$J1744)</f>
        <v>11</v>
      </c>
      <c r="Q1744" s="95" t="str">
        <f t="shared" si="152"/>
        <v>ICB</v>
      </c>
      <c r="R1744" s="96" t="str">
        <f t="shared" si="153"/>
        <v>CHINA</v>
      </c>
      <c r="S1744" s="90" t="str">
        <f>IF(OR('RAW DATA'!$D1744="",'RAW DATA'!$C1744='RAW DATA'!$D1744),"NO",IF('RAW DATA'!$C1744&lt;'RAW DATA'!$D1744,"YES","NO"))</f>
        <v>NO</v>
      </c>
      <c r="T1744" s="96" t="str">
        <f>IF('RAW DATA'!$D1744='RAW DATA'!$E1744,"YES","NO")</f>
        <v>NO</v>
      </c>
      <c r="U1744" s="95" t="str">
        <f>IF(('RAW DATA'!$D1744-'RAW DATA'!$M1744)&lt;=5,"YES","NO")</f>
        <v>YES</v>
      </c>
    </row>
    <row r="1745" spans="1:21" x14ac:dyDescent="0.25">
      <c r="A1745" s="77">
        <v>1591</v>
      </c>
      <c r="B1745" s="74">
        <v>5612478310</v>
      </c>
      <c r="C1745" s="76">
        <v>45911</v>
      </c>
      <c r="D1745" s="76">
        <v>45908</v>
      </c>
      <c r="E1745" s="76">
        <v>45911</v>
      </c>
      <c r="F1745" s="74">
        <v>257229851</v>
      </c>
      <c r="G1745" s="82">
        <v>615</v>
      </c>
      <c r="H1745" s="102" t="s">
        <v>14</v>
      </c>
      <c r="I1745" s="83">
        <v>7730464636</v>
      </c>
      <c r="J1745" s="84">
        <v>45965</v>
      </c>
      <c r="K1745" s="74" t="s">
        <v>15</v>
      </c>
      <c r="L1745" s="74" t="s">
        <v>253</v>
      </c>
      <c r="M1745" s="76">
        <v>45905.125</v>
      </c>
      <c r="N1745" s="76">
        <v>45941.75</v>
      </c>
      <c r="O1745" s="73">
        <f t="shared" si="151"/>
        <v>9</v>
      </c>
      <c r="P1745" s="73">
        <f>MONTH('RAW DATA'!$J1745)</f>
        <v>11</v>
      </c>
      <c r="Q1745" s="73" t="str">
        <f t="shared" si="152"/>
        <v>ICB</v>
      </c>
      <c r="R1745" s="75" t="str">
        <f t="shared" si="153"/>
        <v>CHINA</v>
      </c>
      <c r="S1745" s="74" t="str">
        <f>IF(OR('RAW DATA'!$D1745="",'RAW DATA'!$C1745='RAW DATA'!$D1745),"NO",IF('RAW DATA'!$C1745&lt;'RAW DATA'!$D1745,"YES","NO"))</f>
        <v>NO</v>
      </c>
      <c r="T1745" s="75" t="str">
        <f>IF('RAW DATA'!$D1745='RAW DATA'!$E1745,"YES","NO")</f>
        <v>NO</v>
      </c>
      <c r="U1745" s="73" t="str">
        <f>IF(('RAW DATA'!$D1745-'RAW DATA'!$M1745)&lt;=5,"YES","NO")</f>
        <v>YES</v>
      </c>
    </row>
    <row r="1746" spans="1:21" x14ac:dyDescent="0.25">
      <c r="A1746" s="89">
        <v>1591</v>
      </c>
      <c r="B1746" s="90">
        <v>5612478311</v>
      </c>
      <c r="C1746" s="91">
        <v>45911</v>
      </c>
      <c r="D1746" s="91">
        <v>45908</v>
      </c>
      <c r="E1746" s="91">
        <v>45911</v>
      </c>
      <c r="F1746" s="90">
        <v>257229851</v>
      </c>
      <c r="G1746" s="92">
        <v>5277</v>
      </c>
      <c r="H1746" s="101" t="s">
        <v>14</v>
      </c>
      <c r="I1746" s="93">
        <v>7730464636</v>
      </c>
      <c r="J1746" s="94">
        <v>45965</v>
      </c>
      <c r="K1746" s="90" t="s">
        <v>15</v>
      </c>
      <c r="L1746" s="90" t="s">
        <v>253</v>
      </c>
      <c r="M1746" s="91">
        <v>45905.125</v>
      </c>
      <c r="N1746" s="91">
        <v>45941.75</v>
      </c>
      <c r="O1746" s="95">
        <f t="shared" si="151"/>
        <v>9</v>
      </c>
      <c r="P1746" s="95">
        <f>MONTH('RAW DATA'!$J1746)</f>
        <v>11</v>
      </c>
      <c r="Q1746" s="95" t="str">
        <f t="shared" si="152"/>
        <v>ICB</v>
      </c>
      <c r="R1746" s="96" t="str">
        <f t="shared" si="153"/>
        <v>CHINA</v>
      </c>
      <c r="S1746" s="90" t="str">
        <f>IF(OR('RAW DATA'!$D1746="",'RAW DATA'!$C1746='RAW DATA'!$D1746),"NO",IF('RAW DATA'!$C1746&lt;'RAW DATA'!$D1746,"YES","NO"))</f>
        <v>NO</v>
      </c>
      <c r="T1746" s="96" t="str">
        <f>IF('RAW DATA'!$D1746='RAW DATA'!$E1746,"YES","NO")</f>
        <v>NO</v>
      </c>
      <c r="U1746" s="95" t="str">
        <f>IF(('RAW DATA'!$D1746-'RAW DATA'!$M1746)&lt;=5,"YES","NO")</f>
        <v>YES</v>
      </c>
    </row>
    <row r="1747" spans="1:21" x14ac:dyDescent="0.25">
      <c r="A1747" s="77">
        <v>1591</v>
      </c>
      <c r="B1747" s="74">
        <v>5612478312</v>
      </c>
      <c r="C1747" s="76">
        <v>45911</v>
      </c>
      <c r="D1747" s="76">
        <v>45908</v>
      </c>
      <c r="E1747" s="76">
        <v>45911</v>
      </c>
      <c r="F1747" s="74">
        <v>257229851</v>
      </c>
      <c r="G1747" s="82">
        <v>1524</v>
      </c>
      <c r="H1747" s="102" t="s">
        <v>14</v>
      </c>
      <c r="I1747" s="83">
        <v>7730464636</v>
      </c>
      <c r="J1747" s="84">
        <v>45965</v>
      </c>
      <c r="K1747" s="74" t="s">
        <v>15</v>
      </c>
      <c r="L1747" s="74" t="s">
        <v>253</v>
      </c>
      <c r="M1747" s="76">
        <v>45905.125</v>
      </c>
      <c r="N1747" s="76">
        <v>45941.75</v>
      </c>
      <c r="O1747" s="73">
        <f t="shared" si="151"/>
        <v>9</v>
      </c>
      <c r="P1747" s="73">
        <f>MONTH('RAW DATA'!$J1747)</f>
        <v>11</v>
      </c>
      <c r="Q1747" s="73" t="str">
        <f t="shared" si="152"/>
        <v>ICB</v>
      </c>
      <c r="R1747" s="75" t="str">
        <f t="shared" si="153"/>
        <v>CHINA</v>
      </c>
      <c r="S1747" s="74" t="str">
        <f>IF(OR('RAW DATA'!$D1747="",'RAW DATA'!$C1747='RAW DATA'!$D1747),"NO",IF('RAW DATA'!$C1747&lt;'RAW DATA'!$D1747,"YES","NO"))</f>
        <v>NO</v>
      </c>
      <c r="T1747" s="75" t="str">
        <f>IF('RAW DATA'!$D1747='RAW DATA'!$E1747,"YES","NO")</f>
        <v>NO</v>
      </c>
      <c r="U1747" s="73" t="str">
        <f>IF(('RAW DATA'!$D1747-'RAW DATA'!$M1747)&lt;=5,"YES","NO")</f>
        <v>YES</v>
      </c>
    </row>
    <row r="1748" spans="1:21" x14ac:dyDescent="0.25">
      <c r="A1748" s="89">
        <v>1591</v>
      </c>
      <c r="B1748" s="90">
        <v>5612478313</v>
      </c>
      <c r="C1748" s="91">
        <v>45911</v>
      </c>
      <c r="D1748" s="91">
        <v>45908</v>
      </c>
      <c r="E1748" s="91">
        <v>45911</v>
      </c>
      <c r="F1748" s="90">
        <v>257229851</v>
      </c>
      <c r="G1748" s="92">
        <v>1223</v>
      </c>
      <c r="H1748" s="101" t="s">
        <v>14</v>
      </c>
      <c r="I1748" s="93">
        <v>7730464636</v>
      </c>
      <c r="J1748" s="94">
        <v>45965</v>
      </c>
      <c r="K1748" s="90" t="s">
        <v>15</v>
      </c>
      <c r="L1748" s="90" t="s">
        <v>253</v>
      </c>
      <c r="M1748" s="91">
        <v>45905.125</v>
      </c>
      <c r="N1748" s="91">
        <v>45941.75</v>
      </c>
      <c r="O1748" s="95">
        <f t="shared" si="151"/>
        <v>9</v>
      </c>
      <c r="P1748" s="95">
        <f>MONTH('RAW DATA'!$J1748)</f>
        <v>11</v>
      </c>
      <c r="Q1748" s="95" t="str">
        <f t="shared" si="152"/>
        <v>ICB</v>
      </c>
      <c r="R1748" s="96" t="str">
        <f t="shared" si="153"/>
        <v>CHINA</v>
      </c>
      <c r="S1748" s="90" t="str">
        <f>IF(OR('RAW DATA'!$D1748="",'RAW DATA'!$C1748='RAW DATA'!$D1748),"NO",IF('RAW DATA'!$C1748&lt;'RAW DATA'!$D1748,"YES","NO"))</f>
        <v>NO</v>
      </c>
      <c r="T1748" s="96" t="str">
        <f>IF('RAW DATA'!$D1748='RAW DATA'!$E1748,"YES","NO")</f>
        <v>NO</v>
      </c>
      <c r="U1748" s="95" t="str">
        <f>IF(('RAW DATA'!$D1748-'RAW DATA'!$M1748)&lt;=5,"YES","NO")</f>
        <v>YES</v>
      </c>
    </row>
    <row r="1749" spans="1:21" x14ac:dyDescent="0.25">
      <c r="A1749" s="77">
        <v>1591</v>
      </c>
      <c r="B1749" s="74">
        <v>5612478314</v>
      </c>
      <c r="C1749" s="76">
        <v>45911</v>
      </c>
      <c r="D1749" s="76">
        <v>45908</v>
      </c>
      <c r="E1749" s="76">
        <v>45911</v>
      </c>
      <c r="F1749" s="74">
        <v>257229851</v>
      </c>
      <c r="G1749" s="82">
        <v>723</v>
      </c>
      <c r="H1749" s="102" t="s">
        <v>14</v>
      </c>
      <c r="I1749" s="83">
        <v>7730464636</v>
      </c>
      <c r="J1749" s="84">
        <v>45965</v>
      </c>
      <c r="K1749" s="74" t="s">
        <v>15</v>
      </c>
      <c r="L1749" s="74" t="s">
        <v>253</v>
      </c>
      <c r="M1749" s="76">
        <v>45905.125</v>
      </c>
      <c r="N1749" s="76">
        <v>45941.75</v>
      </c>
      <c r="O1749" s="73">
        <f t="shared" si="151"/>
        <v>9</v>
      </c>
      <c r="P1749" s="73">
        <f>MONTH('RAW DATA'!$J1749)</f>
        <v>11</v>
      </c>
      <c r="Q1749" s="73" t="str">
        <f t="shared" si="152"/>
        <v>ICB</v>
      </c>
      <c r="R1749" s="75" t="str">
        <f t="shared" si="153"/>
        <v>CHINA</v>
      </c>
      <c r="S1749" s="74" t="str">
        <f>IF(OR('RAW DATA'!$D1749="",'RAW DATA'!$C1749='RAW DATA'!$D1749),"NO",IF('RAW DATA'!$C1749&lt;'RAW DATA'!$D1749,"YES","NO"))</f>
        <v>NO</v>
      </c>
      <c r="T1749" s="75" t="str">
        <f>IF('RAW DATA'!$D1749='RAW DATA'!$E1749,"YES","NO")</f>
        <v>NO</v>
      </c>
      <c r="U1749" s="73" t="str">
        <f>IF(('RAW DATA'!$D1749-'RAW DATA'!$M1749)&lt;=5,"YES","NO")</f>
        <v>YES</v>
      </c>
    </row>
    <row r="1750" spans="1:21" x14ac:dyDescent="0.25">
      <c r="A1750" s="89">
        <v>1591</v>
      </c>
      <c r="B1750" s="90">
        <v>5612478315</v>
      </c>
      <c r="C1750" s="91">
        <v>45911</v>
      </c>
      <c r="D1750" s="91">
        <v>45908</v>
      </c>
      <c r="E1750" s="91">
        <v>45911</v>
      </c>
      <c r="F1750" s="90">
        <v>257229851</v>
      </c>
      <c r="G1750" s="92">
        <v>396</v>
      </c>
      <c r="H1750" s="101" t="s">
        <v>14</v>
      </c>
      <c r="I1750" s="93">
        <v>7730464636</v>
      </c>
      <c r="J1750" s="94">
        <v>45965</v>
      </c>
      <c r="K1750" s="90" t="s">
        <v>15</v>
      </c>
      <c r="L1750" s="90" t="s">
        <v>253</v>
      </c>
      <c r="M1750" s="91">
        <v>45905.125</v>
      </c>
      <c r="N1750" s="91">
        <v>45941.75</v>
      </c>
      <c r="O1750" s="95">
        <f t="shared" si="151"/>
        <v>9</v>
      </c>
      <c r="P1750" s="95">
        <f>MONTH('RAW DATA'!$J1750)</f>
        <v>11</v>
      </c>
      <c r="Q1750" s="95" t="str">
        <f t="shared" si="152"/>
        <v>ICB</v>
      </c>
      <c r="R1750" s="96" t="str">
        <f t="shared" si="153"/>
        <v>CHINA</v>
      </c>
      <c r="S1750" s="90" t="str">
        <f>IF(OR('RAW DATA'!$D1750="",'RAW DATA'!$C1750='RAW DATA'!$D1750),"NO",IF('RAW DATA'!$C1750&lt;'RAW DATA'!$D1750,"YES","NO"))</f>
        <v>NO</v>
      </c>
      <c r="T1750" s="96" t="str">
        <f>IF('RAW DATA'!$D1750='RAW DATA'!$E1750,"YES","NO")</f>
        <v>NO</v>
      </c>
      <c r="U1750" s="95" t="str">
        <f>IF(('RAW DATA'!$D1750-'RAW DATA'!$M1750)&lt;=5,"YES","NO")</f>
        <v>YES</v>
      </c>
    </row>
    <row r="1751" spans="1:21" x14ac:dyDescent="0.25">
      <c r="A1751" s="77">
        <v>1591</v>
      </c>
      <c r="B1751" s="74">
        <v>5612478317</v>
      </c>
      <c r="C1751" s="76">
        <v>45911</v>
      </c>
      <c r="D1751" s="76">
        <v>45908</v>
      </c>
      <c r="E1751" s="76">
        <v>45911</v>
      </c>
      <c r="F1751" s="74">
        <v>257229851</v>
      </c>
      <c r="G1751" s="82">
        <v>2403</v>
      </c>
      <c r="H1751" s="102" t="s">
        <v>14</v>
      </c>
      <c r="I1751" s="83">
        <v>7730464636</v>
      </c>
      <c r="J1751" s="84">
        <v>45965</v>
      </c>
      <c r="K1751" s="74" t="s">
        <v>15</v>
      </c>
      <c r="L1751" s="74" t="s">
        <v>253</v>
      </c>
      <c r="M1751" s="76">
        <v>45905.125</v>
      </c>
      <c r="N1751" s="76">
        <v>45941.75</v>
      </c>
      <c r="O1751" s="73">
        <f t="shared" si="151"/>
        <v>9</v>
      </c>
      <c r="P1751" s="73">
        <f>MONTH('RAW DATA'!$J1751)</f>
        <v>11</v>
      </c>
      <c r="Q1751" s="73" t="str">
        <f t="shared" si="152"/>
        <v>ICB</v>
      </c>
      <c r="R1751" s="75" t="str">
        <f t="shared" si="153"/>
        <v>CHINA</v>
      </c>
      <c r="S1751" s="74" t="str">
        <f>IF(OR('RAW DATA'!$D1751="",'RAW DATA'!$C1751='RAW DATA'!$D1751),"NO",IF('RAW DATA'!$C1751&lt;'RAW DATA'!$D1751,"YES","NO"))</f>
        <v>NO</v>
      </c>
      <c r="T1751" s="75" t="str">
        <f>IF('RAW DATA'!$D1751='RAW DATA'!$E1751,"YES","NO")</f>
        <v>NO</v>
      </c>
      <c r="U1751" s="73" t="str">
        <f>IF(('RAW DATA'!$D1751-'RAW DATA'!$M1751)&lt;=5,"YES","NO")</f>
        <v>YES</v>
      </c>
    </row>
    <row r="1752" spans="1:21" x14ac:dyDescent="0.25">
      <c r="A1752" s="89">
        <v>1591</v>
      </c>
      <c r="B1752" s="90">
        <v>5612478318</v>
      </c>
      <c r="C1752" s="91">
        <v>45911</v>
      </c>
      <c r="D1752" s="91">
        <v>45908</v>
      </c>
      <c r="E1752" s="91">
        <v>45911</v>
      </c>
      <c r="F1752" s="90">
        <v>257229851</v>
      </c>
      <c r="G1752" s="92">
        <v>921</v>
      </c>
      <c r="H1752" s="101" t="s">
        <v>14</v>
      </c>
      <c r="I1752" s="93">
        <v>7730464636</v>
      </c>
      <c r="J1752" s="94">
        <v>45965</v>
      </c>
      <c r="K1752" s="90" t="s">
        <v>15</v>
      </c>
      <c r="L1752" s="90" t="s">
        <v>253</v>
      </c>
      <c r="M1752" s="91">
        <v>45905.125</v>
      </c>
      <c r="N1752" s="91">
        <v>45941.75</v>
      </c>
      <c r="O1752" s="95">
        <f t="shared" si="151"/>
        <v>9</v>
      </c>
      <c r="P1752" s="95">
        <f>MONTH('RAW DATA'!$J1752)</f>
        <v>11</v>
      </c>
      <c r="Q1752" s="95" t="str">
        <f t="shared" si="152"/>
        <v>ICB</v>
      </c>
      <c r="R1752" s="96" t="str">
        <f t="shared" si="153"/>
        <v>CHINA</v>
      </c>
      <c r="S1752" s="90" t="str">
        <f>IF(OR('RAW DATA'!$D1752="",'RAW DATA'!$C1752='RAW DATA'!$D1752),"NO",IF('RAW DATA'!$C1752&lt;'RAW DATA'!$D1752,"YES","NO"))</f>
        <v>NO</v>
      </c>
      <c r="T1752" s="96" t="str">
        <f>IF('RAW DATA'!$D1752='RAW DATA'!$E1752,"YES","NO")</f>
        <v>NO</v>
      </c>
      <c r="U1752" s="95" t="str">
        <f>IF(('RAW DATA'!$D1752-'RAW DATA'!$M1752)&lt;=5,"YES","NO")</f>
        <v>YES</v>
      </c>
    </row>
    <row r="1753" spans="1:21" x14ac:dyDescent="0.25">
      <c r="A1753" s="77">
        <v>1591</v>
      </c>
      <c r="B1753" s="74">
        <v>5612478319</v>
      </c>
      <c r="C1753" s="76">
        <v>45911</v>
      </c>
      <c r="D1753" s="76">
        <v>45908</v>
      </c>
      <c r="E1753" s="76">
        <v>45911</v>
      </c>
      <c r="F1753" s="74">
        <v>257229851</v>
      </c>
      <c r="G1753" s="82">
        <v>591</v>
      </c>
      <c r="H1753" s="102" t="s">
        <v>14</v>
      </c>
      <c r="I1753" s="83">
        <v>7730464636</v>
      </c>
      <c r="J1753" s="84">
        <v>45965</v>
      </c>
      <c r="K1753" s="74" t="s">
        <v>15</v>
      </c>
      <c r="L1753" s="74" t="s">
        <v>253</v>
      </c>
      <c r="M1753" s="76">
        <v>45905.125</v>
      </c>
      <c r="N1753" s="76">
        <v>45941.75</v>
      </c>
      <c r="O1753" s="73">
        <f t="shared" si="151"/>
        <v>9</v>
      </c>
      <c r="P1753" s="73">
        <f>MONTH('RAW DATA'!$J1753)</f>
        <v>11</v>
      </c>
      <c r="Q1753" s="73" t="str">
        <f t="shared" si="152"/>
        <v>ICB</v>
      </c>
      <c r="R1753" s="75" t="str">
        <f t="shared" si="153"/>
        <v>CHINA</v>
      </c>
      <c r="S1753" s="74" t="str">
        <f>IF(OR('RAW DATA'!$D1753="",'RAW DATA'!$C1753='RAW DATA'!$D1753),"NO",IF('RAW DATA'!$C1753&lt;'RAW DATA'!$D1753,"YES","NO"))</f>
        <v>NO</v>
      </c>
      <c r="T1753" s="75" t="str">
        <f>IF('RAW DATA'!$D1753='RAW DATA'!$E1753,"YES","NO")</f>
        <v>NO</v>
      </c>
      <c r="U1753" s="73" t="str">
        <f>IF(('RAW DATA'!$D1753-'RAW DATA'!$M1753)&lt;=5,"YES","NO")</f>
        <v>YES</v>
      </c>
    </row>
    <row r="1754" spans="1:21" x14ac:dyDescent="0.25">
      <c r="A1754" s="89">
        <v>1591</v>
      </c>
      <c r="B1754" s="90">
        <v>5612478320</v>
      </c>
      <c r="C1754" s="91">
        <v>45911</v>
      </c>
      <c r="D1754" s="91">
        <v>45908</v>
      </c>
      <c r="E1754" s="91">
        <v>45911</v>
      </c>
      <c r="F1754" s="90">
        <v>257229851</v>
      </c>
      <c r="G1754" s="92">
        <v>1473</v>
      </c>
      <c r="H1754" s="101" t="s">
        <v>14</v>
      </c>
      <c r="I1754" s="93">
        <v>7730464636</v>
      </c>
      <c r="J1754" s="94">
        <v>45965</v>
      </c>
      <c r="K1754" s="90" t="s">
        <v>15</v>
      </c>
      <c r="L1754" s="90" t="s">
        <v>253</v>
      </c>
      <c r="M1754" s="91">
        <v>45905.125</v>
      </c>
      <c r="N1754" s="91">
        <v>45941.75</v>
      </c>
      <c r="O1754" s="95">
        <f t="shared" si="151"/>
        <v>9</v>
      </c>
      <c r="P1754" s="95">
        <f>MONTH('RAW DATA'!$J1754)</f>
        <v>11</v>
      </c>
      <c r="Q1754" s="95" t="str">
        <f t="shared" si="152"/>
        <v>ICB</v>
      </c>
      <c r="R1754" s="96" t="str">
        <f t="shared" si="153"/>
        <v>CHINA</v>
      </c>
      <c r="S1754" s="90" t="str">
        <f>IF(OR('RAW DATA'!$D1754="",'RAW DATA'!$C1754='RAW DATA'!$D1754),"NO",IF('RAW DATA'!$C1754&lt;'RAW DATA'!$D1754,"YES","NO"))</f>
        <v>NO</v>
      </c>
      <c r="T1754" s="96" t="str">
        <f>IF('RAW DATA'!$D1754='RAW DATA'!$E1754,"YES","NO")</f>
        <v>NO</v>
      </c>
      <c r="U1754" s="95" t="str">
        <f>IF(('RAW DATA'!$D1754-'RAW DATA'!$M1754)&lt;=5,"YES","NO")</f>
        <v>YES</v>
      </c>
    </row>
    <row r="1755" spans="1:21" x14ac:dyDescent="0.25">
      <c r="A1755" s="77">
        <v>1591</v>
      </c>
      <c r="B1755" s="74">
        <v>5612478321</v>
      </c>
      <c r="C1755" s="76">
        <v>45911</v>
      </c>
      <c r="D1755" s="76">
        <v>45908</v>
      </c>
      <c r="E1755" s="76">
        <v>45911</v>
      </c>
      <c r="F1755" s="74">
        <v>257229851</v>
      </c>
      <c r="G1755" s="82">
        <v>5216</v>
      </c>
      <c r="H1755" s="102" t="s">
        <v>14</v>
      </c>
      <c r="I1755" s="83">
        <v>7730464636</v>
      </c>
      <c r="J1755" s="84">
        <v>45965</v>
      </c>
      <c r="K1755" s="74" t="s">
        <v>15</v>
      </c>
      <c r="L1755" s="74" t="s">
        <v>253</v>
      </c>
      <c r="M1755" s="76">
        <v>45905.125</v>
      </c>
      <c r="N1755" s="76">
        <v>45941.75</v>
      </c>
      <c r="O1755" s="73">
        <f t="shared" si="151"/>
        <v>9</v>
      </c>
      <c r="P1755" s="73">
        <f>MONTH('RAW DATA'!$J1755)</f>
        <v>11</v>
      </c>
      <c r="Q1755" s="73" t="str">
        <f t="shared" si="152"/>
        <v>ICB</v>
      </c>
      <c r="R1755" s="75" t="str">
        <f t="shared" si="153"/>
        <v>CHINA</v>
      </c>
      <c r="S1755" s="74" t="str">
        <f>IF(OR('RAW DATA'!$D1755="",'RAW DATA'!$C1755='RAW DATA'!$D1755),"NO",IF('RAW DATA'!$C1755&lt;'RAW DATA'!$D1755,"YES","NO"))</f>
        <v>NO</v>
      </c>
      <c r="T1755" s="75" t="str">
        <f>IF('RAW DATA'!$D1755='RAW DATA'!$E1755,"YES","NO")</f>
        <v>NO</v>
      </c>
      <c r="U1755" s="73" t="str">
        <f>IF(('RAW DATA'!$D1755-'RAW DATA'!$M1755)&lt;=5,"YES","NO")</f>
        <v>YES</v>
      </c>
    </row>
    <row r="1756" spans="1:21" x14ac:dyDescent="0.25">
      <c r="A1756" s="89">
        <v>1591</v>
      </c>
      <c r="B1756" s="90">
        <v>5612478322</v>
      </c>
      <c r="C1756" s="91">
        <v>45911</v>
      </c>
      <c r="D1756" s="91">
        <v>45908</v>
      </c>
      <c r="E1756" s="91">
        <v>45911</v>
      </c>
      <c r="F1756" s="90">
        <v>257229851</v>
      </c>
      <c r="G1756" s="92">
        <v>16716</v>
      </c>
      <c r="H1756" s="101" t="s">
        <v>14</v>
      </c>
      <c r="I1756" s="93">
        <v>7730464636</v>
      </c>
      <c r="J1756" s="94">
        <v>45965</v>
      </c>
      <c r="K1756" s="90" t="s">
        <v>15</v>
      </c>
      <c r="L1756" s="90" t="s">
        <v>253</v>
      </c>
      <c r="M1756" s="91">
        <v>45905.125</v>
      </c>
      <c r="N1756" s="91">
        <v>45941.75</v>
      </c>
      <c r="O1756" s="95">
        <f t="shared" si="151"/>
        <v>9</v>
      </c>
      <c r="P1756" s="95">
        <f>MONTH('RAW DATA'!$J1756)</f>
        <v>11</v>
      </c>
      <c r="Q1756" s="95" t="str">
        <f t="shared" si="152"/>
        <v>ICB</v>
      </c>
      <c r="R1756" s="96" t="str">
        <f t="shared" si="153"/>
        <v>CHINA</v>
      </c>
      <c r="S1756" s="90" t="str">
        <f>IF(OR('RAW DATA'!$D1756="",'RAW DATA'!$C1756='RAW DATA'!$D1756),"NO",IF('RAW DATA'!$C1756&lt;'RAW DATA'!$D1756,"YES","NO"))</f>
        <v>NO</v>
      </c>
      <c r="T1756" s="96" t="str">
        <f>IF('RAW DATA'!$D1756='RAW DATA'!$E1756,"YES","NO")</f>
        <v>NO</v>
      </c>
      <c r="U1756" s="95" t="str">
        <f>IF(('RAW DATA'!$D1756-'RAW DATA'!$M1756)&lt;=5,"YES","NO")</f>
        <v>YES</v>
      </c>
    </row>
    <row r="1757" spans="1:21" x14ac:dyDescent="0.25">
      <c r="A1757" s="77">
        <v>1591</v>
      </c>
      <c r="B1757" s="74">
        <v>5612478323</v>
      </c>
      <c r="C1757" s="76">
        <v>45911</v>
      </c>
      <c r="D1757" s="76">
        <v>45908</v>
      </c>
      <c r="E1757" s="76">
        <v>45911</v>
      </c>
      <c r="F1757" s="74">
        <v>257229851</v>
      </c>
      <c r="G1757" s="82">
        <v>58</v>
      </c>
      <c r="H1757" s="102" t="s">
        <v>14</v>
      </c>
      <c r="I1757" s="83">
        <v>7730464636</v>
      </c>
      <c r="J1757" s="84">
        <v>45965</v>
      </c>
      <c r="K1757" s="74" t="s">
        <v>15</v>
      </c>
      <c r="L1757" s="74" t="s">
        <v>253</v>
      </c>
      <c r="M1757" s="76">
        <v>45905.125</v>
      </c>
      <c r="N1757" s="76">
        <v>45941.75</v>
      </c>
      <c r="O1757" s="73">
        <f t="shared" si="151"/>
        <v>9</v>
      </c>
      <c r="P1757" s="73">
        <f>MONTH('RAW DATA'!$J1757)</f>
        <v>11</v>
      </c>
      <c r="Q1757" s="73" t="str">
        <f t="shared" si="152"/>
        <v>ICB</v>
      </c>
      <c r="R1757" s="75" t="str">
        <f t="shared" si="153"/>
        <v>CHINA</v>
      </c>
      <c r="S1757" s="74" t="str">
        <f>IF(OR('RAW DATA'!$D1757="",'RAW DATA'!$C1757='RAW DATA'!$D1757),"NO",IF('RAW DATA'!$C1757&lt;'RAW DATA'!$D1757,"YES","NO"))</f>
        <v>NO</v>
      </c>
      <c r="T1757" s="75" t="str">
        <f>IF('RAW DATA'!$D1757='RAW DATA'!$E1757,"YES","NO")</f>
        <v>NO</v>
      </c>
      <c r="U1757" s="73" t="str">
        <f>IF(('RAW DATA'!$D1757-'RAW DATA'!$M1757)&lt;=5,"YES","NO")</f>
        <v>YES</v>
      </c>
    </row>
    <row r="1758" spans="1:21" x14ac:dyDescent="0.25">
      <c r="A1758" s="89">
        <v>1591</v>
      </c>
      <c r="B1758" s="90">
        <v>5612478324</v>
      </c>
      <c r="C1758" s="91">
        <v>45911</v>
      </c>
      <c r="D1758" s="91">
        <v>45908</v>
      </c>
      <c r="E1758" s="91">
        <v>45911</v>
      </c>
      <c r="F1758" s="90">
        <v>257229851</v>
      </c>
      <c r="G1758" s="92">
        <v>463</v>
      </c>
      <c r="H1758" s="101" t="s">
        <v>14</v>
      </c>
      <c r="I1758" s="93">
        <v>7730464636</v>
      </c>
      <c r="J1758" s="94">
        <v>45965</v>
      </c>
      <c r="K1758" s="90" t="s">
        <v>15</v>
      </c>
      <c r="L1758" s="90" t="s">
        <v>253</v>
      </c>
      <c r="M1758" s="91">
        <v>45905.125</v>
      </c>
      <c r="N1758" s="91">
        <v>45941.75</v>
      </c>
      <c r="O1758" s="95">
        <f t="shared" si="151"/>
        <v>9</v>
      </c>
      <c r="P1758" s="95">
        <f>MONTH('RAW DATA'!$J1758)</f>
        <v>11</v>
      </c>
      <c r="Q1758" s="95" t="str">
        <f t="shared" si="152"/>
        <v>ICB</v>
      </c>
      <c r="R1758" s="96" t="str">
        <f t="shared" si="153"/>
        <v>CHINA</v>
      </c>
      <c r="S1758" s="90" t="str">
        <f>IF(OR('RAW DATA'!$D1758="",'RAW DATA'!$C1758='RAW DATA'!$D1758),"NO",IF('RAW DATA'!$C1758&lt;'RAW DATA'!$D1758,"YES","NO"))</f>
        <v>NO</v>
      </c>
      <c r="T1758" s="96" t="str">
        <f>IF('RAW DATA'!$D1758='RAW DATA'!$E1758,"YES","NO")</f>
        <v>NO</v>
      </c>
      <c r="U1758" s="95" t="str">
        <f>IF(('RAW DATA'!$D1758-'RAW DATA'!$M1758)&lt;=5,"YES","NO")</f>
        <v>YES</v>
      </c>
    </row>
    <row r="1759" spans="1:21" x14ac:dyDescent="0.25">
      <c r="A1759" s="77">
        <v>1591</v>
      </c>
      <c r="B1759" s="74">
        <v>5612478325</v>
      </c>
      <c r="C1759" s="76">
        <v>45911</v>
      </c>
      <c r="D1759" s="76">
        <v>45908</v>
      </c>
      <c r="E1759" s="76">
        <v>45911</v>
      </c>
      <c r="F1759" s="74">
        <v>257229851</v>
      </c>
      <c r="G1759" s="82">
        <v>1594</v>
      </c>
      <c r="H1759" s="102" t="s">
        <v>14</v>
      </c>
      <c r="I1759" s="83">
        <v>7730464636</v>
      </c>
      <c r="J1759" s="84">
        <v>45965</v>
      </c>
      <c r="K1759" s="74" t="s">
        <v>15</v>
      </c>
      <c r="L1759" s="74" t="s">
        <v>253</v>
      </c>
      <c r="M1759" s="76">
        <v>45905.125</v>
      </c>
      <c r="N1759" s="76">
        <v>45941.75</v>
      </c>
      <c r="O1759" s="73">
        <f t="shared" si="151"/>
        <v>9</v>
      </c>
      <c r="P1759" s="73">
        <f>MONTH('RAW DATA'!$J1759)</f>
        <v>11</v>
      </c>
      <c r="Q1759" s="73" t="str">
        <f t="shared" si="152"/>
        <v>ICB</v>
      </c>
      <c r="R1759" s="75" t="str">
        <f t="shared" si="153"/>
        <v>CHINA</v>
      </c>
      <c r="S1759" s="74" t="str">
        <f>IF(OR('RAW DATA'!$D1759="",'RAW DATA'!$C1759='RAW DATA'!$D1759),"NO",IF('RAW DATA'!$C1759&lt;'RAW DATA'!$D1759,"YES","NO"))</f>
        <v>NO</v>
      </c>
      <c r="T1759" s="75" t="str">
        <f>IF('RAW DATA'!$D1759='RAW DATA'!$E1759,"YES","NO")</f>
        <v>NO</v>
      </c>
      <c r="U1759" s="73" t="str">
        <f>IF(('RAW DATA'!$D1759-'RAW DATA'!$M1759)&lt;=5,"YES","NO")</f>
        <v>YES</v>
      </c>
    </row>
    <row r="1760" spans="1:21" x14ac:dyDescent="0.25">
      <c r="A1760" s="89">
        <v>1592</v>
      </c>
      <c r="B1760" s="90">
        <v>5775834477</v>
      </c>
      <c r="C1760" s="91">
        <v>45911</v>
      </c>
      <c r="D1760" s="91">
        <v>45909</v>
      </c>
      <c r="E1760" s="91">
        <v>45911</v>
      </c>
      <c r="F1760" s="90">
        <v>257043602</v>
      </c>
      <c r="G1760" s="92">
        <v>39146</v>
      </c>
      <c r="H1760" s="101" t="s">
        <v>14</v>
      </c>
      <c r="I1760" s="93">
        <v>7730464636</v>
      </c>
      <c r="J1760" s="94">
        <v>45965</v>
      </c>
      <c r="K1760" s="90" t="s">
        <v>15</v>
      </c>
      <c r="L1760" s="90" t="s">
        <v>253</v>
      </c>
      <c r="M1760" s="91">
        <v>45906.625</v>
      </c>
      <c r="N1760" s="91">
        <v>45941.75</v>
      </c>
      <c r="O1760" s="95">
        <f t="shared" si="151"/>
        <v>9</v>
      </c>
      <c r="P1760" s="95">
        <f>MONTH('RAW DATA'!$J1760)</f>
        <v>11</v>
      </c>
      <c r="Q1760" s="95" t="str">
        <f t="shared" si="152"/>
        <v>ICB</v>
      </c>
      <c r="R1760" s="96" t="str">
        <f t="shared" si="153"/>
        <v>CHINA</v>
      </c>
      <c r="S1760" s="90" t="str">
        <f>IF(OR('RAW DATA'!$D1760="",'RAW DATA'!$C1760='RAW DATA'!$D1760),"NO",IF('RAW DATA'!$C1760&lt;'RAW DATA'!$D1760,"YES","NO"))</f>
        <v>NO</v>
      </c>
      <c r="T1760" s="96" t="str">
        <f>IF('RAW DATA'!$D1760='RAW DATA'!$E1760,"YES","NO")</f>
        <v>NO</v>
      </c>
      <c r="U1760" s="95" t="str">
        <f>IF(('RAW DATA'!$D1760-'RAW DATA'!$M1760)&lt;=5,"YES","NO")</f>
        <v>YES</v>
      </c>
    </row>
    <row r="1761" spans="1:21" x14ac:dyDescent="0.25">
      <c r="A1761" s="77">
        <v>10171</v>
      </c>
      <c r="B1761" s="74">
        <v>5481892441</v>
      </c>
      <c r="C1761" s="76">
        <v>45922</v>
      </c>
      <c r="D1761" s="76">
        <v>45936</v>
      </c>
      <c r="E1761" s="76">
        <v>45980</v>
      </c>
      <c r="F1761" s="74">
        <v>258239069</v>
      </c>
      <c r="G1761" s="82">
        <v>25313</v>
      </c>
      <c r="H1761" s="102" t="s">
        <v>14</v>
      </c>
      <c r="I1761" s="83">
        <v>7730472788</v>
      </c>
      <c r="J1761" s="84">
        <v>46000</v>
      </c>
      <c r="K1761" s="74" t="s">
        <v>15</v>
      </c>
      <c r="L1761" s="74" t="s">
        <v>287</v>
      </c>
      <c r="M1761" s="76">
        <v>45920</v>
      </c>
      <c r="N1761" s="76">
        <v>45942</v>
      </c>
      <c r="O1761" s="73">
        <f t="shared" si="151"/>
        <v>10</v>
      </c>
      <c r="P1761" s="73">
        <f>MONTH('RAW DATA'!$J1761)</f>
        <v>12</v>
      </c>
      <c r="Q1761" s="73" t="str">
        <f t="shared" si="152"/>
        <v>ICB</v>
      </c>
      <c r="R1761" s="75" t="str">
        <f t="shared" si="153"/>
        <v>VIETNAM</v>
      </c>
      <c r="S1761" s="74" t="str">
        <f>IF(OR('RAW DATA'!$D1761="",'RAW DATA'!$C1761='RAW DATA'!$D1761),"NO",IF('RAW DATA'!$C1761&lt;'RAW DATA'!$D1761,"YES","NO"))</f>
        <v>YES</v>
      </c>
      <c r="T1761" s="75" t="str">
        <f>IF('RAW DATA'!$D1761='RAW DATA'!$E1761,"YES","NO")</f>
        <v>NO</v>
      </c>
      <c r="U1761" s="73" t="str">
        <f>IF(('RAW DATA'!$D1761-'RAW DATA'!$M1761)&lt;=5,"YES","NO")</f>
        <v>NO</v>
      </c>
    </row>
    <row r="1762" spans="1:21" x14ac:dyDescent="0.25">
      <c r="A1762" s="89">
        <v>71</v>
      </c>
      <c r="B1762" s="90">
        <v>5283219316</v>
      </c>
      <c r="C1762" s="91">
        <v>45910</v>
      </c>
      <c r="D1762" s="91">
        <v>45909</v>
      </c>
      <c r="E1762" s="91">
        <v>45910</v>
      </c>
      <c r="F1762" s="90">
        <v>254640894</v>
      </c>
      <c r="G1762" s="92">
        <v>8516</v>
      </c>
      <c r="H1762" s="101" t="s">
        <v>14</v>
      </c>
      <c r="I1762" s="93">
        <v>7730464636</v>
      </c>
      <c r="J1762" s="94">
        <v>45965</v>
      </c>
      <c r="K1762" s="90" t="s">
        <v>15</v>
      </c>
      <c r="L1762" s="90" t="s">
        <v>253</v>
      </c>
      <c r="M1762" s="91">
        <v>45907.5</v>
      </c>
      <c r="N1762" s="91">
        <v>45943.416666666664</v>
      </c>
      <c r="O1762" s="95">
        <f t="shared" si="151"/>
        <v>9</v>
      </c>
      <c r="P1762" s="95">
        <f>MONTH('RAW DATA'!$J1762)</f>
        <v>11</v>
      </c>
      <c r="Q1762" s="95" t="str">
        <f t="shared" si="152"/>
        <v>ICB</v>
      </c>
      <c r="R1762" s="96" t="str">
        <f t="shared" si="153"/>
        <v>CHINA</v>
      </c>
      <c r="S1762" s="90" t="str">
        <f>IF(OR('RAW DATA'!$D1762="",'RAW DATA'!$C1762='RAW DATA'!$D1762),"NO",IF('RAW DATA'!$C1762&lt;'RAW DATA'!$D1762,"YES","NO"))</f>
        <v>NO</v>
      </c>
      <c r="T1762" s="96" t="str">
        <f>IF('RAW DATA'!$D1762='RAW DATA'!$E1762,"YES","NO")</f>
        <v>NO</v>
      </c>
      <c r="U1762" s="95" t="str">
        <f>IF(('RAW DATA'!$D1762-'RAW DATA'!$M1762)&lt;=5,"YES","NO")</f>
        <v>YES</v>
      </c>
    </row>
    <row r="1763" spans="1:21" x14ac:dyDescent="0.25">
      <c r="A1763" s="77">
        <v>71</v>
      </c>
      <c r="B1763" s="74">
        <v>5283219318</v>
      </c>
      <c r="C1763" s="76">
        <v>45910</v>
      </c>
      <c r="D1763" s="76">
        <v>45909</v>
      </c>
      <c r="E1763" s="76">
        <v>45910</v>
      </c>
      <c r="F1763" s="74">
        <v>254640894</v>
      </c>
      <c r="G1763" s="82">
        <v>1427</v>
      </c>
      <c r="H1763" s="102" t="s">
        <v>14</v>
      </c>
      <c r="I1763" s="83">
        <v>7730464636</v>
      </c>
      <c r="J1763" s="84">
        <v>45965</v>
      </c>
      <c r="K1763" s="74" t="s">
        <v>15</v>
      </c>
      <c r="L1763" s="74" t="s">
        <v>253</v>
      </c>
      <c r="M1763" s="76">
        <v>45907.5</v>
      </c>
      <c r="N1763" s="76">
        <v>45943.416666666664</v>
      </c>
      <c r="O1763" s="73">
        <f t="shared" si="151"/>
        <v>9</v>
      </c>
      <c r="P1763" s="73">
        <f>MONTH('RAW DATA'!$J1763)</f>
        <v>11</v>
      </c>
      <c r="Q1763" s="73" t="str">
        <f t="shared" si="152"/>
        <v>ICB</v>
      </c>
      <c r="R1763" s="75" t="str">
        <f t="shared" si="153"/>
        <v>CHINA</v>
      </c>
      <c r="S1763" s="74" t="str">
        <f>IF(OR('RAW DATA'!$D1763="",'RAW DATA'!$C1763='RAW DATA'!$D1763),"NO",IF('RAW DATA'!$C1763&lt;'RAW DATA'!$D1763,"YES","NO"))</f>
        <v>NO</v>
      </c>
      <c r="T1763" s="75" t="str">
        <f>IF('RAW DATA'!$D1763='RAW DATA'!$E1763,"YES","NO")</f>
        <v>NO</v>
      </c>
      <c r="U1763" s="73" t="str">
        <f>IF(('RAW DATA'!$D1763-'RAW DATA'!$M1763)&lt;=5,"YES","NO")</f>
        <v>YES</v>
      </c>
    </row>
    <row r="1764" spans="1:21" x14ac:dyDescent="0.25">
      <c r="A1764" s="89">
        <v>71</v>
      </c>
      <c r="B1764" s="90">
        <v>5283219319</v>
      </c>
      <c r="C1764" s="91">
        <v>45910</v>
      </c>
      <c r="D1764" s="91">
        <v>45909</v>
      </c>
      <c r="E1764" s="91">
        <v>45910</v>
      </c>
      <c r="F1764" s="90">
        <v>254640894</v>
      </c>
      <c r="G1764" s="92">
        <v>2573</v>
      </c>
      <c r="H1764" s="101" t="s">
        <v>14</v>
      </c>
      <c r="I1764" s="93">
        <v>7730464636</v>
      </c>
      <c r="J1764" s="94">
        <v>45965</v>
      </c>
      <c r="K1764" s="90" t="s">
        <v>15</v>
      </c>
      <c r="L1764" s="90" t="s">
        <v>253</v>
      </c>
      <c r="M1764" s="91">
        <v>45907.5</v>
      </c>
      <c r="N1764" s="91">
        <v>45943.416666666664</v>
      </c>
      <c r="O1764" s="95">
        <f t="shared" si="151"/>
        <v>9</v>
      </c>
      <c r="P1764" s="95">
        <f>MONTH('RAW DATA'!$J1764)</f>
        <v>11</v>
      </c>
      <c r="Q1764" s="95" t="str">
        <f t="shared" si="152"/>
        <v>ICB</v>
      </c>
      <c r="R1764" s="96" t="str">
        <f t="shared" si="153"/>
        <v>CHINA</v>
      </c>
      <c r="S1764" s="90" t="str">
        <f>IF(OR('RAW DATA'!$D1764="",'RAW DATA'!$C1764='RAW DATA'!$D1764),"NO",IF('RAW DATA'!$C1764&lt;'RAW DATA'!$D1764,"YES","NO"))</f>
        <v>NO</v>
      </c>
      <c r="T1764" s="96" t="str">
        <f>IF('RAW DATA'!$D1764='RAW DATA'!$E1764,"YES","NO")</f>
        <v>NO</v>
      </c>
      <c r="U1764" s="95" t="str">
        <f>IF(('RAW DATA'!$D1764-'RAW DATA'!$M1764)&lt;=5,"YES","NO")</f>
        <v>YES</v>
      </c>
    </row>
    <row r="1765" spans="1:21" x14ac:dyDescent="0.25">
      <c r="A1765" s="77">
        <v>71</v>
      </c>
      <c r="B1765" s="74">
        <v>5283219320</v>
      </c>
      <c r="C1765" s="76">
        <v>45910</v>
      </c>
      <c r="D1765" s="76">
        <v>45909</v>
      </c>
      <c r="E1765" s="76">
        <v>45910</v>
      </c>
      <c r="F1765" s="74">
        <v>254640894</v>
      </c>
      <c r="G1765" s="82">
        <v>2587</v>
      </c>
      <c r="H1765" s="102" t="s">
        <v>14</v>
      </c>
      <c r="I1765" s="83">
        <v>7730464636</v>
      </c>
      <c r="J1765" s="84">
        <v>45965</v>
      </c>
      <c r="K1765" s="74" t="s">
        <v>15</v>
      </c>
      <c r="L1765" s="74" t="s">
        <v>253</v>
      </c>
      <c r="M1765" s="76">
        <v>45907.5</v>
      </c>
      <c r="N1765" s="76">
        <v>45943.416666666664</v>
      </c>
      <c r="O1765" s="73">
        <f t="shared" si="151"/>
        <v>9</v>
      </c>
      <c r="P1765" s="73">
        <f>MONTH('RAW DATA'!$J1765)</f>
        <v>11</v>
      </c>
      <c r="Q1765" s="73" t="str">
        <f t="shared" si="152"/>
        <v>ICB</v>
      </c>
      <c r="R1765" s="75" t="str">
        <f t="shared" si="153"/>
        <v>CHINA</v>
      </c>
      <c r="S1765" s="74" t="str">
        <f>IF(OR('RAW DATA'!$D1765="",'RAW DATA'!$C1765='RAW DATA'!$D1765),"NO",IF('RAW DATA'!$C1765&lt;'RAW DATA'!$D1765,"YES","NO"))</f>
        <v>NO</v>
      </c>
      <c r="T1765" s="75" t="str">
        <f>IF('RAW DATA'!$D1765='RAW DATA'!$E1765,"YES","NO")</f>
        <v>NO</v>
      </c>
      <c r="U1765" s="73" t="str">
        <f>IF(('RAW DATA'!$D1765-'RAW DATA'!$M1765)&lt;=5,"YES","NO")</f>
        <v>YES</v>
      </c>
    </row>
    <row r="1766" spans="1:21" x14ac:dyDescent="0.25">
      <c r="A1766" s="89">
        <v>71</v>
      </c>
      <c r="B1766" s="90">
        <v>5283219321</v>
      </c>
      <c r="C1766" s="91">
        <v>45910</v>
      </c>
      <c r="D1766" s="91">
        <v>45909</v>
      </c>
      <c r="E1766" s="91">
        <v>45910</v>
      </c>
      <c r="F1766" s="90">
        <v>254640894</v>
      </c>
      <c r="G1766" s="92">
        <v>3814</v>
      </c>
      <c r="H1766" s="101" t="s">
        <v>14</v>
      </c>
      <c r="I1766" s="93">
        <v>7730464636</v>
      </c>
      <c r="J1766" s="94">
        <v>45965</v>
      </c>
      <c r="K1766" s="90" t="s">
        <v>15</v>
      </c>
      <c r="L1766" s="90" t="s">
        <v>253</v>
      </c>
      <c r="M1766" s="91">
        <v>45907.5</v>
      </c>
      <c r="N1766" s="91">
        <v>45943.416666666664</v>
      </c>
      <c r="O1766" s="95">
        <f t="shared" si="151"/>
        <v>9</v>
      </c>
      <c r="P1766" s="95">
        <f>MONTH('RAW DATA'!$J1766)</f>
        <v>11</v>
      </c>
      <c r="Q1766" s="95" t="str">
        <f t="shared" si="152"/>
        <v>ICB</v>
      </c>
      <c r="R1766" s="96" t="str">
        <f t="shared" si="153"/>
        <v>CHINA</v>
      </c>
      <c r="S1766" s="90" t="str">
        <f>IF(OR('RAW DATA'!$D1766="",'RAW DATA'!$C1766='RAW DATA'!$D1766),"NO",IF('RAW DATA'!$C1766&lt;'RAW DATA'!$D1766,"YES","NO"))</f>
        <v>NO</v>
      </c>
      <c r="T1766" s="96" t="str">
        <f>IF('RAW DATA'!$D1766='RAW DATA'!$E1766,"YES","NO")</f>
        <v>NO</v>
      </c>
      <c r="U1766" s="95" t="str">
        <f>IF(('RAW DATA'!$D1766-'RAW DATA'!$M1766)&lt;=5,"YES","NO")</f>
        <v>YES</v>
      </c>
    </row>
    <row r="1767" spans="1:21" x14ac:dyDescent="0.25">
      <c r="A1767" s="77">
        <v>71</v>
      </c>
      <c r="B1767" s="74">
        <v>5283219322</v>
      </c>
      <c r="C1767" s="76">
        <v>45910</v>
      </c>
      <c r="D1767" s="76">
        <v>45909</v>
      </c>
      <c r="E1767" s="76">
        <v>45910</v>
      </c>
      <c r="F1767" s="74">
        <v>254640894</v>
      </c>
      <c r="G1767" s="82">
        <v>3005</v>
      </c>
      <c r="H1767" s="102" t="s">
        <v>14</v>
      </c>
      <c r="I1767" s="83">
        <v>7730464636</v>
      </c>
      <c r="J1767" s="84">
        <v>45965</v>
      </c>
      <c r="K1767" s="74" t="s">
        <v>15</v>
      </c>
      <c r="L1767" s="74" t="s">
        <v>253</v>
      </c>
      <c r="M1767" s="76">
        <v>45907.5</v>
      </c>
      <c r="N1767" s="76">
        <v>45943.416666666664</v>
      </c>
      <c r="O1767" s="73">
        <f t="shared" si="151"/>
        <v>9</v>
      </c>
      <c r="P1767" s="73">
        <f>MONTH('RAW DATA'!$J1767)</f>
        <v>11</v>
      </c>
      <c r="Q1767" s="73" t="str">
        <f t="shared" si="152"/>
        <v>ICB</v>
      </c>
      <c r="R1767" s="75" t="str">
        <f t="shared" si="153"/>
        <v>CHINA</v>
      </c>
      <c r="S1767" s="74" t="str">
        <f>IF(OR('RAW DATA'!$D1767="",'RAW DATA'!$C1767='RAW DATA'!$D1767),"NO",IF('RAW DATA'!$C1767&lt;'RAW DATA'!$D1767,"YES","NO"))</f>
        <v>NO</v>
      </c>
      <c r="T1767" s="75" t="str">
        <f>IF('RAW DATA'!$D1767='RAW DATA'!$E1767,"YES","NO")</f>
        <v>NO</v>
      </c>
      <c r="U1767" s="73" t="str">
        <f>IF(('RAW DATA'!$D1767-'RAW DATA'!$M1767)&lt;=5,"YES","NO")</f>
        <v>YES</v>
      </c>
    </row>
    <row r="1768" spans="1:21" x14ac:dyDescent="0.25">
      <c r="A1768" s="89">
        <v>71</v>
      </c>
      <c r="B1768" s="90">
        <v>5283219323</v>
      </c>
      <c r="C1768" s="91">
        <v>45910</v>
      </c>
      <c r="D1768" s="91">
        <v>45909</v>
      </c>
      <c r="E1768" s="91">
        <v>45910</v>
      </c>
      <c r="F1768" s="90">
        <v>254640894</v>
      </c>
      <c r="G1768" s="92">
        <v>3772</v>
      </c>
      <c r="H1768" s="101" t="s">
        <v>14</v>
      </c>
      <c r="I1768" s="93">
        <v>7730464636</v>
      </c>
      <c r="J1768" s="94">
        <v>45965</v>
      </c>
      <c r="K1768" s="90" t="s">
        <v>15</v>
      </c>
      <c r="L1768" s="90" t="s">
        <v>253</v>
      </c>
      <c r="M1768" s="91">
        <v>45907.5</v>
      </c>
      <c r="N1768" s="91">
        <v>45943.416666666664</v>
      </c>
      <c r="O1768" s="95">
        <f t="shared" si="151"/>
        <v>9</v>
      </c>
      <c r="P1768" s="95">
        <f>MONTH('RAW DATA'!$J1768)</f>
        <v>11</v>
      </c>
      <c r="Q1768" s="95" t="str">
        <f t="shared" si="152"/>
        <v>ICB</v>
      </c>
      <c r="R1768" s="96" t="str">
        <f t="shared" si="153"/>
        <v>CHINA</v>
      </c>
      <c r="S1768" s="90" t="str">
        <f>IF(OR('RAW DATA'!$D1768="",'RAW DATA'!$C1768='RAW DATA'!$D1768),"NO",IF('RAW DATA'!$C1768&lt;'RAW DATA'!$D1768,"YES","NO"))</f>
        <v>NO</v>
      </c>
      <c r="T1768" s="96" t="str">
        <f>IF('RAW DATA'!$D1768='RAW DATA'!$E1768,"YES","NO")</f>
        <v>NO</v>
      </c>
      <c r="U1768" s="95" t="str">
        <f>IF(('RAW DATA'!$D1768-'RAW DATA'!$M1768)&lt;=5,"YES","NO")</f>
        <v>YES</v>
      </c>
    </row>
    <row r="1769" spans="1:21" x14ac:dyDescent="0.25">
      <c r="A1769" s="77">
        <v>515</v>
      </c>
      <c r="B1769" s="74">
        <v>5547937809</v>
      </c>
      <c r="C1769" s="76">
        <v>45915</v>
      </c>
      <c r="D1769" s="76">
        <v>45911</v>
      </c>
      <c r="E1769" s="76">
        <v>45915</v>
      </c>
      <c r="F1769" s="74">
        <v>258933769</v>
      </c>
      <c r="G1769" s="82">
        <v>5967</v>
      </c>
      <c r="H1769" s="102" t="s">
        <v>14</v>
      </c>
      <c r="I1769" s="83">
        <v>7730464636</v>
      </c>
      <c r="J1769" s="84">
        <v>45965</v>
      </c>
      <c r="K1769" s="74" t="s">
        <v>15</v>
      </c>
      <c r="L1769" s="74" t="s">
        <v>253</v>
      </c>
      <c r="M1769" s="76">
        <v>45909.625</v>
      </c>
      <c r="N1769" s="76">
        <v>45943.416666666664</v>
      </c>
      <c r="O1769" s="73">
        <f t="shared" si="151"/>
        <v>9</v>
      </c>
      <c r="P1769" s="73">
        <f>MONTH('RAW DATA'!$J1769)</f>
        <v>11</v>
      </c>
      <c r="Q1769" s="73" t="str">
        <f t="shared" si="152"/>
        <v>ICB</v>
      </c>
      <c r="R1769" s="75" t="str">
        <f t="shared" si="153"/>
        <v>CHINA</v>
      </c>
      <c r="S1769" s="74" t="str">
        <f>IF(OR('RAW DATA'!$D1769="",'RAW DATA'!$C1769='RAW DATA'!$D1769),"NO",IF('RAW DATA'!$C1769&lt;'RAW DATA'!$D1769,"YES","NO"))</f>
        <v>NO</v>
      </c>
      <c r="T1769" s="75" t="str">
        <f>IF('RAW DATA'!$D1769='RAW DATA'!$E1769,"YES","NO")</f>
        <v>NO</v>
      </c>
      <c r="U1769" s="73" t="str">
        <f>IF(('RAW DATA'!$D1769-'RAW DATA'!$M1769)&lt;=5,"YES","NO")</f>
        <v>YES</v>
      </c>
    </row>
    <row r="1770" spans="1:21" x14ac:dyDescent="0.25">
      <c r="A1770" s="89">
        <v>515</v>
      </c>
      <c r="B1770" s="90">
        <v>5547937810</v>
      </c>
      <c r="C1770" s="91">
        <v>45915</v>
      </c>
      <c r="D1770" s="91">
        <v>45911</v>
      </c>
      <c r="E1770" s="91">
        <v>45915</v>
      </c>
      <c r="F1770" s="90">
        <v>258933769</v>
      </c>
      <c r="G1770" s="92">
        <v>34</v>
      </c>
      <c r="H1770" s="101" t="s">
        <v>14</v>
      </c>
      <c r="I1770" s="93">
        <v>7730464636</v>
      </c>
      <c r="J1770" s="94">
        <v>45965</v>
      </c>
      <c r="K1770" s="90" t="s">
        <v>15</v>
      </c>
      <c r="L1770" s="90" t="s">
        <v>253</v>
      </c>
      <c r="M1770" s="91">
        <v>45909.625</v>
      </c>
      <c r="N1770" s="91">
        <v>45943.416666666664</v>
      </c>
      <c r="O1770" s="95">
        <f t="shared" si="151"/>
        <v>9</v>
      </c>
      <c r="P1770" s="95">
        <f>MONTH('RAW DATA'!$J1770)</f>
        <v>11</v>
      </c>
      <c r="Q1770" s="95" t="str">
        <f t="shared" si="152"/>
        <v>ICB</v>
      </c>
      <c r="R1770" s="96" t="str">
        <f t="shared" si="153"/>
        <v>CHINA</v>
      </c>
      <c r="S1770" s="90" t="str">
        <f>IF(OR('RAW DATA'!$D1770="",'RAW DATA'!$C1770='RAW DATA'!$D1770),"NO",IF('RAW DATA'!$C1770&lt;'RAW DATA'!$D1770,"YES","NO"))</f>
        <v>NO</v>
      </c>
      <c r="T1770" s="96" t="str">
        <f>IF('RAW DATA'!$D1770='RAW DATA'!$E1770,"YES","NO")</f>
        <v>NO</v>
      </c>
      <c r="U1770" s="95" t="str">
        <f>IF(('RAW DATA'!$D1770-'RAW DATA'!$M1770)&lt;=5,"YES","NO")</f>
        <v>YES</v>
      </c>
    </row>
    <row r="1771" spans="1:21" x14ac:dyDescent="0.25">
      <c r="A1771" s="77">
        <v>10171</v>
      </c>
      <c r="B1771" s="74">
        <v>5481867379</v>
      </c>
      <c r="C1771" s="76">
        <v>45916</v>
      </c>
      <c r="D1771" s="76">
        <v>45923</v>
      </c>
      <c r="E1771" s="76">
        <v>45931</v>
      </c>
      <c r="F1771" s="74">
        <v>257580262</v>
      </c>
      <c r="G1771" s="82">
        <v>161028</v>
      </c>
      <c r="H1771" s="102" t="s">
        <v>14</v>
      </c>
      <c r="I1771" s="83">
        <v>7730464636</v>
      </c>
      <c r="J1771" s="84">
        <v>45965</v>
      </c>
      <c r="K1771" s="74" t="s">
        <v>15</v>
      </c>
      <c r="L1771" s="74" t="s">
        <v>253</v>
      </c>
      <c r="M1771" s="76">
        <v>45915</v>
      </c>
      <c r="N1771" s="76">
        <v>45945</v>
      </c>
      <c r="O1771" s="73">
        <f t="shared" si="151"/>
        <v>9</v>
      </c>
      <c r="P1771" s="73">
        <f>MONTH('RAW DATA'!$J1771)</f>
        <v>11</v>
      </c>
      <c r="Q1771" s="73" t="str">
        <f t="shared" si="152"/>
        <v>ICB</v>
      </c>
      <c r="R1771" s="75" t="str">
        <f t="shared" si="153"/>
        <v>VIETNAM</v>
      </c>
      <c r="S1771" s="74" t="str">
        <f>IF(OR('RAW DATA'!$D1771="",'RAW DATA'!$C1771='RAW DATA'!$D1771),"NO",IF('RAW DATA'!$C1771&lt;'RAW DATA'!$D1771,"YES","NO"))</f>
        <v>YES</v>
      </c>
      <c r="T1771" s="75" t="str">
        <f>IF('RAW DATA'!$D1771='RAW DATA'!$E1771,"YES","NO")</f>
        <v>NO</v>
      </c>
      <c r="U1771" s="73" t="str">
        <f>IF(('RAW DATA'!$D1771-'RAW DATA'!$M1771)&lt;=5,"YES","NO")</f>
        <v>NO</v>
      </c>
    </row>
    <row r="1772" spans="1:21" x14ac:dyDescent="0.25">
      <c r="A1772" s="89">
        <v>515</v>
      </c>
      <c r="B1772" s="90">
        <v>5547954703</v>
      </c>
      <c r="C1772" s="91">
        <v>45923</v>
      </c>
      <c r="D1772" s="91">
        <v>45919</v>
      </c>
      <c r="E1772" s="91">
        <v>45923</v>
      </c>
      <c r="F1772" s="90">
        <v>257366356</v>
      </c>
      <c r="G1772" s="92">
        <v>3784</v>
      </c>
      <c r="H1772" s="101" t="s">
        <v>14</v>
      </c>
      <c r="I1772" s="93">
        <v>7730464636</v>
      </c>
      <c r="J1772" s="94">
        <v>45965</v>
      </c>
      <c r="K1772" s="90" t="s">
        <v>15</v>
      </c>
      <c r="L1772" s="90" t="s">
        <v>253</v>
      </c>
      <c r="M1772" s="91">
        <v>45915</v>
      </c>
      <c r="N1772" s="91">
        <v>45945</v>
      </c>
      <c r="O1772" s="95">
        <f t="shared" si="151"/>
        <v>9</v>
      </c>
      <c r="P1772" s="95">
        <f>MONTH('RAW DATA'!$J1772)</f>
        <v>11</v>
      </c>
      <c r="Q1772" s="95" t="str">
        <f t="shared" si="152"/>
        <v>ICB</v>
      </c>
      <c r="R1772" s="96" t="str">
        <f t="shared" si="153"/>
        <v>CHINA</v>
      </c>
      <c r="S1772" s="90" t="str">
        <f>IF(OR('RAW DATA'!$D1772="",'RAW DATA'!$C1772='RAW DATA'!$D1772),"NO",IF('RAW DATA'!$C1772&lt;'RAW DATA'!$D1772,"YES","NO"))</f>
        <v>NO</v>
      </c>
      <c r="T1772" s="96" t="str">
        <f>IF('RAW DATA'!$D1772='RAW DATA'!$E1772,"YES","NO")</f>
        <v>NO</v>
      </c>
      <c r="U1772" s="95" t="str">
        <f>IF(('RAW DATA'!$D1772-'RAW DATA'!$M1772)&lt;=5,"YES","NO")</f>
        <v>YES</v>
      </c>
    </row>
    <row r="1773" spans="1:21" x14ac:dyDescent="0.25">
      <c r="A1773" s="77">
        <v>1591</v>
      </c>
      <c r="B1773" s="74">
        <v>5612486873</v>
      </c>
      <c r="C1773" s="76">
        <v>45915</v>
      </c>
      <c r="D1773" s="76">
        <v>45912</v>
      </c>
      <c r="E1773" s="76">
        <v>45915</v>
      </c>
      <c r="F1773" s="74" t="s">
        <v>238</v>
      </c>
      <c r="G1773" s="82">
        <v>2066</v>
      </c>
      <c r="H1773" s="102" t="s">
        <v>14</v>
      </c>
      <c r="I1773" s="83">
        <v>7730464636</v>
      </c>
      <c r="J1773" s="84">
        <v>45965</v>
      </c>
      <c r="K1773" s="74" t="s">
        <v>15</v>
      </c>
      <c r="L1773" s="74" t="s">
        <v>253</v>
      </c>
      <c r="M1773" s="76">
        <v>45912.625</v>
      </c>
      <c r="N1773" s="76">
        <v>45945</v>
      </c>
      <c r="O1773" s="73">
        <f t="shared" si="151"/>
        <v>9</v>
      </c>
      <c r="P1773" s="73">
        <f>MONTH('RAW DATA'!$J1773)</f>
        <v>11</v>
      </c>
      <c r="Q1773" s="73" t="str">
        <f t="shared" si="152"/>
        <v>ICB</v>
      </c>
      <c r="R1773" s="75" t="str">
        <f t="shared" si="153"/>
        <v>CHINA</v>
      </c>
      <c r="S1773" s="74" t="str">
        <f>IF(OR('RAW DATA'!$D1773="",'RAW DATA'!$C1773='RAW DATA'!$D1773),"NO",IF('RAW DATA'!$C1773&lt;'RAW DATA'!$D1773,"YES","NO"))</f>
        <v>NO</v>
      </c>
      <c r="T1773" s="75" t="str">
        <f>IF('RAW DATA'!$D1773='RAW DATA'!$E1773,"YES","NO")</f>
        <v>NO</v>
      </c>
      <c r="U1773" s="73" t="str">
        <f>IF(('RAW DATA'!$D1773-'RAW DATA'!$M1773)&lt;=5,"YES","NO")</f>
        <v>YES</v>
      </c>
    </row>
    <row r="1774" spans="1:21" x14ac:dyDescent="0.25">
      <c r="A1774" s="89">
        <v>1591</v>
      </c>
      <c r="B1774" s="90">
        <v>5612486874</v>
      </c>
      <c r="C1774" s="91">
        <v>45915</v>
      </c>
      <c r="D1774" s="91">
        <v>45912</v>
      </c>
      <c r="E1774" s="91">
        <v>45915</v>
      </c>
      <c r="F1774" s="90" t="s">
        <v>238</v>
      </c>
      <c r="G1774" s="92">
        <v>2863</v>
      </c>
      <c r="H1774" s="101" t="s">
        <v>14</v>
      </c>
      <c r="I1774" s="93">
        <v>7730464636</v>
      </c>
      <c r="J1774" s="94">
        <v>45965</v>
      </c>
      <c r="K1774" s="90" t="s">
        <v>15</v>
      </c>
      <c r="L1774" s="90" t="s">
        <v>253</v>
      </c>
      <c r="M1774" s="91">
        <v>45912.625</v>
      </c>
      <c r="N1774" s="91">
        <v>45945</v>
      </c>
      <c r="O1774" s="95">
        <f t="shared" si="151"/>
        <v>9</v>
      </c>
      <c r="P1774" s="95">
        <f>MONTH('RAW DATA'!$J1774)</f>
        <v>11</v>
      </c>
      <c r="Q1774" s="95" t="str">
        <f t="shared" si="152"/>
        <v>ICB</v>
      </c>
      <c r="R1774" s="96" t="str">
        <f t="shared" si="153"/>
        <v>CHINA</v>
      </c>
      <c r="S1774" s="90" t="str">
        <f>IF(OR('RAW DATA'!$D1774="",'RAW DATA'!$C1774='RAW DATA'!$D1774),"NO",IF('RAW DATA'!$C1774&lt;'RAW DATA'!$D1774,"YES","NO"))</f>
        <v>NO</v>
      </c>
      <c r="T1774" s="96" t="str">
        <f>IF('RAW DATA'!$D1774='RAW DATA'!$E1774,"YES","NO")</f>
        <v>NO</v>
      </c>
      <c r="U1774" s="95" t="str">
        <f>IF(('RAW DATA'!$D1774-'RAW DATA'!$M1774)&lt;=5,"YES","NO")</f>
        <v>YES</v>
      </c>
    </row>
    <row r="1775" spans="1:21" x14ac:dyDescent="0.25">
      <c r="A1775" s="77">
        <v>1591</v>
      </c>
      <c r="B1775" s="74">
        <v>5612486877</v>
      </c>
      <c r="C1775" s="76">
        <v>45915</v>
      </c>
      <c r="D1775" s="76">
        <v>45912</v>
      </c>
      <c r="E1775" s="76">
        <v>45915</v>
      </c>
      <c r="F1775" s="74" t="s">
        <v>238</v>
      </c>
      <c r="G1775" s="82">
        <v>641</v>
      </c>
      <c r="H1775" s="102" t="s">
        <v>14</v>
      </c>
      <c r="I1775" s="83">
        <v>7730464636</v>
      </c>
      <c r="J1775" s="84">
        <v>45965</v>
      </c>
      <c r="K1775" s="74" t="s">
        <v>15</v>
      </c>
      <c r="L1775" s="74" t="s">
        <v>253</v>
      </c>
      <c r="M1775" s="76">
        <v>45912.625</v>
      </c>
      <c r="N1775" s="76">
        <v>45945</v>
      </c>
      <c r="O1775" s="73">
        <f t="shared" si="151"/>
        <v>9</v>
      </c>
      <c r="P1775" s="73">
        <f>MONTH('RAW DATA'!$J1775)</f>
        <v>11</v>
      </c>
      <c r="Q1775" s="73" t="str">
        <f t="shared" si="152"/>
        <v>ICB</v>
      </c>
      <c r="R1775" s="75" t="str">
        <f t="shared" si="153"/>
        <v>CHINA</v>
      </c>
      <c r="S1775" s="74" t="str">
        <f>IF(OR('RAW DATA'!$D1775="",'RAW DATA'!$C1775='RAW DATA'!$D1775),"NO",IF('RAW DATA'!$C1775&lt;'RAW DATA'!$D1775,"YES","NO"))</f>
        <v>NO</v>
      </c>
      <c r="T1775" s="75" t="str">
        <f>IF('RAW DATA'!$D1775='RAW DATA'!$E1775,"YES","NO")</f>
        <v>NO</v>
      </c>
      <c r="U1775" s="73" t="str">
        <f>IF(('RAW DATA'!$D1775-'RAW DATA'!$M1775)&lt;=5,"YES","NO")</f>
        <v>YES</v>
      </c>
    </row>
    <row r="1776" spans="1:21" x14ac:dyDescent="0.25">
      <c r="A1776" s="89">
        <v>71</v>
      </c>
      <c r="B1776" s="90">
        <v>5283210769</v>
      </c>
      <c r="C1776" s="91">
        <v>45905</v>
      </c>
      <c r="D1776" s="91">
        <v>45904</v>
      </c>
      <c r="E1776" s="91">
        <v>45905</v>
      </c>
      <c r="F1776" s="90">
        <v>255525253</v>
      </c>
      <c r="G1776" s="92">
        <v>26856</v>
      </c>
      <c r="H1776" s="101" t="s">
        <v>14</v>
      </c>
      <c r="I1776" s="93">
        <v>7730464636</v>
      </c>
      <c r="J1776" s="94">
        <v>45965</v>
      </c>
      <c r="K1776" s="90" t="s">
        <v>15</v>
      </c>
      <c r="L1776" s="90" t="s">
        <v>253</v>
      </c>
      <c r="M1776" s="91">
        <v>45901.625</v>
      </c>
      <c r="N1776" s="91">
        <v>45945.25</v>
      </c>
      <c r="O1776" s="95">
        <f t="shared" si="151"/>
        <v>9</v>
      </c>
      <c r="P1776" s="95">
        <f>MONTH('RAW DATA'!$J1776)</f>
        <v>11</v>
      </c>
      <c r="Q1776" s="95" t="str">
        <f t="shared" si="152"/>
        <v>ICB</v>
      </c>
      <c r="R1776" s="96" t="str">
        <f t="shared" si="153"/>
        <v>CHINA</v>
      </c>
      <c r="S1776" s="90" t="str">
        <f>IF(OR('RAW DATA'!$D1776="",'RAW DATA'!$C1776='RAW DATA'!$D1776),"NO",IF('RAW DATA'!$C1776&lt;'RAW DATA'!$D1776,"YES","NO"))</f>
        <v>NO</v>
      </c>
      <c r="T1776" s="96" t="str">
        <f>IF('RAW DATA'!$D1776='RAW DATA'!$E1776,"YES","NO")</f>
        <v>NO</v>
      </c>
      <c r="U1776" s="95" t="str">
        <f>IF(('RAW DATA'!$D1776-'RAW DATA'!$M1776)&lt;=5,"YES","NO")</f>
        <v>YES</v>
      </c>
    </row>
    <row r="1777" spans="1:21" x14ac:dyDescent="0.25">
      <c r="A1777" s="77">
        <v>71</v>
      </c>
      <c r="B1777" s="74">
        <v>5283210783</v>
      </c>
      <c r="C1777" s="76">
        <v>45905</v>
      </c>
      <c r="D1777" s="76">
        <v>45904</v>
      </c>
      <c r="E1777" s="76">
        <v>45905</v>
      </c>
      <c r="F1777" s="74">
        <v>255525253</v>
      </c>
      <c r="G1777" s="82">
        <v>19034</v>
      </c>
      <c r="H1777" s="102" t="s">
        <v>14</v>
      </c>
      <c r="I1777" s="83">
        <v>7730464636</v>
      </c>
      <c r="J1777" s="84">
        <v>45965</v>
      </c>
      <c r="K1777" s="74" t="s">
        <v>15</v>
      </c>
      <c r="L1777" s="74" t="s">
        <v>253</v>
      </c>
      <c r="M1777" s="76">
        <v>45901.625</v>
      </c>
      <c r="N1777" s="76">
        <v>45945.25</v>
      </c>
      <c r="O1777" s="73">
        <f t="shared" si="151"/>
        <v>9</v>
      </c>
      <c r="P1777" s="73">
        <f>MONTH('RAW DATA'!$J1777)</f>
        <v>11</v>
      </c>
      <c r="Q1777" s="73" t="str">
        <f t="shared" si="152"/>
        <v>ICB</v>
      </c>
      <c r="R1777" s="75" t="str">
        <f t="shared" si="153"/>
        <v>CHINA</v>
      </c>
      <c r="S1777" s="74" t="str">
        <f>IF(OR('RAW DATA'!$D1777="",'RAW DATA'!$C1777='RAW DATA'!$D1777),"NO",IF('RAW DATA'!$C1777&lt;'RAW DATA'!$D1777,"YES","NO"))</f>
        <v>NO</v>
      </c>
      <c r="T1777" s="75" t="str">
        <f>IF('RAW DATA'!$D1777='RAW DATA'!$E1777,"YES","NO")</f>
        <v>NO</v>
      </c>
      <c r="U1777" s="73" t="str">
        <f>IF(('RAW DATA'!$D1777-'RAW DATA'!$M1777)&lt;=5,"YES","NO")</f>
        <v>YES</v>
      </c>
    </row>
    <row r="1778" spans="1:21" x14ac:dyDescent="0.25">
      <c r="A1778" s="89">
        <v>71</v>
      </c>
      <c r="B1778" s="90">
        <v>5283210818</v>
      </c>
      <c r="C1778" s="91">
        <v>45905</v>
      </c>
      <c r="D1778" s="91">
        <v>45904</v>
      </c>
      <c r="E1778" s="91">
        <v>45905</v>
      </c>
      <c r="F1778" s="90">
        <v>255525253</v>
      </c>
      <c r="G1778" s="92">
        <v>452</v>
      </c>
      <c r="H1778" s="101" t="s">
        <v>14</v>
      </c>
      <c r="I1778" s="93">
        <v>7730464636</v>
      </c>
      <c r="J1778" s="94">
        <v>45965</v>
      </c>
      <c r="K1778" s="90" t="s">
        <v>15</v>
      </c>
      <c r="L1778" s="90" t="s">
        <v>253</v>
      </c>
      <c r="M1778" s="91">
        <v>45901.625</v>
      </c>
      <c r="N1778" s="91">
        <v>45945.25</v>
      </c>
      <c r="O1778" s="95">
        <f t="shared" si="151"/>
        <v>9</v>
      </c>
      <c r="P1778" s="95">
        <f>MONTH('RAW DATA'!$J1778)</f>
        <v>11</v>
      </c>
      <c r="Q1778" s="95" t="str">
        <f t="shared" si="152"/>
        <v>ICB</v>
      </c>
      <c r="R1778" s="96" t="str">
        <f t="shared" si="153"/>
        <v>CHINA</v>
      </c>
      <c r="S1778" s="90" t="str">
        <f>IF(OR('RAW DATA'!$D1778="",'RAW DATA'!$C1778='RAW DATA'!$D1778),"NO",IF('RAW DATA'!$C1778&lt;'RAW DATA'!$D1778,"YES","NO"))</f>
        <v>NO</v>
      </c>
      <c r="T1778" s="96" t="str">
        <f>IF('RAW DATA'!$D1778='RAW DATA'!$E1778,"YES","NO")</f>
        <v>NO</v>
      </c>
      <c r="U1778" s="95" t="str">
        <f>IF(('RAW DATA'!$D1778-'RAW DATA'!$M1778)&lt;=5,"YES","NO")</f>
        <v>YES</v>
      </c>
    </row>
    <row r="1779" spans="1:21" x14ac:dyDescent="0.25">
      <c r="A1779" s="77">
        <v>71</v>
      </c>
      <c r="B1779" s="74">
        <v>5283210838</v>
      </c>
      <c r="C1779" s="76">
        <v>45905</v>
      </c>
      <c r="D1779" s="76">
        <v>45904</v>
      </c>
      <c r="E1779" s="76">
        <v>45905</v>
      </c>
      <c r="F1779" s="74">
        <v>255525253</v>
      </c>
      <c r="G1779" s="82">
        <v>46271</v>
      </c>
      <c r="H1779" s="102" t="s">
        <v>14</v>
      </c>
      <c r="I1779" s="83">
        <v>7730464636</v>
      </c>
      <c r="J1779" s="84">
        <v>45965</v>
      </c>
      <c r="K1779" s="74" t="s">
        <v>15</v>
      </c>
      <c r="L1779" s="74" t="s">
        <v>253</v>
      </c>
      <c r="M1779" s="76">
        <v>45901.625</v>
      </c>
      <c r="N1779" s="76">
        <v>45945.25</v>
      </c>
      <c r="O1779" s="73">
        <f t="shared" si="151"/>
        <v>9</v>
      </c>
      <c r="P1779" s="73">
        <f>MONTH('RAW DATA'!$J1779)</f>
        <v>11</v>
      </c>
      <c r="Q1779" s="73" t="str">
        <f t="shared" si="152"/>
        <v>ICB</v>
      </c>
      <c r="R1779" s="75" t="str">
        <f t="shared" si="153"/>
        <v>CHINA</v>
      </c>
      <c r="S1779" s="74" t="str">
        <f>IF(OR('RAW DATA'!$D1779="",'RAW DATA'!$C1779='RAW DATA'!$D1779),"NO",IF('RAW DATA'!$C1779&lt;'RAW DATA'!$D1779,"YES","NO"))</f>
        <v>NO</v>
      </c>
      <c r="T1779" s="75" t="str">
        <f>IF('RAW DATA'!$D1779='RAW DATA'!$E1779,"YES","NO")</f>
        <v>NO</v>
      </c>
      <c r="U1779" s="73" t="str">
        <f>IF(('RAW DATA'!$D1779-'RAW DATA'!$M1779)&lt;=5,"YES","NO")</f>
        <v>YES</v>
      </c>
    </row>
    <row r="1780" spans="1:21" x14ac:dyDescent="0.25">
      <c r="A1780" s="89">
        <v>515</v>
      </c>
      <c r="B1780" s="90">
        <v>5547929610</v>
      </c>
      <c r="C1780" s="91">
        <v>45911</v>
      </c>
      <c r="D1780" s="91">
        <v>45909</v>
      </c>
      <c r="E1780" s="91">
        <v>45911</v>
      </c>
      <c r="F1780" s="90">
        <v>257366353</v>
      </c>
      <c r="G1780" s="92">
        <v>342</v>
      </c>
      <c r="H1780" s="101" t="s">
        <v>14</v>
      </c>
      <c r="I1780" s="93">
        <v>7730464636</v>
      </c>
      <c r="J1780" s="94">
        <v>45965</v>
      </c>
      <c r="K1780" s="90" t="s">
        <v>15</v>
      </c>
      <c r="L1780" s="90" t="s">
        <v>253</v>
      </c>
      <c r="M1780" s="91">
        <v>45906.625</v>
      </c>
      <c r="N1780" s="91">
        <v>45945.25</v>
      </c>
      <c r="O1780" s="95">
        <f t="shared" si="151"/>
        <v>9</v>
      </c>
      <c r="P1780" s="95">
        <f>MONTH('RAW DATA'!$J1780)</f>
        <v>11</v>
      </c>
      <c r="Q1780" s="95" t="str">
        <f t="shared" si="152"/>
        <v>ICB</v>
      </c>
      <c r="R1780" s="96" t="str">
        <f t="shared" si="153"/>
        <v>CHINA</v>
      </c>
      <c r="S1780" s="90" t="str">
        <f>IF(OR('RAW DATA'!$D1780="",'RAW DATA'!$C1780='RAW DATA'!$D1780),"NO",IF('RAW DATA'!$C1780&lt;'RAW DATA'!$D1780,"YES","NO"))</f>
        <v>NO</v>
      </c>
      <c r="T1780" s="96" t="str">
        <f>IF('RAW DATA'!$D1780='RAW DATA'!$E1780,"YES","NO")</f>
        <v>NO</v>
      </c>
      <c r="U1780" s="95" t="str">
        <f>IF(('RAW DATA'!$D1780-'RAW DATA'!$M1780)&lt;=5,"YES","NO")</f>
        <v>YES</v>
      </c>
    </row>
    <row r="1781" spans="1:21" x14ac:dyDescent="0.25">
      <c r="A1781" s="77">
        <v>1591</v>
      </c>
      <c r="B1781" s="74">
        <v>5612476754</v>
      </c>
      <c r="C1781" s="76">
        <v>45911</v>
      </c>
      <c r="D1781" s="76">
        <v>45905</v>
      </c>
      <c r="E1781" s="76">
        <v>45911</v>
      </c>
      <c r="F1781" s="74">
        <v>257230507</v>
      </c>
      <c r="G1781" s="82">
        <v>2858</v>
      </c>
      <c r="H1781" s="102" t="s">
        <v>14</v>
      </c>
      <c r="I1781" s="83">
        <v>7730464636</v>
      </c>
      <c r="J1781" s="84">
        <v>45965</v>
      </c>
      <c r="K1781" s="74" t="s">
        <v>15</v>
      </c>
      <c r="L1781" s="74" t="s">
        <v>253</v>
      </c>
      <c r="M1781" s="76">
        <v>45906.625</v>
      </c>
      <c r="N1781" s="76">
        <v>45945.25</v>
      </c>
      <c r="O1781" s="73">
        <f t="shared" si="151"/>
        <v>9</v>
      </c>
      <c r="P1781" s="73">
        <f>MONTH('RAW DATA'!$J1781)</f>
        <v>11</v>
      </c>
      <c r="Q1781" s="73" t="str">
        <f t="shared" si="152"/>
        <v>ICB</v>
      </c>
      <c r="R1781" s="75" t="str">
        <f t="shared" si="153"/>
        <v>CHINA</v>
      </c>
      <c r="S1781" s="74" t="str">
        <f>IF(OR('RAW DATA'!$D1781="",'RAW DATA'!$C1781='RAW DATA'!$D1781),"NO",IF('RAW DATA'!$C1781&lt;'RAW DATA'!$D1781,"YES","NO"))</f>
        <v>NO</v>
      </c>
      <c r="T1781" s="75" t="str">
        <f>IF('RAW DATA'!$D1781='RAW DATA'!$E1781,"YES","NO")</f>
        <v>NO</v>
      </c>
      <c r="U1781" s="73" t="str">
        <f>IF(('RAW DATA'!$D1781-'RAW DATA'!$M1781)&lt;=5,"YES","NO")</f>
        <v>YES</v>
      </c>
    </row>
    <row r="1782" spans="1:21" x14ac:dyDescent="0.25">
      <c r="A1782" s="89">
        <v>71</v>
      </c>
      <c r="B1782" s="90">
        <v>5283226055</v>
      </c>
      <c r="C1782" s="91">
        <v>45915</v>
      </c>
      <c r="D1782" s="91">
        <v>45911</v>
      </c>
      <c r="E1782" s="91">
        <v>45915</v>
      </c>
      <c r="F1782" s="90">
        <v>257026522</v>
      </c>
      <c r="G1782" s="92">
        <v>286</v>
      </c>
      <c r="H1782" s="101" t="s">
        <v>14</v>
      </c>
      <c r="I1782" s="93">
        <v>7730464636</v>
      </c>
      <c r="J1782" s="94">
        <v>45965</v>
      </c>
      <c r="K1782" s="90" t="s">
        <v>15</v>
      </c>
      <c r="L1782" s="90" t="s">
        <v>253</v>
      </c>
      <c r="M1782" s="91">
        <v>45909.625</v>
      </c>
      <c r="N1782" s="91">
        <v>45945.5</v>
      </c>
      <c r="O1782" s="95">
        <f t="shared" si="151"/>
        <v>9</v>
      </c>
      <c r="P1782" s="95">
        <f>MONTH('RAW DATA'!$J1782)</f>
        <v>11</v>
      </c>
      <c r="Q1782" s="95" t="str">
        <f t="shared" si="152"/>
        <v>ICB</v>
      </c>
      <c r="R1782" s="96" t="str">
        <f t="shared" si="153"/>
        <v>CHINA</v>
      </c>
      <c r="S1782" s="90" t="str">
        <f>IF(OR('RAW DATA'!$D1782="",'RAW DATA'!$C1782='RAW DATA'!$D1782),"NO",IF('RAW DATA'!$C1782&lt;'RAW DATA'!$D1782,"YES","NO"))</f>
        <v>NO</v>
      </c>
      <c r="T1782" s="96" t="str">
        <f>IF('RAW DATA'!$D1782='RAW DATA'!$E1782,"YES","NO")</f>
        <v>NO</v>
      </c>
      <c r="U1782" s="95" t="str">
        <f>IF(('RAW DATA'!$D1782-'RAW DATA'!$M1782)&lt;=5,"YES","NO")</f>
        <v>YES</v>
      </c>
    </row>
    <row r="1783" spans="1:21" x14ac:dyDescent="0.25">
      <c r="A1783" s="77">
        <v>71</v>
      </c>
      <c r="B1783" s="74">
        <v>5283226057</v>
      </c>
      <c r="C1783" s="76">
        <v>45915</v>
      </c>
      <c r="D1783" s="76">
        <v>45911</v>
      </c>
      <c r="E1783" s="76">
        <v>45915</v>
      </c>
      <c r="F1783" s="74">
        <v>257026522</v>
      </c>
      <c r="G1783" s="82">
        <v>1676</v>
      </c>
      <c r="H1783" s="102" t="s">
        <v>14</v>
      </c>
      <c r="I1783" s="83">
        <v>7730464636</v>
      </c>
      <c r="J1783" s="84">
        <v>45965</v>
      </c>
      <c r="K1783" s="74" t="s">
        <v>15</v>
      </c>
      <c r="L1783" s="74" t="s">
        <v>253</v>
      </c>
      <c r="M1783" s="76">
        <v>45909.625</v>
      </c>
      <c r="N1783" s="76">
        <v>45945.5</v>
      </c>
      <c r="O1783" s="73">
        <f t="shared" si="151"/>
        <v>9</v>
      </c>
      <c r="P1783" s="73">
        <f>MONTH('RAW DATA'!$J1783)</f>
        <v>11</v>
      </c>
      <c r="Q1783" s="73" t="str">
        <f t="shared" si="152"/>
        <v>ICB</v>
      </c>
      <c r="R1783" s="75" t="str">
        <f t="shared" si="153"/>
        <v>CHINA</v>
      </c>
      <c r="S1783" s="74" t="str">
        <f>IF(OR('RAW DATA'!$D1783="",'RAW DATA'!$C1783='RAW DATA'!$D1783),"NO",IF('RAW DATA'!$C1783&lt;'RAW DATA'!$D1783,"YES","NO"))</f>
        <v>NO</v>
      </c>
      <c r="T1783" s="75" t="str">
        <f>IF('RAW DATA'!$D1783='RAW DATA'!$E1783,"YES","NO")</f>
        <v>NO</v>
      </c>
      <c r="U1783" s="73" t="str">
        <f>IF(('RAW DATA'!$D1783-'RAW DATA'!$M1783)&lt;=5,"YES","NO")</f>
        <v>YES</v>
      </c>
    </row>
    <row r="1784" spans="1:21" x14ac:dyDescent="0.25">
      <c r="A1784" s="89">
        <v>71</v>
      </c>
      <c r="B1784" s="90">
        <v>5283226058</v>
      </c>
      <c r="C1784" s="91">
        <v>45915</v>
      </c>
      <c r="D1784" s="91">
        <v>45911</v>
      </c>
      <c r="E1784" s="91">
        <v>45915</v>
      </c>
      <c r="F1784" s="90">
        <v>257026522</v>
      </c>
      <c r="G1784" s="92">
        <v>759</v>
      </c>
      <c r="H1784" s="101" t="s">
        <v>14</v>
      </c>
      <c r="I1784" s="93">
        <v>7730464636</v>
      </c>
      <c r="J1784" s="94">
        <v>45965</v>
      </c>
      <c r="K1784" s="90" t="s">
        <v>15</v>
      </c>
      <c r="L1784" s="90" t="s">
        <v>253</v>
      </c>
      <c r="M1784" s="91">
        <v>45909.625</v>
      </c>
      <c r="N1784" s="91">
        <v>45945.5</v>
      </c>
      <c r="O1784" s="95">
        <f t="shared" si="151"/>
        <v>9</v>
      </c>
      <c r="P1784" s="95">
        <f>MONTH('RAW DATA'!$J1784)</f>
        <v>11</v>
      </c>
      <c r="Q1784" s="95" t="str">
        <f t="shared" si="152"/>
        <v>ICB</v>
      </c>
      <c r="R1784" s="96" t="str">
        <f t="shared" si="153"/>
        <v>CHINA</v>
      </c>
      <c r="S1784" s="90" t="str">
        <f>IF(OR('RAW DATA'!$D1784="",'RAW DATA'!$C1784='RAW DATA'!$D1784),"NO",IF('RAW DATA'!$C1784&lt;'RAW DATA'!$D1784,"YES","NO"))</f>
        <v>NO</v>
      </c>
      <c r="T1784" s="96" t="str">
        <f>IF('RAW DATA'!$D1784='RAW DATA'!$E1784,"YES","NO")</f>
        <v>NO</v>
      </c>
      <c r="U1784" s="95" t="str">
        <f>IF(('RAW DATA'!$D1784-'RAW DATA'!$M1784)&lt;=5,"YES","NO")</f>
        <v>YES</v>
      </c>
    </row>
    <row r="1785" spans="1:21" x14ac:dyDescent="0.25">
      <c r="A1785" s="77">
        <v>71</v>
      </c>
      <c r="B1785" s="74">
        <v>5283226059</v>
      </c>
      <c r="C1785" s="76">
        <v>45915</v>
      </c>
      <c r="D1785" s="76">
        <v>45911</v>
      </c>
      <c r="E1785" s="76">
        <v>45915</v>
      </c>
      <c r="F1785" s="74">
        <v>256896751</v>
      </c>
      <c r="G1785" s="82">
        <v>2862</v>
      </c>
      <c r="H1785" s="102" t="s">
        <v>14</v>
      </c>
      <c r="I1785" s="83">
        <v>7730464636</v>
      </c>
      <c r="J1785" s="84">
        <v>45965</v>
      </c>
      <c r="K1785" s="74" t="s">
        <v>15</v>
      </c>
      <c r="L1785" s="74" t="s">
        <v>253</v>
      </c>
      <c r="M1785" s="76">
        <v>45909.625</v>
      </c>
      <c r="N1785" s="76">
        <v>45945.5</v>
      </c>
      <c r="O1785" s="73">
        <f t="shared" si="151"/>
        <v>9</v>
      </c>
      <c r="P1785" s="73">
        <f>MONTH('RAW DATA'!$J1785)</f>
        <v>11</v>
      </c>
      <c r="Q1785" s="73" t="str">
        <f t="shared" si="152"/>
        <v>ICB</v>
      </c>
      <c r="R1785" s="75" t="str">
        <f t="shared" si="153"/>
        <v>CHINA</v>
      </c>
      <c r="S1785" s="74" t="str">
        <f>IF(OR('RAW DATA'!$D1785="",'RAW DATA'!$C1785='RAW DATA'!$D1785),"NO",IF('RAW DATA'!$C1785&lt;'RAW DATA'!$D1785,"YES","NO"))</f>
        <v>NO</v>
      </c>
      <c r="T1785" s="75" t="str">
        <f>IF('RAW DATA'!$D1785='RAW DATA'!$E1785,"YES","NO")</f>
        <v>NO</v>
      </c>
      <c r="U1785" s="73" t="str">
        <f>IF(('RAW DATA'!$D1785-'RAW DATA'!$M1785)&lt;=5,"YES","NO")</f>
        <v>YES</v>
      </c>
    </row>
    <row r="1786" spans="1:21" x14ac:dyDescent="0.25">
      <c r="A1786" s="89">
        <v>71</v>
      </c>
      <c r="B1786" s="90">
        <v>5283228128</v>
      </c>
      <c r="C1786" s="91">
        <v>45915</v>
      </c>
      <c r="D1786" s="91">
        <v>45912</v>
      </c>
      <c r="E1786" s="91">
        <v>45915</v>
      </c>
      <c r="F1786" s="90">
        <v>257654285</v>
      </c>
      <c r="G1786" s="92">
        <v>3662</v>
      </c>
      <c r="H1786" s="101" t="s">
        <v>14</v>
      </c>
      <c r="I1786" s="93">
        <v>7730464636</v>
      </c>
      <c r="J1786" s="94">
        <v>45965</v>
      </c>
      <c r="K1786" s="90" t="s">
        <v>15</v>
      </c>
      <c r="L1786" s="90" t="s">
        <v>253</v>
      </c>
      <c r="M1786" s="91">
        <v>45909.625</v>
      </c>
      <c r="N1786" s="91">
        <v>45945.5</v>
      </c>
      <c r="O1786" s="95">
        <f t="shared" si="151"/>
        <v>9</v>
      </c>
      <c r="P1786" s="95">
        <f>MONTH('RAW DATA'!$J1786)</f>
        <v>11</v>
      </c>
      <c r="Q1786" s="95" t="str">
        <f t="shared" si="152"/>
        <v>ICB</v>
      </c>
      <c r="R1786" s="96" t="str">
        <f t="shared" si="153"/>
        <v>CHINA</v>
      </c>
      <c r="S1786" s="90" t="str">
        <f>IF(OR('RAW DATA'!$D1786="",'RAW DATA'!$C1786='RAW DATA'!$D1786),"NO",IF('RAW DATA'!$C1786&lt;'RAW DATA'!$D1786,"YES","NO"))</f>
        <v>NO</v>
      </c>
      <c r="T1786" s="96" t="str">
        <f>IF('RAW DATA'!$D1786='RAW DATA'!$E1786,"YES","NO")</f>
        <v>NO</v>
      </c>
      <c r="U1786" s="95" t="str">
        <f>IF(('RAW DATA'!$D1786-'RAW DATA'!$M1786)&lt;=5,"YES","NO")</f>
        <v>YES</v>
      </c>
    </row>
    <row r="1787" spans="1:21" x14ac:dyDescent="0.25">
      <c r="A1787" s="77">
        <v>71</v>
      </c>
      <c r="B1787" s="74">
        <v>5283228129</v>
      </c>
      <c r="C1787" s="76">
        <v>45915</v>
      </c>
      <c r="D1787" s="76">
        <v>45912</v>
      </c>
      <c r="E1787" s="76">
        <v>45915</v>
      </c>
      <c r="F1787" s="74">
        <v>257456224</v>
      </c>
      <c r="G1787" s="82">
        <v>1224</v>
      </c>
      <c r="H1787" s="102" t="s">
        <v>14</v>
      </c>
      <c r="I1787" s="83">
        <v>7730464636</v>
      </c>
      <c r="J1787" s="84">
        <v>45965</v>
      </c>
      <c r="K1787" s="74" t="s">
        <v>15</v>
      </c>
      <c r="L1787" s="74" t="s">
        <v>253</v>
      </c>
      <c r="M1787" s="76">
        <v>45909.625</v>
      </c>
      <c r="N1787" s="76">
        <v>45945.5</v>
      </c>
      <c r="O1787" s="73">
        <f t="shared" si="151"/>
        <v>9</v>
      </c>
      <c r="P1787" s="73">
        <f>MONTH('RAW DATA'!$J1787)</f>
        <v>11</v>
      </c>
      <c r="Q1787" s="73" t="str">
        <f t="shared" si="152"/>
        <v>ICB</v>
      </c>
      <c r="R1787" s="75" t="str">
        <f t="shared" si="153"/>
        <v>CHINA</v>
      </c>
      <c r="S1787" s="74" t="str">
        <f>IF(OR('RAW DATA'!$D1787="",'RAW DATA'!$C1787='RAW DATA'!$D1787),"NO",IF('RAW DATA'!$C1787&lt;'RAW DATA'!$D1787,"YES","NO"))</f>
        <v>NO</v>
      </c>
      <c r="T1787" s="75" t="str">
        <f>IF('RAW DATA'!$D1787='RAW DATA'!$E1787,"YES","NO")</f>
        <v>NO</v>
      </c>
      <c r="U1787" s="73" t="str">
        <f>IF(('RAW DATA'!$D1787-'RAW DATA'!$M1787)&lt;=5,"YES","NO")</f>
        <v>YES</v>
      </c>
    </row>
    <row r="1788" spans="1:21" x14ac:dyDescent="0.25">
      <c r="A1788" s="89">
        <v>71</v>
      </c>
      <c r="B1788" s="90">
        <v>5283228130</v>
      </c>
      <c r="C1788" s="91">
        <v>45915</v>
      </c>
      <c r="D1788" s="91">
        <v>45912</v>
      </c>
      <c r="E1788" s="91">
        <v>45915</v>
      </c>
      <c r="F1788" s="90">
        <v>257456224</v>
      </c>
      <c r="G1788" s="92">
        <v>1718</v>
      </c>
      <c r="H1788" s="101" t="s">
        <v>14</v>
      </c>
      <c r="I1788" s="93">
        <v>7730464636</v>
      </c>
      <c r="J1788" s="94">
        <v>45965</v>
      </c>
      <c r="K1788" s="90" t="s">
        <v>15</v>
      </c>
      <c r="L1788" s="90" t="s">
        <v>253</v>
      </c>
      <c r="M1788" s="91">
        <v>45909.625</v>
      </c>
      <c r="N1788" s="91">
        <v>45945.5</v>
      </c>
      <c r="O1788" s="95">
        <f t="shared" si="151"/>
        <v>9</v>
      </c>
      <c r="P1788" s="95">
        <f>MONTH('RAW DATA'!$J1788)</f>
        <v>11</v>
      </c>
      <c r="Q1788" s="95" t="str">
        <f t="shared" si="152"/>
        <v>ICB</v>
      </c>
      <c r="R1788" s="96" t="str">
        <f t="shared" si="153"/>
        <v>CHINA</v>
      </c>
      <c r="S1788" s="90" t="str">
        <f>IF(OR('RAW DATA'!$D1788="",'RAW DATA'!$C1788='RAW DATA'!$D1788),"NO",IF('RAW DATA'!$C1788&lt;'RAW DATA'!$D1788,"YES","NO"))</f>
        <v>NO</v>
      </c>
      <c r="T1788" s="96" t="str">
        <f>IF('RAW DATA'!$D1788='RAW DATA'!$E1788,"YES","NO")</f>
        <v>NO</v>
      </c>
      <c r="U1788" s="95" t="str">
        <f>IF(('RAW DATA'!$D1788-'RAW DATA'!$M1788)&lt;=5,"YES","NO")</f>
        <v>YES</v>
      </c>
    </row>
    <row r="1789" spans="1:21" x14ac:dyDescent="0.25">
      <c r="A1789" s="77">
        <v>71</v>
      </c>
      <c r="B1789" s="74">
        <v>5283228132</v>
      </c>
      <c r="C1789" s="76">
        <v>45915</v>
      </c>
      <c r="D1789" s="76">
        <v>45912</v>
      </c>
      <c r="E1789" s="76">
        <v>45915</v>
      </c>
      <c r="F1789" s="74">
        <v>257654285</v>
      </c>
      <c r="G1789" s="82">
        <v>81</v>
      </c>
      <c r="H1789" s="102" t="s">
        <v>14</v>
      </c>
      <c r="I1789" s="83">
        <v>7730464636</v>
      </c>
      <c r="J1789" s="84">
        <v>45965</v>
      </c>
      <c r="K1789" s="74" t="s">
        <v>15</v>
      </c>
      <c r="L1789" s="74" t="s">
        <v>253</v>
      </c>
      <c r="M1789" s="76">
        <v>45909.625</v>
      </c>
      <c r="N1789" s="76">
        <v>45945.5</v>
      </c>
      <c r="O1789" s="73">
        <f t="shared" si="151"/>
        <v>9</v>
      </c>
      <c r="P1789" s="73">
        <f>MONTH('RAW DATA'!$J1789)</f>
        <v>11</v>
      </c>
      <c r="Q1789" s="73" t="str">
        <f t="shared" si="152"/>
        <v>ICB</v>
      </c>
      <c r="R1789" s="75" t="str">
        <f t="shared" si="153"/>
        <v>CHINA</v>
      </c>
      <c r="S1789" s="74" t="str">
        <f>IF(OR('RAW DATA'!$D1789="",'RAW DATA'!$C1789='RAW DATA'!$D1789),"NO",IF('RAW DATA'!$C1789&lt;'RAW DATA'!$D1789,"YES","NO"))</f>
        <v>NO</v>
      </c>
      <c r="T1789" s="75" t="str">
        <f>IF('RAW DATA'!$D1789='RAW DATA'!$E1789,"YES","NO")</f>
        <v>NO</v>
      </c>
      <c r="U1789" s="73" t="str">
        <f>IF(('RAW DATA'!$D1789-'RAW DATA'!$M1789)&lt;=5,"YES","NO")</f>
        <v>YES</v>
      </c>
    </row>
    <row r="1790" spans="1:21" x14ac:dyDescent="0.25">
      <c r="A1790" s="89">
        <v>71</v>
      </c>
      <c r="B1790" s="90">
        <v>5283228133</v>
      </c>
      <c r="C1790" s="91">
        <v>45915</v>
      </c>
      <c r="D1790" s="91">
        <v>45912</v>
      </c>
      <c r="E1790" s="91">
        <v>45915</v>
      </c>
      <c r="F1790" s="90">
        <v>257654285</v>
      </c>
      <c r="G1790" s="92">
        <v>1232</v>
      </c>
      <c r="H1790" s="101" t="s">
        <v>14</v>
      </c>
      <c r="I1790" s="93">
        <v>7730464636</v>
      </c>
      <c r="J1790" s="94">
        <v>45965</v>
      </c>
      <c r="K1790" s="90" t="s">
        <v>15</v>
      </c>
      <c r="L1790" s="90" t="s">
        <v>253</v>
      </c>
      <c r="M1790" s="91">
        <v>45909.625</v>
      </c>
      <c r="N1790" s="91">
        <v>45945.5</v>
      </c>
      <c r="O1790" s="95">
        <f t="shared" si="151"/>
        <v>9</v>
      </c>
      <c r="P1790" s="95">
        <f>MONTH('RAW DATA'!$J1790)</f>
        <v>11</v>
      </c>
      <c r="Q1790" s="95" t="str">
        <f t="shared" si="152"/>
        <v>ICB</v>
      </c>
      <c r="R1790" s="96" t="str">
        <f t="shared" si="153"/>
        <v>CHINA</v>
      </c>
      <c r="S1790" s="90" t="str">
        <f>IF(OR('RAW DATA'!$D1790="",'RAW DATA'!$C1790='RAW DATA'!$D1790),"NO",IF('RAW DATA'!$C1790&lt;'RAW DATA'!$D1790,"YES","NO"))</f>
        <v>NO</v>
      </c>
      <c r="T1790" s="96" t="str">
        <f>IF('RAW DATA'!$D1790='RAW DATA'!$E1790,"YES","NO")</f>
        <v>NO</v>
      </c>
      <c r="U1790" s="95" t="str">
        <f>IF(('RAW DATA'!$D1790-'RAW DATA'!$M1790)&lt;=5,"YES","NO")</f>
        <v>YES</v>
      </c>
    </row>
    <row r="1791" spans="1:21" x14ac:dyDescent="0.25">
      <c r="A1791" s="77">
        <v>71</v>
      </c>
      <c r="B1791" s="74">
        <v>5283228134</v>
      </c>
      <c r="C1791" s="76">
        <v>45915</v>
      </c>
      <c r="D1791" s="76">
        <v>45912</v>
      </c>
      <c r="E1791" s="76">
        <v>45915</v>
      </c>
      <c r="F1791" s="74">
        <v>257456224</v>
      </c>
      <c r="G1791" s="82">
        <v>6513</v>
      </c>
      <c r="H1791" s="102" t="s">
        <v>14</v>
      </c>
      <c r="I1791" s="83">
        <v>7730464636</v>
      </c>
      <c r="J1791" s="84">
        <v>45965</v>
      </c>
      <c r="K1791" s="74" t="s">
        <v>15</v>
      </c>
      <c r="L1791" s="74" t="s">
        <v>253</v>
      </c>
      <c r="M1791" s="76">
        <v>45909.625</v>
      </c>
      <c r="N1791" s="76">
        <v>45945.5</v>
      </c>
      <c r="O1791" s="73">
        <f t="shared" si="151"/>
        <v>9</v>
      </c>
      <c r="P1791" s="73">
        <f>MONTH('RAW DATA'!$J1791)</f>
        <v>11</v>
      </c>
      <c r="Q1791" s="73" t="str">
        <f t="shared" si="152"/>
        <v>ICB</v>
      </c>
      <c r="R1791" s="75" t="str">
        <f t="shared" si="153"/>
        <v>CHINA</v>
      </c>
      <c r="S1791" s="74" t="str">
        <f>IF(OR('RAW DATA'!$D1791="",'RAW DATA'!$C1791='RAW DATA'!$D1791),"NO",IF('RAW DATA'!$C1791&lt;'RAW DATA'!$D1791,"YES","NO"))</f>
        <v>NO</v>
      </c>
      <c r="T1791" s="75" t="str">
        <f>IF('RAW DATA'!$D1791='RAW DATA'!$E1791,"YES","NO")</f>
        <v>NO</v>
      </c>
      <c r="U1791" s="73" t="str">
        <f>IF(('RAW DATA'!$D1791-'RAW DATA'!$M1791)&lt;=5,"YES","NO")</f>
        <v>YES</v>
      </c>
    </row>
    <row r="1792" spans="1:21" x14ac:dyDescent="0.25">
      <c r="A1792" s="89">
        <v>71</v>
      </c>
      <c r="B1792" s="90">
        <v>5283228135</v>
      </c>
      <c r="C1792" s="91">
        <v>45915</v>
      </c>
      <c r="D1792" s="91">
        <v>45912</v>
      </c>
      <c r="E1792" s="91">
        <v>45915</v>
      </c>
      <c r="F1792" s="90">
        <v>257456224</v>
      </c>
      <c r="G1792" s="92">
        <v>12616</v>
      </c>
      <c r="H1792" s="101" t="s">
        <v>14</v>
      </c>
      <c r="I1792" s="93">
        <v>7730464636</v>
      </c>
      <c r="J1792" s="94">
        <v>45965</v>
      </c>
      <c r="K1792" s="90" t="s">
        <v>15</v>
      </c>
      <c r="L1792" s="90" t="s">
        <v>253</v>
      </c>
      <c r="M1792" s="91">
        <v>45909.625</v>
      </c>
      <c r="N1792" s="91">
        <v>45945.5</v>
      </c>
      <c r="O1792" s="95">
        <f t="shared" si="151"/>
        <v>9</v>
      </c>
      <c r="P1792" s="95">
        <f>MONTH('RAW DATA'!$J1792)</f>
        <v>11</v>
      </c>
      <c r="Q1792" s="95" t="str">
        <f t="shared" si="152"/>
        <v>ICB</v>
      </c>
      <c r="R1792" s="96" t="str">
        <f t="shared" si="153"/>
        <v>CHINA</v>
      </c>
      <c r="S1792" s="90" t="str">
        <f>IF(OR('RAW DATA'!$D1792="",'RAW DATA'!$C1792='RAW DATA'!$D1792),"NO",IF('RAW DATA'!$C1792&lt;'RAW DATA'!$D1792,"YES","NO"))</f>
        <v>NO</v>
      </c>
      <c r="T1792" s="96" t="str">
        <f>IF('RAW DATA'!$D1792='RAW DATA'!$E1792,"YES","NO")</f>
        <v>NO</v>
      </c>
      <c r="U1792" s="95" t="str">
        <f>IF(('RAW DATA'!$D1792-'RAW DATA'!$M1792)&lt;=5,"YES","NO")</f>
        <v>YES</v>
      </c>
    </row>
    <row r="1793" spans="1:21" x14ac:dyDescent="0.25">
      <c r="A1793" s="77">
        <v>71</v>
      </c>
      <c r="B1793" s="74">
        <v>5283228138</v>
      </c>
      <c r="C1793" s="76">
        <v>45915</v>
      </c>
      <c r="D1793" s="76">
        <v>45912</v>
      </c>
      <c r="E1793" s="76">
        <v>45915</v>
      </c>
      <c r="F1793" s="74">
        <v>257456224</v>
      </c>
      <c r="G1793" s="82">
        <v>1037</v>
      </c>
      <c r="H1793" s="102" t="s">
        <v>14</v>
      </c>
      <c r="I1793" s="83">
        <v>7730464636</v>
      </c>
      <c r="J1793" s="84">
        <v>45965</v>
      </c>
      <c r="K1793" s="74" t="s">
        <v>15</v>
      </c>
      <c r="L1793" s="74" t="s">
        <v>253</v>
      </c>
      <c r="M1793" s="76">
        <v>45909.625</v>
      </c>
      <c r="N1793" s="76">
        <v>45945.5</v>
      </c>
      <c r="O1793" s="73">
        <f t="shared" si="151"/>
        <v>9</v>
      </c>
      <c r="P1793" s="73">
        <f>MONTH('RAW DATA'!$J1793)</f>
        <v>11</v>
      </c>
      <c r="Q1793" s="73" t="str">
        <f t="shared" si="152"/>
        <v>ICB</v>
      </c>
      <c r="R1793" s="75" t="str">
        <f t="shared" si="153"/>
        <v>CHINA</v>
      </c>
      <c r="S1793" s="74" t="str">
        <f>IF(OR('RAW DATA'!$D1793="",'RAW DATA'!$C1793='RAW DATA'!$D1793),"NO",IF('RAW DATA'!$C1793&lt;'RAW DATA'!$D1793,"YES","NO"))</f>
        <v>NO</v>
      </c>
      <c r="T1793" s="75" t="str">
        <f>IF('RAW DATA'!$D1793='RAW DATA'!$E1793,"YES","NO")</f>
        <v>NO</v>
      </c>
      <c r="U1793" s="73" t="str">
        <f>IF(('RAW DATA'!$D1793-'RAW DATA'!$M1793)&lt;=5,"YES","NO")</f>
        <v>YES</v>
      </c>
    </row>
    <row r="1794" spans="1:21" x14ac:dyDescent="0.25">
      <c r="A1794" s="89">
        <v>71</v>
      </c>
      <c r="B1794" s="90">
        <v>5283228139</v>
      </c>
      <c r="C1794" s="91">
        <v>45915</v>
      </c>
      <c r="D1794" s="91">
        <v>45912</v>
      </c>
      <c r="E1794" s="91">
        <v>45915</v>
      </c>
      <c r="F1794" s="90">
        <v>257456224</v>
      </c>
      <c r="G1794" s="92">
        <v>2156</v>
      </c>
      <c r="H1794" s="101" t="s">
        <v>14</v>
      </c>
      <c r="I1794" s="93">
        <v>7730464636</v>
      </c>
      <c r="J1794" s="94">
        <v>45965</v>
      </c>
      <c r="K1794" s="90" t="s">
        <v>15</v>
      </c>
      <c r="L1794" s="90" t="s">
        <v>253</v>
      </c>
      <c r="M1794" s="91">
        <v>45909.625</v>
      </c>
      <c r="N1794" s="91">
        <v>45945.5</v>
      </c>
      <c r="O1794" s="95">
        <f t="shared" ref="O1794:O1811" si="154">IF(D1794="", "", IF(YEAR(D1794)=2024, "", MONTH(D1794)))</f>
        <v>9</v>
      </c>
      <c r="P1794" s="95">
        <f>MONTH('RAW DATA'!$J1794)</f>
        <v>11</v>
      </c>
      <c r="Q1794" s="95" t="str">
        <f t="shared" ref="Q1794:Q1811" si="155">IF(OR(A1794=71,A1794=1595,A1794=1588,A1794=1594,A1794=3547,A1794=1571,A1794=1538,A1794=1570,A1794=1569,A1794=1590,A1794=1591,A1794=1589,A1794=515,A1794=1572,A1794=3546,A1794=1592,A1794=3548,A1794=122,A1794=10171,A1794=40,A1794=35,A1794=95,A1794=381,A1794=136,A1794=375),"ICB","Vendor")</f>
        <v>ICB</v>
      </c>
      <c r="R1794" s="96" t="str">
        <f t="shared" ref="R1794:R1811" si="156">IF(OR(A1794=71,A1794=515,A1794=1592,A1794=1589,A1794=1591,A1794=1571,A1794=1572),"CHINA",IF(A1794=35,"POLAND",
IF(A1794=10171,"VIETNAM",
IF(A1794=381,"TURKEY",
IF(A1794=375,"CAMBODIA",
IF(A1794=40,"AUSTRALIA",""))))))</f>
        <v>CHINA</v>
      </c>
      <c r="S1794" s="90" t="str">
        <f>IF(OR('RAW DATA'!$D1794="",'RAW DATA'!$C1794='RAW DATA'!$D1794),"NO",IF('RAW DATA'!$C1794&lt;'RAW DATA'!$D1794,"YES","NO"))</f>
        <v>NO</v>
      </c>
      <c r="T1794" s="96" t="str">
        <f>IF('RAW DATA'!$D1794='RAW DATA'!$E1794,"YES","NO")</f>
        <v>NO</v>
      </c>
      <c r="U1794" s="95" t="str">
        <f>IF(('RAW DATA'!$D1794-'RAW DATA'!$M1794)&lt;=5,"YES","NO")</f>
        <v>YES</v>
      </c>
    </row>
    <row r="1795" spans="1:21" x14ac:dyDescent="0.25">
      <c r="A1795" s="77">
        <v>71</v>
      </c>
      <c r="B1795" s="74">
        <v>5283228141</v>
      </c>
      <c r="C1795" s="76">
        <v>45915</v>
      </c>
      <c r="D1795" s="76">
        <v>45912</v>
      </c>
      <c r="E1795" s="76">
        <v>45915</v>
      </c>
      <c r="F1795" s="74">
        <v>257456224</v>
      </c>
      <c r="G1795" s="82">
        <v>9787</v>
      </c>
      <c r="H1795" s="102" t="s">
        <v>14</v>
      </c>
      <c r="I1795" s="83">
        <v>7730464636</v>
      </c>
      <c r="J1795" s="84">
        <v>45965</v>
      </c>
      <c r="K1795" s="74" t="s">
        <v>15</v>
      </c>
      <c r="L1795" s="74" t="s">
        <v>253</v>
      </c>
      <c r="M1795" s="76">
        <v>45909.625</v>
      </c>
      <c r="N1795" s="76">
        <v>45945.5</v>
      </c>
      <c r="O1795" s="73">
        <f t="shared" si="154"/>
        <v>9</v>
      </c>
      <c r="P1795" s="73">
        <f>MONTH('RAW DATA'!$J1795)</f>
        <v>11</v>
      </c>
      <c r="Q1795" s="73" t="str">
        <f t="shared" si="155"/>
        <v>ICB</v>
      </c>
      <c r="R1795" s="75" t="str">
        <f t="shared" si="156"/>
        <v>CHINA</v>
      </c>
      <c r="S1795" s="74" t="str">
        <f>IF(OR('RAW DATA'!$D1795="",'RAW DATA'!$C1795='RAW DATA'!$D1795),"NO",IF('RAW DATA'!$C1795&lt;'RAW DATA'!$D1795,"YES","NO"))</f>
        <v>NO</v>
      </c>
      <c r="T1795" s="75" t="str">
        <f>IF('RAW DATA'!$D1795='RAW DATA'!$E1795,"YES","NO")</f>
        <v>NO</v>
      </c>
      <c r="U1795" s="73" t="str">
        <f>IF(('RAW DATA'!$D1795-'RAW DATA'!$M1795)&lt;=5,"YES","NO")</f>
        <v>YES</v>
      </c>
    </row>
    <row r="1796" spans="1:21" x14ac:dyDescent="0.25">
      <c r="A1796" s="89">
        <v>71</v>
      </c>
      <c r="B1796" s="90">
        <v>5283228144</v>
      </c>
      <c r="C1796" s="91">
        <v>45915</v>
      </c>
      <c r="D1796" s="91">
        <v>45912</v>
      </c>
      <c r="E1796" s="91">
        <v>45915</v>
      </c>
      <c r="F1796" s="90">
        <v>257456224</v>
      </c>
      <c r="G1796" s="92">
        <v>3424</v>
      </c>
      <c r="H1796" s="101" t="s">
        <v>14</v>
      </c>
      <c r="I1796" s="93">
        <v>7730464636</v>
      </c>
      <c r="J1796" s="94">
        <v>45965</v>
      </c>
      <c r="K1796" s="90" t="s">
        <v>15</v>
      </c>
      <c r="L1796" s="90" t="s">
        <v>253</v>
      </c>
      <c r="M1796" s="91">
        <v>45909.625</v>
      </c>
      <c r="N1796" s="91">
        <v>45945.5</v>
      </c>
      <c r="O1796" s="95">
        <f t="shared" si="154"/>
        <v>9</v>
      </c>
      <c r="P1796" s="95">
        <f>MONTH('RAW DATA'!$J1796)</f>
        <v>11</v>
      </c>
      <c r="Q1796" s="95" t="str">
        <f t="shared" si="155"/>
        <v>ICB</v>
      </c>
      <c r="R1796" s="96" t="str">
        <f t="shared" si="156"/>
        <v>CHINA</v>
      </c>
      <c r="S1796" s="90" t="str">
        <f>IF(OR('RAW DATA'!$D1796="",'RAW DATA'!$C1796='RAW DATA'!$D1796),"NO",IF('RAW DATA'!$C1796&lt;'RAW DATA'!$D1796,"YES","NO"))</f>
        <v>NO</v>
      </c>
      <c r="T1796" s="96" t="str">
        <f>IF('RAW DATA'!$D1796='RAW DATA'!$E1796,"YES","NO")</f>
        <v>NO</v>
      </c>
      <c r="U1796" s="95" t="str">
        <f>IF(('RAW DATA'!$D1796-'RAW DATA'!$M1796)&lt;=5,"YES","NO")</f>
        <v>YES</v>
      </c>
    </row>
    <row r="1797" spans="1:21" x14ac:dyDescent="0.25">
      <c r="A1797" s="77">
        <v>71</v>
      </c>
      <c r="B1797" s="74">
        <v>5283228147</v>
      </c>
      <c r="C1797" s="76">
        <v>45915</v>
      </c>
      <c r="D1797" s="76">
        <v>45912</v>
      </c>
      <c r="E1797" s="76">
        <v>45915</v>
      </c>
      <c r="F1797" s="74">
        <v>257456224</v>
      </c>
      <c r="G1797" s="82">
        <v>3889</v>
      </c>
      <c r="H1797" s="102" t="s">
        <v>14</v>
      </c>
      <c r="I1797" s="83">
        <v>7730464636</v>
      </c>
      <c r="J1797" s="84">
        <v>45965</v>
      </c>
      <c r="K1797" s="74" t="s">
        <v>15</v>
      </c>
      <c r="L1797" s="74" t="s">
        <v>253</v>
      </c>
      <c r="M1797" s="76">
        <v>45909.625</v>
      </c>
      <c r="N1797" s="76">
        <v>45945.5</v>
      </c>
      <c r="O1797" s="73">
        <f t="shared" si="154"/>
        <v>9</v>
      </c>
      <c r="P1797" s="73">
        <f>MONTH('RAW DATA'!$J1797)</f>
        <v>11</v>
      </c>
      <c r="Q1797" s="73" t="str">
        <f t="shared" si="155"/>
        <v>ICB</v>
      </c>
      <c r="R1797" s="75" t="str">
        <f t="shared" si="156"/>
        <v>CHINA</v>
      </c>
      <c r="S1797" s="74" t="str">
        <f>IF(OR('RAW DATA'!$D1797="",'RAW DATA'!$C1797='RAW DATA'!$D1797),"NO",IF('RAW DATA'!$C1797&lt;'RAW DATA'!$D1797,"YES","NO"))</f>
        <v>NO</v>
      </c>
      <c r="T1797" s="75" t="str">
        <f>IF('RAW DATA'!$D1797='RAW DATA'!$E1797,"YES","NO")</f>
        <v>NO</v>
      </c>
      <c r="U1797" s="73" t="str">
        <f>IF(('RAW DATA'!$D1797-'RAW DATA'!$M1797)&lt;=5,"YES","NO")</f>
        <v>YES</v>
      </c>
    </row>
    <row r="1798" spans="1:21" x14ac:dyDescent="0.25">
      <c r="A1798" s="89">
        <v>71</v>
      </c>
      <c r="B1798" s="90">
        <v>5283228149</v>
      </c>
      <c r="C1798" s="91">
        <v>45915</v>
      </c>
      <c r="D1798" s="91">
        <v>45912</v>
      </c>
      <c r="E1798" s="91">
        <v>45915</v>
      </c>
      <c r="F1798" s="90">
        <v>257456224</v>
      </c>
      <c r="G1798" s="92">
        <v>4343</v>
      </c>
      <c r="H1798" s="101" t="s">
        <v>14</v>
      </c>
      <c r="I1798" s="93">
        <v>7730464636</v>
      </c>
      <c r="J1798" s="94">
        <v>45965</v>
      </c>
      <c r="K1798" s="90" t="s">
        <v>15</v>
      </c>
      <c r="L1798" s="90" t="s">
        <v>253</v>
      </c>
      <c r="M1798" s="91">
        <v>45909.625</v>
      </c>
      <c r="N1798" s="91">
        <v>45945.5</v>
      </c>
      <c r="O1798" s="95">
        <f t="shared" si="154"/>
        <v>9</v>
      </c>
      <c r="P1798" s="95">
        <f>MONTH('RAW DATA'!$J1798)</f>
        <v>11</v>
      </c>
      <c r="Q1798" s="95" t="str">
        <f t="shared" si="155"/>
        <v>ICB</v>
      </c>
      <c r="R1798" s="96" t="str">
        <f t="shared" si="156"/>
        <v>CHINA</v>
      </c>
      <c r="S1798" s="90" t="str">
        <f>IF(OR('RAW DATA'!$D1798="",'RAW DATA'!$C1798='RAW DATA'!$D1798),"NO",IF('RAW DATA'!$C1798&lt;'RAW DATA'!$D1798,"YES","NO"))</f>
        <v>NO</v>
      </c>
      <c r="T1798" s="96" t="str">
        <f>IF('RAW DATA'!$D1798='RAW DATA'!$E1798,"YES","NO")</f>
        <v>NO</v>
      </c>
      <c r="U1798" s="95" t="str">
        <f>IF(('RAW DATA'!$D1798-'RAW DATA'!$M1798)&lt;=5,"YES","NO")</f>
        <v>YES</v>
      </c>
    </row>
    <row r="1799" spans="1:21" x14ac:dyDescent="0.25">
      <c r="A1799" s="77">
        <v>71</v>
      </c>
      <c r="B1799" s="74">
        <v>5283228150</v>
      </c>
      <c r="C1799" s="76">
        <v>45915</v>
      </c>
      <c r="D1799" s="76">
        <v>45912</v>
      </c>
      <c r="E1799" s="76">
        <v>45915</v>
      </c>
      <c r="F1799" s="74">
        <v>257456224</v>
      </c>
      <c r="G1799" s="82">
        <v>6222</v>
      </c>
      <c r="H1799" s="102" t="s">
        <v>14</v>
      </c>
      <c r="I1799" s="83">
        <v>7730464636</v>
      </c>
      <c r="J1799" s="84">
        <v>45965</v>
      </c>
      <c r="K1799" s="74" t="s">
        <v>15</v>
      </c>
      <c r="L1799" s="74" t="s">
        <v>253</v>
      </c>
      <c r="M1799" s="76">
        <v>45909.625</v>
      </c>
      <c r="N1799" s="76">
        <v>45945.5</v>
      </c>
      <c r="O1799" s="73">
        <f t="shared" si="154"/>
        <v>9</v>
      </c>
      <c r="P1799" s="73">
        <f>MONTH('RAW DATA'!$J1799)</f>
        <v>11</v>
      </c>
      <c r="Q1799" s="73" t="str">
        <f t="shared" si="155"/>
        <v>ICB</v>
      </c>
      <c r="R1799" s="75" t="str">
        <f t="shared" si="156"/>
        <v>CHINA</v>
      </c>
      <c r="S1799" s="74" t="str">
        <f>IF(OR('RAW DATA'!$D1799="",'RAW DATA'!$C1799='RAW DATA'!$D1799),"NO",IF('RAW DATA'!$C1799&lt;'RAW DATA'!$D1799,"YES","NO"))</f>
        <v>NO</v>
      </c>
      <c r="T1799" s="75" t="str">
        <f>IF('RAW DATA'!$D1799='RAW DATA'!$E1799,"YES","NO")</f>
        <v>NO</v>
      </c>
      <c r="U1799" s="73" t="str">
        <f>IF(('RAW DATA'!$D1799-'RAW DATA'!$M1799)&lt;=5,"YES","NO")</f>
        <v>YES</v>
      </c>
    </row>
    <row r="1800" spans="1:21" x14ac:dyDescent="0.25">
      <c r="A1800" s="89">
        <v>71</v>
      </c>
      <c r="B1800" s="90">
        <v>5283228151</v>
      </c>
      <c r="C1800" s="91">
        <v>45915</v>
      </c>
      <c r="D1800" s="91">
        <v>45912</v>
      </c>
      <c r="E1800" s="91">
        <v>45915</v>
      </c>
      <c r="F1800" s="90">
        <v>257456224</v>
      </c>
      <c r="G1800" s="92">
        <v>96881</v>
      </c>
      <c r="H1800" s="101" t="s">
        <v>14</v>
      </c>
      <c r="I1800" s="93">
        <v>7730464636</v>
      </c>
      <c r="J1800" s="94">
        <v>45965</v>
      </c>
      <c r="K1800" s="90" t="s">
        <v>15</v>
      </c>
      <c r="L1800" s="90" t="s">
        <v>253</v>
      </c>
      <c r="M1800" s="91">
        <v>45909.625</v>
      </c>
      <c r="N1800" s="91">
        <v>45945.5</v>
      </c>
      <c r="O1800" s="95">
        <f t="shared" si="154"/>
        <v>9</v>
      </c>
      <c r="P1800" s="95">
        <f>MONTH('RAW DATA'!$J1800)</f>
        <v>11</v>
      </c>
      <c r="Q1800" s="95" t="str">
        <f t="shared" si="155"/>
        <v>ICB</v>
      </c>
      <c r="R1800" s="96" t="str">
        <f t="shared" si="156"/>
        <v>CHINA</v>
      </c>
      <c r="S1800" s="90" t="str">
        <f>IF(OR('RAW DATA'!$D1800="",'RAW DATA'!$C1800='RAW DATA'!$D1800),"NO",IF('RAW DATA'!$C1800&lt;'RAW DATA'!$D1800,"YES","NO"))</f>
        <v>NO</v>
      </c>
      <c r="T1800" s="96" t="str">
        <f>IF('RAW DATA'!$D1800='RAW DATA'!$E1800,"YES","NO")</f>
        <v>NO</v>
      </c>
      <c r="U1800" s="95" t="str">
        <f>IF(('RAW DATA'!$D1800-'RAW DATA'!$M1800)&lt;=5,"YES","NO")</f>
        <v>YES</v>
      </c>
    </row>
    <row r="1801" spans="1:21" x14ac:dyDescent="0.25">
      <c r="A1801" s="77">
        <v>71</v>
      </c>
      <c r="B1801" s="74">
        <v>5283228156</v>
      </c>
      <c r="C1801" s="76">
        <v>45915</v>
      </c>
      <c r="D1801" s="76">
        <v>45912</v>
      </c>
      <c r="E1801" s="76">
        <v>45915</v>
      </c>
      <c r="F1801" s="74">
        <v>257456224</v>
      </c>
      <c r="G1801" s="82">
        <v>9655</v>
      </c>
      <c r="H1801" s="102" t="s">
        <v>14</v>
      </c>
      <c r="I1801" s="83">
        <v>7730464636</v>
      </c>
      <c r="J1801" s="84">
        <v>45965</v>
      </c>
      <c r="K1801" s="74" t="s">
        <v>15</v>
      </c>
      <c r="L1801" s="74" t="s">
        <v>253</v>
      </c>
      <c r="M1801" s="76">
        <v>45909.625</v>
      </c>
      <c r="N1801" s="76">
        <v>45945.5</v>
      </c>
      <c r="O1801" s="73">
        <f t="shared" si="154"/>
        <v>9</v>
      </c>
      <c r="P1801" s="73">
        <f>MONTH('RAW DATA'!$J1801)</f>
        <v>11</v>
      </c>
      <c r="Q1801" s="73" t="str">
        <f t="shared" si="155"/>
        <v>ICB</v>
      </c>
      <c r="R1801" s="75" t="str">
        <f t="shared" si="156"/>
        <v>CHINA</v>
      </c>
      <c r="S1801" s="74" t="str">
        <f>IF(OR('RAW DATA'!$D1801="",'RAW DATA'!$C1801='RAW DATA'!$D1801),"NO",IF('RAW DATA'!$C1801&lt;'RAW DATA'!$D1801,"YES","NO"))</f>
        <v>NO</v>
      </c>
      <c r="T1801" s="75" t="str">
        <f>IF('RAW DATA'!$D1801='RAW DATA'!$E1801,"YES","NO")</f>
        <v>NO</v>
      </c>
      <c r="U1801" s="73" t="str">
        <f>IF(('RAW DATA'!$D1801-'RAW DATA'!$M1801)&lt;=5,"YES","NO")</f>
        <v>YES</v>
      </c>
    </row>
    <row r="1802" spans="1:21" x14ac:dyDescent="0.25">
      <c r="A1802" s="89">
        <v>1591</v>
      </c>
      <c r="B1802" s="90">
        <v>5612486872</v>
      </c>
      <c r="C1802" s="91">
        <v>45915</v>
      </c>
      <c r="D1802" s="91">
        <v>45912</v>
      </c>
      <c r="E1802" s="91">
        <v>45915</v>
      </c>
      <c r="F1802" s="90">
        <v>257818988</v>
      </c>
      <c r="G1802" s="92">
        <v>7087</v>
      </c>
      <c r="H1802" s="101" t="s">
        <v>14</v>
      </c>
      <c r="I1802" s="93">
        <v>7730464636</v>
      </c>
      <c r="J1802" s="94">
        <v>45965</v>
      </c>
      <c r="K1802" s="90" t="s">
        <v>15</v>
      </c>
      <c r="L1802" s="90" t="s">
        <v>253</v>
      </c>
      <c r="M1802" s="91">
        <v>45912.625</v>
      </c>
      <c r="N1802" s="91">
        <v>45945.5</v>
      </c>
      <c r="O1802" s="95">
        <f t="shared" si="154"/>
        <v>9</v>
      </c>
      <c r="P1802" s="95">
        <f>MONTH('RAW DATA'!$J1802)</f>
        <v>11</v>
      </c>
      <c r="Q1802" s="95" t="str">
        <f t="shared" si="155"/>
        <v>ICB</v>
      </c>
      <c r="R1802" s="96" t="str">
        <f t="shared" si="156"/>
        <v>CHINA</v>
      </c>
      <c r="S1802" s="90" t="str">
        <f>IF(OR('RAW DATA'!$D1802="",'RAW DATA'!$C1802='RAW DATA'!$D1802),"NO",IF('RAW DATA'!$C1802&lt;'RAW DATA'!$D1802,"YES","NO"))</f>
        <v>NO</v>
      </c>
      <c r="T1802" s="96" t="str">
        <f>IF('RAW DATA'!$D1802='RAW DATA'!$E1802,"YES","NO")</f>
        <v>NO</v>
      </c>
      <c r="U1802" s="95" t="str">
        <f>IF(('RAW DATA'!$D1802-'RAW DATA'!$M1802)&lt;=5,"YES","NO")</f>
        <v>YES</v>
      </c>
    </row>
    <row r="1803" spans="1:21" x14ac:dyDescent="0.25">
      <c r="A1803" s="77">
        <v>1591</v>
      </c>
      <c r="B1803" s="74">
        <v>5612486875</v>
      </c>
      <c r="C1803" s="76">
        <v>45915</v>
      </c>
      <c r="D1803" s="76">
        <v>45912</v>
      </c>
      <c r="E1803" s="76">
        <v>45915</v>
      </c>
      <c r="F1803" s="74">
        <v>257818988</v>
      </c>
      <c r="G1803" s="82">
        <v>6754</v>
      </c>
      <c r="H1803" s="102" t="s">
        <v>14</v>
      </c>
      <c r="I1803" s="83">
        <v>7730464636</v>
      </c>
      <c r="J1803" s="84">
        <v>45965</v>
      </c>
      <c r="K1803" s="74" t="s">
        <v>15</v>
      </c>
      <c r="L1803" s="74" t="s">
        <v>253</v>
      </c>
      <c r="M1803" s="76">
        <v>45912.625</v>
      </c>
      <c r="N1803" s="76">
        <v>45945.5</v>
      </c>
      <c r="O1803" s="73">
        <f t="shared" si="154"/>
        <v>9</v>
      </c>
      <c r="P1803" s="73">
        <f>MONTH('RAW DATA'!$J1803)</f>
        <v>11</v>
      </c>
      <c r="Q1803" s="73" t="str">
        <f t="shared" si="155"/>
        <v>ICB</v>
      </c>
      <c r="R1803" s="75" t="str">
        <f t="shared" si="156"/>
        <v>CHINA</v>
      </c>
      <c r="S1803" s="74" t="str">
        <f>IF(OR('RAW DATA'!$D1803="",'RAW DATA'!$C1803='RAW DATA'!$D1803),"NO",IF('RAW DATA'!$C1803&lt;'RAW DATA'!$D1803,"YES","NO"))</f>
        <v>NO</v>
      </c>
      <c r="T1803" s="75" t="str">
        <f>IF('RAW DATA'!$D1803='RAW DATA'!$E1803,"YES","NO")</f>
        <v>NO</v>
      </c>
      <c r="U1803" s="73" t="str">
        <f>IF(('RAW DATA'!$D1803-'RAW DATA'!$M1803)&lt;=5,"YES","NO")</f>
        <v>YES</v>
      </c>
    </row>
    <row r="1804" spans="1:21" x14ac:dyDescent="0.25">
      <c r="A1804" s="89">
        <v>1591</v>
      </c>
      <c r="B1804" s="90">
        <v>5612486883</v>
      </c>
      <c r="C1804" s="91">
        <v>45915</v>
      </c>
      <c r="D1804" s="91">
        <v>45912</v>
      </c>
      <c r="E1804" s="91">
        <v>45915</v>
      </c>
      <c r="F1804" s="90">
        <v>257819931</v>
      </c>
      <c r="G1804" s="92">
        <v>1273</v>
      </c>
      <c r="H1804" s="101" t="s">
        <v>14</v>
      </c>
      <c r="I1804" s="93">
        <v>7730464636</v>
      </c>
      <c r="J1804" s="94">
        <v>45965</v>
      </c>
      <c r="K1804" s="90" t="s">
        <v>15</v>
      </c>
      <c r="L1804" s="90" t="s">
        <v>253</v>
      </c>
      <c r="M1804" s="91">
        <v>45912.625</v>
      </c>
      <c r="N1804" s="91">
        <v>45945.5</v>
      </c>
      <c r="O1804" s="95">
        <f t="shared" si="154"/>
        <v>9</v>
      </c>
      <c r="P1804" s="95">
        <f>MONTH('RAW DATA'!$J1804)</f>
        <v>11</v>
      </c>
      <c r="Q1804" s="95" t="str">
        <f t="shared" si="155"/>
        <v>ICB</v>
      </c>
      <c r="R1804" s="96" t="str">
        <f t="shared" si="156"/>
        <v>CHINA</v>
      </c>
      <c r="S1804" s="90" t="str">
        <f>IF(OR('RAW DATA'!$D1804="",'RAW DATA'!$C1804='RAW DATA'!$D1804),"NO",IF('RAW DATA'!$C1804&lt;'RAW DATA'!$D1804,"YES","NO"))</f>
        <v>NO</v>
      </c>
      <c r="T1804" s="96" t="str">
        <f>IF('RAW DATA'!$D1804='RAW DATA'!$E1804,"YES","NO")</f>
        <v>NO</v>
      </c>
      <c r="U1804" s="95" t="str">
        <f>IF(('RAW DATA'!$D1804-'RAW DATA'!$M1804)&lt;=5,"YES","NO")</f>
        <v>YES</v>
      </c>
    </row>
    <row r="1805" spans="1:21" x14ac:dyDescent="0.25">
      <c r="A1805" s="77">
        <v>1591</v>
      </c>
      <c r="B1805" s="74">
        <v>5612486886</v>
      </c>
      <c r="C1805" s="76">
        <v>45915</v>
      </c>
      <c r="D1805" s="76">
        <v>45912</v>
      </c>
      <c r="E1805" s="76">
        <v>45915</v>
      </c>
      <c r="F1805" s="74">
        <v>257819931</v>
      </c>
      <c r="G1805" s="82">
        <v>2862</v>
      </c>
      <c r="H1805" s="102" t="s">
        <v>14</v>
      </c>
      <c r="I1805" s="83">
        <v>7730464636</v>
      </c>
      <c r="J1805" s="84">
        <v>45965</v>
      </c>
      <c r="K1805" s="74" t="s">
        <v>15</v>
      </c>
      <c r="L1805" s="74" t="s">
        <v>253</v>
      </c>
      <c r="M1805" s="76">
        <v>45912.625</v>
      </c>
      <c r="N1805" s="76">
        <v>45945.5</v>
      </c>
      <c r="O1805" s="73">
        <f t="shared" si="154"/>
        <v>9</v>
      </c>
      <c r="P1805" s="73">
        <f>MONTH('RAW DATA'!$J1805)</f>
        <v>11</v>
      </c>
      <c r="Q1805" s="73" t="str">
        <f t="shared" si="155"/>
        <v>ICB</v>
      </c>
      <c r="R1805" s="75" t="str">
        <f t="shared" si="156"/>
        <v>CHINA</v>
      </c>
      <c r="S1805" s="74" t="str">
        <f>IF(OR('RAW DATA'!$D1805="",'RAW DATA'!$C1805='RAW DATA'!$D1805),"NO",IF('RAW DATA'!$C1805&lt;'RAW DATA'!$D1805,"YES","NO"))</f>
        <v>NO</v>
      </c>
      <c r="T1805" s="75" t="str">
        <f>IF('RAW DATA'!$D1805='RAW DATA'!$E1805,"YES","NO")</f>
        <v>NO</v>
      </c>
      <c r="U1805" s="73" t="str">
        <f>IF(('RAW DATA'!$D1805-'RAW DATA'!$M1805)&lt;=5,"YES","NO")</f>
        <v>YES</v>
      </c>
    </row>
    <row r="1806" spans="1:21" x14ac:dyDescent="0.25">
      <c r="A1806" s="89">
        <v>1591</v>
      </c>
      <c r="B1806" s="90">
        <v>5612486888</v>
      </c>
      <c r="C1806" s="91">
        <v>45915</v>
      </c>
      <c r="D1806" s="91">
        <v>45912</v>
      </c>
      <c r="E1806" s="91">
        <v>45915</v>
      </c>
      <c r="F1806" s="90">
        <v>257819931</v>
      </c>
      <c r="G1806" s="92">
        <v>2862</v>
      </c>
      <c r="H1806" s="101" t="s">
        <v>14</v>
      </c>
      <c r="I1806" s="93">
        <v>7730464636</v>
      </c>
      <c r="J1806" s="94">
        <v>45965</v>
      </c>
      <c r="K1806" s="90" t="s">
        <v>15</v>
      </c>
      <c r="L1806" s="90" t="s">
        <v>253</v>
      </c>
      <c r="M1806" s="91">
        <v>45912.625</v>
      </c>
      <c r="N1806" s="91">
        <v>45945.5</v>
      </c>
      <c r="O1806" s="95">
        <f t="shared" si="154"/>
        <v>9</v>
      </c>
      <c r="P1806" s="95">
        <f>MONTH('RAW DATA'!$J1806)</f>
        <v>11</v>
      </c>
      <c r="Q1806" s="95" t="str">
        <f t="shared" si="155"/>
        <v>ICB</v>
      </c>
      <c r="R1806" s="96" t="str">
        <f t="shared" si="156"/>
        <v>CHINA</v>
      </c>
      <c r="S1806" s="90" t="str">
        <f>IF(OR('RAW DATA'!$D1806="",'RAW DATA'!$C1806='RAW DATA'!$D1806),"NO",IF('RAW DATA'!$C1806&lt;'RAW DATA'!$D1806,"YES","NO"))</f>
        <v>NO</v>
      </c>
      <c r="T1806" s="96" t="str">
        <f>IF('RAW DATA'!$D1806='RAW DATA'!$E1806,"YES","NO")</f>
        <v>NO</v>
      </c>
      <c r="U1806" s="95" t="str">
        <f>IF(('RAW DATA'!$D1806-'RAW DATA'!$M1806)&lt;=5,"YES","NO")</f>
        <v>YES</v>
      </c>
    </row>
    <row r="1807" spans="1:21" x14ac:dyDescent="0.25">
      <c r="A1807" s="77">
        <v>1591</v>
      </c>
      <c r="B1807" s="74">
        <v>5612486890</v>
      </c>
      <c r="C1807" s="76">
        <v>45915</v>
      </c>
      <c r="D1807" s="76">
        <v>45912</v>
      </c>
      <c r="E1807" s="76">
        <v>45915</v>
      </c>
      <c r="F1807" s="74">
        <v>257819931</v>
      </c>
      <c r="G1807" s="82">
        <v>455</v>
      </c>
      <c r="H1807" s="102" t="s">
        <v>14</v>
      </c>
      <c r="I1807" s="83">
        <v>7730464636</v>
      </c>
      <c r="J1807" s="84">
        <v>45965</v>
      </c>
      <c r="K1807" s="74" t="s">
        <v>15</v>
      </c>
      <c r="L1807" s="74" t="s">
        <v>253</v>
      </c>
      <c r="M1807" s="76">
        <v>45912.625</v>
      </c>
      <c r="N1807" s="76">
        <v>45945.5</v>
      </c>
      <c r="O1807" s="73">
        <f t="shared" si="154"/>
        <v>9</v>
      </c>
      <c r="P1807" s="73">
        <f>MONTH('RAW DATA'!$J1807)</f>
        <v>11</v>
      </c>
      <c r="Q1807" s="73" t="str">
        <f t="shared" si="155"/>
        <v>ICB</v>
      </c>
      <c r="R1807" s="75" t="str">
        <f t="shared" si="156"/>
        <v>CHINA</v>
      </c>
      <c r="S1807" s="74" t="str">
        <f>IF(OR('RAW DATA'!$D1807="",'RAW DATA'!$C1807='RAW DATA'!$D1807),"NO",IF('RAW DATA'!$C1807&lt;'RAW DATA'!$D1807,"YES","NO"))</f>
        <v>NO</v>
      </c>
      <c r="T1807" s="75" t="str">
        <f>IF('RAW DATA'!$D1807='RAW DATA'!$E1807,"YES","NO")</f>
        <v>NO</v>
      </c>
      <c r="U1807" s="73" t="str">
        <f>IF(('RAW DATA'!$D1807-'RAW DATA'!$M1807)&lt;=5,"YES","NO")</f>
        <v>YES</v>
      </c>
    </row>
    <row r="1808" spans="1:21" x14ac:dyDescent="0.25">
      <c r="A1808" s="89">
        <v>1591</v>
      </c>
      <c r="B1808" s="90">
        <v>5612486892</v>
      </c>
      <c r="C1808" s="91">
        <v>45915</v>
      </c>
      <c r="D1808" s="91">
        <v>45912</v>
      </c>
      <c r="E1808" s="91">
        <v>45915</v>
      </c>
      <c r="F1808" s="90">
        <v>257819931</v>
      </c>
      <c r="G1808" s="92">
        <v>12951</v>
      </c>
      <c r="H1808" s="101" t="s">
        <v>14</v>
      </c>
      <c r="I1808" s="93">
        <v>7730464636</v>
      </c>
      <c r="J1808" s="94">
        <v>45965</v>
      </c>
      <c r="K1808" s="90" t="s">
        <v>15</v>
      </c>
      <c r="L1808" s="90" t="s">
        <v>253</v>
      </c>
      <c r="M1808" s="91">
        <v>45912.625</v>
      </c>
      <c r="N1808" s="91">
        <v>45945.5</v>
      </c>
      <c r="O1808" s="95">
        <f t="shared" si="154"/>
        <v>9</v>
      </c>
      <c r="P1808" s="95">
        <f>MONTH('RAW DATA'!$J1808)</f>
        <v>11</v>
      </c>
      <c r="Q1808" s="95" t="str">
        <f t="shared" si="155"/>
        <v>ICB</v>
      </c>
      <c r="R1808" s="96" t="str">
        <f t="shared" si="156"/>
        <v>CHINA</v>
      </c>
      <c r="S1808" s="90" t="str">
        <f>IF(OR('RAW DATA'!$D1808="",'RAW DATA'!$C1808='RAW DATA'!$D1808),"NO",IF('RAW DATA'!$C1808&lt;'RAW DATA'!$D1808,"YES","NO"))</f>
        <v>NO</v>
      </c>
      <c r="T1808" s="96" t="str">
        <f>IF('RAW DATA'!$D1808='RAW DATA'!$E1808,"YES","NO")</f>
        <v>NO</v>
      </c>
      <c r="U1808" s="95" t="str">
        <f>IF(('RAW DATA'!$D1808-'RAW DATA'!$M1808)&lt;=5,"YES","NO")</f>
        <v>YES</v>
      </c>
    </row>
    <row r="1809" spans="1:21" x14ac:dyDescent="0.25">
      <c r="A1809" s="77">
        <v>1571</v>
      </c>
      <c r="B1809" s="74">
        <v>5784121740</v>
      </c>
      <c r="C1809" s="76">
        <v>45915</v>
      </c>
      <c r="D1809" s="76">
        <v>45911</v>
      </c>
      <c r="E1809" s="76">
        <v>45915</v>
      </c>
      <c r="F1809" s="74">
        <v>257816443</v>
      </c>
      <c r="G1809" s="82">
        <v>5726</v>
      </c>
      <c r="H1809" s="102" t="s">
        <v>14</v>
      </c>
      <c r="I1809" s="83">
        <v>7730464636</v>
      </c>
      <c r="J1809" s="84">
        <v>45965</v>
      </c>
      <c r="K1809" s="74" t="s">
        <v>15</v>
      </c>
      <c r="L1809" s="74" t="s">
        <v>253</v>
      </c>
      <c r="M1809" s="76">
        <v>45910.625</v>
      </c>
      <c r="N1809" s="76">
        <v>45945.75</v>
      </c>
      <c r="O1809" s="73">
        <f t="shared" si="154"/>
        <v>9</v>
      </c>
      <c r="P1809" s="73">
        <f>MONTH('RAW DATA'!$J1809)</f>
        <v>11</v>
      </c>
      <c r="Q1809" s="73" t="str">
        <f t="shared" si="155"/>
        <v>ICB</v>
      </c>
      <c r="R1809" s="75" t="str">
        <f t="shared" si="156"/>
        <v>CHINA</v>
      </c>
      <c r="S1809" s="74" t="str">
        <f>IF(OR('RAW DATA'!$D1809="",'RAW DATA'!$C1809='RAW DATA'!$D1809),"NO",IF('RAW DATA'!$C1809&lt;'RAW DATA'!$D1809,"YES","NO"))</f>
        <v>NO</v>
      </c>
      <c r="T1809" s="75" t="str">
        <f>IF('RAW DATA'!$D1809='RAW DATA'!$E1809,"YES","NO")</f>
        <v>NO</v>
      </c>
      <c r="U1809" s="73" t="str">
        <f>IF(('RAW DATA'!$D1809-'RAW DATA'!$M1809)&lt;=5,"YES","NO")</f>
        <v>YES</v>
      </c>
    </row>
    <row r="1810" spans="1:21" x14ac:dyDescent="0.25">
      <c r="A1810" s="89">
        <v>71</v>
      </c>
      <c r="B1810" s="90">
        <v>5283223098</v>
      </c>
      <c r="C1810" s="91">
        <v>45911</v>
      </c>
      <c r="D1810" s="91">
        <v>45910</v>
      </c>
      <c r="E1810" s="91">
        <v>45911</v>
      </c>
      <c r="F1810" s="90">
        <v>257407287</v>
      </c>
      <c r="G1810" s="92">
        <v>906</v>
      </c>
      <c r="H1810" s="101" t="s">
        <v>14</v>
      </c>
      <c r="I1810" s="93">
        <v>7730465118</v>
      </c>
      <c r="J1810" s="94">
        <v>45966</v>
      </c>
      <c r="K1810" s="90" t="s">
        <v>15</v>
      </c>
      <c r="L1810" s="90" t="s">
        <v>268</v>
      </c>
      <c r="M1810" s="91">
        <v>45911</v>
      </c>
      <c r="N1810" s="91">
        <v>45948</v>
      </c>
      <c r="O1810" s="95">
        <f t="shared" si="154"/>
        <v>9</v>
      </c>
      <c r="P1810" s="95">
        <f>MONTH('RAW DATA'!$J1810)</f>
        <v>11</v>
      </c>
      <c r="Q1810" s="95" t="str">
        <f t="shared" si="155"/>
        <v>ICB</v>
      </c>
      <c r="R1810" s="96" t="str">
        <f t="shared" si="156"/>
        <v>CHINA</v>
      </c>
      <c r="S1810" s="90" t="str">
        <f>IF(OR('RAW DATA'!$D1810="",'RAW DATA'!$C1810='RAW DATA'!$D1810),"NO",IF('RAW DATA'!$C1810&lt;'RAW DATA'!$D1810,"YES","NO"))</f>
        <v>NO</v>
      </c>
      <c r="T1810" s="96" t="str">
        <f>IF('RAW DATA'!$D1810='RAW DATA'!$E1810,"YES","NO")</f>
        <v>NO</v>
      </c>
      <c r="U1810" s="95" t="str">
        <f>IF(('RAW DATA'!$D1810-'RAW DATA'!$M1810)&lt;=5,"YES","NO")</f>
        <v>YES</v>
      </c>
    </row>
    <row r="1811" spans="1:21" x14ac:dyDescent="0.25">
      <c r="A1811" s="77">
        <v>71</v>
      </c>
      <c r="B1811" s="74">
        <v>5283223108</v>
      </c>
      <c r="C1811" s="76">
        <v>45911</v>
      </c>
      <c r="D1811" s="76">
        <v>45910</v>
      </c>
      <c r="E1811" s="76">
        <v>45911</v>
      </c>
      <c r="F1811" s="74">
        <v>257407287</v>
      </c>
      <c r="G1811" s="82">
        <v>1106</v>
      </c>
      <c r="H1811" s="102" t="s">
        <v>14</v>
      </c>
      <c r="I1811" s="83">
        <v>7730465118</v>
      </c>
      <c r="J1811" s="84">
        <v>45966</v>
      </c>
      <c r="K1811" s="74" t="s">
        <v>15</v>
      </c>
      <c r="L1811" s="74" t="s">
        <v>268</v>
      </c>
      <c r="M1811" s="76">
        <v>45911</v>
      </c>
      <c r="N1811" s="76">
        <v>45948</v>
      </c>
      <c r="O1811" s="73">
        <f t="shared" si="154"/>
        <v>9</v>
      </c>
      <c r="P1811" s="73">
        <f>MONTH('RAW DATA'!$J1811)</f>
        <v>11</v>
      </c>
      <c r="Q1811" s="73" t="str">
        <f t="shared" si="155"/>
        <v>ICB</v>
      </c>
      <c r="R1811" s="75" t="str">
        <f t="shared" si="156"/>
        <v>CHINA</v>
      </c>
      <c r="S1811" s="74" t="str">
        <f>IF(OR('RAW DATA'!$D1811="",'RAW DATA'!$C1811='RAW DATA'!$D1811),"NO",IF('RAW DATA'!$C1811&lt;'RAW DATA'!$D1811,"YES","NO"))</f>
        <v>NO</v>
      </c>
      <c r="T1811" s="75" t="str">
        <f>IF('RAW DATA'!$D1811='RAW DATA'!$E1811,"YES","NO")</f>
        <v>NO</v>
      </c>
      <c r="U1811" s="73" t="str">
        <f>IF(('RAW DATA'!$D1811-'RAW DATA'!$M1811)&lt;=5,"YES","NO")</f>
        <v>YES</v>
      </c>
    </row>
    <row r="1812" spans="1:21" x14ac:dyDescent="0.25">
      <c r="A1812" s="89">
        <v>71</v>
      </c>
      <c r="B1812" s="90">
        <v>5283223113</v>
      </c>
      <c r="C1812" s="91">
        <v>45911</v>
      </c>
      <c r="D1812" s="91">
        <v>45910</v>
      </c>
      <c r="E1812" s="91">
        <v>45911</v>
      </c>
      <c r="F1812" s="90">
        <v>257407287</v>
      </c>
      <c r="G1812" s="92">
        <v>15916</v>
      </c>
      <c r="H1812" s="101" t="s">
        <v>14</v>
      </c>
      <c r="I1812" s="93">
        <v>7730465118</v>
      </c>
      <c r="J1812" s="94">
        <v>45966</v>
      </c>
      <c r="K1812" s="90" t="s">
        <v>15</v>
      </c>
      <c r="L1812" s="90" t="s">
        <v>268</v>
      </c>
      <c r="M1812" s="91">
        <v>45911</v>
      </c>
      <c r="N1812" s="91">
        <v>45948</v>
      </c>
      <c r="O1812" s="95">
        <f t="shared" ref="O1812:O1847" si="157">IF(D1812="", "", IF(YEAR(D1812)=2024, "", MONTH(D1812)))</f>
        <v>9</v>
      </c>
      <c r="P1812" s="95">
        <f>MONTH('RAW DATA'!$J1812)</f>
        <v>11</v>
      </c>
      <c r="Q1812" s="95" t="str">
        <f t="shared" ref="Q1812:Q1847" si="158">IF(OR(A1812=71,A1812=1595,A1812=1588,A1812=1594,A1812=3547,A1812=1571,A1812=1538,A1812=1570,A1812=1569,A1812=1590,A1812=1591,A1812=1589,A1812=515,A1812=1572,A1812=3546,A1812=1592,A1812=3548,A1812=122,A1812=10171,A1812=40,A1812=35,A1812=95,A1812=381,A1812=136,A1812=375),"ICB","Vendor")</f>
        <v>ICB</v>
      </c>
      <c r="R1812" s="96" t="str">
        <f t="shared" ref="R1812:R1847" si="159">IF(OR(A1812=71,A1812=515,A1812=1592,A1812=1589,A1812=1591,A1812=1571,A1812=1572),"CHINA",IF(A1812=35,"POLAND",
IF(A1812=10171,"VIETNAM",
IF(A1812=381,"TURKEY",
IF(A1812=375,"CAMBODIA",
IF(A1812=40,"AUSTRALIA",""))))))</f>
        <v>CHINA</v>
      </c>
      <c r="S1812" s="90" t="str">
        <f>IF(OR('RAW DATA'!$D1812="",'RAW DATA'!$C1812='RAW DATA'!$D1812),"NO",IF('RAW DATA'!$C1812&lt;'RAW DATA'!$D1812,"YES","NO"))</f>
        <v>NO</v>
      </c>
      <c r="T1812" s="96" t="str">
        <f>IF('RAW DATA'!$D1812='RAW DATA'!$E1812,"YES","NO")</f>
        <v>NO</v>
      </c>
      <c r="U1812" s="95" t="str">
        <f>IF(('RAW DATA'!$D1812-'RAW DATA'!$M1812)&lt;=5,"YES","NO")</f>
        <v>YES</v>
      </c>
    </row>
    <row r="1813" spans="1:21" x14ac:dyDescent="0.25">
      <c r="A1813" s="77">
        <v>71</v>
      </c>
      <c r="B1813" s="74">
        <v>5283223135</v>
      </c>
      <c r="C1813" s="76">
        <v>45911</v>
      </c>
      <c r="D1813" s="76">
        <v>45910</v>
      </c>
      <c r="E1813" s="76">
        <v>45911</v>
      </c>
      <c r="F1813" s="74">
        <v>257407287</v>
      </c>
      <c r="G1813" s="82">
        <v>1231</v>
      </c>
      <c r="H1813" s="102" t="s">
        <v>14</v>
      </c>
      <c r="I1813" s="83">
        <v>7730465118</v>
      </c>
      <c r="J1813" s="84">
        <v>45966</v>
      </c>
      <c r="K1813" s="74" t="s">
        <v>15</v>
      </c>
      <c r="L1813" s="74" t="s">
        <v>268</v>
      </c>
      <c r="M1813" s="76">
        <v>45911</v>
      </c>
      <c r="N1813" s="76">
        <v>45948</v>
      </c>
      <c r="O1813" s="73">
        <f t="shared" si="157"/>
        <v>9</v>
      </c>
      <c r="P1813" s="73">
        <f>MONTH('RAW DATA'!$J1813)</f>
        <v>11</v>
      </c>
      <c r="Q1813" s="73" t="str">
        <f t="shared" si="158"/>
        <v>ICB</v>
      </c>
      <c r="R1813" s="75" t="str">
        <f t="shared" si="159"/>
        <v>CHINA</v>
      </c>
      <c r="S1813" s="74" t="str">
        <f>IF(OR('RAW DATA'!$D1813="",'RAW DATA'!$C1813='RAW DATA'!$D1813),"NO",IF('RAW DATA'!$C1813&lt;'RAW DATA'!$D1813,"YES","NO"))</f>
        <v>NO</v>
      </c>
      <c r="T1813" s="75" t="str">
        <f>IF('RAW DATA'!$D1813='RAW DATA'!$E1813,"YES","NO")</f>
        <v>NO</v>
      </c>
      <c r="U1813" s="73" t="str">
        <f>IF(('RAW DATA'!$D1813-'RAW DATA'!$M1813)&lt;=5,"YES","NO")</f>
        <v>YES</v>
      </c>
    </row>
    <row r="1814" spans="1:21" x14ac:dyDescent="0.25">
      <c r="A1814" s="89">
        <v>515</v>
      </c>
      <c r="B1814" s="90">
        <v>5547951682</v>
      </c>
      <c r="C1814" s="91">
        <v>45919</v>
      </c>
      <c r="D1814" s="91">
        <v>45917</v>
      </c>
      <c r="E1814" s="91">
        <v>45919</v>
      </c>
      <c r="F1814" s="90">
        <v>257654261</v>
      </c>
      <c r="G1814" s="92">
        <v>723</v>
      </c>
      <c r="H1814" s="101" t="s">
        <v>14</v>
      </c>
      <c r="I1814" s="93">
        <v>7730465118</v>
      </c>
      <c r="J1814" s="94">
        <v>45966</v>
      </c>
      <c r="K1814" s="90" t="s">
        <v>15</v>
      </c>
      <c r="L1814" s="90" t="s">
        <v>268</v>
      </c>
      <c r="M1814" s="91">
        <v>45915</v>
      </c>
      <c r="N1814" s="91">
        <v>45948</v>
      </c>
      <c r="O1814" s="95">
        <f t="shared" si="157"/>
        <v>9</v>
      </c>
      <c r="P1814" s="95">
        <f>MONTH('RAW DATA'!$J1814)</f>
        <v>11</v>
      </c>
      <c r="Q1814" s="95" t="str">
        <f t="shared" si="158"/>
        <v>ICB</v>
      </c>
      <c r="R1814" s="96" t="str">
        <f t="shared" si="159"/>
        <v>CHINA</v>
      </c>
      <c r="S1814" s="90" t="str">
        <f>IF(OR('RAW DATA'!$D1814="",'RAW DATA'!$C1814='RAW DATA'!$D1814),"NO",IF('RAW DATA'!$C1814&lt;'RAW DATA'!$D1814,"YES","NO"))</f>
        <v>NO</v>
      </c>
      <c r="T1814" s="96" t="str">
        <f>IF('RAW DATA'!$D1814='RAW DATA'!$E1814,"YES","NO")</f>
        <v>NO</v>
      </c>
      <c r="U1814" s="95" t="str">
        <f>IF(('RAW DATA'!$D1814-'RAW DATA'!$M1814)&lt;=5,"YES","NO")</f>
        <v>YES</v>
      </c>
    </row>
    <row r="1815" spans="1:21" x14ac:dyDescent="0.25">
      <c r="A1815" s="77">
        <v>515</v>
      </c>
      <c r="B1815" s="74">
        <v>5547951683</v>
      </c>
      <c r="C1815" s="76">
        <v>45919</v>
      </c>
      <c r="D1815" s="76">
        <v>45917</v>
      </c>
      <c r="E1815" s="76">
        <v>45919</v>
      </c>
      <c r="F1815" s="74">
        <v>257654261</v>
      </c>
      <c r="G1815" s="82">
        <v>536</v>
      </c>
      <c r="H1815" s="102" t="s">
        <v>14</v>
      </c>
      <c r="I1815" s="83">
        <v>7730465118</v>
      </c>
      <c r="J1815" s="84">
        <v>45966</v>
      </c>
      <c r="K1815" s="74" t="s">
        <v>15</v>
      </c>
      <c r="L1815" s="74" t="s">
        <v>268</v>
      </c>
      <c r="M1815" s="76">
        <v>45915</v>
      </c>
      <c r="N1815" s="76">
        <v>45948</v>
      </c>
      <c r="O1815" s="73">
        <f t="shared" si="157"/>
        <v>9</v>
      </c>
      <c r="P1815" s="73">
        <f>MONTH('RAW DATA'!$J1815)</f>
        <v>11</v>
      </c>
      <c r="Q1815" s="73" t="str">
        <f t="shared" si="158"/>
        <v>ICB</v>
      </c>
      <c r="R1815" s="75" t="str">
        <f t="shared" si="159"/>
        <v>CHINA</v>
      </c>
      <c r="S1815" s="74" t="str">
        <f>IF(OR('RAW DATA'!$D1815="",'RAW DATA'!$C1815='RAW DATA'!$D1815),"NO",IF('RAW DATA'!$C1815&lt;'RAW DATA'!$D1815,"YES","NO"))</f>
        <v>NO</v>
      </c>
      <c r="T1815" s="75" t="str">
        <f>IF('RAW DATA'!$D1815='RAW DATA'!$E1815,"YES","NO")</f>
        <v>NO</v>
      </c>
      <c r="U1815" s="73" t="str">
        <f>IF(('RAW DATA'!$D1815-'RAW DATA'!$M1815)&lt;=5,"YES","NO")</f>
        <v>YES</v>
      </c>
    </row>
    <row r="1816" spans="1:21" x14ac:dyDescent="0.25">
      <c r="A1816" s="89">
        <v>515</v>
      </c>
      <c r="B1816" s="90">
        <v>5547951685</v>
      </c>
      <c r="C1816" s="91">
        <v>45919</v>
      </c>
      <c r="D1816" s="91">
        <v>45917</v>
      </c>
      <c r="E1816" s="91">
        <v>45919</v>
      </c>
      <c r="F1816" s="90">
        <v>257654261</v>
      </c>
      <c r="G1816" s="92">
        <v>873</v>
      </c>
      <c r="H1816" s="101" t="s">
        <v>14</v>
      </c>
      <c r="I1816" s="93">
        <v>7730465118</v>
      </c>
      <c r="J1816" s="94">
        <v>45966</v>
      </c>
      <c r="K1816" s="90" t="s">
        <v>15</v>
      </c>
      <c r="L1816" s="90" t="s">
        <v>268</v>
      </c>
      <c r="M1816" s="91">
        <v>45915</v>
      </c>
      <c r="N1816" s="91">
        <v>45948</v>
      </c>
      <c r="O1816" s="95">
        <f t="shared" si="157"/>
        <v>9</v>
      </c>
      <c r="P1816" s="95">
        <f>MONTH('RAW DATA'!$J1816)</f>
        <v>11</v>
      </c>
      <c r="Q1816" s="95" t="str">
        <f t="shared" si="158"/>
        <v>ICB</v>
      </c>
      <c r="R1816" s="96" t="str">
        <f t="shared" si="159"/>
        <v>CHINA</v>
      </c>
      <c r="S1816" s="90" t="str">
        <f>IF(OR('RAW DATA'!$D1816="",'RAW DATA'!$C1816='RAW DATA'!$D1816),"NO",IF('RAW DATA'!$C1816&lt;'RAW DATA'!$D1816,"YES","NO"))</f>
        <v>NO</v>
      </c>
      <c r="T1816" s="96" t="str">
        <f>IF('RAW DATA'!$D1816='RAW DATA'!$E1816,"YES","NO")</f>
        <v>NO</v>
      </c>
      <c r="U1816" s="95" t="str">
        <f>IF(('RAW DATA'!$D1816-'RAW DATA'!$M1816)&lt;=5,"YES","NO")</f>
        <v>YES</v>
      </c>
    </row>
    <row r="1817" spans="1:21" x14ac:dyDescent="0.25">
      <c r="A1817" s="77">
        <v>515</v>
      </c>
      <c r="B1817" s="74">
        <v>5547951702</v>
      </c>
      <c r="C1817" s="76">
        <v>45919</v>
      </c>
      <c r="D1817" s="76">
        <v>45917</v>
      </c>
      <c r="E1817" s="76">
        <v>45919</v>
      </c>
      <c r="F1817" s="74">
        <v>257654261</v>
      </c>
      <c r="G1817" s="82">
        <v>873</v>
      </c>
      <c r="H1817" s="102" t="s">
        <v>14</v>
      </c>
      <c r="I1817" s="83">
        <v>7730465118</v>
      </c>
      <c r="J1817" s="84">
        <v>45966</v>
      </c>
      <c r="K1817" s="74" t="s">
        <v>15</v>
      </c>
      <c r="L1817" s="74" t="s">
        <v>268</v>
      </c>
      <c r="M1817" s="76">
        <v>45915</v>
      </c>
      <c r="N1817" s="76">
        <v>45948</v>
      </c>
      <c r="O1817" s="73">
        <f t="shared" si="157"/>
        <v>9</v>
      </c>
      <c r="P1817" s="73">
        <f>MONTH('RAW DATA'!$J1817)</f>
        <v>11</v>
      </c>
      <c r="Q1817" s="73" t="str">
        <f t="shared" si="158"/>
        <v>ICB</v>
      </c>
      <c r="R1817" s="75" t="str">
        <f t="shared" si="159"/>
        <v>CHINA</v>
      </c>
      <c r="S1817" s="74" t="str">
        <f>IF(OR('RAW DATA'!$D1817="",'RAW DATA'!$C1817='RAW DATA'!$D1817),"NO",IF('RAW DATA'!$C1817&lt;'RAW DATA'!$D1817,"YES","NO"))</f>
        <v>NO</v>
      </c>
      <c r="T1817" s="75" t="str">
        <f>IF('RAW DATA'!$D1817='RAW DATA'!$E1817,"YES","NO")</f>
        <v>NO</v>
      </c>
      <c r="U1817" s="73" t="str">
        <f>IF(('RAW DATA'!$D1817-'RAW DATA'!$M1817)&lt;=5,"YES","NO")</f>
        <v>YES</v>
      </c>
    </row>
    <row r="1818" spans="1:21" x14ac:dyDescent="0.25">
      <c r="A1818" s="89">
        <v>1591</v>
      </c>
      <c r="B1818" s="90">
        <v>5612486864</v>
      </c>
      <c r="C1818" s="91">
        <v>45915</v>
      </c>
      <c r="D1818" s="91">
        <v>45912</v>
      </c>
      <c r="E1818" s="91">
        <v>45915</v>
      </c>
      <c r="F1818" s="90">
        <v>257232728</v>
      </c>
      <c r="G1818" s="92">
        <v>39732</v>
      </c>
      <c r="H1818" s="101" t="s">
        <v>14</v>
      </c>
      <c r="I1818" s="93">
        <v>7730465118</v>
      </c>
      <c r="J1818" s="94">
        <v>45966</v>
      </c>
      <c r="K1818" s="90" t="s">
        <v>15</v>
      </c>
      <c r="L1818" s="90" t="s">
        <v>268</v>
      </c>
      <c r="M1818" s="91">
        <v>45912.625</v>
      </c>
      <c r="N1818" s="91">
        <v>45948.75</v>
      </c>
      <c r="O1818" s="95">
        <f t="shared" si="157"/>
        <v>9</v>
      </c>
      <c r="P1818" s="95">
        <f>MONTH('RAW DATA'!$J1818)</f>
        <v>11</v>
      </c>
      <c r="Q1818" s="95" t="str">
        <f t="shared" si="158"/>
        <v>ICB</v>
      </c>
      <c r="R1818" s="96" t="str">
        <f t="shared" si="159"/>
        <v>CHINA</v>
      </c>
      <c r="S1818" s="90" t="str">
        <f>IF(OR('RAW DATA'!$D1818="",'RAW DATA'!$C1818='RAW DATA'!$D1818),"NO",IF('RAW DATA'!$C1818&lt;'RAW DATA'!$D1818,"YES","NO"))</f>
        <v>NO</v>
      </c>
      <c r="T1818" s="96" t="str">
        <f>IF('RAW DATA'!$D1818='RAW DATA'!$E1818,"YES","NO")</f>
        <v>NO</v>
      </c>
      <c r="U1818" s="95" t="str">
        <f>IF(('RAW DATA'!$D1818-'RAW DATA'!$M1818)&lt;=5,"YES","NO")</f>
        <v>YES</v>
      </c>
    </row>
    <row r="1819" spans="1:21" x14ac:dyDescent="0.25">
      <c r="A1819" s="77">
        <v>1591</v>
      </c>
      <c r="B1819" s="74">
        <v>5612486865</v>
      </c>
      <c r="C1819" s="76">
        <v>45915</v>
      </c>
      <c r="D1819" s="76">
        <v>45912</v>
      </c>
      <c r="E1819" s="76">
        <v>45915</v>
      </c>
      <c r="F1819" s="74">
        <v>257232728</v>
      </c>
      <c r="G1819" s="82">
        <v>2112</v>
      </c>
      <c r="H1819" s="102" t="s">
        <v>14</v>
      </c>
      <c r="I1819" s="83">
        <v>7730465118</v>
      </c>
      <c r="J1819" s="84">
        <v>45966</v>
      </c>
      <c r="K1819" s="74" t="s">
        <v>15</v>
      </c>
      <c r="L1819" s="74" t="s">
        <v>268</v>
      </c>
      <c r="M1819" s="76">
        <v>45912.625</v>
      </c>
      <c r="N1819" s="76">
        <v>45948.75</v>
      </c>
      <c r="O1819" s="73">
        <f t="shared" si="157"/>
        <v>9</v>
      </c>
      <c r="P1819" s="73">
        <f>MONTH('RAW DATA'!$J1819)</f>
        <v>11</v>
      </c>
      <c r="Q1819" s="73" t="str">
        <f t="shared" si="158"/>
        <v>ICB</v>
      </c>
      <c r="R1819" s="75" t="str">
        <f t="shared" si="159"/>
        <v>CHINA</v>
      </c>
      <c r="S1819" s="74" t="str">
        <f>IF(OR('RAW DATA'!$D1819="",'RAW DATA'!$C1819='RAW DATA'!$D1819),"NO",IF('RAW DATA'!$C1819&lt;'RAW DATA'!$D1819,"YES","NO"))</f>
        <v>NO</v>
      </c>
      <c r="T1819" s="75" t="str">
        <f>IF('RAW DATA'!$D1819='RAW DATA'!$E1819,"YES","NO")</f>
        <v>NO</v>
      </c>
      <c r="U1819" s="73" t="str">
        <f>IF(('RAW DATA'!$D1819-'RAW DATA'!$M1819)&lt;=5,"YES","NO")</f>
        <v>YES</v>
      </c>
    </row>
    <row r="1820" spans="1:21" x14ac:dyDescent="0.25">
      <c r="A1820" s="89">
        <v>1591</v>
      </c>
      <c r="B1820" s="90">
        <v>5612486866</v>
      </c>
      <c r="C1820" s="91">
        <v>45915</v>
      </c>
      <c r="D1820" s="91">
        <v>45912</v>
      </c>
      <c r="E1820" s="91">
        <v>45915</v>
      </c>
      <c r="F1820" s="90">
        <v>257232728</v>
      </c>
      <c r="G1820" s="92">
        <v>315</v>
      </c>
      <c r="H1820" s="101" t="s">
        <v>14</v>
      </c>
      <c r="I1820" s="93">
        <v>7730465118</v>
      </c>
      <c r="J1820" s="94">
        <v>45966</v>
      </c>
      <c r="K1820" s="90" t="s">
        <v>15</v>
      </c>
      <c r="L1820" s="90" t="s">
        <v>268</v>
      </c>
      <c r="M1820" s="91">
        <v>45912.625</v>
      </c>
      <c r="N1820" s="91">
        <v>45948.75</v>
      </c>
      <c r="O1820" s="95">
        <f t="shared" si="157"/>
        <v>9</v>
      </c>
      <c r="P1820" s="95">
        <f>MONTH('RAW DATA'!$J1820)</f>
        <v>11</v>
      </c>
      <c r="Q1820" s="95" t="str">
        <f t="shared" si="158"/>
        <v>ICB</v>
      </c>
      <c r="R1820" s="96" t="str">
        <f t="shared" si="159"/>
        <v>CHINA</v>
      </c>
      <c r="S1820" s="90" t="str">
        <f>IF(OR('RAW DATA'!$D1820="",'RAW DATA'!$C1820='RAW DATA'!$D1820),"NO",IF('RAW DATA'!$C1820&lt;'RAW DATA'!$D1820,"YES","NO"))</f>
        <v>NO</v>
      </c>
      <c r="T1820" s="96" t="str">
        <f>IF('RAW DATA'!$D1820='RAW DATA'!$E1820,"YES","NO")</f>
        <v>NO</v>
      </c>
      <c r="U1820" s="95" t="str">
        <f>IF(('RAW DATA'!$D1820-'RAW DATA'!$M1820)&lt;=5,"YES","NO")</f>
        <v>YES</v>
      </c>
    </row>
    <row r="1821" spans="1:21" x14ac:dyDescent="0.25">
      <c r="A1821" s="77">
        <v>1591</v>
      </c>
      <c r="B1821" s="74">
        <v>5612486867</v>
      </c>
      <c r="C1821" s="76">
        <v>45915</v>
      </c>
      <c r="D1821" s="76">
        <v>45912</v>
      </c>
      <c r="E1821" s="76">
        <v>45915</v>
      </c>
      <c r="F1821" s="74">
        <v>257232728</v>
      </c>
      <c r="G1821" s="82">
        <v>1798</v>
      </c>
      <c r="H1821" s="102" t="s">
        <v>14</v>
      </c>
      <c r="I1821" s="83">
        <v>7730465118</v>
      </c>
      <c r="J1821" s="84">
        <v>45966</v>
      </c>
      <c r="K1821" s="74" t="s">
        <v>15</v>
      </c>
      <c r="L1821" s="74" t="s">
        <v>268</v>
      </c>
      <c r="M1821" s="76">
        <v>45912.625</v>
      </c>
      <c r="N1821" s="76">
        <v>45948.75</v>
      </c>
      <c r="O1821" s="73">
        <f t="shared" si="157"/>
        <v>9</v>
      </c>
      <c r="P1821" s="73">
        <f>MONTH('RAW DATA'!$J1821)</f>
        <v>11</v>
      </c>
      <c r="Q1821" s="73" t="str">
        <f t="shared" si="158"/>
        <v>ICB</v>
      </c>
      <c r="R1821" s="75" t="str">
        <f t="shared" si="159"/>
        <v>CHINA</v>
      </c>
      <c r="S1821" s="74" t="str">
        <f>IF(OR('RAW DATA'!$D1821="",'RAW DATA'!$C1821='RAW DATA'!$D1821),"NO",IF('RAW DATA'!$C1821&lt;'RAW DATA'!$D1821,"YES","NO"))</f>
        <v>NO</v>
      </c>
      <c r="T1821" s="75" t="str">
        <f>IF('RAW DATA'!$D1821='RAW DATA'!$E1821,"YES","NO")</f>
        <v>NO</v>
      </c>
      <c r="U1821" s="73" t="str">
        <f>IF(('RAW DATA'!$D1821-'RAW DATA'!$M1821)&lt;=5,"YES","NO")</f>
        <v>YES</v>
      </c>
    </row>
    <row r="1822" spans="1:21" x14ac:dyDescent="0.25">
      <c r="A1822" s="89">
        <v>1591</v>
      </c>
      <c r="B1822" s="90">
        <v>5612486869</v>
      </c>
      <c r="C1822" s="91">
        <v>45915</v>
      </c>
      <c r="D1822" s="91">
        <v>45912</v>
      </c>
      <c r="E1822" s="91">
        <v>45915</v>
      </c>
      <c r="F1822" s="90">
        <v>257232728</v>
      </c>
      <c r="G1822" s="92">
        <v>7355</v>
      </c>
      <c r="H1822" s="101" t="s">
        <v>14</v>
      </c>
      <c r="I1822" s="93">
        <v>7730465118</v>
      </c>
      <c r="J1822" s="94">
        <v>45966</v>
      </c>
      <c r="K1822" s="90" t="s">
        <v>15</v>
      </c>
      <c r="L1822" s="90" t="s">
        <v>268</v>
      </c>
      <c r="M1822" s="91">
        <v>45912.625</v>
      </c>
      <c r="N1822" s="91">
        <v>45948.75</v>
      </c>
      <c r="O1822" s="95">
        <f t="shared" si="157"/>
        <v>9</v>
      </c>
      <c r="P1822" s="95">
        <f>MONTH('RAW DATA'!$J1822)</f>
        <v>11</v>
      </c>
      <c r="Q1822" s="95" t="str">
        <f t="shared" si="158"/>
        <v>ICB</v>
      </c>
      <c r="R1822" s="96" t="str">
        <f t="shared" si="159"/>
        <v>CHINA</v>
      </c>
      <c r="S1822" s="90" t="str">
        <f>IF(OR('RAW DATA'!$D1822="",'RAW DATA'!$C1822='RAW DATA'!$D1822),"NO",IF('RAW DATA'!$C1822&lt;'RAW DATA'!$D1822,"YES","NO"))</f>
        <v>NO</v>
      </c>
      <c r="T1822" s="96" t="str">
        <f>IF('RAW DATA'!$D1822='RAW DATA'!$E1822,"YES","NO")</f>
        <v>NO</v>
      </c>
      <c r="U1822" s="95" t="str">
        <f>IF(('RAW DATA'!$D1822-'RAW DATA'!$M1822)&lt;=5,"YES","NO")</f>
        <v>YES</v>
      </c>
    </row>
    <row r="1823" spans="1:21" x14ac:dyDescent="0.25">
      <c r="A1823" s="77">
        <v>10171</v>
      </c>
      <c r="B1823" s="74">
        <v>5481890692</v>
      </c>
      <c r="C1823" s="76">
        <v>45929</v>
      </c>
      <c r="D1823" s="76">
        <v>45936</v>
      </c>
      <c r="E1823" s="76">
        <v>45980</v>
      </c>
      <c r="F1823" s="74">
        <v>258850853</v>
      </c>
      <c r="G1823" s="82">
        <v>32063</v>
      </c>
      <c r="H1823" s="102" t="s">
        <v>14</v>
      </c>
      <c r="I1823" s="83">
        <v>7730472788</v>
      </c>
      <c r="J1823" s="84">
        <v>46000</v>
      </c>
      <c r="K1823" s="74" t="s">
        <v>15</v>
      </c>
      <c r="L1823" s="74" t="s">
        <v>287</v>
      </c>
      <c r="M1823" s="76">
        <v>45927</v>
      </c>
      <c r="N1823" s="76">
        <v>45949</v>
      </c>
      <c r="O1823" s="73">
        <f t="shared" si="157"/>
        <v>10</v>
      </c>
      <c r="P1823" s="73">
        <f>MONTH('RAW DATA'!$J1823)</f>
        <v>12</v>
      </c>
      <c r="Q1823" s="73" t="str">
        <f t="shared" si="158"/>
        <v>ICB</v>
      </c>
      <c r="R1823" s="75" t="str">
        <f t="shared" si="159"/>
        <v>VIETNAM</v>
      </c>
      <c r="S1823" s="74" t="str">
        <f>IF(OR('RAW DATA'!$D1823="",'RAW DATA'!$C1823='RAW DATA'!$D1823),"NO",IF('RAW DATA'!$C1823&lt;'RAW DATA'!$D1823,"YES","NO"))</f>
        <v>YES</v>
      </c>
      <c r="T1823" s="75" t="str">
        <f>IF('RAW DATA'!$D1823='RAW DATA'!$E1823,"YES","NO")</f>
        <v>NO</v>
      </c>
      <c r="U1823" s="73" t="str">
        <f>IF(('RAW DATA'!$D1823-'RAW DATA'!$M1823)&lt;=5,"YES","NO")</f>
        <v>NO</v>
      </c>
    </row>
    <row r="1824" spans="1:21" x14ac:dyDescent="0.25">
      <c r="A1824" s="89">
        <v>71</v>
      </c>
      <c r="B1824" s="90">
        <v>5283229891</v>
      </c>
      <c r="C1824" s="91">
        <v>45915</v>
      </c>
      <c r="D1824" s="91">
        <v>45912</v>
      </c>
      <c r="E1824" s="91">
        <v>45915</v>
      </c>
      <c r="F1824" s="90">
        <v>257349881</v>
      </c>
      <c r="G1824" s="92">
        <v>2484</v>
      </c>
      <c r="H1824" s="101" t="s">
        <v>14</v>
      </c>
      <c r="I1824" s="93">
        <v>7730465118</v>
      </c>
      <c r="J1824" s="94">
        <v>45966</v>
      </c>
      <c r="K1824" s="90" t="s">
        <v>15</v>
      </c>
      <c r="L1824" s="90" t="s">
        <v>268</v>
      </c>
      <c r="M1824" s="91">
        <v>45913.5</v>
      </c>
      <c r="N1824" s="91">
        <v>45950.416666666664</v>
      </c>
      <c r="O1824" s="95">
        <f t="shared" si="157"/>
        <v>9</v>
      </c>
      <c r="P1824" s="95">
        <f>MONTH('RAW DATA'!$J1824)</f>
        <v>11</v>
      </c>
      <c r="Q1824" s="95" t="str">
        <f t="shared" si="158"/>
        <v>ICB</v>
      </c>
      <c r="R1824" s="96" t="str">
        <f t="shared" si="159"/>
        <v>CHINA</v>
      </c>
      <c r="S1824" s="90" t="str">
        <f>IF(OR('RAW DATA'!$D1824="",'RAW DATA'!$C1824='RAW DATA'!$D1824),"NO",IF('RAW DATA'!$C1824&lt;'RAW DATA'!$D1824,"YES","NO"))</f>
        <v>NO</v>
      </c>
      <c r="T1824" s="96" t="str">
        <f>IF('RAW DATA'!$D1824='RAW DATA'!$E1824,"YES","NO")</f>
        <v>NO</v>
      </c>
      <c r="U1824" s="95" t="str">
        <f>IF(('RAW DATA'!$D1824-'RAW DATA'!$M1824)&lt;=5,"YES","NO")</f>
        <v>YES</v>
      </c>
    </row>
    <row r="1825" spans="1:21" x14ac:dyDescent="0.25">
      <c r="A1825" s="77">
        <v>10171</v>
      </c>
      <c r="B1825" s="74">
        <v>5481998462</v>
      </c>
      <c r="C1825" s="76">
        <v>45923</v>
      </c>
      <c r="D1825" s="76">
        <v>45936</v>
      </c>
      <c r="E1825" s="76">
        <v>45952</v>
      </c>
      <c r="F1825" s="74">
        <v>257580260</v>
      </c>
      <c r="G1825" s="82">
        <v>161028</v>
      </c>
      <c r="H1825" s="102" t="s">
        <v>14</v>
      </c>
      <c r="I1825" s="83">
        <v>7730465118</v>
      </c>
      <c r="J1825" s="84">
        <v>45966</v>
      </c>
      <c r="K1825" s="74" t="s">
        <v>15</v>
      </c>
      <c r="L1825" s="74" t="s">
        <v>268</v>
      </c>
      <c r="M1825" s="76">
        <v>45922</v>
      </c>
      <c r="N1825" s="76">
        <v>45952</v>
      </c>
      <c r="O1825" s="73">
        <f t="shared" si="157"/>
        <v>10</v>
      </c>
      <c r="P1825" s="73">
        <f>MONTH('RAW DATA'!$J1825)</f>
        <v>11</v>
      </c>
      <c r="Q1825" s="73" t="str">
        <f t="shared" si="158"/>
        <v>ICB</v>
      </c>
      <c r="R1825" s="75" t="str">
        <f t="shared" si="159"/>
        <v>VIETNAM</v>
      </c>
      <c r="S1825" s="74" t="str">
        <f>IF(OR('RAW DATA'!$D1825="",'RAW DATA'!$C1825='RAW DATA'!$D1825),"NO",IF('RAW DATA'!$C1825&lt;'RAW DATA'!$D1825,"YES","NO"))</f>
        <v>YES</v>
      </c>
      <c r="T1825" s="75" t="str">
        <f>IF('RAW DATA'!$D1825='RAW DATA'!$E1825,"YES","NO")</f>
        <v>NO</v>
      </c>
      <c r="U1825" s="73" t="str">
        <f>IF(('RAW DATA'!$D1825-'RAW DATA'!$M1825)&lt;=5,"YES","NO")</f>
        <v>NO</v>
      </c>
    </row>
    <row r="1826" spans="1:21" x14ac:dyDescent="0.25">
      <c r="A1826" s="89">
        <v>515</v>
      </c>
      <c r="B1826" s="90">
        <v>5547921332</v>
      </c>
      <c r="C1826" s="91">
        <v>45919</v>
      </c>
      <c r="D1826" s="91">
        <v>45904</v>
      </c>
      <c r="E1826" s="91">
        <v>45919</v>
      </c>
      <c r="F1826" s="90">
        <v>258345187</v>
      </c>
      <c r="G1826" s="92">
        <v>7921</v>
      </c>
      <c r="H1826" s="101" t="s">
        <v>14</v>
      </c>
      <c r="I1826" s="93">
        <v>7730465118</v>
      </c>
      <c r="J1826" s="94">
        <v>45966</v>
      </c>
      <c r="K1826" s="90" t="s">
        <v>15</v>
      </c>
      <c r="L1826" s="90" t="s">
        <v>268</v>
      </c>
      <c r="M1826" s="91">
        <v>45902</v>
      </c>
      <c r="N1826" s="91">
        <v>45952</v>
      </c>
      <c r="O1826" s="95">
        <f t="shared" si="157"/>
        <v>9</v>
      </c>
      <c r="P1826" s="95">
        <f>MONTH('RAW DATA'!$J1826)</f>
        <v>11</v>
      </c>
      <c r="Q1826" s="95" t="str">
        <f t="shared" si="158"/>
        <v>ICB</v>
      </c>
      <c r="R1826" s="96" t="str">
        <f t="shared" si="159"/>
        <v>CHINA</v>
      </c>
      <c r="S1826" s="90" t="str">
        <f>IF(OR('RAW DATA'!$D1826="",'RAW DATA'!$C1826='RAW DATA'!$D1826),"NO",IF('RAW DATA'!$C1826&lt;'RAW DATA'!$D1826,"YES","NO"))</f>
        <v>NO</v>
      </c>
      <c r="T1826" s="96" t="str">
        <f>IF('RAW DATA'!$D1826='RAW DATA'!$E1826,"YES","NO")</f>
        <v>NO</v>
      </c>
      <c r="U1826" s="95" t="str">
        <f>IF(('RAW DATA'!$D1826-'RAW DATA'!$M1826)&lt;=5,"YES","NO")</f>
        <v>YES</v>
      </c>
    </row>
    <row r="1827" spans="1:21" x14ac:dyDescent="0.25">
      <c r="A1827" s="77">
        <v>515</v>
      </c>
      <c r="B1827" s="74">
        <v>5547945986</v>
      </c>
      <c r="C1827" s="76">
        <v>45919</v>
      </c>
      <c r="D1827" s="76">
        <v>45916</v>
      </c>
      <c r="E1827" s="76">
        <v>45919</v>
      </c>
      <c r="F1827" s="74">
        <v>257455251</v>
      </c>
      <c r="G1827" s="82">
        <v>8616</v>
      </c>
      <c r="H1827" s="102" t="s">
        <v>14</v>
      </c>
      <c r="I1827" s="83">
        <v>7730465118</v>
      </c>
      <c r="J1827" s="84">
        <v>45966</v>
      </c>
      <c r="K1827" s="74" t="s">
        <v>15</v>
      </c>
      <c r="L1827" s="74" t="s">
        <v>268</v>
      </c>
      <c r="M1827" s="76">
        <v>45913</v>
      </c>
      <c r="N1827" s="76">
        <v>45952</v>
      </c>
      <c r="O1827" s="73">
        <f t="shared" si="157"/>
        <v>9</v>
      </c>
      <c r="P1827" s="73">
        <f>MONTH('RAW DATA'!$J1827)</f>
        <v>11</v>
      </c>
      <c r="Q1827" s="73" t="str">
        <f t="shared" si="158"/>
        <v>ICB</v>
      </c>
      <c r="R1827" s="75" t="str">
        <f t="shared" si="159"/>
        <v>CHINA</v>
      </c>
      <c r="S1827" s="74" t="str">
        <f>IF(OR('RAW DATA'!$D1827="",'RAW DATA'!$C1827='RAW DATA'!$D1827),"NO",IF('RAW DATA'!$C1827&lt;'RAW DATA'!$D1827,"YES","NO"))</f>
        <v>NO</v>
      </c>
      <c r="T1827" s="75" t="str">
        <f>IF('RAW DATA'!$D1827='RAW DATA'!$E1827,"YES","NO")</f>
        <v>NO</v>
      </c>
      <c r="U1827" s="73" t="str">
        <f>IF(('RAW DATA'!$D1827-'RAW DATA'!$M1827)&lt;=5,"YES","NO")</f>
        <v>YES</v>
      </c>
    </row>
    <row r="1828" spans="1:21" x14ac:dyDescent="0.25">
      <c r="A1828" s="89">
        <v>515</v>
      </c>
      <c r="B1828" s="90">
        <v>5547962550</v>
      </c>
      <c r="C1828" s="91">
        <v>45924</v>
      </c>
      <c r="D1828" s="91">
        <v>45923</v>
      </c>
      <c r="E1828" s="91">
        <v>45924</v>
      </c>
      <c r="F1828" s="90">
        <v>259528635</v>
      </c>
      <c r="G1828" s="92">
        <v>884</v>
      </c>
      <c r="H1828" s="101" t="s">
        <v>14</v>
      </c>
      <c r="I1828" s="93">
        <v>7730465118</v>
      </c>
      <c r="J1828" s="94">
        <v>45966</v>
      </c>
      <c r="K1828" s="90" t="s">
        <v>15</v>
      </c>
      <c r="L1828" s="90" t="s">
        <v>268</v>
      </c>
      <c r="M1828" s="91">
        <v>45920</v>
      </c>
      <c r="N1828" s="91">
        <v>45952</v>
      </c>
      <c r="O1828" s="95">
        <f t="shared" si="157"/>
        <v>9</v>
      </c>
      <c r="P1828" s="95">
        <f>MONTH('RAW DATA'!$J1828)</f>
        <v>11</v>
      </c>
      <c r="Q1828" s="95" t="str">
        <f t="shared" si="158"/>
        <v>ICB</v>
      </c>
      <c r="R1828" s="96" t="str">
        <f t="shared" si="159"/>
        <v>CHINA</v>
      </c>
      <c r="S1828" s="90" t="str">
        <f>IF(OR('RAW DATA'!$D1828="",'RAW DATA'!$C1828='RAW DATA'!$D1828),"NO",IF('RAW DATA'!$C1828&lt;'RAW DATA'!$D1828,"YES","NO"))</f>
        <v>NO</v>
      </c>
      <c r="T1828" s="96" t="str">
        <f>IF('RAW DATA'!$D1828='RAW DATA'!$E1828,"YES","NO")</f>
        <v>NO</v>
      </c>
      <c r="U1828" s="95" t="str">
        <f>IF(('RAW DATA'!$D1828-'RAW DATA'!$M1828)&lt;=5,"YES","NO")</f>
        <v>YES</v>
      </c>
    </row>
    <row r="1829" spans="1:21" x14ac:dyDescent="0.25">
      <c r="A1829" s="77">
        <v>515</v>
      </c>
      <c r="B1829" s="74">
        <v>5547962552</v>
      </c>
      <c r="C1829" s="76">
        <v>45924</v>
      </c>
      <c r="D1829" s="76">
        <v>45923</v>
      </c>
      <c r="E1829" s="76">
        <v>45924</v>
      </c>
      <c r="F1829" s="74">
        <v>257049746</v>
      </c>
      <c r="G1829" s="82">
        <v>6488</v>
      </c>
      <c r="H1829" s="102" t="s">
        <v>14</v>
      </c>
      <c r="I1829" s="83">
        <v>7730465118</v>
      </c>
      <c r="J1829" s="84">
        <v>45966</v>
      </c>
      <c r="K1829" s="74" t="s">
        <v>15</v>
      </c>
      <c r="L1829" s="74" t="s">
        <v>268</v>
      </c>
      <c r="M1829" s="76">
        <v>45920</v>
      </c>
      <c r="N1829" s="76">
        <v>45952</v>
      </c>
      <c r="O1829" s="73">
        <f t="shared" si="157"/>
        <v>9</v>
      </c>
      <c r="P1829" s="73">
        <f>MONTH('RAW DATA'!$J1829)</f>
        <v>11</v>
      </c>
      <c r="Q1829" s="73" t="str">
        <f t="shared" si="158"/>
        <v>ICB</v>
      </c>
      <c r="R1829" s="75" t="str">
        <f t="shared" si="159"/>
        <v>CHINA</v>
      </c>
      <c r="S1829" s="74" t="str">
        <f>IF(OR('RAW DATA'!$D1829="",'RAW DATA'!$C1829='RAW DATA'!$D1829),"NO",IF('RAW DATA'!$C1829&lt;'RAW DATA'!$D1829,"YES","NO"))</f>
        <v>NO</v>
      </c>
      <c r="T1829" s="75" t="str">
        <f>IF('RAW DATA'!$D1829='RAW DATA'!$E1829,"YES","NO")</f>
        <v>NO</v>
      </c>
      <c r="U1829" s="73" t="str">
        <f>IF(('RAW DATA'!$D1829-'RAW DATA'!$M1829)&lt;=5,"YES","NO")</f>
        <v>YES</v>
      </c>
    </row>
    <row r="1830" spans="1:21" x14ac:dyDescent="0.25">
      <c r="A1830" s="89">
        <v>515</v>
      </c>
      <c r="B1830" s="90">
        <v>5547962556</v>
      </c>
      <c r="C1830" s="91">
        <v>45924</v>
      </c>
      <c r="D1830" s="91">
        <v>45923</v>
      </c>
      <c r="E1830" s="91">
        <v>45924</v>
      </c>
      <c r="F1830" s="90">
        <v>257049746</v>
      </c>
      <c r="G1830" s="92">
        <v>2762</v>
      </c>
      <c r="H1830" s="101" t="s">
        <v>14</v>
      </c>
      <c r="I1830" s="93">
        <v>7730465118</v>
      </c>
      <c r="J1830" s="94">
        <v>45966</v>
      </c>
      <c r="K1830" s="90" t="s">
        <v>15</v>
      </c>
      <c r="L1830" s="90" t="s">
        <v>268</v>
      </c>
      <c r="M1830" s="91">
        <v>45920</v>
      </c>
      <c r="N1830" s="91">
        <v>45952</v>
      </c>
      <c r="O1830" s="95">
        <f t="shared" si="157"/>
        <v>9</v>
      </c>
      <c r="P1830" s="95">
        <f>MONTH('RAW DATA'!$J1830)</f>
        <v>11</v>
      </c>
      <c r="Q1830" s="95" t="str">
        <f t="shared" si="158"/>
        <v>ICB</v>
      </c>
      <c r="R1830" s="96" t="str">
        <f t="shared" si="159"/>
        <v>CHINA</v>
      </c>
      <c r="S1830" s="90" t="str">
        <f>IF(OR('RAW DATA'!$D1830="",'RAW DATA'!$C1830='RAW DATA'!$D1830),"NO",IF('RAW DATA'!$C1830&lt;'RAW DATA'!$D1830,"YES","NO"))</f>
        <v>NO</v>
      </c>
      <c r="T1830" s="96" t="str">
        <f>IF('RAW DATA'!$D1830='RAW DATA'!$E1830,"YES","NO")</f>
        <v>NO</v>
      </c>
      <c r="U1830" s="95" t="str">
        <f>IF(('RAW DATA'!$D1830-'RAW DATA'!$M1830)&lt;=5,"YES","NO")</f>
        <v>YES</v>
      </c>
    </row>
    <row r="1831" spans="1:21" x14ac:dyDescent="0.25">
      <c r="A1831" s="77">
        <v>515</v>
      </c>
      <c r="B1831" s="74">
        <v>5547962559</v>
      </c>
      <c r="C1831" s="76">
        <v>45924</v>
      </c>
      <c r="D1831" s="76">
        <v>45923</v>
      </c>
      <c r="E1831" s="76">
        <v>45924</v>
      </c>
      <c r="F1831" s="74">
        <v>257049746</v>
      </c>
      <c r="G1831" s="82">
        <v>752</v>
      </c>
      <c r="H1831" s="102" t="s">
        <v>14</v>
      </c>
      <c r="I1831" s="83">
        <v>7730465118</v>
      </c>
      <c r="J1831" s="84">
        <v>45966</v>
      </c>
      <c r="K1831" s="74" t="s">
        <v>15</v>
      </c>
      <c r="L1831" s="74" t="s">
        <v>268</v>
      </c>
      <c r="M1831" s="76">
        <v>45920</v>
      </c>
      <c r="N1831" s="76">
        <v>45952</v>
      </c>
      <c r="O1831" s="73">
        <f t="shared" si="157"/>
        <v>9</v>
      </c>
      <c r="P1831" s="73">
        <f>MONTH('RAW DATA'!$J1831)</f>
        <v>11</v>
      </c>
      <c r="Q1831" s="73" t="str">
        <f t="shared" si="158"/>
        <v>ICB</v>
      </c>
      <c r="R1831" s="75" t="str">
        <f t="shared" si="159"/>
        <v>CHINA</v>
      </c>
      <c r="S1831" s="74" t="str">
        <f>IF(OR('RAW DATA'!$D1831="",'RAW DATA'!$C1831='RAW DATA'!$D1831),"NO",IF('RAW DATA'!$C1831&lt;'RAW DATA'!$D1831,"YES","NO"))</f>
        <v>NO</v>
      </c>
      <c r="T1831" s="75" t="str">
        <f>IF('RAW DATA'!$D1831='RAW DATA'!$E1831,"YES","NO")</f>
        <v>NO</v>
      </c>
      <c r="U1831" s="73" t="str">
        <f>IF(('RAW DATA'!$D1831-'RAW DATA'!$M1831)&lt;=5,"YES","NO")</f>
        <v>YES</v>
      </c>
    </row>
    <row r="1832" spans="1:21" x14ac:dyDescent="0.25">
      <c r="A1832" s="89">
        <v>515</v>
      </c>
      <c r="B1832" s="90">
        <v>5547962561</v>
      </c>
      <c r="C1832" s="91">
        <v>45924</v>
      </c>
      <c r="D1832" s="91">
        <v>45923</v>
      </c>
      <c r="E1832" s="91">
        <v>45924</v>
      </c>
      <c r="F1832" s="90">
        <v>257049746</v>
      </c>
      <c r="G1832" s="92">
        <v>127</v>
      </c>
      <c r="H1832" s="101" t="s">
        <v>14</v>
      </c>
      <c r="I1832" s="93">
        <v>7730465118</v>
      </c>
      <c r="J1832" s="94">
        <v>45966</v>
      </c>
      <c r="K1832" s="90" t="s">
        <v>15</v>
      </c>
      <c r="L1832" s="90" t="s">
        <v>268</v>
      </c>
      <c r="M1832" s="91">
        <v>45920</v>
      </c>
      <c r="N1832" s="91">
        <v>45952</v>
      </c>
      <c r="O1832" s="95">
        <f t="shared" si="157"/>
        <v>9</v>
      </c>
      <c r="P1832" s="95">
        <f>MONTH('RAW DATA'!$J1832)</f>
        <v>11</v>
      </c>
      <c r="Q1832" s="95" t="str">
        <f t="shared" si="158"/>
        <v>ICB</v>
      </c>
      <c r="R1832" s="96" t="str">
        <f t="shared" si="159"/>
        <v>CHINA</v>
      </c>
      <c r="S1832" s="90" t="str">
        <f>IF(OR('RAW DATA'!$D1832="",'RAW DATA'!$C1832='RAW DATA'!$D1832),"NO",IF('RAW DATA'!$C1832&lt;'RAW DATA'!$D1832,"YES","NO"))</f>
        <v>NO</v>
      </c>
      <c r="T1832" s="96" t="str">
        <f>IF('RAW DATA'!$D1832='RAW DATA'!$E1832,"YES","NO")</f>
        <v>NO</v>
      </c>
      <c r="U1832" s="95" t="str">
        <f>IF(('RAW DATA'!$D1832-'RAW DATA'!$M1832)&lt;=5,"YES","NO")</f>
        <v>YES</v>
      </c>
    </row>
    <row r="1833" spans="1:21" x14ac:dyDescent="0.25">
      <c r="A1833" s="77">
        <v>515</v>
      </c>
      <c r="B1833" s="74">
        <v>5547962563</v>
      </c>
      <c r="C1833" s="76">
        <v>45924</v>
      </c>
      <c r="D1833" s="76">
        <v>45923</v>
      </c>
      <c r="E1833" s="76">
        <v>45924</v>
      </c>
      <c r="F1833" s="74">
        <v>257049746</v>
      </c>
      <c r="G1833" s="82">
        <v>59</v>
      </c>
      <c r="H1833" s="102" t="s">
        <v>14</v>
      </c>
      <c r="I1833" s="83">
        <v>7730465118</v>
      </c>
      <c r="J1833" s="84">
        <v>45966</v>
      </c>
      <c r="K1833" s="74" t="s">
        <v>15</v>
      </c>
      <c r="L1833" s="74" t="s">
        <v>268</v>
      </c>
      <c r="M1833" s="76">
        <v>45920</v>
      </c>
      <c r="N1833" s="76">
        <v>45952</v>
      </c>
      <c r="O1833" s="73">
        <f t="shared" si="157"/>
        <v>9</v>
      </c>
      <c r="P1833" s="73">
        <f>MONTH('RAW DATA'!$J1833)</f>
        <v>11</v>
      </c>
      <c r="Q1833" s="73" t="str">
        <f t="shared" si="158"/>
        <v>ICB</v>
      </c>
      <c r="R1833" s="75" t="str">
        <f t="shared" si="159"/>
        <v>CHINA</v>
      </c>
      <c r="S1833" s="74" t="str">
        <f>IF(OR('RAW DATA'!$D1833="",'RAW DATA'!$C1833='RAW DATA'!$D1833),"NO",IF('RAW DATA'!$C1833&lt;'RAW DATA'!$D1833,"YES","NO"))</f>
        <v>NO</v>
      </c>
      <c r="T1833" s="75" t="str">
        <f>IF('RAW DATA'!$D1833='RAW DATA'!$E1833,"YES","NO")</f>
        <v>NO</v>
      </c>
      <c r="U1833" s="73" t="str">
        <f>IF(('RAW DATA'!$D1833-'RAW DATA'!$M1833)&lt;=5,"YES","NO")</f>
        <v>YES</v>
      </c>
    </row>
    <row r="1834" spans="1:21" x14ac:dyDescent="0.25">
      <c r="A1834" s="89">
        <v>515</v>
      </c>
      <c r="B1834" s="90">
        <v>5547962564</v>
      </c>
      <c r="C1834" s="91">
        <v>45924</v>
      </c>
      <c r="D1834" s="91">
        <v>45923</v>
      </c>
      <c r="E1834" s="91">
        <v>45924</v>
      </c>
      <c r="F1834" s="90">
        <v>257049746</v>
      </c>
      <c r="G1834" s="92">
        <v>987</v>
      </c>
      <c r="H1834" s="101" t="s">
        <v>14</v>
      </c>
      <c r="I1834" s="93">
        <v>7730465118</v>
      </c>
      <c r="J1834" s="94">
        <v>45966</v>
      </c>
      <c r="K1834" s="90" t="s">
        <v>15</v>
      </c>
      <c r="L1834" s="90" t="s">
        <v>268</v>
      </c>
      <c r="M1834" s="91">
        <v>45920</v>
      </c>
      <c r="N1834" s="91">
        <v>45952</v>
      </c>
      <c r="O1834" s="95">
        <f t="shared" si="157"/>
        <v>9</v>
      </c>
      <c r="P1834" s="95">
        <f>MONTH('RAW DATA'!$J1834)</f>
        <v>11</v>
      </c>
      <c r="Q1834" s="95" t="str">
        <f t="shared" si="158"/>
        <v>ICB</v>
      </c>
      <c r="R1834" s="96" t="str">
        <f t="shared" si="159"/>
        <v>CHINA</v>
      </c>
      <c r="S1834" s="90" t="str">
        <f>IF(OR('RAW DATA'!$D1834="",'RAW DATA'!$C1834='RAW DATA'!$D1834),"NO",IF('RAW DATA'!$C1834&lt;'RAW DATA'!$D1834,"YES","NO"))</f>
        <v>NO</v>
      </c>
      <c r="T1834" s="96" t="str">
        <f>IF('RAW DATA'!$D1834='RAW DATA'!$E1834,"YES","NO")</f>
        <v>NO</v>
      </c>
      <c r="U1834" s="95" t="str">
        <f>IF(('RAW DATA'!$D1834-'RAW DATA'!$M1834)&lt;=5,"YES","NO")</f>
        <v>YES</v>
      </c>
    </row>
    <row r="1835" spans="1:21" x14ac:dyDescent="0.25">
      <c r="A1835" s="77">
        <v>515</v>
      </c>
      <c r="B1835" s="74">
        <v>5547962567</v>
      </c>
      <c r="C1835" s="76">
        <v>45924</v>
      </c>
      <c r="D1835" s="76">
        <v>45923</v>
      </c>
      <c r="E1835" s="76">
        <v>45924</v>
      </c>
      <c r="F1835" s="74">
        <v>257049746</v>
      </c>
      <c r="G1835" s="82">
        <v>128</v>
      </c>
      <c r="H1835" s="102" t="s">
        <v>14</v>
      </c>
      <c r="I1835" s="83">
        <v>7730465118</v>
      </c>
      <c r="J1835" s="84">
        <v>45966</v>
      </c>
      <c r="K1835" s="74" t="s">
        <v>15</v>
      </c>
      <c r="L1835" s="74" t="s">
        <v>268</v>
      </c>
      <c r="M1835" s="76">
        <v>45920</v>
      </c>
      <c r="N1835" s="76">
        <v>45952</v>
      </c>
      <c r="O1835" s="73">
        <f t="shared" si="157"/>
        <v>9</v>
      </c>
      <c r="P1835" s="73">
        <f>MONTH('RAW DATA'!$J1835)</f>
        <v>11</v>
      </c>
      <c r="Q1835" s="73" t="str">
        <f t="shared" si="158"/>
        <v>ICB</v>
      </c>
      <c r="R1835" s="75" t="str">
        <f t="shared" si="159"/>
        <v>CHINA</v>
      </c>
      <c r="S1835" s="74" t="str">
        <f>IF(OR('RAW DATA'!$D1835="",'RAW DATA'!$C1835='RAW DATA'!$D1835),"NO",IF('RAW DATA'!$C1835&lt;'RAW DATA'!$D1835,"YES","NO"))</f>
        <v>NO</v>
      </c>
      <c r="T1835" s="75" t="str">
        <f>IF('RAW DATA'!$D1835='RAW DATA'!$E1835,"YES","NO")</f>
        <v>NO</v>
      </c>
      <c r="U1835" s="73" t="str">
        <f>IF(('RAW DATA'!$D1835-'RAW DATA'!$M1835)&lt;=5,"YES","NO")</f>
        <v>YES</v>
      </c>
    </row>
    <row r="1836" spans="1:21" x14ac:dyDescent="0.25">
      <c r="A1836" s="89">
        <v>515</v>
      </c>
      <c r="B1836" s="90">
        <v>5547962574</v>
      </c>
      <c r="C1836" s="91">
        <v>45924</v>
      </c>
      <c r="D1836" s="91">
        <v>45923</v>
      </c>
      <c r="E1836" s="91">
        <v>45924</v>
      </c>
      <c r="F1836" s="90">
        <v>257049746</v>
      </c>
      <c r="G1836" s="92">
        <v>57792</v>
      </c>
      <c r="H1836" s="101" t="s">
        <v>14</v>
      </c>
      <c r="I1836" s="93">
        <v>7730465118</v>
      </c>
      <c r="J1836" s="94">
        <v>45966</v>
      </c>
      <c r="K1836" s="90" t="s">
        <v>15</v>
      </c>
      <c r="L1836" s="90" t="s">
        <v>268</v>
      </c>
      <c r="M1836" s="91">
        <v>45920</v>
      </c>
      <c r="N1836" s="91">
        <v>45952</v>
      </c>
      <c r="O1836" s="95">
        <f t="shared" si="157"/>
        <v>9</v>
      </c>
      <c r="P1836" s="95">
        <f>MONTH('RAW DATA'!$J1836)</f>
        <v>11</v>
      </c>
      <c r="Q1836" s="95" t="str">
        <f t="shared" si="158"/>
        <v>ICB</v>
      </c>
      <c r="R1836" s="96" t="str">
        <f t="shared" si="159"/>
        <v>CHINA</v>
      </c>
      <c r="S1836" s="90" t="str">
        <f>IF(OR('RAW DATA'!$D1836="",'RAW DATA'!$C1836='RAW DATA'!$D1836),"NO",IF('RAW DATA'!$C1836&lt;'RAW DATA'!$D1836,"YES","NO"))</f>
        <v>NO</v>
      </c>
      <c r="T1836" s="96" t="str">
        <f>IF('RAW DATA'!$D1836='RAW DATA'!$E1836,"YES","NO")</f>
        <v>NO</v>
      </c>
      <c r="U1836" s="95" t="str">
        <f>IF(('RAW DATA'!$D1836-'RAW DATA'!$M1836)&lt;=5,"YES","NO")</f>
        <v>YES</v>
      </c>
    </row>
    <row r="1837" spans="1:21" x14ac:dyDescent="0.25">
      <c r="A1837" s="77">
        <v>515</v>
      </c>
      <c r="B1837" s="74">
        <v>5547962576</v>
      </c>
      <c r="C1837" s="76">
        <v>45924</v>
      </c>
      <c r="D1837" s="76">
        <v>45923</v>
      </c>
      <c r="E1837" s="76">
        <v>45924</v>
      </c>
      <c r="F1837" s="74">
        <v>257049746</v>
      </c>
      <c r="G1837" s="82">
        <v>2762</v>
      </c>
      <c r="H1837" s="102" t="s">
        <v>14</v>
      </c>
      <c r="I1837" s="83">
        <v>7730465118</v>
      </c>
      <c r="J1837" s="84">
        <v>45966</v>
      </c>
      <c r="K1837" s="74" t="s">
        <v>15</v>
      </c>
      <c r="L1837" s="74" t="s">
        <v>268</v>
      </c>
      <c r="M1837" s="76">
        <v>45920</v>
      </c>
      <c r="N1837" s="76">
        <v>45952</v>
      </c>
      <c r="O1837" s="73">
        <f t="shared" si="157"/>
        <v>9</v>
      </c>
      <c r="P1837" s="73">
        <f>MONTH('RAW DATA'!$J1837)</f>
        <v>11</v>
      </c>
      <c r="Q1837" s="73" t="str">
        <f t="shared" si="158"/>
        <v>ICB</v>
      </c>
      <c r="R1837" s="75" t="str">
        <f t="shared" si="159"/>
        <v>CHINA</v>
      </c>
      <c r="S1837" s="74" t="str">
        <f>IF(OR('RAW DATA'!$D1837="",'RAW DATA'!$C1837='RAW DATA'!$D1837),"NO",IF('RAW DATA'!$C1837&lt;'RAW DATA'!$D1837,"YES","NO"))</f>
        <v>NO</v>
      </c>
      <c r="T1837" s="75" t="str">
        <f>IF('RAW DATA'!$D1837='RAW DATA'!$E1837,"YES","NO")</f>
        <v>NO</v>
      </c>
      <c r="U1837" s="73" t="str">
        <f>IF(('RAW DATA'!$D1837-'RAW DATA'!$M1837)&lt;=5,"YES","NO")</f>
        <v>YES</v>
      </c>
    </row>
    <row r="1838" spans="1:21" x14ac:dyDescent="0.25">
      <c r="A1838" s="89">
        <v>515</v>
      </c>
      <c r="B1838" s="90">
        <v>5547962582</v>
      </c>
      <c r="C1838" s="91">
        <v>45924</v>
      </c>
      <c r="D1838" s="91">
        <v>45923</v>
      </c>
      <c r="E1838" s="91">
        <v>45924</v>
      </c>
      <c r="F1838" s="90">
        <v>257049746</v>
      </c>
      <c r="G1838" s="92">
        <v>1297</v>
      </c>
      <c r="H1838" s="101" t="s">
        <v>14</v>
      </c>
      <c r="I1838" s="93">
        <v>7730465118</v>
      </c>
      <c r="J1838" s="94">
        <v>45966</v>
      </c>
      <c r="K1838" s="90" t="s">
        <v>15</v>
      </c>
      <c r="L1838" s="90" t="s">
        <v>268</v>
      </c>
      <c r="M1838" s="91">
        <v>45920</v>
      </c>
      <c r="N1838" s="91">
        <v>45952</v>
      </c>
      <c r="O1838" s="95">
        <f t="shared" si="157"/>
        <v>9</v>
      </c>
      <c r="P1838" s="95">
        <f>MONTH('RAW DATA'!$J1838)</f>
        <v>11</v>
      </c>
      <c r="Q1838" s="95" t="str">
        <f t="shared" si="158"/>
        <v>ICB</v>
      </c>
      <c r="R1838" s="96" t="str">
        <f t="shared" si="159"/>
        <v>CHINA</v>
      </c>
      <c r="S1838" s="90" t="str">
        <f>IF(OR('RAW DATA'!$D1838="",'RAW DATA'!$C1838='RAW DATA'!$D1838),"NO",IF('RAW DATA'!$C1838&lt;'RAW DATA'!$D1838,"YES","NO"))</f>
        <v>NO</v>
      </c>
      <c r="T1838" s="96" t="str">
        <f>IF('RAW DATA'!$D1838='RAW DATA'!$E1838,"YES","NO")</f>
        <v>NO</v>
      </c>
      <c r="U1838" s="95" t="str">
        <f>IF(('RAW DATA'!$D1838-'RAW DATA'!$M1838)&lt;=5,"YES","NO")</f>
        <v>YES</v>
      </c>
    </row>
    <row r="1839" spans="1:21" x14ac:dyDescent="0.25">
      <c r="A1839" s="77">
        <v>515</v>
      </c>
      <c r="B1839" s="74">
        <v>5547962583</v>
      </c>
      <c r="C1839" s="76">
        <v>45924</v>
      </c>
      <c r="D1839" s="76">
        <v>45923</v>
      </c>
      <c r="E1839" s="76">
        <v>45924</v>
      </c>
      <c r="F1839" s="74">
        <v>257049746</v>
      </c>
      <c r="G1839" s="82">
        <v>22</v>
      </c>
      <c r="H1839" s="102" t="s">
        <v>14</v>
      </c>
      <c r="I1839" s="83">
        <v>7730465118</v>
      </c>
      <c r="J1839" s="84">
        <v>45966</v>
      </c>
      <c r="K1839" s="74" t="s">
        <v>15</v>
      </c>
      <c r="L1839" s="74" t="s">
        <v>268</v>
      </c>
      <c r="M1839" s="76">
        <v>45920</v>
      </c>
      <c r="N1839" s="76">
        <v>45952</v>
      </c>
      <c r="O1839" s="73">
        <f t="shared" si="157"/>
        <v>9</v>
      </c>
      <c r="P1839" s="73">
        <f>MONTH('RAW DATA'!$J1839)</f>
        <v>11</v>
      </c>
      <c r="Q1839" s="73" t="str">
        <f t="shared" si="158"/>
        <v>ICB</v>
      </c>
      <c r="R1839" s="75" t="str">
        <f t="shared" si="159"/>
        <v>CHINA</v>
      </c>
      <c r="S1839" s="74" t="str">
        <f>IF(OR('RAW DATA'!$D1839="",'RAW DATA'!$C1839='RAW DATA'!$D1839),"NO",IF('RAW DATA'!$C1839&lt;'RAW DATA'!$D1839,"YES","NO"))</f>
        <v>NO</v>
      </c>
      <c r="T1839" s="75" t="str">
        <f>IF('RAW DATA'!$D1839='RAW DATA'!$E1839,"YES","NO")</f>
        <v>NO</v>
      </c>
      <c r="U1839" s="73" t="str">
        <f>IF(('RAW DATA'!$D1839-'RAW DATA'!$M1839)&lt;=5,"YES","NO")</f>
        <v>YES</v>
      </c>
    </row>
    <row r="1840" spans="1:21" x14ac:dyDescent="0.25">
      <c r="A1840" s="89">
        <v>515</v>
      </c>
      <c r="B1840" s="90">
        <v>5547976370</v>
      </c>
      <c r="C1840" s="91">
        <v>45943</v>
      </c>
      <c r="D1840" s="91">
        <v>45929</v>
      </c>
      <c r="E1840" s="91">
        <v>45943</v>
      </c>
      <c r="F1840" s="90">
        <v>257049746</v>
      </c>
      <c r="G1840" s="92">
        <v>7513</v>
      </c>
      <c r="H1840" s="101" t="s">
        <v>14</v>
      </c>
      <c r="I1840" s="93">
        <v>7730465118</v>
      </c>
      <c r="J1840" s="94">
        <v>45966</v>
      </c>
      <c r="K1840" s="90" t="s">
        <v>15</v>
      </c>
      <c r="L1840" s="90" t="s">
        <v>268</v>
      </c>
      <c r="M1840" s="91">
        <v>45920.5</v>
      </c>
      <c r="N1840" s="91">
        <v>45952</v>
      </c>
      <c r="O1840" s="95">
        <f t="shared" si="157"/>
        <v>9</v>
      </c>
      <c r="P1840" s="95">
        <f>MONTH('RAW DATA'!$J1840)</f>
        <v>11</v>
      </c>
      <c r="Q1840" s="95" t="str">
        <f t="shared" si="158"/>
        <v>ICB</v>
      </c>
      <c r="R1840" s="96" t="str">
        <f t="shared" si="159"/>
        <v>CHINA</v>
      </c>
      <c r="S1840" s="90" t="str">
        <f>IF(OR('RAW DATA'!$D1840="",'RAW DATA'!$C1840='RAW DATA'!$D1840),"NO",IF('RAW DATA'!$C1840&lt;'RAW DATA'!$D1840,"YES","NO"))</f>
        <v>NO</v>
      </c>
      <c r="T1840" s="96" t="str">
        <f>IF('RAW DATA'!$D1840='RAW DATA'!$E1840,"YES","NO")</f>
        <v>NO</v>
      </c>
      <c r="U1840" s="95" t="str">
        <f>IF(('RAW DATA'!$D1840-'RAW DATA'!$M1840)&lt;=5,"YES","NO")</f>
        <v>NO</v>
      </c>
    </row>
    <row r="1841" spans="1:21" x14ac:dyDescent="0.25">
      <c r="A1841" s="77">
        <v>1591</v>
      </c>
      <c r="B1841" s="74">
        <v>5612496467</v>
      </c>
      <c r="C1841" s="76">
        <v>45923</v>
      </c>
      <c r="D1841" s="76">
        <v>45919</v>
      </c>
      <c r="E1841" s="76">
        <v>45923</v>
      </c>
      <c r="F1841" s="74">
        <v>257623283</v>
      </c>
      <c r="G1841" s="82">
        <v>10358</v>
      </c>
      <c r="H1841" s="102" t="s">
        <v>14</v>
      </c>
      <c r="I1841" s="83">
        <v>7730465118</v>
      </c>
      <c r="J1841" s="84">
        <v>45966</v>
      </c>
      <c r="K1841" s="74" t="s">
        <v>15</v>
      </c>
      <c r="L1841" s="74" t="s">
        <v>268</v>
      </c>
      <c r="M1841" s="76">
        <v>45919</v>
      </c>
      <c r="N1841" s="76">
        <v>45952</v>
      </c>
      <c r="O1841" s="73">
        <f t="shared" si="157"/>
        <v>9</v>
      </c>
      <c r="P1841" s="73">
        <f>MONTH('RAW DATA'!$J1841)</f>
        <v>11</v>
      </c>
      <c r="Q1841" s="73" t="str">
        <f t="shared" si="158"/>
        <v>ICB</v>
      </c>
      <c r="R1841" s="75" t="str">
        <f t="shared" si="159"/>
        <v>CHINA</v>
      </c>
      <c r="S1841" s="74" t="str">
        <f>IF(OR('RAW DATA'!$D1841="",'RAW DATA'!$C1841='RAW DATA'!$D1841),"NO",IF('RAW DATA'!$C1841&lt;'RAW DATA'!$D1841,"YES","NO"))</f>
        <v>NO</v>
      </c>
      <c r="T1841" s="75" t="str">
        <f>IF('RAW DATA'!$D1841='RAW DATA'!$E1841,"YES","NO")</f>
        <v>NO</v>
      </c>
      <c r="U1841" s="73" t="str">
        <f>IF(('RAW DATA'!$D1841-'RAW DATA'!$M1841)&lt;=5,"YES","NO")</f>
        <v>YES</v>
      </c>
    </row>
    <row r="1842" spans="1:21" x14ac:dyDescent="0.25">
      <c r="A1842" s="89">
        <v>1591</v>
      </c>
      <c r="B1842" s="90">
        <v>5612496469</v>
      </c>
      <c r="C1842" s="91">
        <v>45923</v>
      </c>
      <c r="D1842" s="91">
        <v>45919</v>
      </c>
      <c r="E1842" s="91">
        <v>45923</v>
      </c>
      <c r="F1842" s="90">
        <v>257623283</v>
      </c>
      <c r="G1842" s="92">
        <v>5469</v>
      </c>
      <c r="H1842" s="101" t="s">
        <v>14</v>
      </c>
      <c r="I1842" s="93">
        <v>7730465118</v>
      </c>
      <c r="J1842" s="94">
        <v>45966</v>
      </c>
      <c r="K1842" s="90" t="s">
        <v>15</v>
      </c>
      <c r="L1842" s="90" t="s">
        <v>268</v>
      </c>
      <c r="M1842" s="91">
        <v>45919</v>
      </c>
      <c r="N1842" s="91">
        <v>45952</v>
      </c>
      <c r="O1842" s="95">
        <f t="shared" si="157"/>
        <v>9</v>
      </c>
      <c r="P1842" s="95">
        <f>MONTH('RAW DATA'!$J1842)</f>
        <v>11</v>
      </c>
      <c r="Q1842" s="95" t="str">
        <f t="shared" si="158"/>
        <v>ICB</v>
      </c>
      <c r="R1842" s="96" t="str">
        <f t="shared" si="159"/>
        <v>CHINA</v>
      </c>
      <c r="S1842" s="90" t="str">
        <f>IF(OR('RAW DATA'!$D1842="",'RAW DATA'!$C1842='RAW DATA'!$D1842),"NO",IF('RAW DATA'!$C1842&lt;'RAW DATA'!$D1842,"YES","NO"))</f>
        <v>NO</v>
      </c>
      <c r="T1842" s="96" t="str">
        <f>IF('RAW DATA'!$D1842='RAW DATA'!$E1842,"YES","NO")</f>
        <v>NO</v>
      </c>
      <c r="U1842" s="95" t="str">
        <f>IF(('RAW DATA'!$D1842-'RAW DATA'!$M1842)&lt;=5,"YES","NO")</f>
        <v>YES</v>
      </c>
    </row>
    <row r="1843" spans="1:21" x14ac:dyDescent="0.25">
      <c r="A1843" s="77">
        <v>1591</v>
      </c>
      <c r="B1843" s="74">
        <v>5612496474</v>
      </c>
      <c r="C1843" s="76">
        <v>45923</v>
      </c>
      <c r="D1843" s="76">
        <v>45919</v>
      </c>
      <c r="E1843" s="76">
        <v>45923</v>
      </c>
      <c r="F1843" s="74">
        <v>257623285</v>
      </c>
      <c r="G1843" s="82">
        <v>2869</v>
      </c>
      <c r="H1843" s="102" t="s">
        <v>14</v>
      </c>
      <c r="I1843" s="83">
        <v>7730465118</v>
      </c>
      <c r="J1843" s="84">
        <v>45966</v>
      </c>
      <c r="K1843" s="74" t="s">
        <v>15</v>
      </c>
      <c r="L1843" s="74" t="s">
        <v>268</v>
      </c>
      <c r="M1843" s="76">
        <v>45919</v>
      </c>
      <c r="N1843" s="76">
        <v>45952</v>
      </c>
      <c r="O1843" s="73">
        <f t="shared" si="157"/>
        <v>9</v>
      </c>
      <c r="P1843" s="73">
        <f>MONTH('RAW DATA'!$J1843)</f>
        <v>11</v>
      </c>
      <c r="Q1843" s="73" t="str">
        <f t="shared" si="158"/>
        <v>ICB</v>
      </c>
      <c r="R1843" s="75" t="str">
        <f t="shared" si="159"/>
        <v>CHINA</v>
      </c>
      <c r="S1843" s="74" t="str">
        <f>IF(OR('RAW DATA'!$D1843="",'RAW DATA'!$C1843='RAW DATA'!$D1843),"NO",IF('RAW DATA'!$C1843&lt;'RAW DATA'!$D1843,"YES","NO"))</f>
        <v>NO</v>
      </c>
      <c r="T1843" s="75" t="str">
        <f>IF('RAW DATA'!$D1843='RAW DATA'!$E1843,"YES","NO")</f>
        <v>NO</v>
      </c>
      <c r="U1843" s="73" t="str">
        <f>IF(('RAW DATA'!$D1843-'RAW DATA'!$M1843)&lt;=5,"YES","NO")</f>
        <v>YES</v>
      </c>
    </row>
    <row r="1844" spans="1:21" x14ac:dyDescent="0.25">
      <c r="A1844" s="89">
        <v>1572</v>
      </c>
      <c r="B1844" s="90">
        <v>5774510738</v>
      </c>
      <c r="C1844" s="91">
        <v>45919</v>
      </c>
      <c r="D1844" s="91">
        <v>45917</v>
      </c>
      <c r="E1844" s="91">
        <v>45919</v>
      </c>
      <c r="F1844" s="90">
        <v>254210569</v>
      </c>
      <c r="G1844" s="92">
        <v>7162</v>
      </c>
      <c r="H1844" s="101" t="s">
        <v>14</v>
      </c>
      <c r="I1844" s="93">
        <v>7730465118</v>
      </c>
      <c r="J1844" s="94">
        <v>45966</v>
      </c>
      <c r="K1844" s="90" t="s">
        <v>15</v>
      </c>
      <c r="L1844" s="90" t="s">
        <v>268</v>
      </c>
      <c r="M1844" s="91">
        <v>45916</v>
      </c>
      <c r="N1844" s="91">
        <v>45952</v>
      </c>
      <c r="O1844" s="95">
        <f t="shared" si="157"/>
        <v>9</v>
      </c>
      <c r="P1844" s="95">
        <f>MONTH('RAW DATA'!$J1844)</f>
        <v>11</v>
      </c>
      <c r="Q1844" s="95" t="str">
        <f t="shared" si="158"/>
        <v>ICB</v>
      </c>
      <c r="R1844" s="96" t="str">
        <f t="shared" si="159"/>
        <v>CHINA</v>
      </c>
      <c r="S1844" s="90" t="str">
        <f>IF(OR('RAW DATA'!$D1844="",'RAW DATA'!$C1844='RAW DATA'!$D1844),"NO",IF('RAW DATA'!$C1844&lt;'RAW DATA'!$D1844,"YES","NO"))</f>
        <v>NO</v>
      </c>
      <c r="T1844" s="96" t="str">
        <f>IF('RAW DATA'!$D1844='RAW DATA'!$E1844,"YES","NO")</f>
        <v>NO</v>
      </c>
      <c r="U1844" s="95" t="str">
        <f>IF(('RAW DATA'!$D1844-'RAW DATA'!$M1844)&lt;=5,"YES","NO")</f>
        <v>YES</v>
      </c>
    </row>
    <row r="1845" spans="1:21" x14ac:dyDescent="0.25">
      <c r="A1845" s="77">
        <v>71</v>
      </c>
      <c r="B1845" s="74">
        <v>5283228126</v>
      </c>
      <c r="C1845" s="76">
        <v>45915</v>
      </c>
      <c r="D1845" s="76">
        <v>45912</v>
      </c>
      <c r="E1845" s="76">
        <v>45915</v>
      </c>
      <c r="F1845" s="74">
        <v>257453079</v>
      </c>
      <c r="G1845" s="82">
        <v>121</v>
      </c>
      <c r="H1845" s="102" t="s">
        <v>14</v>
      </c>
      <c r="I1845" s="83">
        <v>7730465118</v>
      </c>
      <c r="J1845" s="84">
        <v>45966</v>
      </c>
      <c r="K1845" s="74" t="s">
        <v>15</v>
      </c>
      <c r="L1845" s="74" t="s">
        <v>268</v>
      </c>
      <c r="M1845" s="76">
        <v>45909.625</v>
      </c>
      <c r="N1845" s="76">
        <v>45952.25</v>
      </c>
      <c r="O1845" s="73">
        <f t="shared" si="157"/>
        <v>9</v>
      </c>
      <c r="P1845" s="73">
        <f>MONTH('RAW DATA'!$J1845)</f>
        <v>11</v>
      </c>
      <c r="Q1845" s="73" t="str">
        <f t="shared" si="158"/>
        <v>ICB</v>
      </c>
      <c r="R1845" s="75" t="str">
        <f t="shared" si="159"/>
        <v>CHINA</v>
      </c>
      <c r="S1845" s="74" t="str">
        <f>IF(OR('RAW DATA'!$D1845="",'RAW DATA'!$C1845='RAW DATA'!$D1845),"NO",IF('RAW DATA'!$C1845&lt;'RAW DATA'!$D1845,"YES","NO"))</f>
        <v>NO</v>
      </c>
      <c r="T1845" s="75" t="str">
        <f>IF('RAW DATA'!$D1845='RAW DATA'!$E1845,"YES","NO")</f>
        <v>NO</v>
      </c>
      <c r="U1845" s="73" t="str">
        <f>IF(('RAW DATA'!$D1845-'RAW DATA'!$M1845)&lt;=5,"YES","NO")</f>
        <v>YES</v>
      </c>
    </row>
    <row r="1846" spans="1:21" x14ac:dyDescent="0.25">
      <c r="A1846" s="89">
        <v>71</v>
      </c>
      <c r="B1846" s="90">
        <v>5283228127</v>
      </c>
      <c r="C1846" s="91">
        <v>45915</v>
      </c>
      <c r="D1846" s="91">
        <v>45912</v>
      </c>
      <c r="E1846" s="91">
        <v>45915</v>
      </c>
      <c r="F1846" s="90">
        <v>257453079</v>
      </c>
      <c r="G1846" s="92">
        <v>972</v>
      </c>
      <c r="H1846" s="101" t="s">
        <v>14</v>
      </c>
      <c r="I1846" s="93">
        <v>7730465118</v>
      </c>
      <c r="J1846" s="94">
        <v>45966</v>
      </c>
      <c r="K1846" s="90" t="s">
        <v>15</v>
      </c>
      <c r="L1846" s="90" t="s">
        <v>268</v>
      </c>
      <c r="M1846" s="91">
        <v>45909.625</v>
      </c>
      <c r="N1846" s="91">
        <v>45952.25</v>
      </c>
      <c r="O1846" s="95">
        <f t="shared" si="157"/>
        <v>9</v>
      </c>
      <c r="P1846" s="95">
        <f>MONTH('RAW DATA'!$J1846)</f>
        <v>11</v>
      </c>
      <c r="Q1846" s="95" t="str">
        <f t="shared" si="158"/>
        <v>ICB</v>
      </c>
      <c r="R1846" s="96" t="str">
        <f t="shared" si="159"/>
        <v>CHINA</v>
      </c>
      <c r="S1846" s="90" t="str">
        <f>IF(OR('RAW DATA'!$D1846="",'RAW DATA'!$C1846='RAW DATA'!$D1846),"NO",IF('RAW DATA'!$C1846&lt;'RAW DATA'!$D1846,"YES","NO"))</f>
        <v>NO</v>
      </c>
      <c r="T1846" s="96" t="str">
        <f>IF('RAW DATA'!$D1846='RAW DATA'!$E1846,"YES","NO")</f>
        <v>NO</v>
      </c>
      <c r="U1846" s="95" t="str">
        <f>IF(('RAW DATA'!$D1846-'RAW DATA'!$M1846)&lt;=5,"YES","NO")</f>
        <v>YES</v>
      </c>
    </row>
    <row r="1847" spans="1:21" x14ac:dyDescent="0.25">
      <c r="A1847" s="77">
        <v>71</v>
      </c>
      <c r="B1847" s="74">
        <v>5283228137</v>
      </c>
      <c r="C1847" s="76">
        <v>45915</v>
      </c>
      <c r="D1847" s="76">
        <v>45912</v>
      </c>
      <c r="E1847" s="76">
        <v>45915</v>
      </c>
      <c r="F1847" s="74">
        <v>257453079</v>
      </c>
      <c r="G1847" s="82">
        <v>19705</v>
      </c>
      <c r="H1847" s="102" t="s">
        <v>14</v>
      </c>
      <c r="I1847" s="83">
        <v>7730465118</v>
      </c>
      <c r="J1847" s="84">
        <v>45966</v>
      </c>
      <c r="K1847" s="74" t="s">
        <v>15</v>
      </c>
      <c r="L1847" s="74" t="s">
        <v>268</v>
      </c>
      <c r="M1847" s="76">
        <v>45909.625</v>
      </c>
      <c r="N1847" s="76">
        <v>45952.25</v>
      </c>
      <c r="O1847" s="73">
        <f t="shared" si="157"/>
        <v>9</v>
      </c>
      <c r="P1847" s="73">
        <f>MONTH('RAW DATA'!$J1847)</f>
        <v>11</v>
      </c>
      <c r="Q1847" s="73" t="str">
        <f t="shared" si="158"/>
        <v>ICB</v>
      </c>
      <c r="R1847" s="75" t="str">
        <f t="shared" si="159"/>
        <v>CHINA</v>
      </c>
      <c r="S1847" s="74" t="str">
        <f>IF(OR('RAW DATA'!$D1847="",'RAW DATA'!$C1847='RAW DATA'!$D1847),"NO",IF('RAW DATA'!$C1847&lt;'RAW DATA'!$D1847,"YES","NO"))</f>
        <v>NO</v>
      </c>
      <c r="T1847" s="75" t="str">
        <f>IF('RAW DATA'!$D1847='RAW DATA'!$E1847,"YES","NO")</f>
        <v>NO</v>
      </c>
      <c r="U1847" s="73" t="str">
        <f>IF(('RAW DATA'!$D1847-'RAW DATA'!$M1847)&lt;=5,"YES","NO")</f>
        <v>YES</v>
      </c>
    </row>
    <row r="1848" spans="1:21" x14ac:dyDescent="0.25">
      <c r="A1848" s="89">
        <v>71</v>
      </c>
      <c r="B1848" s="90">
        <v>5283228140</v>
      </c>
      <c r="C1848" s="91">
        <v>45915</v>
      </c>
      <c r="D1848" s="91">
        <v>45912</v>
      </c>
      <c r="E1848" s="91">
        <v>45915</v>
      </c>
      <c r="F1848" s="90">
        <v>257453079</v>
      </c>
      <c r="G1848" s="92">
        <v>3725</v>
      </c>
      <c r="H1848" s="101" t="s">
        <v>14</v>
      </c>
      <c r="I1848" s="93">
        <v>7730465118</v>
      </c>
      <c r="J1848" s="94">
        <v>45966</v>
      </c>
      <c r="K1848" s="90" t="s">
        <v>15</v>
      </c>
      <c r="L1848" s="90" t="s">
        <v>268</v>
      </c>
      <c r="M1848" s="91">
        <v>45909.625</v>
      </c>
      <c r="N1848" s="91">
        <v>45952.25</v>
      </c>
      <c r="O1848" s="95">
        <f t="shared" ref="O1848:O1875" si="160">IF(D1848="", "", IF(YEAR(D1848)=2024, "", MONTH(D1848)))</f>
        <v>9</v>
      </c>
      <c r="P1848" s="95">
        <f>MONTH('RAW DATA'!$J1848)</f>
        <v>11</v>
      </c>
      <c r="Q1848" s="95" t="str">
        <f t="shared" ref="Q1848:Q1875" si="161">IF(OR(A1848=71,A1848=1595,A1848=1588,A1848=1594,A1848=3547,A1848=1571,A1848=1538,A1848=1570,A1848=1569,A1848=1590,A1848=1591,A1848=1589,A1848=515,A1848=1572,A1848=3546,A1848=1592,A1848=3548,A1848=122,A1848=10171,A1848=40,A1848=35,A1848=95,A1848=381,A1848=136,A1848=375),"ICB","Vendor")</f>
        <v>ICB</v>
      </c>
      <c r="R1848" s="96" t="str">
        <f t="shared" ref="R1848:R1875" si="162">IF(OR(A1848=71,A1848=515,A1848=1592,A1848=1589,A1848=1591,A1848=1571,A1848=1572),"CHINA",IF(A1848=35,"POLAND",
IF(A1848=10171,"VIETNAM",
IF(A1848=381,"TURKEY",
IF(A1848=375,"CAMBODIA",
IF(A1848=40,"AUSTRALIA",""))))))</f>
        <v>CHINA</v>
      </c>
      <c r="S1848" s="90" t="str">
        <f>IF(OR('RAW DATA'!$D1848="",'RAW DATA'!$C1848='RAW DATA'!$D1848),"NO",IF('RAW DATA'!$C1848&lt;'RAW DATA'!$D1848,"YES","NO"))</f>
        <v>NO</v>
      </c>
      <c r="T1848" s="96" t="str">
        <f>IF('RAW DATA'!$D1848='RAW DATA'!$E1848,"YES","NO")</f>
        <v>NO</v>
      </c>
      <c r="U1848" s="95" t="str">
        <f>IF(('RAW DATA'!$D1848-'RAW DATA'!$M1848)&lt;=5,"YES","NO")</f>
        <v>YES</v>
      </c>
    </row>
    <row r="1849" spans="1:21" x14ac:dyDescent="0.25">
      <c r="A1849" s="77">
        <v>71</v>
      </c>
      <c r="B1849" s="74">
        <v>5283228142</v>
      </c>
      <c r="C1849" s="76">
        <v>45915</v>
      </c>
      <c r="D1849" s="76">
        <v>45912</v>
      </c>
      <c r="E1849" s="76">
        <v>45915</v>
      </c>
      <c r="F1849" s="74">
        <v>257453079</v>
      </c>
      <c r="G1849" s="82">
        <v>6385</v>
      </c>
      <c r="H1849" s="102" t="s">
        <v>14</v>
      </c>
      <c r="I1849" s="83">
        <v>7730465118</v>
      </c>
      <c r="J1849" s="84">
        <v>45966</v>
      </c>
      <c r="K1849" s="74" t="s">
        <v>15</v>
      </c>
      <c r="L1849" s="74" t="s">
        <v>268</v>
      </c>
      <c r="M1849" s="76">
        <v>45909.625</v>
      </c>
      <c r="N1849" s="76">
        <v>45952.25</v>
      </c>
      <c r="O1849" s="73">
        <f t="shared" si="160"/>
        <v>9</v>
      </c>
      <c r="P1849" s="73">
        <f>MONTH('RAW DATA'!$J1849)</f>
        <v>11</v>
      </c>
      <c r="Q1849" s="73" t="str">
        <f t="shared" si="161"/>
        <v>ICB</v>
      </c>
      <c r="R1849" s="75" t="str">
        <f t="shared" si="162"/>
        <v>CHINA</v>
      </c>
      <c r="S1849" s="74" t="str">
        <f>IF(OR('RAW DATA'!$D1849="",'RAW DATA'!$C1849='RAW DATA'!$D1849),"NO",IF('RAW DATA'!$C1849&lt;'RAW DATA'!$D1849,"YES","NO"))</f>
        <v>NO</v>
      </c>
      <c r="T1849" s="75" t="str">
        <f>IF('RAW DATA'!$D1849='RAW DATA'!$E1849,"YES","NO")</f>
        <v>NO</v>
      </c>
      <c r="U1849" s="73" t="str">
        <f>IF(('RAW DATA'!$D1849-'RAW DATA'!$M1849)&lt;=5,"YES","NO")</f>
        <v>YES</v>
      </c>
    </row>
    <row r="1850" spans="1:21" x14ac:dyDescent="0.25">
      <c r="A1850" s="89">
        <v>71</v>
      </c>
      <c r="B1850" s="90">
        <v>5283228145</v>
      </c>
      <c r="C1850" s="91">
        <v>45915</v>
      </c>
      <c r="D1850" s="91">
        <v>45912</v>
      </c>
      <c r="E1850" s="91">
        <v>45915</v>
      </c>
      <c r="F1850" s="90">
        <v>257453079</v>
      </c>
      <c r="G1850" s="92">
        <v>78657</v>
      </c>
      <c r="H1850" s="101" t="s">
        <v>14</v>
      </c>
      <c r="I1850" s="93">
        <v>7730465118</v>
      </c>
      <c r="J1850" s="94">
        <v>45966</v>
      </c>
      <c r="K1850" s="90" t="s">
        <v>15</v>
      </c>
      <c r="L1850" s="90" t="s">
        <v>268</v>
      </c>
      <c r="M1850" s="91">
        <v>45909.625</v>
      </c>
      <c r="N1850" s="91">
        <v>45952.25</v>
      </c>
      <c r="O1850" s="95">
        <f t="shared" si="160"/>
        <v>9</v>
      </c>
      <c r="P1850" s="95">
        <f>MONTH('RAW DATA'!$J1850)</f>
        <v>11</v>
      </c>
      <c r="Q1850" s="95" t="str">
        <f t="shared" si="161"/>
        <v>ICB</v>
      </c>
      <c r="R1850" s="96" t="str">
        <f t="shared" si="162"/>
        <v>CHINA</v>
      </c>
      <c r="S1850" s="90" t="str">
        <f>IF(OR('RAW DATA'!$D1850="",'RAW DATA'!$C1850='RAW DATA'!$D1850),"NO",IF('RAW DATA'!$C1850&lt;'RAW DATA'!$D1850,"YES","NO"))</f>
        <v>NO</v>
      </c>
      <c r="T1850" s="96" t="str">
        <f>IF('RAW DATA'!$D1850='RAW DATA'!$E1850,"YES","NO")</f>
        <v>NO</v>
      </c>
      <c r="U1850" s="95" t="str">
        <f>IF(('RAW DATA'!$D1850-'RAW DATA'!$M1850)&lt;=5,"YES","NO")</f>
        <v>YES</v>
      </c>
    </row>
    <row r="1851" spans="1:21" x14ac:dyDescent="0.25">
      <c r="A1851" s="77">
        <v>71</v>
      </c>
      <c r="B1851" s="74">
        <v>5283228146</v>
      </c>
      <c r="C1851" s="76">
        <v>45915</v>
      </c>
      <c r="D1851" s="76">
        <v>45912</v>
      </c>
      <c r="E1851" s="76">
        <v>45915</v>
      </c>
      <c r="F1851" s="74">
        <v>257453079</v>
      </c>
      <c r="G1851" s="82">
        <v>11983</v>
      </c>
      <c r="H1851" s="102" t="s">
        <v>14</v>
      </c>
      <c r="I1851" s="83">
        <v>7730465118</v>
      </c>
      <c r="J1851" s="84">
        <v>45966</v>
      </c>
      <c r="K1851" s="74" t="s">
        <v>15</v>
      </c>
      <c r="L1851" s="74" t="s">
        <v>268</v>
      </c>
      <c r="M1851" s="76">
        <v>45909.625</v>
      </c>
      <c r="N1851" s="76">
        <v>45952.25</v>
      </c>
      <c r="O1851" s="73">
        <f t="shared" si="160"/>
        <v>9</v>
      </c>
      <c r="P1851" s="73">
        <f>MONTH('RAW DATA'!$J1851)</f>
        <v>11</v>
      </c>
      <c r="Q1851" s="73" t="str">
        <f t="shared" si="161"/>
        <v>ICB</v>
      </c>
      <c r="R1851" s="75" t="str">
        <f t="shared" si="162"/>
        <v>CHINA</v>
      </c>
      <c r="S1851" s="74" t="str">
        <f>IF(OR('RAW DATA'!$D1851="",'RAW DATA'!$C1851='RAW DATA'!$D1851),"NO",IF('RAW DATA'!$C1851&lt;'RAW DATA'!$D1851,"YES","NO"))</f>
        <v>NO</v>
      </c>
      <c r="T1851" s="75" t="str">
        <f>IF('RAW DATA'!$D1851='RAW DATA'!$E1851,"YES","NO")</f>
        <v>NO</v>
      </c>
      <c r="U1851" s="73" t="str">
        <f>IF(('RAW DATA'!$D1851-'RAW DATA'!$M1851)&lt;=5,"YES","NO")</f>
        <v>YES</v>
      </c>
    </row>
    <row r="1852" spans="1:21" x14ac:dyDescent="0.25">
      <c r="A1852" s="89">
        <v>71</v>
      </c>
      <c r="B1852" s="90">
        <v>5283228154</v>
      </c>
      <c r="C1852" s="91">
        <v>45915</v>
      </c>
      <c r="D1852" s="91">
        <v>45912</v>
      </c>
      <c r="E1852" s="91">
        <v>45915</v>
      </c>
      <c r="F1852" s="90">
        <v>257453079</v>
      </c>
      <c r="G1852" s="92">
        <v>6773</v>
      </c>
      <c r="H1852" s="101" t="s">
        <v>14</v>
      </c>
      <c r="I1852" s="93">
        <v>7730465118</v>
      </c>
      <c r="J1852" s="94">
        <v>45966</v>
      </c>
      <c r="K1852" s="90" t="s">
        <v>15</v>
      </c>
      <c r="L1852" s="90" t="s">
        <v>268</v>
      </c>
      <c r="M1852" s="91">
        <v>45909.625</v>
      </c>
      <c r="N1852" s="91">
        <v>45952.25</v>
      </c>
      <c r="O1852" s="95">
        <f t="shared" si="160"/>
        <v>9</v>
      </c>
      <c r="P1852" s="95">
        <f>MONTH('RAW DATA'!$J1852)</f>
        <v>11</v>
      </c>
      <c r="Q1852" s="95" t="str">
        <f t="shared" si="161"/>
        <v>ICB</v>
      </c>
      <c r="R1852" s="96" t="str">
        <f t="shared" si="162"/>
        <v>CHINA</v>
      </c>
      <c r="S1852" s="90" t="str">
        <f>IF(OR('RAW DATA'!$D1852="",'RAW DATA'!$C1852='RAW DATA'!$D1852),"NO",IF('RAW DATA'!$C1852&lt;'RAW DATA'!$D1852,"YES","NO"))</f>
        <v>NO</v>
      </c>
      <c r="T1852" s="96" t="str">
        <f>IF('RAW DATA'!$D1852='RAW DATA'!$E1852,"YES","NO")</f>
        <v>NO</v>
      </c>
      <c r="U1852" s="95" t="str">
        <f>IF(('RAW DATA'!$D1852-'RAW DATA'!$M1852)&lt;=5,"YES","NO")</f>
        <v>YES</v>
      </c>
    </row>
    <row r="1853" spans="1:21" x14ac:dyDescent="0.25">
      <c r="A1853" s="77">
        <v>1591</v>
      </c>
      <c r="B1853" s="74">
        <v>5612486880</v>
      </c>
      <c r="C1853" s="76">
        <v>45915</v>
      </c>
      <c r="D1853" s="76">
        <v>45912</v>
      </c>
      <c r="E1853" s="76">
        <v>45915</v>
      </c>
      <c r="F1853" s="74">
        <v>257453949</v>
      </c>
      <c r="G1853" s="82">
        <v>1771</v>
      </c>
      <c r="H1853" s="102" t="s">
        <v>14</v>
      </c>
      <c r="I1853" s="83">
        <v>7730465118</v>
      </c>
      <c r="J1853" s="84">
        <v>45966</v>
      </c>
      <c r="K1853" s="74" t="s">
        <v>15</v>
      </c>
      <c r="L1853" s="74" t="s">
        <v>268</v>
      </c>
      <c r="M1853" s="76">
        <v>45912.625</v>
      </c>
      <c r="N1853" s="76">
        <v>45952.25</v>
      </c>
      <c r="O1853" s="73">
        <f t="shared" si="160"/>
        <v>9</v>
      </c>
      <c r="P1853" s="73">
        <f>MONTH('RAW DATA'!$J1853)</f>
        <v>11</v>
      </c>
      <c r="Q1853" s="73" t="str">
        <f t="shared" si="161"/>
        <v>ICB</v>
      </c>
      <c r="R1853" s="75" t="str">
        <f t="shared" si="162"/>
        <v>CHINA</v>
      </c>
      <c r="S1853" s="74" t="str">
        <f>IF(OR('RAW DATA'!$D1853="",'RAW DATA'!$C1853='RAW DATA'!$D1853),"NO",IF('RAW DATA'!$C1853&lt;'RAW DATA'!$D1853,"YES","NO"))</f>
        <v>NO</v>
      </c>
      <c r="T1853" s="75" t="str">
        <f>IF('RAW DATA'!$D1853='RAW DATA'!$E1853,"YES","NO")</f>
        <v>NO</v>
      </c>
      <c r="U1853" s="73" t="str">
        <f>IF(('RAW DATA'!$D1853-'RAW DATA'!$M1853)&lt;=5,"YES","NO")</f>
        <v>YES</v>
      </c>
    </row>
    <row r="1854" spans="1:21" x14ac:dyDescent="0.25">
      <c r="A1854" s="89">
        <v>1591</v>
      </c>
      <c r="B1854" s="90">
        <v>5612486881</v>
      </c>
      <c r="C1854" s="91">
        <v>45915</v>
      </c>
      <c r="D1854" s="91">
        <v>45912</v>
      </c>
      <c r="E1854" s="91">
        <v>45915</v>
      </c>
      <c r="F1854" s="90">
        <v>257453949</v>
      </c>
      <c r="G1854" s="92">
        <v>2862</v>
      </c>
      <c r="H1854" s="101" t="s">
        <v>14</v>
      </c>
      <c r="I1854" s="93">
        <v>7730465118</v>
      </c>
      <c r="J1854" s="94">
        <v>45966</v>
      </c>
      <c r="K1854" s="90" t="s">
        <v>15</v>
      </c>
      <c r="L1854" s="90" t="s">
        <v>268</v>
      </c>
      <c r="M1854" s="91">
        <v>45912.625</v>
      </c>
      <c r="N1854" s="91">
        <v>45952.25</v>
      </c>
      <c r="O1854" s="95">
        <f t="shared" si="160"/>
        <v>9</v>
      </c>
      <c r="P1854" s="95">
        <f>MONTH('RAW DATA'!$J1854)</f>
        <v>11</v>
      </c>
      <c r="Q1854" s="95" t="str">
        <f t="shared" si="161"/>
        <v>ICB</v>
      </c>
      <c r="R1854" s="96" t="str">
        <f t="shared" si="162"/>
        <v>CHINA</v>
      </c>
      <c r="S1854" s="90" t="str">
        <f>IF(OR('RAW DATA'!$D1854="",'RAW DATA'!$C1854='RAW DATA'!$D1854),"NO",IF('RAW DATA'!$C1854&lt;'RAW DATA'!$D1854,"YES","NO"))</f>
        <v>NO</v>
      </c>
      <c r="T1854" s="96" t="str">
        <f>IF('RAW DATA'!$D1854='RAW DATA'!$E1854,"YES","NO")</f>
        <v>NO</v>
      </c>
      <c r="U1854" s="95" t="str">
        <f>IF(('RAW DATA'!$D1854-'RAW DATA'!$M1854)&lt;=5,"YES","NO")</f>
        <v>YES</v>
      </c>
    </row>
    <row r="1855" spans="1:21" x14ac:dyDescent="0.25">
      <c r="A1855" s="77">
        <v>1591</v>
      </c>
      <c r="B1855" s="74">
        <v>5612486882</v>
      </c>
      <c r="C1855" s="76">
        <v>45915</v>
      </c>
      <c r="D1855" s="76">
        <v>45912</v>
      </c>
      <c r="E1855" s="76">
        <v>45915</v>
      </c>
      <c r="F1855" s="74">
        <v>257453949</v>
      </c>
      <c r="G1855" s="82">
        <v>1535</v>
      </c>
      <c r="H1855" s="102" t="s">
        <v>14</v>
      </c>
      <c r="I1855" s="83">
        <v>7730465118</v>
      </c>
      <c r="J1855" s="84">
        <v>45966</v>
      </c>
      <c r="K1855" s="74" t="s">
        <v>15</v>
      </c>
      <c r="L1855" s="74" t="s">
        <v>268</v>
      </c>
      <c r="M1855" s="76">
        <v>45912.625</v>
      </c>
      <c r="N1855" s="76">
        <v>45952.25</v>
      </c>
      <c r="O1855" s="73">
        <f t="shared" si="160"/>
        <v>9</v>
      </c>
      <c r="P1855" s="73">
        <f>MONTH('RAW DATA'!$J1855)</f>
        <v>11</v>
      </c>
      <c r="Q1855" s="73" t="str">
        <f t="shared" si="161"/>
        <v>ICB</v>
      </c>
      <c r="R1855" s="75" t="str">
        <f t="shared" si="162"/>
        <v>CHINA</v>
      </c>
      <c r="S1855" s="74" t="str">
        <f>IF(OR('RAW DATA'!$D1855="",'RAW DATA'!$C1855='RAW DATA'!$D1855),"NO",IF('RAW DATA'!$C1855&lt;'RAW DATA'!$D1855,"YES","NO"))</f>
        <v>NO</v>
      </c>
      <c r="T1855" s="75" t="str">
        <f>IF('RAW DATA'!$D1855='RAW DATA'!$E1855,"YES","NO")</f>
        <v>NO</v>
      </c>
      <c r="U1855" s="73" t="str">
        <f>IF(('RAW DATA'!$D1855-'RAW DATA'!$M1855)&lt;=5,"YES","NO")</f>
        <v>YES</v>
      </c>
    </row>
    <row r="1856" spans="1:21" x14ac:dyDescent="0.25">
      <c r="A1856" s="89">
        <v>1591</v>
      </c>
      <c r="B1856" s="90">
        <v>5612486884</v>
      </c>
      <c r="C1856" s="91">
        <v>45915</v>
      </c>
      <c r="D1856" s="91">
        <v>45912</v>
      </c>
      <c r="E1856" s="91">
        <v>45915</v>
      </c>
      <c r="F1856" s="90">
        <v>257453949</v>
      </c>
      <c r="G1856" s="92">
        <v>36903</v>
      </c>
      <c r="H1856" s="101" t="s">
        <v>14</v>
      </c>
      <c r="I1856" s="93">
        <v>7730465118</v>
      </c>
      <c r="J1856" s="94">
        <v>45966</v>
      </c>
      <c r="K1856" s="90" t="s">
        <v>15</v>
      </c>
      <c r="L1856" s="90" t="s">
        <v>268</v>
      </c>
      <c r="M1856" s="91">
        <v>45912.625</v>
      </c>
      <c r="N1856" s="91">
        <v>45952.25</v>
      </c>
      <c r="O1856" s="95">
        <f t="shared" si="160"/>
        <v>9</v>
      </c>
      <c r="P1856" s="95">
        <f>MONTH('RAW DATA'!$J1856)</f>
        <v>11</v>
      </c>
      <c r="Q1856" s="95" t="str">
        <f t="shared" si="161"/>
        <v>ICB</v>
      </c>
      <c r="R1856" s="96" t="str">
        <f t="shared" si="162"/>
        <v>CHINA</v>
      </c>
      <c r="S1856" s="90" t="str">
        <f>IF(OR('RAW DATA'!$D1856="",'RAW DATA'!$C1856='RAW DATA'!$D1856),"NO",IF('RAW DATA'!$C1856&lt;'RAW DATA'!$D1856,"YES","NO"))</f>
        <v>NO</v>
      </c>
      <c r="T1856" s="96" t="str">
        <f>IF('RAW DATA'!$D1856='RAW DATA'!$E1856,"YES","NO")</f>
        <v>NO</v>
      </c>
      <c r="U1856" s="95" t="str">
        <f>IF(('RAW DATA'!$D1856-'RAW DATA'!$M1856)&lt;=5,"YES","NO")</f>
        <v>YES</v>
      </c>
    </row>
    <row r="1857" spans="1:21" x14ac:dyDescent="0.25">
      <c r="A1857" s="77">
        <v>1591</v>
      </c>
      <c r="B1857" s="74">
        <v>5612486885</v>
      </c>
      <c r="C1857" s="76">
        <v>45915</v>
      </c>
      <c r="D1857" s="76">
        <v>45912</v>
      </c>
      <c r="E1857" s="76">
        <v>45915</v>
      </c>
      <c r="F1857" s="74">
        <v>257453949</v>
      </c>
      <c r="G1857" s="82">
        <v>1676</v>
      </c>
      <c r="H1857" s="102" t="s">
        <v>14</v>
      </c>
      <c r="I1857" s="83">
        <v>7730465118</v>
      </c>
      <c r="J1857" s="84">
        <v>45966</v>
      </c>
      <c r="K1857" s="74" t="s">
        <v>15</v>
      </c>
      <c r="L1857" s="74" t="s">
        <v>268</v>
      </c>
      <c r="M1857" s="76">
        <v>45912.625</v>
      </c>
      <c r="N1857" s="76">
        <v>45952.25</v>
      </c>
      <c r="O1857" s="73">
        <f t="shared" si="160"/>
        <v>9</v>
      </c>
      <c r="P1857" s="73">
        <f>MONTH('RAW DATA'!$J1857)</f>
        <v>11</v>
      </c>
      <c r="Q1857" s="73" t="str">
        <f t="shared" si="161"/>
        <v>ICB</v>
      </c>
      <c r="R1857" s="75" t="str">
        <f t="shared" si="162"/>
        <v>CHINA</v>
      </c>
      <c r="S1857" s="74" t="str">
        <f>IF(OR('RAW DATA'!$D1857="",'RAW DATA'!$C1857='RAW DATA'!$D1857),"NO",IF('RAW DATA'!$C1857&lt;'RAW DATA'!$D1857,"YES","NO"))</f>
        <v>NO</v>
      </c>
      <c r="T1857" s="75" t="str">
        <f>IF('RAW DATA'!$D1857='RAW DATA'!$E1857,"YES","NO")</f>
        <v>NO</v>
      </c>
      <c r="U1857" s="73" t="str">
        <f>IF(('RAW DATA'!$D1857-'RAW DATA'!$M1857)&lt;=5,"YES","NO")</f>
        <v>YES</v>
      </c>
    </row>
    <row r="1858" spans="1:21" x14ac:dyDescent="0.25">
      <c r="A1858" s="89">
        <v>1591</v>
      </c>
      <c r="B1858" s="90">
        <v>5612486887</v>
      </c>
      <c r="C1858" s="91">
        <v>45915</v>
      </c>
      <c r="D1858" s="91">
        <v>45912</v>
      </c>
      <c r="E1858" s="91">
        <v>45915</v>
      </c>
      <c r="F1858" s="90">
        <v>257453949</v>
      </c>
      <c r="G1858" s="92">
        <v>2862</v>
      </c>
      <c r="H1858" s="101" t="s">
        <v>14</v>
      </c>
      <c r="I1858" s="93">
        <v>7730465118</v>
      </c>
      <c r="J1858" s="94">
        <v>45966</v>
      </c>
      <c r="K1858" s="90" t="s">
        <v>15</v>
      </c>
      <c r="L1858" s="90" t="s">
        <v>268</v>
      </c>
      <c r="M1858" s="91">
        <v>45912.625</v>
      </c>
      <c r="N1858" s="91">
        <v>45952.25</v>
      </c>
      <c r="O1858" s="95">
        <f t="shared" si="160"/>
        <v>9</v>
      </c>
      <c r="P1858" s="95">
        <f>MONTH('RAW DATA'!$J1858)</f>
        <v>11</v>
      </c>
      <c r="Q1858" s="95" t="str">
        <f t="shared" si="161"/>
        <v>ICB</v>
      </c>
      <c r="R1858" s="96" t="str">
        <f t="shared" si="162"/>
        <v>CHINA</v>
      </c>
      <c r="S1858" s="90" t="str">
        <f>IF(OR('RAW DATA'!$D1858="",'RAW DATA'!$C1858='RAW DATA'!$D1858),"NO",IF('RAW DATA'!$C1858&lt;'RAW DATA'!$D1858,"YES","NO"))</f>
        <v>NO</v>
      </c>
      <c r="T1858" s="96" t="str">
        <f>IF('RAW DATA'!$D1858='RAW DATA'!$E1858,"YES","NO")</f>
        <v>NO</v>
      </c>
      <c r="U1858" s="95" t="str">
        <f>IF(('RAW DATA'!$D1858-'RAW DATA'!$M1858)&lt;=5,"YES","NO")</f>
        <v>YES</v>
      </c>
    </row>
    <row r="1859" spans="1:21" x14ac:dyDescent="0.25">
      <c r="A1859" s="77">
        <v>1591</v>
      </c>
      <c r="B1859" s="74">
        <v>5612486889</v>
      </c>
      <c r="C1859" s="76">
        <v>45915</v>
      </c>
      <c r="D1859" s="76">
        <v>45912</v>
      </c>
      <c r="E1859" s="76">
        <v>45915</v>
      </c>
      <c r="F1859" s="74">
        <v>257453949</v>
      </c>
      <c r="G1859" s="82">
        <v>63</v>
      </c>
      <c r="H1859" s="102" t="s">
        <v>14</v>
      </c>
      <c r="I1859" s="83">
        <v>7730465118</v>
      </c>
      <c r="J1859" s="84">
        <v>45966</v>
      </c>
      <c r="K1859" s="74" t="s">
        <v>15</v>
      </c>
      <c r="L1859" s="74" t="s">
        <v>268</v>
      </c>
      <c r="M1859" s="76">
        <v>45912.625</v>
      </c>
      <c r="N1859" s="76">
        <v>45952.25</v>
      </c>
      <c r="O1859" s="73">
        <f t="shared" si="160"/>
        <v>9</v>
      </c>
      <c r="P1859" s="73">
        <f>MONTH('RAW DATA'!$J1859)</f>
        <v>11</v>
      </c>
      <c r="Q1859" s="73" t="str">
        <f t="shared" si="161"/>
        <v>ICB</v>
      </c>
      <c r="R1859" s="75" t="str">
        <f t="shared" si="162"/>
        <v>CHINA</v>
      </c>
      <c r="S1859" s="74" t="str">
        <f>IF(OR('RAW DATA'!$D1859="",'RAW DATA'!$C1859='RAW DATA'!$D1859),"NO",IF('RAW DATA'!$C1859&lt;'RAW DATA'!$D1859,"YES","NO"))</f>
        <v>NO</v>
      </c>
      <c r="T1859" s="75" t="str">
        <f>IF('RAW DATA'!$D1859='RAW DATA'!$E1859,"YES","NO")</f>
        <v>NO</v>
      </c>
      <c r="U1859" s="73" t="str">
        <f>IF(('RAW DATA'!$D1859-'RAW DATA'!$M1859)&lt;=5,"YES","NO")</f>
        <v>YES</v>
      </c>
    </row>
    <row r="1860" spans="1:21" x14ac:dyDescent="0.25">
      <c r="A1860" s="89">
        <v>1591</v>
      </c>
      <c r="B1860" s="90">
        <v>5612486891</v>
      </c>
      <c r="C1860" s="91">
        <v>45915</v>
      </c>
      <c r="D1860" s="91">
        <v>45912</v>
      </c>
      <c r="E1860" s="91">
        <v>45915</v>
      </c>
      <c r="F1860" s="90">
        <v>257453949</v>
      </c>
      <c r="G1860" s="92">
        <v>8612</v>
      </c>
      <c r="H1860" s="101" t="s">
        <v>14</v>
      </c>
      <c r="I1860" s="93">
        <v>7730465118</v>
      </c>
      <c r="J1860" s="94">
        <v>45966</v>
      </c>
      <c r="K1860" s="90" t="s">
        <v>15</v>
      </c>
      <c r="L1860" s="90" t="s">
        <v>268</v>
      </c>
      <c r="M1860" s="91">
        <v>45912.625</v>
      </c>
      <c r="N1860" s="91">
        <v>45952.25</v>
      </c>
      <c r="O1860" s="95">
        <f t="shared" si="160"/>
        <v>9</v>
      </c>
      <c r="P1860" s="95">
        <f>MONTH('RAW DATA'!$J1860)</f>
        <v>11</v>
      </c>
      <c r="Q1860" s="95" t="str">
        <f t="shared" si="161"/>
        <v>ICB</v>
      </c>
      <c r="R1860" s="96" t="str">
        <f t="shared" si="162"/>
        <v>CHINA</v>
      </c>
      <c r="S1860" s="90" t="str">
        <f>IF(OR('RAW DATA'!$D1860="",'RAW DATA'!$C1860='RAW DATA'!$D1860),"NO",IF('RAW DATA'!$C1860&lt;'RAW DATA'!$D1860,"YES","NO"))</f>
        <v>NO</v>
      </c>
      <c r="T1860" s="96" t="str">
        <f>IF('RAW DATA'!$D1860='RAW DATA'!$E1860,"YES","NO")</f>
        <v>NO</v>
      </c>
      <c r="U1860" s="95" t="str">
        <f>IF(('RAW DATA'!$D1860-'RAW DATA'!$M1860)&lt;=5,"YES","NO")</f>
        <v>YES</v>
      </c>
    </row>
    <row r="1861" spans="1:21" x14ac:dyDescent="0.25">
      <c r="A1861" s="77">
        <v>71</v>
      </c>
      <c r="B1861" s="74">
        <v>5283240842</v>
      </c>
      <c r="C1861" s="76">
        <v>45918</v>
      </c>
      <c r="D1861" s="76">
        <v>45918</v>
      </c>
      <c r="E1861" s="76">
        <v>45918</v>
      </c>
      <c r="F1861" s="74" t="s">
        <v>239</v>
      </c>
      <c r="G1861" s="82">
        <v>538</v>
      </c>
      <c r="H1861" s="102" t="s">
        <v>14</v>
      </c>
      <c r="I1861" s="83">
        <v>7730465118</v>
      </c>
      <c r="J1861" s="84">
        <v>45966</v>
      </c>
      <c r="K1861" s="74" t="s">
        <v>15</v>
      </c>
      <c r="L1861" s="74" t="s">
        <v>268</v>
      </c>
      <c r="M1861" s="76">
        <v>45916.625</v>
      </c>
      <c r="N1861" s="76">
        <v>45952.5</v>
      </c>
      <c r="O1861" s="73">
        <f t="shared" si="160"/>
        <v>9</v>
      </c>
      <c r="P1861" s="73">
        <f>MONTH('RAW DATA'!$J1861)</f>
        <v>11</v>
      </c>
      <c r="Q1861" s="73" t="str">
        <f t="shared" si="161"/>
        <v>ICB</v>
      </c>
      <c r="R1861" s="75" t="str">
        <f t="shared" si="162"/>
        <v>CHINA</v>
      </c>
      <c r="S1861" s="74" t="str">
        <f>IF(OR('RAW DATA'!$D1861="",'RAW DATA'!$C1861='RAW DATA'!$D1861),"NO",IF('RAW DATA'!$C1861&lt;'RAW DATA'!$D1861,"YES","NO"))</f>
        <v>NO</v>
      </c>
      <c r="T1861" s="75" t="str">
        <f>IF('RAW DATA'!$D1861='RAW DATA'!$E1861,"YES","NO")</f>
        <v>YES</v>
      </c>
      <c r="U1861" s="73" t="str">
        <f>IF(('RAW DATA'!$D1861-'RAW DATA'!$M1861)&lt;=5,"YES","NO")</f>
        <v>YES</v>
      </c>
    </row>
    <row r="1862" spans="1:21" x14ac:dyDescent="0.25">
      <c r="A1862" s="89">
        <v>71</v>
      </c>
      <c r="B1862" s="90">
        <v>5283240844</v>
      </c>
      <c r="C1862" s="91">
        <v>45918</v>
      </c>
      <c r="D1862" s="91">
        <v>45918</v>
      </c>
      <c r="E1862" s="91">
        <v>45918</v>
      </c>
      <c r="F1862" s="90" t="s">
        <v>239</v>
      </c>
      <c r="G1862" s="92">
        <v>4021</v>
      </c>
      <c r="H1862" s="101" t="s">
        <v>14</v>
      </c>
      <c r="I1862" s="93">
        <v>7730465118</v>
      </c>
      <c r="J1862" s="94">
        <v>45966</v>
      </c>
      <c r="K1862" s="90" t="s">
        <v>15</v>
      </c>
      <c r="L1862" s="90" t="s">
        <v>268</v>
      </c>
      <c r="M1862" s="91">
        <v>45916.625</v>
      </c>
      <c r="N1862" s="91">
        <v>45952.5</v>
      </c>
      <c r="O1862" s="95">
        <f t="shared" si="160"/>
        <v>9</v>
      </c>
      <c r="P1862" s="95">
        <f>MONTH('RAW DATA'!$J1862)</f>
        <v>11</v>
      </c>
      <c r="Q1862" s="95" t="str">
        <f t="shared" si="161"/>
        <v>ICB</v>
      </c>
      <c r="R1862" s="96" t="str">
        <f t="shared" si="162"/>
        <v>CHINA</v>
      </c>
      <c r="S1862" s="90" t="str">
        <f>IF(OR('RAW DATA'!$D1862="",'RAW DATA'!$C1862='RAW DATA'!$D1862),"NO",IF('RAW DATA'!$C1862&lt;'RAW DATA'!$D1862,"YES","NO"))</f>
        <v>NO</v>
      </c>
      <c r="T1862" s="96" t="str">
        <f>IF('RAW DATA'!$D1862='RAW DATA'!$E1862,"YES","NO")</f>
        <v>YES</v>
      </c>
      <c r="U1862" s="95" t="str">
        <f>IF(('RAW DATA'!$D1862-'RAW DATA'!$M1862)&lt;=5,"YES","NO")</f>
        <v>YES</v>
      </c>
    </row>
    <row r="1863" spans="1:21" x14ac:dyDescent="0.25">
      <c r="A1863" s="77">
        <v>71</v>
      </c>
      <c r="B1863" s="74">
        <v>5283240854</v>
      </c>
      <c r="C1863" s="76">
        <v>45918</v>
      </c>
      <c r="D1863" s="76">
        <v>45918</v>
      </c>
      <c r="E1863" s="76">
        <v>45918</v>
      </c>
      <c r="F1863" s="74" t="s">
        <v>239</v>
      </c>
      <c r="G1863" s="82">
        <v>8025</v>
      </c>
      <c r="H1863" s="102" t="s">
        <v>14</v>
      </c>
      <c r="I1863" s="83">
        <v>7730465118</v>
      </c>
      <c r="J1863" s="84">
        <v>45966</v>
      </c>
      <c r="K1863" s="74" t="s">
        <v>15</v>
      </c>
      <c r="L1863" s="74" t="s">
        <v>268</v>
      </c>
      <c r="M1863" s="76">
        <v>45916.625</v>
      </c>
      <c r="N1863" s="76">
        <v>45952.5</v>
      </c>
      <c r="O1863" s="73">
        <f t="shared" si="160"/>
        <v>9</v>
      </c>
      <c r="P1863" s="73">
        <f>MONTH('RAW DATA'!$J1863)</f>
        <v>11</v>
      </c>
      <c r="Q1863" s="73" t="str">
        <f t="shared" si="161"/>
        <v>ICB</v>
      </c>
      <c r="R1863" s="75" t="str">
        <f t="shared" si="162"/>
        <v>CHINA</v>
      </c>
      <c r="S1863" s="74" t="str">
        <f>IF(OR('RAW DATA'!$D1863="",'RAW DATA'!$C1863='RAW DATA'!$D1863),"NO",IF('RAW DATA'!$C1863&lt;'RAW DATA'!$D1863,"YES","NO"))</f>
        <v>NO</v>
      </c>
      <c r="T1863" s="75" t="str">
        <f>IF('RAW DATA'!$D1863='RAW DATA'!$E1863,"YES","NO")</f>
        <v>YES</v>
      </c>
      <c r="U1863" s="73" t="str">
        <f>IF(('RAW DATA'!$D1863-'RAW DATA'!$M1863)&lt;=5,"YES","NO")</f>
        <v>YES</v>
      </c>
    </row>
    <row r="1864" spans="1:21" x14ac:dyDescent="0.25">
      <c r="A1864" s="89">
        <v>71</v>
      </c>
      <c r="B1864" s="90">
        <v>5283240863</v>
      </c>
      <c r="C1864" s="91">
        <v>45918</v>
      </c>
      <c r="D1864" s="91">
        <v>45918</v>
      </c>
      <c r="E1864" s="91">
        <v>45918</v>
      </c>
      <c r="F1864" s="90">
        <v>257456245</v>
      </c>
      <c r="G1864" s="92">
        <v>9079</v>
      </c>
      <c r="H1864" s="101" t="s">
        <v>14</v>
      </c>
      <c r="I1864" s="93">
        <v>7730465118</v>
      </c>
      <c r="J1864" s="94">
        <v>45966</v>
      </c>
      <c r="K1864" s="90" t="s">
        <v>15</v>
      </c>
      <c r="L1864" s="90" t="s">
        <v>268</v>
      </c>
      <c r="M1864" s="91">
        <v>45915.333333333336</v>
      </c>
      <c r="N1864" s="91">
        <v>45952.5</v>
      </c>
      <c r="O1864" s="95">
        <f t="shared" si="160"/>
        <v>9</v>
      </c>
      <c r="P1864" s="95">
        <f>MONTH('RAW DATA'!$J1864)</f>
        <v>11</v>
      </c>
      <c r="Q1864" s="95" t="str">
        <f t="shared" si="161"/>
        <v>ICB</v>
      </c>
      <c r="R1864" s="96" t="str">
        <f t="shared" si="162"/>
        <v>CHINA</v>
      </c>
      <c r="S1864" s="90" t="str">
        <f>IF(OR('RAW DATA'!$D1864="",'RAW DATA'!$C1864='RAW DATA'!$D1864),"NO",IF('RAW DATA'!$C1864&lt;'RAW DATA'!$D1864,"YES","NO"))</f>
        <v>NO</v>
      </c>
      <c r="T1864" s="96" t="str">
        <f>IF('RAW DATA'!$D1864='RAW DATA'!$E1864,"YES","NO")</f>
        <v>YES</v>
      </c>
      <c r="U1864" s="95" t="str">
        <f>IF(('RAW DATA'!$D1864-'RAW DATA'!$M1864)&lt;=5,"YES","NO")</f>
        <v>YES</v>
      </c>
    </row>
    <row r="1865" spans="1:21" x14ac:dyDescent="0.25">
      <c r="A1865" s="77">
        <v>71</v>
      </c>
      <c r="B1865" s="74">
        <v>5283240876</v>
      </c>
      <c r="C1865" s="76">
        <v>45918</v>
      </c>
      <c r="D1865" s="76">
        <v>45918</v>
      </c>
      <c r="E1865" s="76">
        <v>45918</v>
      </c>
      <c r="F1865" s="74">
        <v>257456245</v>
      </c>
      <c r="G1865" s="82">
        <v>1689</v>
      </c>
      <c r="H1865" s="102" t="s">
        <v>14</v>
      </c>
      <c r="I1865" s="83">
        <v>7730465118</v>
      </c>
      <c r="J1865" s="84">
        <v>45966</v>
      </c>
      <c r="K1865" s="74" t="s">
        <v>15</v>
      </c>
      <c r="L1865" s="74" t="s">
        <v>268</v>
      </c>
      <c r="M1865" s="76">
        <v>45915.333333333336</v>
      </c>
      <c r="N1865" s="76">
        <v>45952.5</v>
      </c>
      <c r="O1865" s="73">
        <f t="shared" si="160"/>
        <v>9</v>
      </c>
      <c r="P1865" s="73">
        <f>MONTH('RAW DATA'!$J1865)</f>
        <v>11</v>
      </c>
      <c r="Q1865" s="73" t="str">
        <f t="shared" si="161"/>
        <v>ICB</v>
      </c>
      <c r="R1865" s="75" t="str">
        <f t="shared" si="162"/>
        <v>CHINA</v>
      </c>
      <c r="S1865" s="74" t="str">
        <f>IF(OR('RAW DATA'!$D1865="",'RAW DATA'!$C1865='RAW DATA'!$D1865),"NO",IF('RAW DATA'!$C1865&lt;'RAW DATA'!$D1865,"YES","NO"))</f>
        <v>NO</v>
      </c>
      <c r="T1865" s="75" t="str">
        <f>IF('RAW DATA'!$D1865='RAW DATA'!$E1865,"YES","NO")</f>
        <v>YES</v>
      </c>
      <c r="U1865" s="73" t="str">
        <f>IF(('RAW DATA'!$D1865-'RAW DATA'!$M1865)&lt;=5,"YES","NO")</f>
        <v>YES</v>
      </c>
    </row>
    <row r="1866" spans="1:21" x14ac:dyDescent="0.25">
      <c r="A1866" s="89">
        <v>71</v>
      </c>
      <c r="B1866" s="90">
        <v>5283240884</v>
      </c>
      <c r="C1866" s="91">
        <v>45918</v>
      </c>
      <c r="D1866" s="91">
        <v>45918</v>
      </c>
      <c r="E1866" s="91">
        <v>45918</v>
      </c>
      <c r="F1866" s="90" t="s">
        <v>239</v>
      </c>
      <c r="G1866" s="92">
        <v>854</v>
      </c>
      <c r="H1866" s="101" t="s">
        <v>14</v>
      </c>
      <c r="I1866" s="93">
        <v>7730465118</v>
      </c>
      <c r="J1866" s="94">
        <v>45966</v>
      </c>
      <c r="K1866" s="90" t="s">
        <v>15</v>
      </c>
      <c r="L1866" s="90" t="s">
        <v>268</v>
      </c>
      <c r="M1866" s="91">
        <v>45916.625</v>
      </c>
      <c r="N1866" s="91">
        <v>45952.5</v>
      </c>
      <c r="O1866" s="95">
        <f t="shared" si="160"/>
        <v>9</v>
      </c>
      <c r="P1866" s="95">
        <f>MONTH('RAW DATA'!$J1866)</f>
        <v>11</v>
      </c>
      <c r="Q1866" s="95" t="str">
        <f t="shared" si="161"/>
        <v>ICB</v>
      </c>
      <c r="R1866" s="96" t="str">
        <f t="shared" si="162"/>
        <v>CHINA</v>
      </c>
      <c r="S1866" s="90" t="str">
        <f>IF(OR('RAW DATA'!$D1866="",'RAW DATA'!$C1866='RAW DATA'!$D1866),"NO",IF('RAW DATA'!$C1866&lt;'RAW DATA'!$D1866,"YES","NO"))</f>
        <v>NO</v>
      </c>
      <c r="T1866" s="96" t="str">
        <f>IF('RAW DATA'!$D1866='RAW DATA'!$E1866,"YES","NO")</f>
        <v>YES</v>
      </c>
      <c r="U1866" s="95" t="str">
        <f>IF(('RAW DATA'!$D1866-'RAW DATA'!$M1866)&lt;=5,"YES","NO")</f>
        <v>YES</v>
      </c>
    </row>
    <row r="1867" spans="1:21" x14ac:dyDescent="0.25">
      <c r="A1867" s="77">
        <v>71</v>
      </c>
      <c r="B1867" s="74">
        <v>5283240887</v>
      </c>
      <c r="C1867" s="76">
        <v>45918</v>
      </c>
      <c r="D1867" s="76">
        <v>45918</v>
      </c>
      <c r="E1867" s="76">
        <v>45918</v>
      </c>
      <c r="F1867" s="74">
        <v>257456245</v>
      </c>
      <c r="G1867" s="82">
        <v>70138</v>
      </c>
      <c r="H1867" s="102" t="s">
        <v>14</v>
      </c>
      <c r="I1867" s="83">
        <v>7730465118</v>
      </c>
      <c r="J1867" s="84">
        <v>45966</v>
      </c>
      <c r="K1867" s="74" t="s">
        <v>15</v>
      </c>
      <c r="L1867" s="74" t="s">
        <v>268</v>
      </c>
      <c r="M1867" s="76">
        <v>45915.333333333336</v>
      </c>
      <c r="N1867" s="76">
        <v>45952.5</v>
      </c>
      <c r="O1867" s="73">
        <f t="shared" si="160"/>
        <v>9</v>
      </c>
      <c r="P1867" s="73">
        <f>MONTH('RAW DATA'!$J1867)</f>
        <v>11</v>
      </c>
      <c r="Q1867" s="73" t="str">
        <f t="shared" si="161"/>
        <v>ICB</v>
      </c>
      <c r="R1867" s="75" t="str">
        <f t="shared" si="162"/>
        <v>CHINA</v>
      </c>
      <c r="S1867" s="74" t="str">
        <f>IF(OR('RAW DATA'!$D1867="",'RAW DATA'!$C1867='RAW DATA'!$D1867),"NO",IF('RAW DATA'!$C1867&lt;'RAW DATA'!$D1867,"YES","NO"))</f>
        <v>NO</v>
      </c>
      <c r="T1867" s="75" t="str">
        <f>IF('RAW DATA'!$D1867='RAW DATA'!$E1867,"YES","NO")</f>
        <v>YES</v>
      </c>
      <c r="U1867" s="73" t="str">
        <f>IF(('RAW DATA'!$D1867-'RAW DATA'!$M1867)&lt;=5,"YES","NO")</f>
        <v>YES</v>
      </c>
    </row>
    <row r="1868" spans="1:21" x14ac:dyDescent="0.25">
      <c r="A1868" s="89">
        <v>71</v>
      </c>
      <c r="B1868" s="90">
        <v>5283240893</v>
      </c>
      <c r="C1868" s="91">
        <v>45918</v>
      </c>
      <c r="D1868" s="91">
        <v>45918</v>
      </c>
      <c r="E1868" s="91">
        <v>45918</v>
      </c>
      <c r="F1868" s="90" t="s">
        <v>239</v>
      </c>
      <c r="G1868" s="92">
        <v>97838</v>
      </c>
      <c r="H1868" s="101" t="s">
        <v>14</v>
      </c>
      <c r="I1868" s="93">
        <v>7730465118</v>
      </c>
      <c r="J1868" s="94">
        <v>45966</v>
      </c>
      <c r="K1868" s="90" t="s">
        <v>15</v>
      </c>
      <c r="L1868" s="90" t="s">
        <v>268</v>
      </c>
      <c r="M1868" s="91">
        <v>45916.625</v>
      </c>
      <c r="N1868" s="91">
        <v>45952.5</v>
      </c>
      <c r="O1868" s="95">
        <f t="shared" si="160"/>
        <v>9</v>
      </c>
      <c r="P1868" s="95">
        <f>MONTH('RAW DATA'!$J1868)</f>
        <v>11</v>
      </c>
      <c r="Q1868" s="95" t="str">
        <f t="shared" si="161"/>
        <v>ICB</v>
      </c>
      <c r="R1868" s="96" t="str">
        <f t="shared" si="162"/>
        <v>CHINA</v>
      </c>
      <c r="S1868" s="90" t="str">
        <f>IF(OR('RAW DATA'!$D1868="",'RAW DATA'!$C1868='RAW DATA'!$D1868),"NO",IF('RAW DATA'!$C1868&lt;'RAW DATA'!$D1868,"YES","NO"))</f>
        <v>NO</v>
      </c>
      <c r="T1868" s="96" t="str">
        <f>IF('RAW DATA'!$D1868='RAW DATA'!$E1868,"YES","NO")</f>
        <v>YES</v>
      </c>
      <c r="U1868" s="95" t="str">
        <f>IF(('RAW DATA'!$D1868-'RAW DATA'!$M1868)&lt;=5,"YES","NO")</f>
        <v>YES</v>
      </c>
    </row>
    <row r="1869" spans="1:21" x14ac:dyDescent="0.25">
      <c r="A1869" s="77">
        <v>1048704</v>
      </c>
      <c r="B1869" s="74" t="s">
        <v>260</v>
      </c>
      <c r="C1869" s="76">
        <v>45954</v>
      </c>
      <c r="D1869" s="76">
        <v>45954</v>
      </c>
      <c r="E1869" s="76" t="s">
        <v>375</v>
      </c>
      <c r="F1869" s="74" t="s">
        <v>261</v>
      </c>
      <c r="G1869" s="82">
        <v>76251</v>
      </c>
      <c r="H1869" s="102" t="s">
        <v>29</v>
      </c>
      <c r="I1869" s="83">
        <v>7730465118</v>
      </c>
      <c r="J1869" s="84">
        <v>45966</v>
      </c>
      <c r="K1869" s="74" t="s">
        <v>15</v>
      </c>
      <c r="L1869" s="74" t="s">
        <v>268</v>
      </c>
      <c r="M1869" s="76">
        <v>45946</v>
      </c>
      <c r="N1869" s="76">
        <v>45954</v>
      </c>
      <c r="O1869" s="73">
        <f t="shared" si="160"/>
        <v>10</v>
      </c>
      <c r="P1869" s="73">
        <f>MONTH('RAW DATA'!$J1869)</f>
        <v>11</v>
      </c>
      <c r="Q1869" s="73" t="str">
        <f t="shared" si="161"/>
        <v>Vendor</v>
      </c>
      <c r="R1869" s="75" t="str">
        <f t="shared" si="162"/>
        <v/>
      </c>
      <c r="S1869" s="74" t="str">
        <f>IF(OR('RAW DATA'!$D1869="",'RAW DATA'!$C1869='RAW DATA'!$D1869),"NO",IF('RAW DATA'!$C1869&lt;'RAW DATA'!$D1869,"YES","NO"))</f>
        <v>NO</v>
      </c>
      <c r="T1869" s="75" t="str">
        <f>IF('RAW DATA'!$D1869='RAW DATA'!$E1869,"YES","NO")</f>
        <v>NO</v>
      </c>
      <c r="U1869" s="73" t="str">
        <f>IF(('RAW DATA'!$D1869-'RAW DATA'!$M1869)&lt;=5,"YES","NO")</f>
        <v>NO</v>
      </c>
    </row>
    <row r="1870" spans="1:21" x14ac:dyDescent="0.25">
      <c r="A1870" s="89">
        <v>515</v>
      </c>
      <c r="B1870" s="90">
        <v>5547966369</v>
      </c>
      <c r="C1870" s="91">
        <v>45928</v>
      </c>
      <c r="D1870" s="91">
        <v>45924</v>
      </c>
      <c r="E1870" s="91">
        <v>45928</v>
      </c>
      <c r="F1870" s="90">
        <v>258625078</v>
      </c>
      <c r="G1870" s="92">
        <v>24244</v>
      </c>
      <c r="H1870" s="101" t="s">
        <v>14</v>
      </c>
      <c r="I1870" s="93">
        <v>7730465118</v>
      </c>
      <c r="J1870" s="94">
        <v>45966</v>
      </c>
      <c r="K1870" s="90" t="s">
        <v>15</v>
      </c>
      <c r="L1870" s="90" t="s">
        <v>268</v>
      </c>
      <c r="M1870" s="91">
        <v>45922.625</v>
      </c>
      <c r="N1870" s="91">
        <v>45955</v>
      </c>
      <c r="O1870" s="95">
        <f t="shared" si="160"/>
        <v>9</v>
      </c>
      <c r="P1870" s="95">
        <f>MONTH('RAW DATA'!$J1870)</f>
        <v>11</v>
      </c>
      <c r="Q1870" s="95" t="str">
        <f t="shared" si="161"/>
        <v>ICB</v>
      </c>
      <c r="R1870" s="96" t="str">
        <f t="shared" si="162"/>
        <v>CHINA</v>
      </c>
      <c r="S1870" s="90" t="str">
        <f>IF(OR('RAW DATA'!$D1870="",'RAW DATA'!$C1870='RAW DATA'!$D1870),"NO",IF('RAW DATA'!$C1870&lt;'RAW DATA'!$D1870,"YES","NO"))</f>
        <v>NO</v>
      </c>
      <c r="T1870" s="96" t="str">
        <f>IF('RAW DATA'!$D1870='RAW DATA'!$E1870,"YES","NO")</f>
        <v>NO</v>
      </c>
      <c r="U1870" s="95" t="str">
        <f>IF(('RAW DATA'!$D1870-'RAW DATA'!$M1870)&lt;=5,"YES","NO")</f>
        <v>YES</v>
      </c>
    </row>
    <row r="1871" spans="1:21" x14ac:dyDescent="0.25">
      <c r="A1871" s="77">
        <v>1591</v>
      </c>
      <c r="B1871" s="74">
        <v>5612496230</v>
      </c>
      <c r="C1871" s="76">
        <v>45923</v>
      </c>
      <c r="D1871" s="76">
        <v>45919</v>
      </c>
      <c r="E1871" s="76">
        <v>45923</v>
      </c>
      <c r="F1871" s="74">
        <v>257966612</v>
      </c>
      <c r="G1871" s="82">
        <v>1019</v>
      </c>
      <c r="H1871" s="102" t="s">
        <v>14</v>
      </c>
      <c r="I1871" s="83">
        <v>7730465118</v>
      </c>
      <c r="J1871" s="84">
        <v>45966</v>
      </c>
      <c r="K1871" s="74" t="s">
        <v>15</v>
      </c>
      <c r="L1871" s="74" t="s">
        <v>268</v>
      </c>
      <c r="M1871" s="76">
        <v>45919</v>
      </c>
      <c r="N1871" s="76">
        <v>45955</v>
      </c>
      <c r="O1871" s="73">
        <f t="shared" si="160"/>
        <v>9</v>
      </c>
      <c r="P1871" s="73">
        <f>MONTH('RAW DATA'!$J1871)</f>
        <v>11</v>
      </c>
      <c r="Q1871" s="73" t="str">
        <f t="shared" si="161"/>
        <v>ICB</v>
      </c>
      <c r="R1871" s="75" t="str">
        <f t="shared" si="162"/>
        <v>CHINA</v>
      </c>
      <c r="S1871" s="74" t="str">
        <f>IF(OR('RAW DATA'!$D1871="",'RAW DATA'!$C1871='RAW DATA'!$D1871),"NO",IF('RAW DATA'!$C1871&lt;'RAW DATA'!$D1871,"YES","NO"))</f>
        <v>NO</v>
      </c>
      <c r="T1871" s="75" t="str">
        <f>IF('RAW DATA'!$D1871='RAW DATA'!$E1871,"YES","NO")</f>
        <v>NO</v>
      </c>
      <c r="U1871" s="73" t="str">
        <f>IF(('RAW DATA'!$D1871-'RAW DATA'!$M1871)&lt;=5,"YES","NO")</f>
        <v>YES</v>
      </c>
    </row>
    <row r="1872" spans="1:21" x14ac:dyDescent="0.25">
      <c r="A1872" s="89">
        <v>1591</v>
      </c>
      <c r="B1872" s="90">
        <v>5612496231</v>
      </c>
      <c r="C1872" s="91">
        <v>45923</v>
      </c>
      <c r="D1872" s="91">
        <v>45919</v>
      </c>
      <c r="E1872" s="91">
        <v>45923</v>
      </c>
      <c r="F1872" s="90">
        <v>257966612</v>
      </c>
      <c r="G1872" s="92">
        <v>2827</v>
      </c>
      <c r="H1872" s="101" t="s">
        <v>14</v>
      </c>
      <c r="I1872" s="93">
        <v>7730465118</v>
      </c>
      <c r="J1872" s="94">
        <v>45966</v>
      </c>
      <c r="K1872" s="90" t="s">
        <v>15</v>
      </c>
      <c r="L1872" s="90" t="s">
        <v>268</v>
      </c>
      <c r="M1872" s="91">
        <v>45919</v>
      </c>
      <c r="N1872" s="91">
        <v>45955</v>
      </c>
      <c r="O1872" s="95">
        <f t="shared" si="160"/>
        <v>9</v>
      </c>
      <c r="P1872" s="95">
        <f>MONTH('RAW DATA'!$J1872)</f>
        <v>11</v>
      </c>
      <c r="Q1872" s="95" t="str">
        <f t="shared" si="161"/>
        <v>ICB</v>
      </c>
      <c r="R1872" s="96" t="str">
        <f t="shared" si="162"/>
        <v>CHINA</v>
      </c>
      <c r="S1872" s="90" t="str">
        <f>IF(OR('RAW DATA'!$D1872="",'RAW DATA'!$C1872='RAW DATA'!$D1872),"NO",IF('RAW DATA'!$C1872&lt;'RAW DATA'!$D1872,"YES","NO"))</f>
        <v>NO</v>
      </c>
      <c r="T1872" s="96" t="str">
        <f>IF('RAW DATA'!$D1872='RAW DATA'!$E1872,"YES","NO")</f>
        <v>NO</v>
      </c>
      <c r="U1872" s="95" t="str">
        <f>IF(('RAW DATA'!$D1872-'RAW DATA'!$M1872)&lt;=5,"YES","NO")</f>
        <v>YES</v>
      </c>
    </row>
    <row r="1873" spans="1:21" x14ac:dyDescent="0.25">
      <c r="A1873" s="77">
        <v>1591</v>
      </c>
      <c r="B1873" s="74">
        <v>5612496233</v>
      </c>
      <c r="C1873" s="76">
        <v>45923</v>
      </c>
      <c r="D1873" s="76">
        <v>45919</v>
      </c>
      <c r="E1873" s="76">
        <v>45923</v>
      </c>
      <c r="F1873" s="74">
        <v>257966612</v>
      </c>
      <c r="G1873" s="82">
        <v>2547</v>
      </c>
      <c r="H1873" s="102" t="s">
        <v>14</v>
      </c>
      <c r="I1873" s="83">
        <v>7730465118</v>
      </c>
      <c r="J1873" s="84">
        <v>45966</v>
      </c>
      <c r="K1873" s="74" t="s">
        <v>15</v>
      </c>
      <c r="L1873" s="74" t="s">
        <v>268</v>
      </c>
      <c r="M1873" s="76">
        <v>45919</v>
      </c>
      <c r="N1873" s="76">
        <v>45955</v>
      </c>
      <c r="O1873" s="73">
        <f t="shared" si="160"/>
        <v>9</v>
      </c>
      <c r="P1873" s="73">
        <f>MONTH('RAW DATA'!$J1873)</f>
        <v>11</v>
      </c>
      <c r="Q1873" s="73" t="str">
        <f t="shared" si="161"/>
        <v>ICB</v>
      </c>
      <c r="R1873" s="75" t="str">
        <f t="shared" si="162"/>
        <v>CHINA</v>
      </c>
      <c r="S1873" s="74" t="str">
        <f>IF(OR('RAW DATA'!$D1873="",'RAW DATA'!$C1873='RAW DATA'!$D1873),"NO",IF('RAW DATA'!$C1873&lt;'RAW DATA'!$D1873,"YES","NO"))</f>
        <v>NO</v>
      </c>
      <c r="T1873" s="75" t="str">
        <f>IF('RAW DATA'!$D1873='RAW DATA'!$E1873,"YES","NO")</f>
        <v>NO</v>
      </c>
      <c r="U1873" s="73" t="str">
        <f>IF(('RAW DATA'!$D1873-'RAW DATA'!$M1873)&lt;=5,"YES","NO")</f>
        <v>YES</v>
      </c>
    </row>
    <row r="1874" spans="1:21" x14ac:dyDescent="0.25">
      <c r="A1874" s="89">
        <v>1591</v>
      </c>
      <c r="B1874" s="90">
        <v>5612496236</v>
      </c>
      <c r="C1874" s="91">
        <v>45923</v>
      </c>
      <c r="D1874" s="91">
        <v>45919</v>
      </c>
      <c r="E1874" s="91">
        <v>45923</v>
      </c>
      <c r="F1874" s="90">
        <v>257966612</v>
      </c>
      <c r="G1874" s="92">
        <v>1779</v>
      </c>
      <c r="H1874" s="101" t="s">
        <v>14</v>
      </c>
      <c r="I1874" s="93">
        <v>7730465118</v>
      </c>
      <c r="J1874" s="94">
        <v>45966</v>
      </c>
      <c r="K1874" s="90" t="s">
        <v>15</v>
      </c>
      <c r="L1874" s="90" t="s">
        <v>268</v>
      </c>
      <c r="M1874" s="91">
        <v>45919</v>
      </c>
      <c r="N1874" s="91">
        <v>45955</v>
      </c>
      <c r="O1874" s="95">
        <f t="shared" si="160"/>
        <v>9</v>
      </c>
      <c r="P1874" s="95">
        <f>MONTH('RAW DATA'!$J1874)</f>
        <v>11</v>
      </c>
      <c r="Q1874" s="95" t="str">
        <f t="shared" si="161"/>
        <v>ICB</v>
      </c>
      <c r="R1874" s="96" t="str">
        <f t="shared" si="162"/>
        <v>CHINA</v>
      </c>
      <c r="S1874" s="90" t="str">
        <f>IF(OR('RAW DATA'!$D1874="",'RAW DATA'!$C1874='RAW DATA'!$D1874),"NO",IF('RAW DATA'!$C1874&lt;'RAW DATA'!$D1874,"YES","NO"))</f>
        <v>NO</v>
      </c>
      <c r="T1874" s="96" t="str">
        <f>IF('RAW DATA'!$D1874='RAW DATA'!$E1874,"YES","NO")</f>
        <v>NO</v>
      </c>
      <c r="U1874" s="95" t="str">
        <f>IF(('RAW DATA'!$D1874-'RAW DATA'!$M1874)&lt;=5,"YES","NO")</f>
        <v>YES</v>
      </c>
    </row>
    <row r="1875" spans="1:21" x14ac:dyDescent="0.25">
      <c r="A1875" s="77">
        <v>1591</v>
      </c>
      <c r="B1875" s="74">
        <v>5612496249</v>
      </c>
      <c r="C1875" s="76">
        <v>45923</v>
      </c>
      <c r="D1875" s="76">
        <v>45919</v>
      </c>
      <c r="E1875" s="76">
        <v>45923</v>
      </c>
      <c r="F1875" s="74">
        <v>257966612</v>
      </c>
      <c r="G1875" s="82">
        <v>118</v>
      </c>
      <c r="H1875" s="102" t="s">
        <v>14</v>
      </c>
      <c r="I1875" s="83">
        <v>7730465118</v>
      </c>
      <c r="J1875" s="84">
        <v>45966</v>
      </c>
      <c r="K1875" s="74" t="s">
        <v>15</v>
      </c>
      <c r="L1875" s="74" t="s">
        <v>268</v>
      </c>
      <c r="M1875" s="76">
        <v>45919</v>
      </c>
      <c r="N1875" s="76">
        <v>45955</v>
      </c>
      <c r="O1875" s="73">
        <f t="shared" si="160"/>
        <v>9</v>
      </c>
      <c r="P1875" s="73">
        <f>MONTH('RAW DATA'!$J1875)</f>
        <v>11</v>
      </c>
      <c r="Q1875" s="73" t="str">
        <f t="shared" si="161"/>
        <v>ICB</v>
      </c>
      <c r="R1875" s="75" t="str">
        <f t="shared" si="162"/>
        <v>CHINA</v>
      </c>
      <c r="S1875" s="74" t="str">
        <f>IF(OR('RAW DATA'!$D1875="",'RAW DATA'!$C1875='RAW DATA'!$D1875),"NO",IF('RAW DATA'!$C1875&lt;'RAW DATA'!$D1875,"YES","NO"))</f>
        <v>NO</v>
      </c>
      <c r="T1875" s="75" t="str">
        <f>IF('RAW DATA'!$D1875='RAW DATA'!$E1875,"YES","NO")</f>
        <v>NO</v>
      </c>
      <c r="U1875" s="73" t="str">
        <f>IF(('RAW DATA'!$D1875-'RAW DATA'!$M1875)&lt;=5,"YES","NO")</f>
        <v>YES</v>
      </c>
    </row>
    <row r="1876" spans="1:21" x14ac:dyDescent="0.25">
      <c r="A1876" s="89">
        <v>1591</v>
      </c>
      <c r="B1876" s="90">
        <v>5612496254</v>
      </c>
      <c r="C1876" s="91">
        <v>45923</v>
      </c>
      <c r="D1876" s="91">
        <v>45919</v>
      </c>
      <c r="E1876" s="91">
        <v>45923</v>
      </c>
      <c r="F1876" s="90">
        <v>257966612</v>
      </c>
      <c r="G1876" s="92">
        <v>1968</v>
      </c>
      <c r="H1876" s="101" t="s">
        <v>14</v>
      </c>
      <c r="I1876" s="93">
        <v>7730465118</v>
      </c>
      <c r="J1876" s="94">
        <v>45966</v>
      </c>
      <c r="K1876" s="90" t="s">
        <v>15</v>
      </c>
      <c r="L1876" s="90" t="s">
        <v>268</v>
      </c>
      <c r="M1876" s="91">
        <v>45919</v>
      </c>
      <c r="N1876" s="91">
        <v>45955</v>
      </c>
      <c r="O1876" s="95">
        <f t="shared" ref="O1876:O1900" si="163">IF(D1876="", "", IF(YEAR(D1876)=2024, "", MONTH(D1876)))</f>
        <v>9</v>
      </c>
      <c r="P1876" s="95">
        <f>MONTH('RAW DATA'!$J1876)</f>
        <v>11</v>
      </c>
      <c r="Q1876" s="95" t="str">
        <f t="shared" ref="Q1876:Q1900" si="164">IF(OR(A1876=71,A1876=1595,A1876=1588,A1876=1594,A1876=3547,A1876=1571,A1876=1538,A1876=1570,A1876=1569,A1876=1590,A1876=1591,A1876=1589,A1876=515,A1876=1572,A1876=3546,A1876=1592,A1876=3548,A1876=122,A1876=10171,A1876=40,A1876=35,A1876=95,A1876=381,A1876=136,A1876=375),"ICB","Vendor")</f>
        <v>ICB</v>
      </c>
      <c r="R1876" s="96" t="str">
        <f t="shared" ref="R1876:R1900" si="165">IF(OR(A1876=71,A1876=515,A1876=1592,A1876=1589,A1876=1591,A1876=1571,A1876=1572),"CHINA",IF(A1876=35,"POLAND",
IF(A1876=10171,"VIETNAM",
IF(A1876=381,"TURKEY",
IF(A1876=375,"CAMBODIA",
IF(A1876=40,"AUSTRALIA",""))))))</f>
        <v>CHINA</v>
      </c>
      <c r="S1876" s="90" t="str">
        <f>IF(OR('RAW DATA'!$D1876="",'RAW DATA'!$C1876='RAW DATA'!$D1876),"NO",IF('RAW DATA'!$C1876&lt;'RAW DATA'!$D1876,"YES","NO"))</f>
        <v>NO</v>
      </c>
      <c r="T1876" s="96" t="str">
        <f>IF('RAW DATA'!$D1876='RAW DATA'!$E1876,"YES","NO")</f>
        <v>NO</v>
      </c>
      <c r="U1876" s="95" t="str">
        <f>IF(('RAW DATA'!$D1876-'RAW DATA'!$M1876)&lt;=5,"YES","NO")</f>
        <v>YES</v>
      </c>
    </row>
    <row r="1877" spans="1:21" x14ac:dyDescent="0.25">
      <c r="A1877" s="77">
        <v>1591</v>
      </c>
      <c r="B1877" s="74">
        <v>5612496268</v>
      </c>
      <c r="C1877" s="76">
        <v>45923</v>
      </c>
      <c r="D1877" s="76">
        <v>45919</v>
      </c>
      <c r="E1877" s="76">
        <v>45923</v>
      </c>
      <c r="F1877" s="74">
        <v>257966612</v>
      </c>
      <c r="G1877" s="82">
        <v>4546</v>
      </c>
      <c r="H1877" s="102" t="s">
        <v>14</v>
      </c>
      <c r="I1877" s="83">
        <v>7730465118</v>
      </c>
      <c r="J1877" s="84">
        <v>45966</v>
      </c>
      <c r="K1877" s="74" t="s">
        <v>15</v>
      </c>
      <c r="L1877" s="74" t="s">
        <v>268</v>
      </c>
      <c r="M1877" s="76">
        <v>45919</v>
      </c>
      <c r="N1877" s="76">
        <v>45955</v>
      </c>
      <c r="O1877" s="73">
        <f t="shared" si="163"/>
        <v>9</v>
      </c>
      <c r="P1877" s="73">
        <f>MONTH('RAW DATA'!$J1877)</f>
        <v>11</v>
      </c>
      <c r="Q1877" s="73" t="str">
        <f t="shared" si="164"/>
        <v>ICB</v>
      </c>
      <c r="R1877" s="75" t="str">
        <f t="shared" si="165"/>
        <v>CHINA</v>
      </c>
      <c r="S1877" s="74" t="str">
        <f>IF(OR('RAW DATA'!$D1877="",'RAW DATA'!$C1877='RAW DATA'!$D1877),"NO",IF('RAW DATA'!$C1877&lt;'RAW DATA'!$D1877,"YES","NO"))</f>
        <v>NO</v>
      </c>
      <c r="T1877" s="75" t="str">
        <f>IF('RAW DATA'!$D1877='RAW DATA'!$E1877,"YES","NO")</f>
        <v>NO</v>
      </c>
      <c r="U1877" s="73" t="str">
        <f>IF(('RAW DATA'!$D1877-'RAW DATA'!$M1877)&lt;=5,"YES","NO")</f>
        <v>YES</v>
      </c>
    </row>
    <row r="1878" spans="1:21" x14ac:dyDescent="0.25">
      <c r="A1878" s="89">
        <v>1591</v>
      </c>
      <c r="B1878" s="90">
        <v>5612496278</v>
      </c>
      <c r="C1878" s="91">
        <v>45923</v>
      </c>
      <c r="D1878" s="91">
        <v>45919</v>
      </c>
      <c r="E1878" s="91">
        <v>45923</v>
      </c>
      <c r="F1878" s="90">
        <v>257966612</v>
      </c>
      <c r="G1878" s="92">
        <v>1833</v>
      </c>
      <c r="H1878" s="101" t="s">
        <v>14</v>
      </c>
      <c r="I1878" s="93">
        <v>7730465118</v>
      </c>
      <c r="J1878" s="94">
        <v>45966</v>
      </c>
      <c r="K1878" s="90" t="s">
        <v>15</v>
      </c>
      <c r="L1878" s="90" t="s">
        <v>268</v>
      </c>
      <c r="M1878" s="91">
        <v>45919</v>
      </c>
      <c r="N1878" s="91">
        <v>45955</v>
      </c>
      <c r="O1878" s="95">
        <f t="shared" si="163"/>
        <v>9</v>
      </c>
      <c r="P1878" s="95">
        <f>MONTH('RAW DATA'!$J1878)</f>
        <v>11</v>
      </c>
      <c r="Q1878" s="95" t="str">
        <f t="shared" si="164"/>
        <v>ICB</v>
      </c>
      <c r="R1878" s="96" t="str">
        <f t="shared" si="165"/>
        <v>CHINA</v>
      </c>
      <c r="S1878" s="90" t="str">
        <f>IF(OR('RAW DATA'!$D1878="",'RAW DATA'!$C1878='RAW DATA'!$D1878),"NO",IF('RAW DATA'!$C1878&lt;'RAW DATA'!$D1878,"YES","NO"))</f>
        <v>NO</v>
      </c>
      <c r="T1878" s="96" t="str">
        <f>IF('RAW DATA'!$D1878='RAW DATA'!$E1878,"YES","NO")</f>
        <v>NO</v>
      </c>
      <c r="U1878" s="95" t="str">
        <f>IF(('RAW DATA'!$D1878-'RAW DATA'!$M1878)&lt;=5,"YES","NO")</f>
        <v>YES</v>
      </c>
    </row>
    <row r="1879" spans="1:21" x14ac:dyDescent="0.25">
      <c r="A1879" s="77">
        <v>1591</v>
      </c>
      <c r="B1879" s="74">
        <v>5612496285</v>
      </c>
      <c r="C1879" s="76">
        <v>45923</v>
      </c>
      <c r="D1879" s="76">
        <v>45919</v>
      </c>
      <c r="E1879" s="76">
        <v>45923</v>
      </c>
      <c r="F1879" s="74">
        <v>257966612</v>
      </c>
      <c r="G1879" s="82">
        <v>12817</v>
      </c>
      <c r="H1879" s="102" t="s">
        <v>14</v>
      </c>
      <c r="I1879" s="83">
        <v>7730465118</v>
      </c>
      <c r="J1879" s="84">
        <v>45966</v>
      </c>
      <c r="K1879" s="74" t="s">
        <v>15</v>
      </c>
      <c r="L1879" s="74" t="s">
        <v>268</v>
      </c>
      <c r="M1879" s="76">
        <v>45919</v>
      </c>
      <c r="N1879" s="76">
        <v>45955</v>
      </c>
      <c r="O1879" s="73">
        <f t="shared" si="163"/>
        <v>9</v>
      </c>
      <c r="P1879" s="73">
        <f>MONTH('RAW DATA'!$J1879)</f>
        <v>11</v>
      </c>
      <c r="Q1879" s="73" t="str">
        <f t="shared" si="164"/>
        <v>ICB</v>
      </c>
      <c r="R1879" s="75" t="str">
        <f t="shared" si="165"/>
        <v>CHINA</v>
      </c>
      <c r="S1879" s="74" t="str">
        <f>IF(OR('RAW DATA'!$D1879="",'RAW DATA'!$C1879='RAW DATA'!$D1879),"NO",IF('RAW DATA'!$C1879&lt;'RAW DATA'!$D1879,"YES","NO"))</f>
        <v>NO</v>
      </c>
      <c r="T1879" s="75" t="str">
        <f>IF('RAW DATA'!$D1879='RAW DATA'!$E1879,"YES","NO")</f>
        <v>NO</v>
      </c>
      <c r="U1879" s="73" t="str">
        <f>IF(('RAW DATA'!$D1879-'RAW DATA'!$M1879)&lt;=5,"YES","NO")</f>
        <v>YES</v>
      </c>
    </row>
    <row r="1880" spans="1:21" x14ac:dyDescent="0.25">
      <c r="A1880" s="89">
        <v>1591</v>
      </c>
      <c r="B1880" s="90">
        <v>5612496287</v>
      </c>
      <c r="C1880" s="91">
        <v>45923</v>
      </c>
      <c r="D1880" s="91">
        <v>45919</v>
      </c>
      <c r="E1880" s="91">
        <v>45923</v>
      </c>
      <c r="F1880" s="90">
        <v>257966612</v>
      </c>
      <c r="G1880" s="92">
        <v>22791</v>
      </c>
      <c r="H1880" s="101" t="s">
        <v>14</v>
      </c>
      <c r="I1880" s="93">
        <v>7730465118</v>
      </c>
      <c r="J1880" s="94">
        <v>45966</v>
      </c>
      <c r="K1880" s="90" t="s">
        <v>15</v>
      </c>
      <c r="L1880" s="90" t="s">
        <v>268</v>
      </c>
      <c r="M1880" s="91">
        <v>45919</v>
      </c>
      <c r="N1880" s="91">
        <v>45955</v>
      </c>
      <c r="O1880" s="95">
        <f t="shared" si="163"/>
        <v>9</v>
      </c>
      <c r="P1880" s="95">
        <f>MONTH('RAW DATA'!$J1880)</f>
        <v>11</v>
      </c>
      <c r="Q1880" s="95" t="str">
        <f t="shared" si="164"/>
        <v>ICB</v>
      </c>
      <c r="R1880" s="96" t="str">
        <f t="shared" si="165"/>
        <v>CHINA</v>
      </c>
      <c r="S1880" s="90" t="str">
        <f>IF(OR('RAW DATA'!$D1880="",'RAW DATA'!$C1880='RAW DATA'!$D1880),"NO",IF('RAW DATA'!$C1880&lt;'RAW DATA'!$D1880,"YES","NO"))</f>
        <v>NO</v>
      </c>
      <c r="T1880" s="96" t="str">
        <f>IF('RAW DATA'!$D1880='RAW DATA'!$E1880,"YES","NO")</f>
        <v>NO</v>
      </c>
      <c r="U1880" s="95" t="str">
        <f>IF(('RAW DATA'!$D1880-'RAW DATA'!$M1880)&lt;=5,"YES","NO")</f>
        <v>YES</v>
      </c>
    </row>
    <row r="1881" spans="1:21" x14ac:dyDescent="0.25">
      <c r="A1881" s="77">
        <v>71</v>
      </c>
      <c r="B1881" s="74">
        <v>5283241613</v>
      </c>
      <c r="C1881" s="76">
        <v>45918</v>
      </c>
      <c r="D1881" s="76">
        <v>45918</v>
      </c>
      <c r="E1881" s="76">
        <v>45918</v>
      </c>
      <c r="F1881" s="74">
        <v>257654925</v>
      </c>
      <c r="G1881" s="82">
        <v>147</v>
      </c>
      <c r="H1881" s="102" t="s">
        <v>14</v>
      </c>
      <c r="I1881" s="83">
        <v>7730465118</v>
      </c>
      <c r="J1881" s="84">
        <v>45966</v>
      </c>
      <c r="K1881" s="74" t="s">
        <v>15</v>
      </c>
      <c r="L1881" s="74" t="s">
        <v>268</v>
      </c>
      <c r="M1881" s="76">
        <v>45915.625</v>
      </c>
      <c r="N1881" s="76">
        <v>45955.75</v>
      </c>
      <c r="O1881" s="73">
        <f t="shared" si="163"/>
        <v>9</v>
      </c>
      <c r="P1881" s="73">
        <f>MONTH('RAW DATA'!$J1881)</f>
        <v>11</v>
      </c>
      <c r="Q1881" s="73" t="str">
        <f t="shared" si="164"/>
        <v>ICB</v>
      </c>
      <c r="R1881" s="75" t="str">
        <f t="shared" si="165"/>
        <v>CHINA</v>
      </c>
      <c r="S1881" s="74" t="str">
        <f>IF(OR('RAW DATA'!$D1881="",'RAW DATA'!$C1881='RAW DATA'!$D1881),"NO",IF('RAW DATA'!$C1881&lt;'RAW DATA'!$D1881,"YES","NO"))</f>
        <v>NO</v>
      </c>
      <c r="T1881" s="75" t="str">
        <f>IF('RAW DATA'!$D1881='RAW DATA'!$E1881,"YES","NO")</f>
        <v>YES</v>
      </c>
      <c r="U1881" s="73" t="str">
        <f>IF(('RAW DATA'!$D1881-'RAW DATA'!$M1881)&lt;=5,"YES","NO")</f>
        <v>YES</v>
      </c>
    </row>
    <row r="1882" spans="1:21" x14ac:dyDescent="0.25">
      <c r="A1882" s="89">
        <v>71</v>
      </c>
      <c r="B1882" s="90">
        <v>5283241614</v>
      </c>
      <c r="C1882" s="91">
        <v>45918</v>
      </c>
      <c r="D1882" s="91">
        <v>45918</v>
      </c>
      <c r="E1882" s="91">
        <v>45918</v>
      </c>
      <c r="F1882" s="90">
        <v>257654925</v>
      </c>
      <c r="G1882" s="92">
        <v>747</v>
      </c>
      <c r="H1882" s="101" t="s">
        <v>14</v>
      </c>
      <c r="I1882" s="93">
        <v>7730465118</v>
      </c>
      <c r="J1882" s="94">
        <v>45966</v>
      </c>
      <c r="K1882" s="90" t="s">
        <v>15</v>
      </c>
      <c r="L1882" s="90" t="s">
        <v>268</v>
      </c>
      <c r="M1882" s="91">
        <v>45915.625</v>
      </c>
      <c r="N1882" s="91">
        <v>45955.75</v>
      </c>
      <c r="O1882" s="95">
        <f t="shared" si="163"/>
        <v>9</v>
      </c>
      <c r="P1882" s="95">
        <f>MONTH('RAW DATA'!$J1882)</f>
        <v>11</v>
      </c>
      <c r="Q1882" s="95" t="str">
        <f t="shared" si="164"/>
        <v>ICB</v>
      </c>
      <c r="R1882" s="96" t="str">
        <f t="shared" si="165"/>
        <v>CHINA</v>
      </c>
      <c r="S1882" s="90" t="str">
        <f>IF(OR('RAW DATA'!$D1882="",'RAW DATA'!$C1882='RAW DATA'!$D1882),"NO",IF('RAW DATA'!$C1882&lt;'RAW DATA'!$D1882,"YES","NO"))</f>
        <v>NO</v>
      </c>
      <c r="T1882" s="96" t="str">
        <f>IF('RAW DATA'!$D1882='RAW DATA'!$E1882,"YES","NO")</f>
        <v>YES</v>
      </c>
      <c r="U1882" s="95" t="str">
        <f>IF(('RAW DATA'!$D1882-'RAW DATA'!$M1882)&lt;=5,"YES","NO")</f>
        <v>YES</v>
      </c>
    </row>
    <row r="1883" spans="1:21" x14ac:dyDescent="0.25">
      <c r="A1883" s="77">
        <v>71</v>
      </c>
      <c r="B1883" s="74">
        <v>5283241616</v>
      </c>
      <c r="C1883" s="76">
        <v>45918</v>
      </c>
      <c r="D1883" s="76">
        <v>45918</v>
      </c>
      <c r="E1883" s="76">
        <v>45918</v>
      </c>
      <c r="F1883" s="74">
        <v>257654925</v>
      </c>
      <c r="G1883" s="82">
        <v>682</v>
      </c>
      <c r="H1883" s="102" t="s">
        <v>14</v>
      </c>
      <c r="I1883" s="83">
        <v>7730465118</v>
      </c>
      <c r="J1883" s="84">
        <v>45966</v>
      </c>
      <c r="K1883" s="74" t="s">
        <v>15</v>
      </c>
      <c r="L1883" s="74" t="s">
        <v>268</v>
      </c>
      <c r="M1883" s="76">
        <v>45915.625</v>
      </c>
      <c r="N1883" s="76">
        <v>45955.75</v>
      </c>
      <c r="O1883" s="73">
        <f t="shared" si="163"/>
        <v>9</v>
      </c>
      <c r="P1883" s="73">
        <f>MONTH('RAW DATA'!$J1883)</f>
        <v>11</v>
      </c>
      <c r="Q1883" s="73" t="str">
        <f t="shared" si="164"/>
        <v>ICB</v>
      </c>
      <c r="R1883" s="75" t="str">
        <f t="shared" si="165"/>
        <v>CHINA</v>
      </c>
      <c r="S1883" s="74" t="str">
        <f>IF(OR('RAW DATA'!$D1883="",'RAW DATA'!$C1883='RAW DATA'!$D1883),"NO",IF('RAW DATA'!$C1883&lt;'RAW DATA'!$D1883,"YES","NO"))</f>
        <v>NO</v>
      </c>
      <c r="T1883" s="75" t="str">
        <f>IF('RAW DATA'!$D1883='RAW DATA'!$E1883,"YES","NO")</f>
        <v>YES</v>
      </c>
      <c r="U1883" s="73" t="str">
        <f>IF(('RAW DATA'!$D1883-'RAW DATA'!$M1883)&lt;=5,"YES","NO")</f>
        <v>YES</v>
      </c>
    </row>
    <row r="1884" spans="1:21" x14ac:dyDescent="0.25">
      <c r="A1884" s="89">
        <v>10171</v>
      </c>
      <c r="B1884" s="90">
        <v>5481911276</v>
      </c>
      <c r="C1884" s="91">
        <v>45936</v>
      </c>
      <c r="D1884" s="91">
        <v>45942</v>
      </c>
      <c r="E1884" s="91">
        <v>45980</v>
      </c>
      <c r="F1884" s="90">
        <v>258850854</v>
      </c>
      <c r="G1884" s="92">
        <v>1.03599</v>
      </c>
      <c r="H1884" s="101" t="s">
        <v>14</v>
      </c>
      <c r="I1884" s="93">
        <v>7730472788</v>
      </c>
      <c r="J1884" s="94">
        <v>46000</v>
      </c>
      <c r="K1884" s="90" t="s">
        <v>15</v>
      </c>
      <c r="L1884" s="90" t="s">
        <v>287</v>
      </c>
      <c r="M1884" s="91">
        <v>45934</v>
      </c>
      <c r="N1884" s="91">
        <v>45956</v>
      </c>
      <c r="O1884" s="95">
        <f t="shared" si="163"/>
        <v>10</v>
      </c>
      <c r="P1884" s="95">
        <f>MONTH('RAW DATA'!$J1884)</f>
        <v>12</v>
      </c>
      <c r="Q1884" s="95" t="str">
        <f t="shared" si="164"/>
        <v>ICB</v>
      </c>
      <c r="R1884" s="96" t="str">
        <f t="shared" si="165"/>
        <v>VIETNAM</v>
      </c>
      <c r="S1884" s="90" t="str">
        <f>IF(OR('RAW DATA'!$D1884="",'RAW DATA'!$C1884='RAW DATA'!$D1884),"NO",IF('RAW DATA'!$C1884&lt;'RAW DATA'!$D1884,"YES","NO"))</f>
        <v>YES</v>
      </c>
      <c r="T1884" s="96" t="str">
        <f>IF('RAW DATA'!$D1884='RAW DATA'!$E1884,"YES","NO")</f>
        <v>NO</v>
      </c>
      <c r="U1884" s="95" t="str">
        <f>IF(('RAW DATA'!$D1884-'RAW DATA'!$M1884)&lt;=5,"YES","NO")</f>
        <v>NO</v>
      </c>
    </row>
    <row r="1885" spans="1:21" x14ac:dyDescent="0.25">
      <c r="A1885" s="77">
        <v>71</v>
      </c>
      <c r="B1885" s="74">
        <v>5283245861</v>
      </c>
      <c r="C1885" s="76">
        <v>45922</v>
      </c>
      <c r="D1885" s="76">
        <v>45922</v>
      </c>
      <c r="E1885" s="76">
        <v>45922</v>
      </c>
      <c r="F1885" s="74">
        <v>258109308</v>
      </c>
      <c r="G1885" s="82">
        <v>7234</v>
      </c>
      <c r="H1885" s="102" t="s">
        <v>14</v>
      </c>
      <c r="I1885" s="83">
        <v>7730465118</v>
      </c>
      <c r="J1885" s="84">
        <v>45966</v>
      </c>
      <c r="K1885" s="74" t="s">
        <v>15</v>
      </c>
      <c r="L1885" s="74" t="s">
        <v>268</v>
      </c>
      <c r="M1885" s="76">
        <v>45921.5</v>
      </c>
      <c r="N1885" s="76">
        <v>45957.458333333336</v>
      </c>
      <c r="O1885" s="73">
        <f t="shared" si="163"/>
        <v>9</v>
      </c>
      <c r="P1885" s="73">
        <f>MONTH('RAW DATA'!$J1885)</f>
        <v>11</v>
      </c>
      <c r="Q1885" s="73" t="str">
        <f t="shared" si="164"/>
        <v>ICB</v>
      </c>
      <c r="R1885" s="75" t="str">
        <f t="shared" si="165"/>
        <v>CHINA</v>
      </c>
      <c r="S1885" s="74" t="str">
        <f>IF(OR('RAW DATA'!$D1885="",'RAW DATA'!$C1885='RAW DATA'!$D1885),"NO",IF('RAW DATA'!$C1885&lt;'RAW DATA'!$D1885,"YES","NO"))</f>
        <v>NO</v>
      </c>
      <c r="T1885" s="75" t="str">
        <f>IF('RAW DATA'!$D1885='RAW DATA'!$E1885,"YES","NO")</f>
        <v>YES</v>
      </c>
      <c r="U1885" s="73" t="str">
        <f>IF(('RAW DATA'!$D1885-'RAW DATA'!$M1885)&lt;=5,"YES","NO")</f>
        <v>YES</v>
      </c>
    </row>
    <row r="1886" spans="1:21" x14ac:dyDescent="0.25">
      <c r="A1886" s="89">
        <v>71</v>
      </c>
      <c r="B1886" s="90">
        <v>5283245862</v>
      </c>
      <c r="C1886" s="91">
        <v>45922</v>
      </c>
      <c r="D1886" s="91">
        <v>45922</v>
      </c>
      <c r="E1886" s="91">
        <v>45922</v>
      </c>
      <c r="F1886" s="90">
        <v>258109308</v>
      </c>
      <c r="G1886" s="92">
        <v>12646</v>
      </c>
      <c r="H1886" s="101" t="s">
        <v>14</v>
      </c>
      <c r="I1886" s="93">
        <v>7730465118</v>
      </c>
      <c r="J1886" s="94">
        <v>45966</v>
      </c>
      <c r="K1886" s="90" t="s">
        <v>15</v>
      </c>
      <c r="L1886" s="90" t="s">
        <v>268</v>
      </c>
      <c r="M1886" s="91">
        <v>45921.5</v>
      </c>
      <c r="N1886" s="91">
        <v>45957.458333333336</v>
      </c>
      <c r="O1886" s="95">
        <f t="shared" si="163"/>
        <v>9</v>
      </c>
      <c r="P1886" s="95">
        <f>MONTH('RAW DATA'!$J1886)</f>
        <v>11</v>
      </c>
      <c r="Q1886" s="95" t="str">
        <f t="shared" si="164"/>
        <v>ICB</v>
      </c>
      <c r="R1886" s="96" t="str">
        <f t="shared" si="165"/>
        <v>CHINA</v>
      </c>
      <c r="S1886" s="90" t="str">
        <f>IF(OR('RAW DATA'!$D1886="",'RAW DATA'!$C1886='RAW DATA'!$D1886),"NO",IF('RAW DATA'!$C1886&lt;'RAW DATA'!$D1886,"YES","NO"))</f>
        <v>NO</v>
      </c>
      <c r="T1886" s="96" t="str">
        <f>IF('RAW DATA'!$D1886='RAW DATA'!$E1886,"YES","NO")</f>
        <v>YES</v>
      </c>
      <c r="U1886" s="95" t="str">
        <f>IF(('RAW DATA'!$D1886-'RAW DATA'!$M1886)&lt;=5,"YES","NO")</f>
        <v>YES</v>
      </c>
    </row>
    <row r="1887" spans="1:21" x14ac:dyDescent="0.25">
      <c r="A1887" s="77">
        <v>515</v>
      </c>
      <c r="B1887" s="74">
        <v>5547954688</v>
      </c>
      <c r="C1887" s="76">
        <v>45923</v>
      </c>
      <c r="D1887" s="76">
        <v>45919</v>
      </c>
      <c r="E1887" s="76">
        <v>45923</v>
      </c>
      <c r="F1887" s="74">
        <v>258911043</v>
      </c>
      <c r="G1887" s="82">
        <v>6941</v>
      </c>
      <c r="H1887" s="102" t="s">
        <v>14</v>
      </c>
      <c r="I1887" s="83">
        <v>7730465118</v>
      </c>
      <c r="J1887" s="84">
        <v>45966</v>
      </c>
      <c r="K1887" s="74" t="s">
        <v>15</v>
      </c>
      <c r="L1887" s="74" t="s">
        <v>268</v>
      </c>
      <c r="M1887" s="76">
        <v>45918</v>
      </c>
      <c r="N1887" s="76">
        <v>45959</v>
      </c>
      <c r="O1887" s="73">
        <f t="shared" si="163"/>
        <v>9</v>
      </c>
      <c r="P1887" s="73">
        <f>MONTH('RAW DATA'!$J1887)</f>
        <v>11</v>
      </c>
      <c r="Q1887" s="73" t="str">
        <f t="shared" si="164"/>
        <v>ICB</v>
      </c>
      <c r="R1887" s="75" t="str">
        <f t="shared" si="165"/>
        <v>CHINA</v>
      </c>
      <c r="S1887" s="74" t="str">
        <f>IF(OR('RAW DATA'!$D1887="",'RAW DATA'!$C1887='RAW DATA'!$D1887),"NO",IF('RAW DATA'!$C1887&lt;'RAW DATA'!$D1887,"YES","NO"))</f>
        <v>NO</v>
      </c>
      <c r="T1887" s="75" t="str">
        <f>IF('RAW DATA'!$D1887='RAW DATA'!$E1887,"YES","NO")</f>
        <v>NO</v>
      </c>
      <c r="U1887" s="73" t="str">
        <f>IF(('RAW DATA'!$D1887-'RAW DATA'!$M1887)&lt;=5,"YES","NO")</f>
        <v>YES</v>
      </c>
    </row>
    <row r="1888" spans="1:21" x14ac:dyDescent="0.25">
      <c r="A1888" s="89">
        <v>1591</v>
      </c>
      <c r="B1888" s="90">
        <v>5612496479</v>
      </c>
      <c r="C1888" s="91">
        <v>45923</v>
      </c>
      <c r="D1888" s="91">
        <v>45919</v>
      </c>
      <c r="E1888" s="91">
        <v>45923</v>
      </c>
      <c r="F1888" s="90">
        <v>257623513</v>
      </c>
      <c r="G1888" s="92">
        <v>3938</v>
      </c>
      <c r="H1888" s="101" t="s">
        <v>14</v>
      </c>
      <c r="I1888" s="93">
        <v>7730465118</v>
      </c>
      <c r="J1888" s="94">
        <v>45966</v>
      </c>
      <c r="K1888" s="90" t="s">
        <v>15</v>
      </c>
      <c r="L1888" s="90" t="s">
        <v>268</v>
      </c>
      <c r="M1888" s="91">
        <v>45919</v>
      </c>
      <c r="N1888" s="91">
        <v>45959</v>
      </c>
      <c r="O1888" s="95">
        <f t="shared" si="163"/>
        <v>9</v>
      </c>
      <c r="P1888" s="95">
        <f>MONTH('RAW DATA'!$J1888)</f>
        <v>11</v>
      </c>
      <c r="Q1888" s="95" t="str">
        <f t="shared" si="164"/>
        <v>ICB</v>
      </c>
      <c r="R1888" s="96" t="str">
        <f t="shared" si="165"/>
        <v>CHINA</v>
      </c>
      <c r="S1888" s="90" t="str">
        <f>IF(OR('RAW DATA'!$D1888="",'RAW DATA'!$C1888='RAW DATA'!$D1888),"NO",IF('RAW DATA'!$C1888&lt;'RAW DATA'!$D1888,"YES","NO"))</f>
        <v>NO</v>
      </c>
      <c r="T1888" s="96" t="str">
        <f>IF('RAW DATA'!$D1888='RAW DATA'!$E1888,"YES","NO")</f>
        <v>NO</v>
      </c>
      <c r="U1888" s="95" t="str">
        <f>IF(('RAW DATA'!$D1888-'RAW DATA'!$M1888)&lt;=5,"YES","NO")</f>
        <v>YES</v>
      </c>
    </row>
    <row r="1889" spans="1:21" x14ac:dyDescent="0.25">
      <c r="A1889" s="77">
        <v>1591</v>
      </c>
      <c r="B1889" s="74">
        <v>5612496480</v>
      </c>
      <c r="C1889" s="76">
        <v>45923</v>
      </c>
      <c r="D1889" s="76">
        <v>45919</v>
      </c>
      <c r="E1889" s="76">
        <v>45923</v>
      </c>
      <c r="F1889" s="74">
        <v>257623513</v>
      </c>
      <c r="G1889" s="82">
        <v>17142</v>
      </c>
      <c r="H1889" s="102" t="s">
        <v>14</v>
      </c>
      <c r="I1889" s="83">
        <v>7730465118</v>
      </c>
      <c r="J1889" s="84">
        <v>45966</v>
      </c>
      <c r="K1889" s="74" t="s">
        <v>15</v>
      </c>
      <c r="L1889" s="74" t="s">
        <v>268</v>
      </c>
      <c r="M1889" s="76">
        <v>45919</v>
      </c>
      <c r="N1889" s="76">
        <v>45959</v>
      </c>
      <c r="O1889" s="73">
        <f t="shared" si="163"/>
        <v>9</v>
      </c>
      <c r="P1889" s="73">
        <f>MONTH('RAW DATA'!$J1889)</f>
        <v>11</v>
      </c>
      <c r="Q1889" s="73" t="str">
        <f t="shared" si="164"/>
        <v>ICB</v>
      </c>
      <c r="R1889" s="75" t="str">
        <f t="shared" si="165"/>
        <v>CHINA</v>
      </c>
      <c r="S1889" s="74" t="str">
        <f>IF(OR('RAW DATA'!$D1889="",'RAW DATA'!$C1889='RAW DATA'!$D1889),"NO",IF('RAW DATA'!$C1889&lt;'RAW DATA'!$D1889,"YES","NO"))</f>
        <v>NO</v>
      </c>
      <c r="T1889" s="75" t="str">
        <f>IF('RAW DATA'!$D1889='RAW DATA'!$E1889,"YES","NO")</f>
        <v>NO</v>
      </c>
      <c r="U1889" s="73" t="str">
        <f>IF(('RAW DATA'!$D1889-'RAW DATA'!$M1889)&lt;=5,"YES","NO")</f>
        <v>YES</v>
      </c>
    </row>
    <row r="1890" spans="1:21" x14ac:dyDescent="0.25">
      <c r="A1890" s="89">
        <v>1591</v>
      </c>
      <c r="B1890" s="90">
        <v>5612496481</v>
      </c>
      <c r="C1890" s="91">
        <v>45923</v>
      </c>
      <c r="D1890" s="91">
        <v>45919</v>
      </c>
      <c r="E1890" s="91">
        <v>45923</v>
      </c>
      <c r="F1890" s="90">
        <v>257623513</v>
      </c>
      <c r="G1890" s="92">
        <v>2745</v>
      </c>
      <c r="H1890" s="101" t="s">
        <v>14</v>
      </c>
      <c r="I1890" s="93">
        <v>7730465118</v>
      </c>
      <c r="J1890" s="94">
        <v>45966</v>
      </c>
      <c r="K1890" s="90" t="s">
        <v>15</v>
      </c>
      <c r="L1890" s="90" t="s">
        <v>268</v>
      </c>
      <c r="M1890" s="91">
        <v>45919</v>
      </c>
      <c r="N1890" s="91">
        <v>45959</v>
      </c>
      <c r="O1890" s="95">
        <f t="shared" si="163"/>
        <v>9</v>
      </c>
      <c r="P1890" s="95">
        <f>MONTH('RAW DATA'!$J1890)</f>
        <v>11</v>
      </c>
      <c r="Q1890" s="95" t="str">
        <f t="shared" si="164"/>
        <v>ICB</v>
      </c>
      <c r="R1890" s="96" t="str">
        <f t="shared" si="165"/>
        <v>CHINA</v>
      </c>
      <c r="S1890" s="90" t="str">
        <f>IF(OR('RAW DATA'!$D1890="",'RAW DATA'!$C1890='RAW DATA'!$D1890),"NO",IF('RAW DATA'!$C1890&lt;'RAW DATA'!$D1890,"YES","NO"))</f>
        <v>NO</v>
      </c>
      <c r="T1890" s="96" t="str">
        <f>IF('RAW DATA'!$D1890='RAW DATA'!$E1890,"YES","NO")</f>
        <v>NO</v>
      </c>
      <c r="U1890" s="95" t="str">
        <f>IF(('RAW DATA'!$D1890-'RAW DATA'!$M1890)&lt;=5,"YES","NO")</f>
        <v>YES</v>
      </c>
    </row>
    <row r="1891" spans="1:21" x14ac:dyDescent="0.25">
      <c r="A1891" s="77">
        <v>1571</v>
      </c>
      <c r="B1891" s="74">
        <v>5784123193</v>
      </c>
      <c r="C1891" s="76">
        <v>45980</v>
      </c>
      <c r="D1891" s="76">
        <v>45978</v>
      </c>
      <c r="E1891" s="76">
        <v>45980</v>
      </c>
      <c r="F1891" s="74">
        <v>258857601</v>
      </c>
      <c r="G1891" s="82">
        <v>77253</v>
      </c>
      <c r="H1891" s="102" t="s">
        <v>14</v>
      </c>
      <c r="I1891" s="83">
        <v>7730472788</v>
      </c>
      <c r="J1891" s="84">
        <v>46000</v>
      </c>
      <c r="K1891" s="74" t="s">
        <v>15</v>
      </c>
      <c r="L1891" s="74" t="s">
        <v>287</v>
      </c>
      <c r="M1891" s="76">
        <v>45924</v>
      </c>
      <c r="N1891" s="76">
        <v>45959</v>
      </c>
      <c r="O1891" s="73">
        <f t="shared" si="163"/>
        <v>11</v>
      </c>
      <c r="P1891" s="73">
        <f>MONTH('RAW DATA'!$J1891)</f>
        <v>12</v>
      </c>
      <c r="Q1891" s="73" t="str">
        <f t="shared" si="164"/>
        <v>ICB</v>
      </c>
      <c r="R1891" s="75" t="str">
        <f t="shared" si="165"/>
        <v>CHINA</v>
      </c>
      <c r="S1891" s="74" t="str">
        <f>IF(OR('RAW DATA'!$D1891="",'RAW DATA'!$C1891='RAW DATA'!$D1891),"NO",IF('RAW DATA'!$C1891&lt;'RAW DATA'!$D1891,"YES","NO"))</f>
        <v>NO</v>
      </c>
      <c r="T1891" s="75" t="str">
        <f>IF('RAW DATA'!$D1891='RAW DATA'!$E1891,"YES","NO")</f>
        <v>NO</v>
      </c>
      <c r="U1891" s="73" t="str">
        <f>IF(('RAW DATA'!$D1891-'RAW DATA'!$M1891)&lt;=5,"YES","NO")</f>
        <v>NO</v>
      </c>
    </row>
    <row r="1892" spans="1:21" x14ac:dyDescent="0.25">
      <c r="A1892" s="89">
        <v>71</v>
      </c>
      <c r="B1892" s="90">
        <v>5283237859</v>
      </c>
      <c r="C1892" s="91">
        <v>45918</v>
      </c>
      <c r="D1892" s="91">
        <v>45917</v>
      </c>
      <c r="E1892" s="91">
        <v>45918</v>
      </c>
      <c r="F1892" s="90">
        <v>257607160</v>
      </c>
      <c r="G1892" s="92">
        <v>2101</v>
      </c>
      <c r="H1892" s="101" t="s">
        <v>14</v>
      </c>
      <c r="I1892" s="93">
        <v>7730465118</v>
      </c>
      <c r="J1892" s="94">
        <v>45966</v>
      </c>
      <c r="K1892" s="90" t="s">
        <v>15</v>
      </c>
      <c r="L1892" s="90" t="s">
        <v>268</v>
      </c>
      <c r="M1892" s="91">
        <v>45915.625</v>
      </c>
      <c r="N1892" s="91">
        <v>45959.291666666664</v>
      </c>
      <c r="O1892" s="95">
        <f t="shared" si="163"/>
        <v>9</v>
      </c>
      <c r="P1892" s="95">
        <f>MONTH('RAW DATA'!$J1892)</f>
        <v>11</v>
      </c>
      <c r="Q1892" s="95" t="str">
        <f t="shared" si="164"/>
        <v>ICB</v>
      </c>
      <c r="R1892" s="96" t="str">
        <f t="shared" si="165"/>
        <v>CHINA</v>
      </c>
      <c r="S1892" s="90" t="str">
        <f>IF(OR('RAW DATA'!$D1892="",'RAW DATA'!$C1892='RAW DATA'!$D1892),"NO",IF('RAW DATA'!$C1892&lt;'RAW DATA'!$D1892,"YES","NO"))</f>
        <v>NO</v>
      </c>
      <c r="T1892" s="96" t="str">
        <f>IF('RAW DATA'!$D1892='RAW DATA'!$E1892,"YES","NO")</f>
        <v>NO</v>
      </c>
      <c r="U1892" s="95" t="str">
        <f>IF(('RAW DATA'!$D1892-'RAW DATA'!$M1892)&lt;=5,"YES","NO")</f>
        <v>YES</v>
      </c>
    </row>
    <row r="1893" spans="1:21" x14ac:dyDescent="0.25">
      <c r="A1893" s="77">
        <v>71</v>
      </c>
      <c r="B1893" s="74">
        <v>5283237870</v>
      </c>
      <c r="C1893" s="76">
        <v>45918</v>
      </c>
      <c r="D1893" s="76">
        <v>45917</v>
      </c>
      <c r="E1893" s="76">
        <v>45918</v>
      </c>
      <c r="F1893" s="74">
        <v>257607160</v>
      </c>
      <c r="G1893" s="82">
        <v>11059</v>
      </c>
      <c r="H1893" s="102" t="s">
        <v>14</v>
      </c>
      <c r="I1893" s="83">
        <v>7730465118</v>
      </c>
      <c r="J1893" s="84">
        <v>45966</v>
      </c>
      <c r="K1893" s="74" t="s">
        <v>15</v>
      </c>
      <c r="L1893" s="74" t="s">
        <v>268</v>
      </c>
      <c r="M1893" s="76">
        <v>45915.625</v>
      </c>
      <c r="N1893" s="76">
        <v>45959.291666666664</v>
      </c>
      <c r="O1893" s="73">
        <f t="shared" si="163"/>
        <v>9</v>
      </c>
      <c r="P1893" s="73">
        <f>MONTH('RAW DATA'!$J1893)</f>
        <v>11</v>
      </c>
      <c r="Q1893" s="73" t="str">
        <f t="shared" si="164"/>
        <v>ICB</v>
      </c>
      <c r="R1893" s="75" t="str">
        <f t="shared" si="165"/>
        <v>CHINA</v>
      </c>
      <c r="S1893" s="74" t="str">
        <f>IF(OR('RAW DATA'!$D1893="",'RAW DATA'!$C1893='RAW DATA'!$D1893),"NO",IF('RAW DATA'!$C1893&lt;'RAW DATA'!$D1893,"YES","NO"))</f>
        <v>NO</v>
      </c>
      <c r="T1893" s="75" t="str">
        <f>IF('RAW DATA'!$D1893='RAW DATA'!$E1893,"YES","NO")</f>
        <v>NO</v>
      </c>
      <c r="U1893" s="73" t="str">
        <f>IF(('RAW DATA'!$D1893-'RAW DATA'!$M1893)&lt;=5,"YES","NO")</f>
        <v>YES</v>
      </c>
    </row>
    <row r="1894" spans="1:21" x14ac:dyDescent="0.25">
      <c r="A1894" s="89">
        <v>71</v>
      </c>
      <c r="B1894" s="90">
        <v>5283237872</v>
      </c>
      <c r="C1894" s="91">
        <v>45918</v>
      </c>
      <c r="D1894" s="91">
        <v>45917</v>
      </c>
      <c r="E1894" s="91">
        <v>45918</v>
      </c>
      <c r="F1894" s="90">
        <v>257607160</v>
      </c>
      <c r="G1894" s="92">
        <v>29696</v>
      </c>
      <c r="H1894" s="101" t="s">
        <v>14</v>
      </c>
      <c r="I1894" s="93">
        <v>7730465118</v>
      </c>
      <c r="J1894" s="94">
        <v>45966</v>
      </c>
      <c r="K1894" s="90" t="s">
        <v>15</v>
      </c>
      <c r="L1894" s="90" t="s">
        <v>268</v>
      </c>
      <c r="M1894" s="91">
        <v>45915.625</v>
      </c>
      <c r="N1894" s="91">
        <v>45959.291666666664</v>
      </c>
      <c r="O1894" s="95">
        <f t="shared" si="163"/>
        <v>9</v>
      </c>
      <c r="P1894" s="95">
        <f>MONTH('RAW DATA'!$J1894)</f>
        <v>11</v>
      </c>
      <c r="Q1894" s="95" t="str">
        <f t="shared" si="164"/>
        <v>ICB</v>
      </c>
      <c r="R1894" s="96" t="str">
        <f t="shared" si="165"/>
        <v>CHINA</v>
      </c>
      <c r="S1894" s="90" t="str">
        <f>IF(OR('RAW DATA'!$D1894="",'RAW DATA'!$C1894='RAW DATA'!$D1894),"NO",IF('RAW DATA'!$C1894&lt;'RAW DATA'!$D1894,"YES","NO"))</f>
        <v>NO</v>
      </c>
      <c r="T1894" s="96" t="str">
        <f>IF('RAW DATA'!$D1894='RAW DATA'!$E1894,"YES","NO")</f>
        <v>NO</v>
      </c>
      <c r="U1894" s="95" t="str">
        <f>IF(('RAW DATA'!$D1894-'RAW DATA'!$M1894)&lt;=5,"YES","NO")</f>
        <v>YES</v>
      </c>
    </row>
    <row r="1895" spans="1:21" x14ac:dyDescent="0.25">
      <c r="A1895" s="77">
        <v>71</v>
      </c>
      <c r="B1895" s="74">
        <v>5283237874</v>
      </c>
      <c r="C1895" s="76">
        <v>45918</v>
      </c>
      <c r="D1895" s="76">
        <v>45917</v>
      </c>
      <c r="E1895" s="76">
        <v>45918</v>
      </c>
      <c r="F1895" s="74">
        <v>257607160</v>
      </c>
      <c r="G1895" s="82">
        <v>10505</v>
      </c>
      <c r="H1895" s="102" t="s">
        <v>14</v>
      </c>
      <c r="I1895" s="83">
        <v>7730465118</v>
      </c>
      <c r="J1895" s="84">
        <v>45966</v>
      </c>
      <c r="K1895" s="74" t="s">
        <v>15</v>
      </c>
      <c r="L1895" s="74" t="s">
        <v>268</v>
      </c>
      <c r="M1895" s="76">
        <v>45915.625</v>
      </c>
      <c r="N1895" s="76">
        <v>45959.291666666664</v>
      </c>
      <c r="O1895" s="73">
        <f t="shared" si="163"/>
        <v>9</v>
      </c>
      <c r="P1895" s="73">
        <f>MONTH('RAW DATA'!$J1895)</f>
        <v>11</v>
      </c>
      <c r="Q1895" s="73" t="str">
        <f t="shared" si="164"/>
        <v>ICB</v>
      </c>
      <c r="R1895" s="75" t="str">
        <f t="shared" si="165"/>
        <v>CHINA</v>
      </c>
      <c r="S1895" s="74" t="str">
        <f>IF(OR('RAW DATA'!$D1895="",'RAW DATA'!$C1895='RAW DATA'!$D1895),"NO",IF('RAW DATA'!$C1895&lt;'RAW DATA'!$D1895,"YES","NO"))</f>
        <v>NO</v>
      </c>
      <c r="T1895" s="75" t="str">
        <f>IF('RAW DATA'!$D1895='RAW DATA'!$E1895,"YES","NO")</f>
        <v>NO</v>
      </c>
      <c r="U1895" s="73" t="str">
        <f>IF(('RAW DATA'!$D1895-'RAW DATA'!$M1895)&lt;=5,"YES","NO")</f>
        <v>YES</v>
      </c>
    </row>
    <row r="1896" spans="1:21" x14ac:dyDescent="0.25">
      <c r="A1896" s="89">
        <v>71</v>
      </c>
      <c r="B1896" s="90">
        <v>5283237881</v>
      </c>
      <c r="C1896" s="91">
        <v>45918</v>
      </c>
      <c r="D1896" s="91">
        <v>45917</v>
      </c>
      <c r="E1896" s="91">
        <v>45918</v>
      </c>
      <c r="F1896" s="90">
        <v>257607160</v>
      </c>
      <c r="G1896" s="92">
        <v>51437</v>
      </c>
      <c r="H1896" s="101" t="s">
        <v>14</v>
      </c>
      <c r="I1896" s="93">
        <v>7730465118</v>
      </c>
      <c r="J1896" s="94">
        <v>45966</v>
      </c>
      <c r="K1896" s="90" t="s">
        <v>15</v>
      </c>
      <c r="L1896" s="90" t="s">
        <v>268</v>
      </c>
      <c r="M1896" s="91">
        <v>45915.625</v>
      </c>
      <c r="N1896" s="91">
        <v>45959.291666666664</v>
      </c>
      <c r="O1896" s="95">
        <f t="shared" si="163"/>
        <v>9</v>
      </c>
      <c r="P1896" s="95">
        <f>MONTH('RAW DATA'!$J1896)</f>
        <v>11</v>
      </c>
      <c r="Q1896" s="95" t="str">
        <f t="shared" si="164"/>
        <v>ICB</v>
      </c>
      <c r="R1896" s="96" t="str">
        <f t="shared" si="165"/>
        <v>CHINA</v>
      </c>
      <c r="S1896" s="90" t="str">
        <f>IF(OR('RAW DATA'!$D1896="",'RAW DATA'!$C1896='RAW DATA'!$D1896),"NO",IF('RAW DATA'!$C1896&lt;'RAW DATA'!$D1896,"YES","NO"))</f>
        <v>NO</v>
      </c>
      <c r="T1896" s="96" t="str">
        <f>IF('RAW DATA'!$D1896='RAW DATA'!$E1896,"YES","NO")</f>
        <v>NO</v>
      </c>
      <c r="U1896" s="95" t="str">
        <f>IF(('RAW DATA'!$D1896-'RAW DATA'!$M1896)&lt;=5,"YES","NO")</f>
        <v>YES</v>
      </c>
    </row>
    <row r="1897" spans="1:21" x14ac:dyDescent="0.25">
      <c r="A1897" s="77">
        <v>71</v>
      </c>
      <c r="B1897" s="74">
        <v>5283238014</v>
      </c>
      <c r="C1897" s="76">
        <v>45918</v>
      </c>
      <c r="D1897" s="76">
        <v>45917</v>
      </c>
      <c r="E1897" s="76">
        <v>45918</v>
      </c>
      <c r="F1897" s="74">
        <v>257607160</v>
      </c>
      <c r="G1897" s="82">
        <v>25952</v>
      </c>
      <c r="H1897" s="102" t="s">
        <v>14</v>
      </c>
      <c r="I1897" s="83">
        <v>7730465118</v>
      </c>
      <c r="J1897" s="84">
        <v>45966</v>
      </c>
      <c r="K1897" s="74" t="s">
        <v>15</v>
      </c>
      <c r="L1897" s="74" t="s">
        <v>268</v>
      </c>
      <c r="M1897" s="76">
        <v>45915.625</v>
      </c>
      <c r="N1897" s="76">
        <v>45959.291666666664</v>
      </c>
      <c r="O1897" s="73">
        <f t="shared" si="163"/>
        <v>9</v>
      </c>
      <c r="P1897" s="73">
        <f>MONTH('RAW DATA'!$J1897)</f>
        <v>11</v>
      </c>
      <c r="Q1897" s="73" t="str">
        <f t="shared" si="164"/>
        <v>ICB</v>
      </c>
      <c r="R1897" s="75" t="str">
        <f t="shared" si="165"/>
        <v>CHINA</v>
      </c>
      <c r="S1897" s="74" t="str">
        <f>IF(OR('RAW DATA'!$D1897="",'RAW DATA'!$C1897='RAW DATA'!$D1897),"NO",IF('RAW DATA'!$C1897&lt;'RAW DATA'!$D1897,"YES","NO"))</f>
        <v>NO</v>
      </c>
      <c r="T1897" s="75" t="str">
        <f>IF('RAW DATA'!$D1897='RAW DATA'!$E1897,"YES","NO")</f>
        <v>NO</v>
      </c>
      <c r="U1897" s="73" t="str">
        <f>IF(('RAW DATA'!$D1897-'RAW DATA'!$M1897)&lt;=5,"YES","NO")</f>
        <v>YES</v>
      </c>
    </row>
    <row r="1898" spans="1:21" x14ac:dyDescent="0.25">
      <c r="A1898" s="89">
        <v>71</v>
      </c>
      <c r="B1898" s="90">
        <v>5283238016</v>
      </c>
      <c r="C1898" s="91">
        <v>45918</v>
      </c>
      <c r="D1898" s="91">
        <v>45917</v>
      </c>
      <c r="E1898" s="91">
        <v>45918</v>
      </c>
      <c r="F1898" s="90">
        <v>257607160</v>
      </c>
      <c r="G1898" s="92">
        <v>9629</v>
      </c>
      <c r="H1898" s="101" t="s">
        <v>14</v>
      </c>
      <c r="I1898" s="93">
        <v>7730465118</v>
      </c>
      <c r="J1898" s="94">
        <v>45966</v>
      </c>
      <c r="K1898" s="90" t="s">
        <v>15</v>
      </c>
      <c r="L1898" s="90" t="s">
        <v>268</v>
      </c>
      <c r="M1898" s="91">
        <v>45915.625</v>
      </c>
      <c r="N1898" s="91">
        <v>45959.291666666664</v>
      </c>
      <c r="O1898" s="95">
        <f t="shared" si="163"/>
        <v>9</v>
      </c>
      <c r="P1898" s="95">
        <f>MONTH('RAW DATA'!$J1898)</f>
        <v>11</v>
      </c>
      <c r="Q1898" s="95" t="str">
        <f t="shared" si="164"/>
        <v>ICB</v>
      </c>
      <c r="R1898" s="96" t="str">
        <f t="shared" si="165"/>
        <v>CHINA</v>
      </c>
      <c r="S1898" s="90" t="str">
        <f>IF(OR('RAW DATA'!$D1898="",'RAW DATA'!$C1898='RAW DATA'!$D1898),"NO",IF('RAW DATA'!$C1898&lt;'RAW DATA'!$D1898,"YES","NO"))</f>
        <v>NO</v>
      </c>
      <c r="T1898" s="96" t="str">
        <f>IF('RAW DATA'!$D1898='RAW DATA'!$E1898,"YES","NO")</f>
        <v>NO</v>
      </c>
      <c r="U1898" s="95" t="str">
        <f>IF(('RAW DATA'!$D1898-'RAW DATA'!$M1898)&lt;=5,"YES","NO")</f>
        <v>YES</v>
      </c>
    </row>
    <row r="1899" spans="1:21" x14ac:dyDescent="0.25">
      <c r="A1899" s="77">
        <v>71</v>
      </c>
      <c r="B1899" s="74">
        <v>5283238034</v>
      </c>
      <c r="C1899" s="76">
        <v>45918</v>
      </c>
      <c r="D1899" s="76">
        <v>45917</v>
      </c>
      <c r="E1899" s="76">
        <v>45918</v>
      </c>
      <c r="F1899" s="74">
        <v>257607160</v>
      </c>
      <c r="G1899" s="82">
        <v>15782</v>
      </c>
      <c r="H1899" s="102" t="s">
        <v>14</v>
      </c>
      <c r="I1899" s="83">
        <v>7730465118</v>
      </c>
      <c r="J1899" s="84">
        <v>45966</v>
      </c>
      <c r="K1899" s="74" t="s">
        <v>15</v>
      </c>
      <c r="L1899" s="74" t="s">
        <v>268</v>
      </c>
      <c r="M1899" s="76">
        <v>45915.625</v>
      </c>
      <c r="N1899" s="76">
        <v>45959.291666666664</v>
      </c>
      <c r="O1899" s="73">
        <f t="shared" si="163"/>
        <v>9</v>
      </c>
      <c r="P1899" s="73">
        <f>MONTH('RAW DATA'!$J1899)</f>
        <v>11</v>
      </c>
      <c r="Q1899" s="73" t="str">
        <f t="shared" si="164"/>
        <v>ICB</v>
      </c>
      <c r="R1899" s="75" t="str">
        <f t="shared" si="165"/>
        <v>CHINA</v>
      </c>
      <c r="S1899" s="74" t="str">
        <f>IF(OR('RAW DATA'!$D1899="",'RAW DATA'!$C1899='RAW DATA'!$D1899),"NO",IF('RAW DATA'!$C1899&lt;'RAW DATA'!$D1899,"YES","NO"))</f>
        <v>NO</v>
      </c>
      <c r="T1899" s="75" t="str">
        <f>IF('RAW DATA'!$D1899='RAW DATA'!$E1899,"YES","NO")</f>
        <v>NO</v>
      </c>
      <c r="U1899" s="73" t="str">
        <f>IF(('RAW DATA'!$D1899-'RAW DATA'!$M1899)&lt;=5,"YES","NO")</f>
        <v>YES</v>
      </c>
    </row>
    <row r="1900" spans="1:21" x14ac:dyDescent="0.25">
      <c r="A1900" s="89">
        <v>71</v>
      </c>
      <c r="B1900" s="90">
        <v>5283238039</v>
      </c>
      <c r="C1900" s="91">
        <v>45918</v>
      </c>
      <c r="D1900" s="91">
        <v>45917</v>
      </c>
      <c r="E1900" s="91">
        <v>45918</v>
      </c>
      <c r="F1900" s="90">
        <v>257607160</v>
      </c>
      <c r="G1900" s="92">
        <v>2151</v>
      </c>
      <c r="H1900" s="101" t="s">
        <v>14</v>
      </c>
      <c r="I1900" s="93">
        <v>7730465118</v>
      </c>
      <c r="J1900" s="94">
        <v>45966</v>
      </c>
      <c r="K1900" s="90" t="s">
        <v>15</v>
      </c>
      <c r="L1900" s="90" t="s">
        <v>268</v>
      </c>
      <c r="M1900" s="91">
        <v>45915.625</v>
      </c>
      <c r="N1900" s="91">
        <v>45959.291666666664</v>
      </c>
      <c r="O1900" s="95">
        <f t="shared" si="163"/>
        <v>9</v>
      </c>
      <c r="P1900" s="95">
        <f>MONTH('RAW DATA'!$J1900)</f>
        <v>11</v>
      </c>
      <c r="Q1900" s="95" t="str">
        <f t="shared" si="164"/>
        <v>ICB</v>
      </c>
      <c r="R1900" s="96" t="str">
        <f t="shared" si="165"/>
        <v>CHINA</v>
      </c>
      <c r="S1900" s="90" t="str">
        <f>IF(OR('RAW DATA'!$D1900="",'RAW DATA'!$C1900='RAW DATA'!$D1900),"NO",IF('RAW DATA'!$C1900&lt;'RAW DATA'!$D1900,"YES","NO"))</f>
        <v>NO</v>
      </c>
      <c r="T1900" s="96" t="str">
        <f>IF('RAW DATA'!$D1900='RAW DATA'!$E1900,"YES","NO")</f>
        <v>NO</v>
      </c>
      <c r="U1900" s="95" t="str">
        <f>IF(('RAW DATA'!$D1900-'RAW DATA'!$M1900)&lt;=5,"YES","NO")</f>
        <v>YES</v>
      </c>
    </row>
    <row r="1901" spans="1:21" x14ac:dyDescent="0.25">
      <c r="A1901" s="77">
        <v>71</v>
      </c>
      <c r="B1901" s="74">
        <v>5283238042</v>
      </c>
      <c r="C1901" s="76">
        <v>45918</v>
      </c>
      <c r="D1901" s="76">
        <v>45917</v>
      </c>
      <c r="E1901" s="76">
        <v>45918</v>
      </c>
      <c r="F1901" s="74">
        <v>257607160</v>
      </c>
      <c r="G1901" s="82">
        <v>1447</v>
      </c>
      <c r="H1901" s="102" t="s">
        <v>14</v>
      </c>
      <c r="I1901" s="83">
        <v>7730465118</v>
      </c>
      <c r="J1901" s="84">
        <v>45966</v>
      </c>
      <c r="K1901" s="74" t="s">
        <v>15</v>
      </c>
      <c r="L1901" s="74" t="s">
        <v>268</v>
      </c>
      <c r="M1901" s="76">
        <v>45915.625</v>
      </c>
      <c r="N1901" s="76">
        <v>45959.291666666664</v>
      </c>
      <c r="O1901" s="73">
        <f t="shared" ref="O1901:O1936" si="166">IF(D1901="", "", IF(YEAR(D1901)=2024, "", MONTH(D1901)))</f>
        <v>9</v>
      </c>
      <c r="P1901" s="73">
        <f>MONTH('RAW DATA'!$J1901)</f>
        <v>11</v>
      </c>
      <c r="Q1901" s="73" t="str">
        <f t="shared" ref="Q1901:Q1936" si="167">IF(OR(A1901=71,A1901=1595,A1901=1588,A1901=1594,A1901=3547,A1901=1571,A1901=1538,A1901=1570,A1901=1569,A1901=1590,A1901=1591,A1901=1589,A1901=515,A1901=1572,A1901=3546,A1901=1592,A1901=3548,A1901=122,A1901=10171,A1901=40,A1901=35,A1901=95,A1901=381,A1901=136,A1901=375),"ICB","Vendor")</f>
        <v>ICB</v>
      </c>
      <c r="R1901" s="75" t="str">
        <f t="shared" ref="R1901:R1936" si="168">IF(OR(A1901=71,A1901=515,A1901=1592,A1901=1589,A1901=1591,A1901=1571,A1901=1572),"CHINA",IF(A1901=35,"POLAND",
IF(A1901=10171,"VIETNAM",
IF(A1901=381,"TURKEY",
IF(A1901=375,"CAMBODIA",
IF(A1901=40,"AUSTRALIA",""))))))</f>
        <v>CHINA</v>
      </c>
      <c r="S1901" s="74" t="str">
        <f>IF(OR('RAW DATA'!$D1901="",'RAW DATA'!$C1901='RAW DATA'!$D1901),"NO",IF('RAW DATA'!$C1901&lt;'RAW DATA'!$D1901,"YES","NO"))</f>
        <v>NO</v>
      </c>
      <c r="T1901" s="75" t="str">
        <f>IF('RAW DATA'!$D1901='RAW DATA'!$E1901,"YES","NO")</f>
        <v>NO</v>
      </c>
      <c r="U1901" s="73" t="str">
        <f>IF(('RAW DATA'!$D1901-'RAW DATA'!$M1901)&lt;=5,"YES","NO")</f>
        <v>YES</v>
      </c>
    </row>
    <row r="1902" spans="1:21" x14ac:dyDescent="0.25">
      <c r="A1902" s="89">
        <v>71</v>
      </c>
      <c r="B1902" s="90">
        <v>5283238046</v>
      </c>
      <c r="C1902" s="91">
        <v>45918</v>
      </c>
      <c r="D1902" s="91">
        <v>45917</v>
      </c>
      <c r="E1902" s="91">
        <v>45918</v>
      </c>
      <c r="F1902" s="90">
        <v>257607160</v>
      </c>
      <c r="G1902" s="92">
        <v>51936</v>
      </c>
      <c r="H1902" s="101" t="s">
        <v>14</v>
      </c>
      <c r="I1902" s="93">
        <v>7730465118</v>
      </c>
      <c r="J1902" s="94">
        <v>45966</v>
      </c>
      <c r="K1902" s="90" t="s">
        <v>15</v>
      </c>
      <c r="L1902" s="90" t="s">
        <v>268</v>
      </c>
      <c r="M1902" s="91">
        <v>45915.625</v>
      </c>
      <c r="N1902" s="91">
        <v>45959.291666666664</v>
      </c>
      <c r="O1902" s="95">
        <f t="shared" si="166"/>
        <v>9</v>
      </c>
      <c r="P1902" s="95">
        <f>MONTH('RAW DATA'!$J1902)</f>
        <v>11</v>
      </c>
      <c r="Q1902" s="95" t="str">
        <f t="shared" si="167"/>
        <v>ICB</v>
      </c>
      <c r="R1902" s="96" t="str">
        <f t="shared" si="168"/>
        <v>CHINA</v>
      </c>
      <c r="S1902" s="90" t="str">
        <f>IF(OR('RAW DATA'!$D1902="",'RAW DATA'!$C1902='RAW DATA'!$D1902),"NO",IF('RAW DATA'!$C1902&lt;'RAW DATA'!$D1902,"YES","NO"))</f>
        <v>NO</v>
      </c>
      <c r="T1902" s="96" t="str">
        <f>IF('RAW DATA'!$D1902='RAW DATA'!$E1902,"YES","NO")</f>
        <v>NO</v>
      </c>
      <c r="U1902" s="95" t="str">
        <f>IF(('RAW DATA'!$D1902-'RAW DATA'!$M1902)&lt;=5,"YES","NO")</f>
        <v>YES</v>
      </c>
    </row>
    <row r="1903" spans="1:21" x14ac:dyDescent="0.25">
      <c r="A1903" s="77">
        <v>71</v>
      </c>
      <c r="B1903" s="74">
        <v>5283238048</v>
      </c>
      <c r="C1903" s="76">
        <v>45918</v>
      </c>
      <c r="D1903" s="76">
        <v>45917</v>
      </c>
      <c r="E1903" s="76">
        <v>45918</v>
      </c>
      <c r="F1903" s="74">
        <v>257607160</v>
      </c>
      <c r="G1903" s="82">
        <v>37478</v>
      </c>
      <c r="H1903" s="102" t="s">
        <v>14</v>
      </c>
      <c r="I1903" s="83">
        <v>7730465118</v>
      </c>
      <c r="J1903" s="84">
        <v>45966</v>
      </c>
      <c r="K1903" s="74" t="s">
        <v>15</v>
      </c>
      <c r="L1903" s="74" t="s">
        <v>268</v>
      </c>
      <c r="M1903" s="76">
        <v>45915.625</v>
      </c>
      <c r="N1903" s="76">
        <v>45959.291666666664</v>
      </c>
      <c r="O1903" s="73">
        <f t="shared" si="166"/>
        <v>9</v>
      </c>
      <c r="P1903" s="73">
        <f>MONTH('RAW DATA'!$J1903)</f>
        <v>11</v>
      </c>
      <c r="Q1903" s="73" t="str">
        <f t="shared" si="167"/>
        <v>ICB</v>
      </c>
      <c r="R1903" s="75" t="str">
        <f t="shared" si="168"/>
        <v>CHINA</v>
      </c>
      <c r="S1903" s="74" t="str">
        <f>IF(OR('RAW DATA'!$D1903="",'RAW DATA'!$C1903='RAW DATA'!$D1903),"NO",IF('RAW DATA'!$C1903&lt;'RAW DATA'!$D1903,"YES","NO"))</f>
        <v>NO</v>
      </c>
      <c r="T1903" s="75" t="str">
        <f>IF('RAW DATA'!$D1903='RAW DATA'!$E1903,"YES","NO")</f>
        <v>NO</v>
      </c>
      <c r="U1903" s="73" t="str">
        <f>IF(('RAW DATA'!$D1903-'RAW DATA'!$M1903)&lt;=5,"YES","NO")</f>
        <v>YES</v>
      </c>
    </row>
    <row r="1904" spans="1:21" x14ac:dyDescent="0.25">
      <c r="A1904" s="89">
        <v>71</v>
      </c>
      <c r="B1904" s="90">
        <v>5283255030</v>
      </c>
      <c r="C1904" s="91">
        <v>45925</v>
      </c>
      <c r="D1904" s="91">
        <v>45925</v>
      </c>
      <c r="E1904" s="91">
        <v>45925</v>
      </c>
      <c r="F1904" s="90" t="s">
        <v>244</v>
      </c>
      <c r="G1904" s="92">
        <v>1045</v>
      </c>
      <c r="H1904" s="101" t="s">
        <v>14</v>
      </c>
      <c r="I1904" s="93">
        <v>7730465118</v>
      </c>
      <c r="J1904" s="94">
        <v>45966</v>
      </c>
      <c r="K1904" s="90" t="s">
        <v>15</v>
      </c>
      <c r="L1904" s="90" t="s">
        <v>268</v>
      </c>
      <c r="M1904" s="91">
        <v>45922.625</v>
      </c>
      <c r="N1904" s="91">
        <v>45959.541666666664</v>
      </c>
      <c r="O1904" s="95">
        <f t="shared" si="166"/>
        <v>9</v>
      </c>
      <c r="P1904" s="95">
        <f>MONTH('RAW DATA'!$J1904)</f>
        <v>11</v>
      </c>
      <c r="Q1904" s="95" t="str">
        <f t="shared" si="167"/>
        <v>ICB</v>
      </c>
      <c r="R1904" s="96" t="str">
        <f t="shared" si="168"/>
        <v>CHINA</v>
      </c>
      <c r="S1904" s="90" t="str">
        <f>IF(OR('RAW DATA'!$D1904="",'RAW DATA'!$C1904='RAW DATA'!$D1904),"NO",IF('RAW DATA'!$C1904&lt;'RAW DATA'!$D1904,"YES","NO"))</f>
        <v>NO</v>
      </c>
      <c r="T1904" s="96" t="str">
        <f>IF('RAW DATA'!$D1904='RAW DATA'!$E1904,"YES","NO")</f>
        <v>YES</v>
      </c>
      <c r="U1904" s="95" t="str">
        <f>IF(('RAW DATA'!$D1904-'RAW DATA'!$M1904)&lt;=5,"YES","NO")</f>
        <v>YES</v>
      </c>
    </row>
    <row r="1905" spans="1:21" x14ac:dyDescent="0.25">
      <c r="A1905" s="77">
        <v>71</v>
      </c>
      <c r="B1905" s="74">
        <v>5283255031</v>
      </c>
      <c r="C1905" s="76">
        <v>45925</v>
      </c>
      <c r="D1905" s="76">
        <v>45925</v>
      </c>
      <c r="E1905" s="76">
        <v>45925</v>
      </c>
      <c r="F1905" s="74" t="s">
        <v>244</v>
      </c>
      <c r="G1905" s="82">
        <v>5716</v>
      </c>
      <c r="H1905" s="102" t="s">
        <v>14</v>
      </c>
      <c r="I1905" s="83">
        <v>7730465118</v>
      </c>
      <c r="J1905" s="84">
        <v>45966</v>
      </c>
      <c r="K1905" s="74" t="s">
        <v>15</v>
      </c>
      <c r="L1905" s="74" t="s">
        <v>268</v>
      </c>
      <c r="M1905" s="76">
        <v>45922.625</v>
      </c>
      <c r="N1905" s="76">
        <v>45959.541666666664</v>
      </c>
      <c r="O1905" s="73">
        <f t="shared" si="166"/>
        <v>9</v>
      </c>
      <c r="P1905" s="73">
        <f>MONTH('RAW DATA'!$J1905)</f>
        <v>11</v>
      </c>
      <c r="Q1905" s="73" t="str">
        <f t="shared" si="167"/>
        <v>ICB</v>
      </c>
      <c r="R1905" s="75" t="str">
        <f t="shared" si="168"/>
        <v>CHINA</v>
      </c>
      <c r="S1905" s="74" t="str">
        <f>IF(OR('RAW DATA'!$D1905="",'RAW DATA'!$C1905='RAW DATA'!$D1905),"NO",IF('RAW DATA'!$C1905&lt;'RAW DATA'!$D1905,"YES","NO"))</f>
        <v>NO</v>
      </c>
      <c r="T1905" s="75" t="str">
        <f>IF('RAW DATA'!$D1905='RAW DATA'!$E1905,"YES","NO")</f>
        <v>YES</v>
      </c>
      <c r="U1905" s="73" t="str">
        <f>IF(('RAW DATA'!$D1905-'RAW DATA'!$M1905)&lt;=5,"YES","NO")</f>
        <v>YES</v>
      </c>
    </row>
    <row r="1906" spans="1:21" x14ac:dyDescent="0.25">
      <c r="A1906" s="89">
        <v>71</v>
      </c>
      <c r="B1906" s="90">
        <v>5283255032</v>
      </c>
      <c r="C1906" s="91">
        <v>45925</v>
      </c>
      <c r="D1906" s="91">
        <v>45925</v>
      </c>
      <c r="E1906" s="91">
        <v>45925</v>
      </c>
      <c r="F1906" s="90" t="s">
        <v>244</v>
      </c>
      <c r="G1906" s="92">
        <v>1398</v>
      </c>
      <c r="H1906" s="101" t="s">
        <v>14</v>
      </c>
      <c r="I1906" s="93">
        <v>7730465118</v>
      </c>
      <c r="J1906" s="94">
        <v>45966</v>
      </c>
      <c r="K1906" s="90" t="s">
        <v>15</v>
      </c>
      <c r="L1906" s="90" t="s">
        <v>268</v>
      </c>
      <c r="M1906" s="91">
        <v>45922.625</v>
      </c>
      <c r="N1906" s="91">
        <v>45959.541666666664</v>
      </c>
      <c r="O1906" s="95">
        <f t="shared" si="166"/>
        <v>9</v>
      </c>
      <c r="P1906" s="95">
        <f>MONTH('RAW DATA'!$J1906)</f>
        <v>11</v>
      </c>
      <c r="Q1906" s="95" t="str">
        <f t="shared" si="167"/>
        <v>ICB</v>
      </c>
      <c r="R1906" s="96" t="str">
        <f t="shared" si="168"/>
        <v>CHINA</v>
      </c>
      <c r="S1906" s="90" t="str">
        <f>IF(OR('RAW DATA'!$D1906="",'RAW DATA'!$C1906='RAW DATA'!$D1906),"NO",IF('RAW DATA'!$C1906&lt;'RAW DATA'!$D1906,"YES","NO"))</f>
        <v>NO</v>
      </c>
      <c r="T1906" s="96" t="str">
        <f>IF('RAW DATA'!$D1906='RAW DATA'!$E1906,"YES","NO")</f>
        <v>YES</v>
      </c>
      <c r="U1906" s="95" t="str">
        <f>IF(('RAW DATA'!$D1906-'RAW DATA'!$M1906)&lt;=5,"YES","NO")</f>
        <v>YES</v>
      </c>
    </row>
    <row r="1907" spans="1:21" x14ac:dyDescent="0.25">
      <c r="A1907" s="77">
        <v>71</v>
      </c>
      <c r="B1907" s="74">
        <v>5283255033</v>
      </c>
      <c r="C1907" s="76">
        <v>45925</v>
      </c>
      <c r="D1907" s="76">
        <v>45925</v>
      </c>
      <c r="E1907" s="76">
        <v>45925</v>
      </c>
      <c r="F1907" s="74" t="s">
        <v>244</v>
      </c>
      <c r="G1907" s="82">
        <v>3166</v>
      </c>
      <c r="H1907" s="102" t="s">
        <v>14</v>
      </c>
      <c r="I1907" s="83">
        <v>7730465118</v>
      </c>
      <c r="J1907" s="84">
        <v>45966</v>
      </c>
      <c r="K1907" s="74" t="s">
        <v>15</v>
      </c>
      <c r="L1907" s="74" t="s">
        <v>268</v>
      </c>
      <c r="M1907" s="76">
        <v>45922.625</v>
      </c>
      <c r="N1907" s="76">
        <v>45959.541666666664</v>
      </c>
      <c r="O1907" s="73">
        <f t="shared" si="166"/>
        <v>9</v>
      </c>
      <c r="P1907" s="73">
        <f>MONTH('RAW DATA'!$J1907)</f>
        <v>11</v>
      </c>
      <c r="Q1907" s="73" t="str">
        <f t="shared" si="167"/>
        <v>ICB</v>
      </c>
      <c r="R1907" s="75" t="str">
        <f t="shared" si="168"/>
        <v>CHINA</v>
      </c>
      <c r="S1907" s="74" t="str">
        <f>IF(OR('RAW DATA'!$D1907="",'RAW DATA'!$C1907='RAW DATA'!$D1907),"NO",IF('RAW DATA'!$C1907&lt;'RAW DATA'!$D1907,"YES","NO"))</f>
        <v>NO</v>
      </c>
      <c r="T1907" s="75" t="str">
        <f>IF('RAW DATA'!$D1907='RAW DATA'!$E1907,"YES","NO")</f>
        <v>YES</v>
      </c>
      <c r="U1907" s="73" t="str">
        <f>IF(('RAW DATA'!$D1907-'RAW DATA'!$M1907)&lt;=5,"YES","NO")</f>
        <v>YES</v>
      </c>
    </row>
    <row r="1908" spans="1:21" x14ac:dyDescent="0.25">
      <c r="A1908" s="89">
        <v>71</v>
      </c>
      <c r="B1908" s="90">
        <v>5283255034</v>
      </c>
      <c r="C1908" s="91">
        <v>45925</v>
      </c>
      <c r="D1908" s="91">
        <v>45925</v>
      </c>
      <c r="E1908" s="91">
        <v>45925</v>
      </c>
      <c r="F1908" s="90" t="s">
        <v>244</v>
      </c>
      <c r="G1908" s="92">
        <v>2868</v>
      </c>
      <c r="H1908" s="101" t="s">
        <v>14</v>
      </c>
      <c r="I1908" s="93">
        <v>7730465118</v>
      </c>
      <c r="J1908" s="94">
        <v>45966</v>
      </c>
      <c r="K1908" s="90" t="s">
        <v>15</v>
      </c>
      <c r="L1908" s="90" t="s">
        <v>268</v>
      </c>
      <c r="M1908" s="91">
        <v>45922.625</v>
      </c>
      <c r="N1908" s="91">
        <v>45959.541666666664</v>
      </c>
      <c r="O1908" s="95">
        <f t="shared" si="166"/>
        <v>9</v>
      </c>
      <c r="P1908" s="95">
        <f>MONTH('RAW DATA'!$J1908)</f>
        <v>11</v>
      </c>
      <c r="Q1908" s="95" t="str">
        <f t="shared" si="167"/>
        <v>ICB</v>
      </c>
      <c r="R1908" s="96" t="str">
        <f t="shared" si="168"/>
        <v>CHINA</v>
      </c>
      <c r="S1908" s="90" t="str">
        <f>IF(OR('RAW DATA'!$D1908="",'RAW DATA'!$C1908='RAW DATA'!$D1908),"NO",IF('RAW DATA'!$C1908&lt;'RAW DATA'!$D1908,"YES","NO"))</f>
        <v>NO</v>
      </c>
      <c r="T1908" s="96" t="str">
        <f>IF('RAW DATA'!$D1908='RAW DATA'!$E1908,"YES","NO")</f>
        <v>YES</v>
      </c>
      <c r="U1908" s="95" t="str">
        <f>IF(('RAW DATA'!$D1908-'RAW DATA'!$M1908)&lt;=5,"YES","NO")</f>
        <v>YES</v>
      </c>
    </row>
    <row r="1909" spans="1:21" x14ac:dyDescent="0.25">
      <c r="A1909" s="77">
        <v>71</v>
      </c>
      <c r="B1909" s="74">
        <v>5283255035</v>
      </c>
      <c r="C1909" s="76">
        <v>45925</v>
      </c>
      <c r="D1909" s="76">
        <v>45925</v>
      </c>
      <c r="E1909" s="76">
        <v>45925</v>
      </c>
      <c r="F1909" s="74" t="s">
        <v>244</v>
      </c>
      <c r="G1909" s="82">
        <v>1988</v>
      </c>
      <c r="H1909" s="102" t="s">
        <v>14</v>
      </c>
      <c r="I1909" s="83">
        <v>7730465118</v>
      </c>
      <c r="J1909" s="84">
        <v>45966</v>
      </c>
      <c r="K1909" s="74" t="s">
        <v>15</v>
      </c>
      <c r="L1909" s="74" t="s">
        <v>268</v>
      </c>
      <c r="M1909" s="76">
        <v>45922.625</v>
      </c>
      <c r="N1909" s="76">
        <v>45959.541666666664</v>
      </c>
      <c r="O1909" s="73">
        <f t="shared" si="166"/>
        <v>9</v>
      </c>
      <c r="P1909" s="73">
        <f>MONTH('RAW DATA'!$J1909)</f>
        <v>11</v>
      </c>
      <c r="Q1909" s="73" t="str">
        <f t="shared" si="167"/>
        <v>ICB</v>
      </c>
      <c r="R1909" s="75" t="str">
        <f t="shared" si="168"/>
        <v>CHINA</v>
      </c>
      <c r="S1909" s="74" t="str">
        <f>IF(OR('RAW DATA'!$D1909="",'RAW DATA'!$C1909='RAW DATA'!$D1909),"NO",IF('RAW DATA'!$C1909&lt;'RAW DATA'!$D1909,"YES","NO"))</f>
        <v>NO</v>
      </c>
      <c r="T1909" s="75" t="str">
        <f>IF('RAW DATA'!$D1909='RAW DATA'!$E1909,"YES","NO")</f>
        <v>YES</v>
      </c>
      <c r="U1909" s="73" t="str">
        <f>IF(('RAW DATA'!$D1909-'RAW DATA'!$M1909)&lt;=5,"YES","NO")</f>
        <v>YES</v>
      </c>
    </row>
    <row r="1910" spans="1:21" x14ac:dyDescent="0.25">
      <c r="A1910" s="89">
        <v>71</v>
      </c>
      <c r="B1910" s="90">
        <v>5283255036</v>
      </c>
      <c r="C1910" s="91">
        <v>45925</v>
      </c>
      <c r="D1910" s="91">
        <v>45925</v>
      </c>
      <c r="E1910" s="91">
        <v>45925</v>
      </c>
      <c r="F1910" s="90" t="s">
        <v>244</v>
      </c>
      <c r="G1910" s="92">
        <v>93</v>
      </c>
      <c r="H1910" s="101" t="s">
        <v>14</v>
      </c>
      <c r="I1910" s="93">
        <v>7730465118</v>
      </c>
      <c r="J1910" s="94">
        <v>45966</v>
      </c>
      <c r="K1910" s="90" t="s">
        <v>15</v>
      </c>
      <c r="L1910" s="90" t="s">
        <v>268</v>
      </c>
      <c r="M1910" s="91">
        <v>45922.625</v>
      </c>
      <c r="N1910" s="91">
        <v>45959.541666666664</v>
      </c>
      <c r="O1910" s="95">
        <f t="shared" si="166"/>
        <v>9</v>
      </c>
      <c r="P1910" s="95">
        <f>MONTH('RAW DATA'!$J1910)</f>
        <v>11</v>
      </c>
      <c r="Q1910" s="95" t="str">
        <f t="shared" si="167"/>
        <v>ICB</v>
      </c>
      <c r="R1910" s="96" t="str">
        <f t="shared" si="168"/>
        <v>CHINA</v>
      </c>
      <c r="S1910" s="90" t="str">
        <f>IF(OR('RAW DATA'!$D1910="",'RAW DATA'!$C1910='RAW DATA'!$D1910),"NO",IF('RAW DATA'!$C1910&lt;'RAW DATA'!$D1910,"YES","NO"))</f>
        <v>NO</v>
      </c>
      <c r="T1910" s="96" t="str">
        <f>IF('RAW DATA'!$D1910='RAW DATA'!$E1910,"YES","NO")</f>
        <v>YES</v>
      </c>
      <c r="U1910" s="95" t="str">
        <f>IF(('RAW DATA'!$D1910-'RAW DATA'!$M1910)&lt;=5,"YES","NO")</f>
        <v>YES</v>
      </c>
    </row>
    <row r="1911" spans="1:21" x14ac:dyDescent="0.25">
      <c r="A1911" s="77">
        <v>71</v>
      </c>
      <c r="B1911" s="74">
        <v>5283255037</v>
      </c>
      <c r="C1911" s="76">
        <v>45925</v>
      </c>
      <c r="D1911" s="76">
        <v>45925</v>
      </c>
      <c r="E1911" s="76">
        <v>45925</v>
      </c>
      <c r="F1911" s="74" t="s">
        <v>244</v>
      </c>
      <c r="G1911" s="82">
        <v>10368</v>
      </c>
      <c r="H1911" s="102" t="s">
        <v>14</v>
      </c>
      <c r="I1911" s="83">
        <v>7730465118</v>
      </c>
      <c r="J1911" s="84">
        <v>45966</v>
      </c>
      <c r="K1911" s="74" t="s">
        <v>15</v>
      </c>
      <c r="L1911" s="74" t="s">
        <v>268</v>
      </c>
      <c r="M1911" s="76">
        <v>45922.625</v>
      </c>
      <c r="N1911" s="76">
        <v>45959.541666666664</v>
      </c>
      <c r="O1911" s="73">
        <f t="shared" si="166"/>
        <v>9</v>
      </c>
      <c r="P1911" s="73">
        <f>MONTH('RAW DATA'!$J1911)</f>
        <v>11</v>
      </c>
      <c r="Q1911" s="73" t="str">
        <f t="shared" si="167"/>
        <v>ICB</v>
      </c>
      <c r="R1911" s="75" t="str">
        <f t="shared" si="168"/>
        <v>CHINA</v>
      </c>
      <c r="S1911" s="74" t="str">
        <f>IF(OR('RAW DATA'!$D1911="",'RAW DATA'!$C1911='RAW DATA'!$D1911),"NO",IF('RAW DATA'!$C1911&lt;'RAW DATA'!$D1911,"YES","NO"))</f>
        <v>NO</v>
      </c>
      <c r="T1911" s="75" t="str">
        <f>IF('RAW DATA'!$D1911='RAW DATA'!$E1911,"YES","NO")</f>
        <v>YES</v>
      </c>
      <c r="U1911" s="73" t="str">
        <f>IF(('RAW DATA'!$D1911-'RAW DATA'!$M1911)&lt;=5,"YES","NO")</f>
        <v>YES</v>
      </c>
    </row>
    <row r="1912" spans="1:21" x14ac:dyDescent="0.25">
      <c r="A1912" s="89">
        <v>71</v>
      </c>
      <c r="B1912" s="90">
        <v>5283255038</v>
      </c>
      <c r="C1912" s="91">
        <v>45925</v>
      </c>
      <c r="D1912" s="91">
        <v>45925</v>
      </c>
      <c r="E1912" s="91">
        <v>45925</v>
      </c>
      <c r="F1912" s="90" t="s">
        <v>244</v>
      </c>
      <c r="G1912" s="92">
        <v>5862</v>
      </c>
      <c r="H1912" s="101" t="s">
        <v>14</v>
      </c>
      <c r="I1912" s="93">
        <v>7730465118</v>
      </c>
      <c r="J1912" s="94">
        <v>45966</v>
      </c>
      <c r="K1912" s="90" t="s">
        <v>15</v>
      </c>
      <c r="L1912" s="90" t="s">
        <v>268</v>
      </c>
      <c r="M1912" s="91">
        <v>45922.625</v>
      </c>
      <c r="N1912" s="91">
        <v>45959.541666666664</v>
      </c>
      <c r="O1912" s="95">
        <f t="shared" si="166"/>
        <v>9</v>
      </c>
      <c r="P1912" s="95">
        <f>MONTH('RAW DATA'!$J1912)</f>
        <v>11</v>
      </c>
      <c r="Q1912" s="95" t="str">
        <f t="shared" si="167"/>
        <v>ICB</v>
      </c>
      <c r="R1912" s="96" t="str">
        <f t="shared" si="168"/>
        <v>CHINA</v>
      </c>
      <c r="S1912" s="90" t="str">
        <f>IF(OR('RAW DATA'!$D1912="",'RAW DATA'!$C1912='RAW DATA'!$D1912),"NO",IF('RAW DATA'!$C1912&lt;'RAW DATA'!$D1912,"YES","NO"))</f>
        <v>NO</v>
      </c>
      <c r="T1912" s="96" t="str">
        <f>IF('RAW DATA'!$D1912='RAW DATA'!$E1912,"YES","NO")</f>
        <v>YES</v>
      </c>
      <c r="U1912" s="95" t="str">
        <f>IF(('RAW DATA'!$D1912-'RAW DATA'!$M1912)&lt;=5,"YES","NO")</f>
        <v>YES</v>
      </c>
    </row>
    <row r="1913" spans="1:21" x14ac:dyDescent="0.25">
      <c r="A1913" s="77">
        <v>515</v>
      </c>
      <c r="B1913" s="74">
        <v>5547980260</v>
      </c>
      <c r="C1913" s="76">
        <v>45943</v>
      </c>
      <c r="D1913" s="76">
        <v>45930</v>
      </c>
      <c r="E1913" s="76">
        <v>45943</v>
      </c>
      <c r="F1913" s="74">
        <v>257900666</v>
      </c>
      <c r="G1913" s="82">
        <v>229</v>
      </c>
      <c r="H1913" s="102" t="s">
        <v>14</v>
      </c>
      <c r="I1913" s="83">
        <v>7730465118</v>
      </c>
      <c r="J1913" s="84">
        <v>45966</v>
      </c>
      <c r="K1913" s="74" t="s">
        <v>15</v>
      </c>
      <c r="L1913" s="74" t="s">
        <v>268</v>
      </c>
      <c r="M1913" s="76">
        <v>45928.625</v>
      </c>
      <c r="N1913" s="76">
        <v>45959.541666666664</v>
      </c>
      <c r="O1913" s="73">
        <f t="shared" si="166"/>
        <v>9</v>
      </c>
      <c r="P1913" s="73">
        <f>MONTH('RAW DATA'!$J1913)</f>
        <v>11</v>
      </c>
      <c r="Q1913" s="73" t="str">
        <f t="shared" si="167"/>
        <v>ICB</v>
      </c>
      <c r="R1913" s="75" t="str">
        <f t="shared" si="168"/>
        <v>CHINA</v>
      </c>
      <c r="S1913" s="74" t="str">
        <f>IF(OR('RAW DATA'!$D1913="",'RAW DATA'!$C1913='RAW DATA'!$D1913),"NO",IF('RAW DATA'!$C1913&lt;'RAW DATA'!$D1913,"YES","NO"))</f>
        <v>NO</v>
      </c>
      <c r="T1913" s="75" t="str">
        <f>IF('RAW DATA'!$D1913='RAW DATA'!$E1913,"YES","NO")</f>
        <v>NO</v>
      </c>
      <c r="U1913" s="73" t="str">
        <f>IF(('RAW DATA'!$D1913-'RAW DATA'!$M1913)&lt;=5,"YES","NO")</f>
        <v>YES</v>
      </c>
    </row>
    <row r="1914" spans="1:21" x14ac:dyDescent="0.25">
      <c r="A1914" s="89">
        <v>515</v>
      </c>
      <c r="B1914" s="90">
        <v>5547980262</v>
      </c>
      <c r="C1914" s="91">
        <v>45943</v>
      </c>
      <c r="D1914" s="91">
        <v>45930</v>
      </c>
      <c r="E1914" s="91">
        <v>45943</v>
      </c>
      <c r="F1914" s="90">
        <v>257900666</v>
      </c>
      <c r="G1914" s="92">
        <v>27828</v>
      </c>
      <c r="H1914" s="101" t="s">
        <v>14</v>
      </c>
      <c r="I1914" s="93">
        <v>7730465118</v>
      </c>
      <c r="J1914" s="94">
        <v>45966</v>
      </c>
      <c r="K1914" s="90" t="s">
        <v>15</v>
      </c>
      <c r="L1914" s="90" t="s">
        <v>268</v>
      </c>
      <c r="M1914" s="91">
        <v>45928.625</v>
      </c>
      <c r="N1914" s="91">
        <v>45959.541666666664</v>
      </c>
      <c r="O1914" s="95">
        <f t="shared" si="166"/>
        <v>9</v>
      </c>
      <c r="P1914" s="95">
        <f>MONTH('RAW DATA'!$J1914)</f>
        <v>11</v>
      </c>
      <c r="Q1914" s="95" t="str">
        <f t="shared" si="167"/>
        <v>ICB</v>
      </c>
      <c r="R1914" s="96" t="str">
        <f t="shared" si="168"/>
        <v>CHINA</v>
      </c>
      <c r="S1914" s="90" t="str">
        <f>IF(OR('RAW DATA'!$D1914="",'RAW DATA'!$C1914='RAW DATA'!$D1914),"NO",IF('RAW DATA'!$C1914&lt;'RAW DATA'!$D1914,"YES","NO"))</f>
        <v>NO</v>
      </c>
      <c r="T1914" s="96" t="str">
        <f>IF('RAW DATA'!$D1914='RAW DATA'!$E1914,"YES","NO")</f>
        <v>NO</v>
      </c>
      <c r="U1914" s="95" t="str">
        <f>IF(('RAW DATA'!$D1914-'RAW DATA'!$M1914)&lt;=5,"YES","NO")</f>
        <v>YES</v>
      </c>
    </row>
    <row r="1915" spans="1:21" x14ac:dyDescent="0.25">
      <c r="A1915" s="77">
        <v>515</v>
      </c>
      <c r="B1915" s="74">
        <v>5547980265</v>
      </c>
      <c r="C1915" s="76">
        <v>45943</v>
      </c>
      <c r="D1915" s="76">
        <v>45930</v>
      </c>
      <c r="E1915" s="76">
        <v>45943</v>
      </c>
      <c r="F1915" s="74">
        <v>257900666</v>
      </c>
      <c r="G1915" s="82">
        <v>110139</v>
      </c>
      <c r="H1915" s="102" t="s">
        <v>14</v>
      </c>
      <c r="I1915" s="83">
        <v>7730465118</v>
      </c>
      <c r="J1915" s="84">
        <v>45966</v>
      </c>
      <c r="K1915" s="74" t="s">
        <v>15</v>
      </c>
      <c r="L1915" s="74" t="s">
        <v>268</v>
      </c>
      <c r="M1915" s="76">
        <v>45928.625</v>
      </c>
      <c r="N1915" s="76">
        <v>45959.541666666664</v>
      </c>
      <c r="O1915" s="73">
        <f t="shared" si="166"/>
        <v>9</v>
      </c>
      <c r="P1915" s="73">
        <f>MONTH('RAW DATA'!$J1915)</f>
        <v>11</v>
      </c>
      <c r="Q1915" s="73" t="str">
        <f t="shared" si="167"/>
        <v>ICB</v>
      </c>
      <c r="R1915" s="75" t="str">
        <f t="shared" si="168"/>
        <v>CHINA</v>
      </c>
      <c r="S1915" s="74" t="str">
        <f>IF(OR('RAW DATA'!$D1915="",'RAW DATA'!$C1915='RAW DATA'!$D1915),"NO",IF('RAW DATA'!$C1915&lt;'RAW DATA'!$D1915,"YES","NO"))</f>
        <v>NO</v>
      </c>
      <c r="T1915" s="75" t="str">
        <f>IF('RAW DATA'!$D1915='RAW DATA'!$E1915,"YES","NO")</f>
        <v>NO</v>
      </c>
      <c r="U1915" s="73" t="str">
        <f>IF(('RAW DATA'!$D1915-'RAW DATA'!$M1915)&lt;=5,"YES","NO")</f>
        <v>YES</v>
      </c>
    </row>
    <row r="1916" spans="1:21" x14ac:dyDescent="0.25">
      <c r="A1916" s="89">
        <v>515</v>
      </c>
      <c r="B1916" s="90">
        <v>5547980268</v>
      </c>
      <c r="C1916" s="91">
        <v>45943</v>
      </c>
      <c r="D1916" s="91">
        <v>45930</v>
      </c>
      <c r="E1916" s="91">
        <v>45943</v>
      </c>
      <c r="F1916" s="90">
        <v>257900666</v>
      </c>
      <c r="G1916" s="92">
        <v>35</v>
      </c>
      <c r="H1916" s="101" t="s">
        <v>14</v>
      </c>
      <c r="I1916" s="93">
        <v>7730465118</v>
      </c>
      <c r="J1916" s="94">
        <v>45966</v>
      </c>
      <c r="K1916" s="90" t="s">
        <v>15</v>
      </c>
      <c r="L1916" s="90" t="s">
        <v>268</v>
      </c>
      <c r="M1916" s="91">
        <v>45928.625</v>
      </c>
      <c r="N1916" s="91">
        <v>45959.541666666664</v>
      </c>
      <c r="O1916" s="95">
        <f t="shared" si="166"/>
        <v>9</v>
      </c>
      <c r="P1916" s="95">
        <f>MONTH('RAW DATA'!$J1916)</f>
        <v>11</v>
      </c>
      <c r="Q1916" s="95" t="str">
        <f t="shared" si="167"/>
        <v>ICB</v>
      </c>
      <c r="R1916" s="96" t="str">
        <f t="shared" si="168"/>
        <v>CHINA</v>
      </c>
      <c r="S1916" s="90" t="str">
        <f>IF(OR('RAW DATA'!$D1916="",'RAW DATA'!$C1916='RAW DATA'!$D1916),"NO",IF('RAW DATA'!$C1916&lt;'RAW DATA'!$D1916,"YES","NO"))</f>
        <v>NO</v>
      </c>
      <c r="T1916" s="96" t="str">
        <f>IF('RAW DATA'!$D1916='RAW DATA'!$E1916,"YES","NO")</f>
        <v>NO</v>
      </c>
      <c r="U1916" s="95" t="str">
        <f>IF(('RAW DATA'!$D1916-'RAW DATA'!$M1916)&lt;=5,"YES","NO")</f>
        <v>YES</v>
      </c>
    </row>
    <row r="1917" spans="1:21" x14ac:dyDescent="0.25">
      <c r="A1917" s="77">
        <v>515</v>
      </c>
      <c r="B1917" s="74">
        <v>5547980272</v>
      </c>
      <c r="C1917" s="76">
        <v>45943</v>
      </c>
      <c r="D1917" s="76">
        <v>45930</v>
      </c>
      <c r="E1917" s="76">
        <v>45943</v>
      </c>
      <c r="F1917" s="74">
        <v>257900666</v>
      </c>
      <c r="G1917" s="82">
        <v>581</v>
      </c>
      <c r="H1917" s="102" t="s">
        <v>14</v>
      </c>
      <c r="I1917" s="83">
        <v>7730465118</v>
      </c>
      <c r="J1917" s="84">
        <v>45966</v>
      </c>
      <c r="K1917" s="74" t="s">
        <v>15</v>
      </c>
      <c r="L1917" s="74" t="s">
        <v>268</v>
      </c>
      <c r="M1917" s="76">
        <v>45928.625</v>
      </c>
      <c r="N1917" s="76">
        <v>45959.541666666664</v>
      </c>
      <c r="O1917" s="73">
        <f t="shared" si="166"/>
        <v>9</v>
      </c>
      <c r="P1917" s="73">
        <f>MONTH('RAW DATA'!$J1917)</f>
        <v>11</v>
      </c>
      <c r="Q1917" s="73" t="str">
        <f t="shared" si="167"/>
        <v>ICB</v>
      </c>
      <c r="R1917" s="75" t="str">
        <f t="shared" si="168"/>
        <v>CHINA</v>
      </c>
      <c r="S1917" s="74" t="str">
        <f>IF(OR('RAW DATA'!$D1917="",'RAW DATA'!$C1917='RAW DATA'!$D1917),"NO",IF('RAW DATA'!$C1917&lt;'RAW DATA'!$D1917,"YES","NO"))</f>
        <v>NO</v>
      </c>
      <c r="T1917" s="75" t="str">
        <f>IF('RAW DATA'!$D1917='RAW DATA'!$E1917,"YES","NO")</f>
        <v>NO</v>
      </c>
      <c r="U1917" s="73" t="str">
        <f>IF(('RAW DATA'!$D1917-'RAW DATA'!$M1917)&lt;=5,"YES","NO")</f>
        <v>YES</v>
      </c>
    </row>
    <row r="1918" spans="1:21" x14ac:dyDescent="0.25">
      <c r="A1918" s="89">
        <v>515</v>
      </c>
      <c r="B1918" s="90">
        <v>5547980274</v>
      </c>
      <c r="C1918" s="91">
        <v>45943</v>
      </c>
      <c r="D1918" s="91">
        <v>45930</v>
      </c>
      <c r="E1918" s="91">
        <v>45943</v>
      </c>
      <c r="F1918" s="90">
        <v>257900666</v>
      </c>
      <c r="G1918" s="92">
        <v>222</v>
      </c>
      <c r="H1918" s="101" t="s">
        <v>14</v>
      </c>
      <c r="I1918" s="93">
        <v>7730465118</v>
      </c>
      <c r="J1918" s="94">
        <v>45966</v>
      </c>
      <c r="K1918" s="90" t="s">
        <v>15</v>
      </c>
      <c r="L1918" s="90" t="s">
        <v>268</v>
      </c>
      <c r="M1918" s="91">
        <v>45928.625</v>
      </c>
      <c r="N1918" s="91">
        <v>45959.541666666664</v>
      </c>
      <c r="O1918" s="95">
        <f t="shared" si="166"/>
        <v>9</v>
      </c>
      <c r="P1918" s="95">
        <f>MONTH('RAW DATA'!$J1918)</f>
        <v>11</v>
      </c>
      <c r="Q1918" s="95" t="str">
        <f t="shared" si="167"/>
        <v>ICB</v>
      </c>
      <c r="R1918" s="96" t="str">
        <f t="shared" si="168"/>
        <v>CHINA</v>
      </c>
      <c r="S1918" s="90" t="str">
        <f>IF(OR('RAW DATA'!$D1918="",'RAW DATA'!$C1918='RAW DATA'!$D1918),"NO",IF('RAW DATA'!$C1918&lt;'RAW DATA'!$D1918,"YES","NO"))</f>
        <v>NO</v>
      </c>
      <c r="T1918" s="96" t="str">
        <f>IF('RAW DATA'!$D1918='RAW DATA'!$E1918,"YES","NO")</f>
        <v>NO</v>
      </c>
      <c r="U1918" s="95" t="str">
        <f>IF(('RAW DATA'!$D1918-'RAW DATA'!$M1918)&lt;=5,"YES","NO")</f>
        <v>YES</v>
      </c>
    </row>
    <row r="1919" spans="1:21" x14ac:dyDescent="0.25">
      <c r="A1919" s="77">
        <v>515</v>
      </c>
      <c r="B1919" s="74">
        <v>5547980281</v>
      </c>
      <c r="C1919" s="76">
        <v>45943</v>
      </c>
      <c r="D1919" s="76">
        <v>45930</v>
      </c>
      <c r="E1919" s="76">
        <v>45943</v>
      </c>
      <c r="F1919" s="74">
        <v>257900666</v>
      </c>
      <c r="G1919" s="82">
        <v>2631</v>
      </c>
      <c r="H1919" s="102" t="s">
        <v>14</v>
      </c>
      <c r="I1919" s="83">
        <v>7730465118</v>
      </c>
      <c r="J1919" s="84">
        <v>45966</v>
      </c>
      <c r="K1919" s="74" t="s">
        <v>15</v>
      </c>
      <c r="L1919" s="74" t="s">
        <v>268</v>
      </c>
      <c r="M1919" s="76">
        <v>45928.625</v>
      </c>
      <c r="N1919" s="76">
        <v>45959.541666666664</v>
      </c>
      <c r="O1919" s="73">
        <f t="shared" si="166"/>
        <v>9</v>
      </c>
      <c r="P1919" s="73">
        <f>MONTH('RAW DATA'!$J1919)</f>
        <v>11</v>
      </c>
      <c r="Q1919" s="73" t="str">
        <f t="shared" si="167"/>
        <v>ICB</v>
      </c>
      <c r="R1919" s="75" t="str">
        <f t="shared" si="168"/>
        <v>CHINA</v>
      </c>
      <c r="S1919" s="74" t="str">
        <f>IF(OR('RAW DATA'!$D1919="",'RAW DATA'!$C1919='RAW DATA'!$D1919),"NO",IF('RAW DATA'!$C1919&lt;'RAW DATA'!$D1919,"YES","NO"))</f>
        <v>NO</v>
      </c>
      <c r="T1919" s="75" t="str">
        <f>IF('RAW DATA'!$D1919='RAW DATA'!$E1919,"YES","NO")</f>
        <v>NO</v>
      </c>
      <c r="U1919" s="73" t="str">
        <f>IF(('RAW DATA'!$D1919-'RAW DATA'!$M1919)&lt;=5,"YES","NO")</f>
        <v>YES</v>
      </c>
    </row>
    <row r="1920" spans="1:21" x14ac:dyDescent="0.25">
      <c r="A1920" s="89">
        <v>1591</v>
      </c>
      <c r="B1920" s="90">
        <v>5612508551</v>
      </c>
      <c r="C1920" s="91">
        <v>45943</v>
      </c>
      <c r="D1920" s="91">
        <v>45928</v>
      </c>
      <c r="E1920" s="91">
        <v>45943</v>
      </c>
      <c r="F1920" s="90">
        <v>257986374</v>
      </c>
      <c r="G1920" s="92">
        <v>5207</v>
      </c>
      <c r="H1920" s="101" t="s">
        <v>14</v>
      </c>
      <c r="I1920" s="93">
        <v>7730465118</v>
      </c>
      <c r="J1920" s="94">
        <v>45966</v>
      </c>
      <c r="K1920" s="90" t="s">
        <v>15</v>
      </c>
      <c r="L1920" s="90" t="s">
        <v>268</v>
      </c>
      <c r="M1920" s="91">
        <v>45926.625</v>
      </c>
      <c r="N1920" s="91">
        <v>45959.541666666664</v>
      </c>
      <c r="O1920" s="95">
        <f t="shared" si="166"/>
        <v>9</v>
      </c>
      <c r="P1920" s="95">
        <f>MONTH('RAW DATA'!$J1920)</f>
        <v>11</v>
      </c>
      <c r="Q1920" s="95" t="str">
        <f t="shared" si="167"/>
        <v>ICB</v>
      </c>
      <c r="R1920" s="96" t="str">
        <f t="shared" si="168"/>
        <v>CHINA</v>
      </c>
      <c r="S1920" s="90" t="str">
        <f>IF(OR('RAW DATA'!$D1920="",'RAW DATA'!$C1920='RAW DATA'!$D1920),"NO",IF('RAW DATA'!$C1920&lt;'RAW DATA'!$D1920,"YES","NO"))</f>
        <v>NO</v>
      </c>
      <c r="T1920" s="96" t="str">
        <f>IF('RAW DATA'!$D1920='RAW DATA'!$E1920,"YES","NO")</f>
        <v>NO</v>
      </c>
      <c r="U1920" s="95" t="str">
        <f>IF(('RAW DATA'!$D1920-'RAW DATA'!$M1920)&lt;=5,"YES","NO")</f>
        <v>YES</v>
      </c>
    </row>
    <row r="1921" spans="1:21" x14ac:dyDescent="0.25">
      <c r="A1921" s="77">
        <v>1591</v>
      </c>
      <c r="B1921" s="74">
        <v>5612508554</v>
      </c>
      <c r="C1921" s="76">
        <v>45943</v>
      </c>
      <c r="D1921" s="76">
        <v>45928</v>
      </c>
      <c r="E1921" s="76">
        <v>45943</v>
      </c>
      <c r="F1921" s="74">
        <v>257986374</v>
      </c>
      <c r="G1921" s="82">
        <v>3796</v>
      </c>
      <c r="H1921" s="102" t="s">
        <v>14</v>
      </c>
      <c r="I1921" s="83">
        <v>7730465118</v>
      </c>
      <c r="J1921" s="84">
        <v>45966</v>
      </c>
      <c r="K1921" s="74" t="s">
        <v>15</v>
      </c>
      <c r="L1921" s="74" t="s">
        <v>268</v>
      </c>
      <c r="M1921" s="76">
        <v>45926.625</v>
      </c>
      <c r="N1921" s="76">
        <v>45959.541666666664</v>
      </c>
      <c r="O1921" s="73">
        <f t="shared" si="166"/>
        <v>9</v>
      </c>
      <c r="P1921" s="73">
        <f>MONTH('RAW DATA'!$J1921)</f>
        <v>11</v>
      </c>
      <c r="Q1921" s="73" t="str">
        <f t="shared" si="167"/>
        <v>ICB</v>
      </c>
      <c r="R1921" s="75" t="str">
        <f t="shared" si="168"/>
        <v>CHINA</v>
      </c>
      <c r="S1921" s="74" t="str">
        <f>IF(OR('RAW DATA'!$D1921="",'RAW DATA'!$C1921='RAW DATA'!$D1921),"NO",IF('RAW DATA'!$C1921&lt;'RAW DATA'!$D1921,"YES","NO"))</f>
        <v>NO</v>
      </c>
      <c r="T1921" s="75" t="str">
        <f>IF('RAW DATA'!$D1921='RAW DATA'!$E1921,"YES","NO")</f>
        <v>NO</v>
      </c>
      <c r="U1921" s="73" t="str">
        <f>IF(('RAW DATA'!$D1921-'RAW DATA'!$M1921)&lt;=5,"YES","NO")</f>
        <v>YES</v>
      </c>
    </row>
    <row r="1922" spans="1:21" x14ac:dyDescent="0.25">
      <c r="A1922" s="89">
        <v>1591</v>
      </c>
      <c r="B1922" s="90">
        <v>5612508556</v>
      </c>
      <c r="C1922" s="91">
        <v>45943</v>
      </c>
      <c r="D1922" s="91">
        <v>45928</v>
      </c>
      <c r="E1922" s="91">
        <v>45943</v>
      </c>
      <c r="F1922" s="90">
        <v>257986374</v>
      </c>
      <c r="G1922" s="92">
        <v>3917</v>
      </c>
      <c r="H1922" s="101" t="s">
        <v>14</v>
      </c>
      <c r="I1922" s="93">
        <v>7730465118</v>
      </c>
      <c r="J1922" s="94">
        <v>45966</v>
      </c>
      <c r="K1922" s="90" t="s">
        <v>15</v>
      </c>
      <c r="L1922" s="90" t="s">
        <v>268</v>
      </c>
      <c r="M1922" s="91">
        <v>45926.625</v>
      </c>
      <c r="N1922" s="91">
        <v>45959.541666666664</v>
      </c>
      <c r="O1922" s="95">
        <f t="shared" si="166"/>
        <v>9</v>
      </c>
      <c r="P1922" s="95">
        <f>MONTH('RAW DATA'!$J1922)</f>
        <v>11</v>
      </c>
      <c r="Q1922" s="95" t="str">
        <f t="shared" si="167"/>
        <v>ICB</v>
      </c>
      <c r="R1922" s="96" t="str">
        <f t="shared" si="168"/>
        <v>CHINA</v>
      </c>
      <c r="S1922" s="90" t="str">
        <f>IF(OR('RAW DATA'!$D1922="",'RAW DATA'!$C1922='RAW DATA'!$D1922),"NO",IF('RAW DATA'!$C1922&lt;'RAW DATA'!$D1922,"YES","NO"))</f>
        <v>NO</v>
      </c>
      <c r="T1922" s="96" t="str">
        <f>IF('RAW DATA'!$D1922='RAW DATA'!$E1922,"YES","NO")</f>
        <v>NO</v>
      </c>
      <c r="U1922" s="95" t="str">
        <f>IF(('RAW DATA'!$D1922-'RAW DATA'!$M1922)&lt;=5,"YES","NO")</f>
        <v>YES</v>
      </c>
    </row>
    <row r="1923" spans="1:21" x14ac:dyDescent="0.25">
      <c r="A1923" s="77">
        <v>1591</v>
      </c>
      <c r="B1923" s="74">
        <v>5612508665</v>
      </c>
      <c r="C1923" s="76">
        <v>45943</v>
      </c>
      <c r="D1923" s="76">
        <v>45928</v>
      </c>
      <c r="E1923" s="76">
        <v>45943</v>
      </c>
      <c r="F1923" s="74">
        <v>257986641</v>
      </c>
      <c r="G1923" s="82">
        <v>47</v>
      </c>
      <c r="H1923" s="102" t="s">
        <v>14</v>
      </c>
      <c r="I1923" s="83">
        <v>7730465118</v>
      </c>
      <c r="J1923" s="84">
        <v>45966</v>
      </c>
      <c r="K1923" s="74" t="s">
        <v>15</v>
      </c>
      <c r="L1923" s="74" t="s">
        <v>268</v>
      </c>
      <c r="M1923" s="76">
        <v>45926.625</v>
      </c>
      <c r="N1923" s="76">
        <v>45959.541666666664</v>
      </c>
      <c r="O1923" s="73">
        <f t="shared" si="166"/>
        <v>9</v>
      </c>
      <c r="P1923" s="73">
        <f>MONTH('RAW DATA'!$J1923)</f>
        <v>11</v>
      </c>
      <c r="Q1923" s="73" t="str">
        <f t="shared" si="167"/>
        <v>ICB</v>
      </c>
      <c r="R1923" s="75" t="str">
        <f t="shared" si="168"/>
        <v>CHINA</v>
      </c>
      <c r="S1923" s="74" t="str">
        <f>IF(OR('RAW DATA'!$D1923="",'RAW DATA'!$C1923='RAW DATA'!$D1923),"NO",IF('RAW DATA'!$C1923&lt;'RAW DATA'!$D1923,"YES","NO"))</f>
        <v>NO</v>
      </c>
      <c r="T1923" s="75" t="str">
        <f>IF('RAW DATA'!$D1923='RAW DATA'!$E1923,"YES","NO")</f>
        <v>NO</v>
      </c>
      <c r="U1923" s="73" t="str">
        <f>IF(('RAW DATA'!$D1923-'RAW DATA'!$M1923)&lt;=5,"YES","NO")</f>
        <v>YES</v>
      </c>
    </row>
    <row r="1924" spans="1:21" x14ac:dyDescent="0.25">
      <c r="A1924" s="89">
        <v>1591</v>
      </c>
      <c r="B1924" s="90">
        <v>5612508666</v>
      </c>
      <c r="C1924" s="91">
        <v>45943</v>
      </c>
      <c r="D1924" s="91">
        <v>45928</v>
      </c>
      <c r="E1924" s="91">
        <v>45943</v>
      </c>
      <c r="F1924" s="90">
        <v>257986641</v>
      </c>
      <c r="G1924" s="92">
        <v>118</v>
      </c>
      <c r="H1924" s="101" t="s">
        <v>14</v>
      </c>
      <c r="I1924" s="93">
        <v>7730465118</v>
      </c>
      <c r="J1924" s="94">
        <v>45966</v>
      </c>
      <c r="K1924" s="90" t="s">
        <v>15</v>
      </c>
      <c r="L1924" s="90" t="s">
        <v>268</v>
      </c>
      <c r="M1924" s="91">
        <v>45926.625</v>
      </c>
      <c r="N1924" s="91">
        <v>45959.541666666664</v>
      </c>
      <c r="O1924" s="95">
        <f t="shared" si="166"/>
        <v>9</v>
      </c>
      <c r="P1924" s="95">
        <f>MONTH('RAW DATA'!$J1924)</f>
        <v>11</v>
      </c>
      <c r="Q1924" s="95" t="str">
        <f t="shared" si="167"/>
        <v>ICB</v>
      </c>
      <c r="R1924" s="96" t="str">
        <f t="shared" si="168"/>
        <v>CHINA</v>
      </c>
      <c r="S1924" s="90" t="str">
        <f>IF(OR('RAW DATA'!$D1924="",'RAW DATA'!$C1924='RAW DATA'!$D1924),"NO",IF('RAW DATA'!$C1924&lt;'RAW DATA'!$D1924,"YES","NO"))</f>
        <v>NO</v>
      </c>
      <c r="T1924" s="96" t="str">
        <f>IF('RAW DATA'!$D1924='RAW DATA'!$E1924,"YES","NO")</f>
        <v>NO</v>
      </c>
      <c r="U1924" s="95" t="str">
        <f>IF(('RAW DATA'!$D1924-'RAW DATA'!$M1924)&lt;=5,"YES","NO")</f>
        <v>YES</v>
      </c>
    </row>
    <row r="1925" spans="1:21" x14ac:dyDescent="0.25">
      <c r="A1925" s="77">
        <v>1591</v>
      </c>
      <c r="B1925" s="74">
        <v>5612508668</v>
      </c>
      <c r="C1925" s="76">
        <v>45943</v>
      </c>
      <c r="D1925" s="76">
        <v>45928</v>
      </c>
      <c r="E1925" s="76">
        <v>45943</v>
      </c>
      <c r="F1925" s="74">
        <v>257986641</v>
      </c>
      <c r="G1925" s="82">
        <v>953</v>
      </c>
      <c r="H1925" s="102" t="s">
        <v>14</v>
      </c>
      <c r="I1925" s="83">
        <v>7730465118</v>
      </c>
      <c r="J1925" s="84">
        <v>45966</v>
      </c>
      <c r="K1925" s="74" t="s">
        <v>15</v>
      </c>
      <c r="L1925" s="74" t="s">
        <v>268</v>
      </c>
      <c r="M1925" s="76">
        <v>45926.625</v>
      </c>
      <c r="N1925" s="76">
        <v>45959.541666666664</v>
      </c>
      <c r="O1925" s="73">
        <f t="shared" si="166"/>
        <v>9</v>
      </c>
      <c r="P1925" s="73">
        <f>MONTH('RAW DATA'!$J1925)</f>
        <v>11</v>
      </c>
      <c r="Q1925" s="73" t="str">
        <f t="shared" si="167"/>
        <v>ICB</v>
      </c>
      <c r="R1925" s="75" t="str">
        <f t="shared" si="168"/>
        <v>CHINA</v>
      </c>
      <c r="S1925" s="74" t="str">
        <f>IF(OR('RAW DATA'!$D1925="",'RAW DATA'!$C1925='RAW DATA'!$D1925),"NO",IF('RAW DATA'!$C1925&lt;'RAW DATA'!$D1925,"YES","NO"))</f>
        <v>NO</v>
      </c>
      <c r="T1925" s="75" t="str">
        <f>IF('RAW DATA'!$D1925='RAW DATA'!$E1925,"YES","NO")</f>
        <v>NO</v>
      </c>
      <c r="U1925" s="73" t="str">
        <f>IF(('RAW DATA'!$D1925-'RAW DATA'!$M1925)&lt;=5,"YES","NO")</f>
        <v>YES</v>
      </c>
    </row>
    <row r="1926" spans="1:21" x14ac:dyDescent="0.25">
      <c r="A1926" s="89">
        <v>1591</v>
      </c>
      <c r="B1926" s="90">
        <v>5612508670</v>
      </c>
      <c r="C1926" s="91">
        <v>45943</v>
      </c>
      <c r="D1926" s="91">
        <v>45928</v>
      </c>
      <c r="E1926" s="91">
        <v>45943</v>
      </c>
      <c r="F1926" s="90">
        <v>257986641</v>
      </c>
      <c r="G1926" s="92">
        <v>25454</v>
      </c>
      <c r="H1926" s="101" t="s">
        <v>14</v>
      </c>
      <c r="I1926" s="93">
        <v>7730465118</v>
      </c>
      <c r="J1926" s="94">
        <v>45966</v>
      </c>
      <c r="K1926" s="90" t="s">
        <v>15</v>
      </c>
      <c r="L1926" s="90" t="s">
        <v>268</v>
      </c>
      <c r="M1926" s="91">
        <v>45926.625</v>
      </c>
      <c r="N1926" s="91">
        <v>45959.541666666664</v>
      </c>
      <c r="O1926" s="95">
        <f t="shared" si="166"/>
        <v>9</v>
      </c>
      <c r="P1926" s="95">
        <f>MONTH('RAW DATA'!$J1926)</f>
        <v>11</v>
      </c>
      <c r="Q1926" s="95" t="str">
        <f t="shared" si="167"/>
        <v>ICB</v>
      </c>
      <c r="R1926" s="96" t="str">
        <f t="shared" si="168"/>
        <v>CHINA</v>
      </c>
      <c r="S1926" s="90" t="str">
        <f>IF(OR('RAW DATA'!$D1926="",'RAW DATA'!$C1926='RAW DATA'!$D1926),"NO",IF('RAW DATA'!$C1926&lt;'RAW DATA'!$D1926,"YES","NO"))</f>
        <v>NO</v>
      </c>
      <c r="T1926" s="96" t="str">
        <f>IF('RAW DATA'!$D1926='RAW DATA'!$E1926,"YES","NO")</f>
        <v>NO</v>
      </c>
      <c r="U1926" s="95" t="str">
        <f>IF(('RAW DATA'!$D1926-'RAW DATA'!$M1926)&lt;=5,"YES","NO")</f>
        <v>YES</v>
      </c>
    </row>
    <row r="1927" spans="1:21" x14ac:dyDescent="0.25">
      <c r="A1927" s="77">
        <v>1591</v>
      </c>
      <c r="B1927" s="74">
        <v>5817563394</v>
      </c>
      <c r="C1927" s="76">
        <v>45952</v>
      </c>
      <c r="D1927" s="76">
        <v>45947</v>
      </c>
      <c r="E1927" s="76">
        <v>45952</v>
      </c>
      <c r="F1927" s="74">
        <v>257986641</v>
      </c>
      <c r="G1927" s="82">
        <v>2997</v>
      </c>
      <c r="H1927" s="102" t="s">
        <v>14</v>
      </c>
      <c r="I1927" s="83">
        <v>7730465118</v>
      </c>
      <c r="J1927" s="84">
        <v>45966</v>
      </c>
      <c r="K1927" s="74" t="s">
        <v>15</v>
      </c>
      <c r="L1927" s="74" t="s">
        <v>268</v>
      </c>
      <c r="M1927" s="76">
        <v>45926.625</v>
      </c>
      <c r="N1927" s="76">
        <v>45959.541666666664</v>
      </c>
      <c r="O1927" s="73">
        <f t="shared" si="166"/>
        <v>10</v>
      </c>
      <c r="P1927" s="73">
        <f>MONTH('RAW DATA'!$J1927)</f>
        <v>11</v>
      </c>
      <c r="Q1927" s="73" t="str">
        <f t="shared" si="167"/>
        <v>ICB</v>
      </c>
      <c r="R1927" s="75" t="str">
        <f t="shared" si="168"/>
        <v>CHINA</v>
      </c>
      <c r="S1927" s="74" t="str">
        <f>IF(OR('RAW DATA'!$D1927="",'RAW DATA'!$C1927='RAW DATA'!$D1927),"NO",IF('RAW DATA'!$C1927&lt;'RAW DATA'!$D1927,"YES","NO"))</f>
        <v>NO</v>
      </c>
      <c r="T1927" s="75" t="str">
        <f>IF('RAW DATA'!$D1927='RAW DATA'!$E1927,"YES","NO")</f>
        <v>NO</v>
      </c>
      <c r="U1927" s="73" t="str">
        <f>IF(('RAW DATA'!$D1927-'RAW DATA'!$M1927)&lt;=5,"YES","NO")</f>
        <v>NO</v>
      </c>
    </row>
    <row r="1928" spans="1:21" x14ac:dyDescent="0.25">
      <c r="A1928" s="89">
        <v>71</v>
      </c>
      <c r="B1928" s="90">
        <v>5283259075</v>
      </c>
      <c r="C1928" s="91">
        <v>45926</v>
      </c>
      <c r="D1928" s="91">
        <v>45926</v>
      </c>
      <c r="E1928" s="91">
        <v>45926</v>
      </c>
      <c r="F1928" s="90">
        <v>259085660</v>
      </c>
      <c r="G1928" s="92">
        <v>36036</v>
      </c>
      <c r="H1928" s="101" t="s">
        <v>14</v>
      </c>
      <c r="I1928" s="93">
        <v>7730467887</v>
      </c>
      <c r="J1928" s="94">
        <v>45979</v>
      </c>
      <c r="K1928" s="90" t="s">
        <v>15</v>
      </c>
      <c r="L1928" s="90" t="s">
        <v>285</v>
      </c>
      <c r="M1928" s="91">
        <v>45926.625</v>
      </c>
      <c r="N1928" s="91">
        <v>45962.791666666664</v>
      </c>
      <c r="O1928" s="95">
        <f t="shared" si="166"/>
        <v>9</v>
      </c>
      <c r="P1928" s="95">
        <f>MONTH('RAW DATA'!$J1928)</f>
        <v>11</v>
      </c>
      <c r="Q1928" s="95" t="str">
        <f t="shared" si="167"/>
        <v>ICB</v>
      </c>
      <c r="R1928" s="96" t="str">
        <f t="shared" si="168"/>
        <v>CHINA</v>
      </c>
      <c r="S1928" s="90" t="str">
        <f>IF(OR('RAW DATA'!$D1928="",'RAW DATA'!$C1928='RAW DATA'!$D1928),"NO",IF('RAW DATA'!$C1928&lt;'RAW DATA'!$D1928,"YES","NO"))</f>
        <v>NO</v>
      </c>
      <c r="T1928" s="96" t="str">
        <f>IF('RAW DATA'!$D1928='RAW DATA'!$E1928,"YES","NO")</f>
        <v>YES</v>
      </c>
      <c r="U1928" s="95" t="str">
        <f>IF(('RAW DATA'!$D1928-'RAW DATA'!$M1928)&lt;=5,"YES","NO")</f>
        <v>YES</v>
      </c>
    </row>
    <row r="1929" spans="1:21" x14ac:dyDescent="0.25">
      <c r="A1929" s="77">
        <v>71</v>
      </c>
      <c r="B1929" s="74">
        <v>5283259082</v>
      </c>
      <c r="C1929" s="76">
        <v>45926</v>
      </c>
      <c r="D1929" s="76">
        <v>45926</v>
      </c>
      <c r="E1929" s="76">
        <v>45926</v>
      </c>
      <c r="F1929" s="74">
        <v>259085660</v>
      </c>
      <c r="G1929" s="82">
        <v>791</v>
      </c>
      <c r="H1929" s="102" t="s">
        <v>14</v>
      </c>
      <c r="I1929" s="83">
        <v>7730467887</v>
      </c>
      <c r="J1929" s="84">
        <v>45979</v>
      </c>
      <c r="K1929" s="74" t="s">
        <v>15</v>
      </c>
      <c r="L1929" s="74" t="s">
        <v>285</v>
      </c>
      <c r="M1929" s="76">
        <v>45926.625</v>
      </c>
      <c r="N1929" s="76">
        <v>45962.791666666664</v>
      </c>
      <c r="O1929" s="73">
        <f t="shared" si="166"/>
        <v>9</v>
      </c>
      <c r="P1929" s="73">
        <f>MONTH('RAW DATA'!$J1929)</f>
        <v>11</v>
      </c>
      <c r="Q1929" s="73" t="str">
        <f t="shared" si="167"/>
        <v>ICB</v>
      </c>
      <c r="R1929" s="75" t="str">
        <f t="shared" si="168"/>
        <v>CHINA</v>
      </c>
      <c r="S1929" s="74" t="str">
        <f>IF(OR('RAW DATA'!$D1929="",'RAW DATA'!$C1929='RAW DATA'!$D1929),"NO",IF('RAW DATA'!$C1929&lt;'RAW DATA'!$D1929,"YES","NO"))</f>
        <v>NO</v>
      </c>
      <c r="T1929" s="75" t="str">
        <f>IF('RAW DATA'!$D1929='RAW DATA'!$E1929,"YES","NO")</f>
        <v>YES</v>
      </c>
      <c r="U1929" s="73" t="str">
        <f>IF(('RAW DATA'!$D1929-'RAW DATA'!$M1929)&lt;=5,"YES","NO")</f>
        <v>YES</v>
      </c>
    </row>
    <row r="1930" spans="1:21" x14ac:dyDescent="0.25">
      <c r="A1930" s="89">
        <v>71</v>
      </c>
      <c r="B1930" s="90">
        <v>5283259087</v>
      </c>
      <c r="C1930" s="91">
        <v>45926</v>
      </c>
      <c r="D1930" s="91">
        <v>45926</v>
      </c>
      <c r="E1930" s="91">
        <v>45926</v>
      </c>
      <c r="F1930" s="90">
        <v>259085660</v>
      </c>
      <c r="G1930" s="92">
        <v>2985</v>
      </c>
      <c r="H1930" s="101" t="s">
        <v>14</v>
      </c>
      <c r="I1930" s="93">
        <v>7730467887</v>
      </c>
      <c r="J1930" s="94">
        <v>45979</v>
      </c>
      <c r="K1930" s="90" t="s">
        <v>15</v>
      </c>
      <c r="L1930" s="90" t="s">
        <v>285</v>
      </c>
      <c r="M1930" s="91">
        <v>45926.625</v>
      </c>
      <c r="N1930" s="91">
        <v>45962.791666666664</v>
      </c>
      <c r="O1930" s="95">
        <f t="shared" si="166"/>
        <v>9</v>
      </c>
      <c r="P1930" s="95">
        <f>MONTH('RAW DATA'!$J1930)</f>
        <v>11</v>
      </c>
      <c r="Q1930" s="95" t="str">
        <f t="shared" si="167"/>
        <v>ICB</v>
      </c>
      <c r="R1930" s="96" t="str">
        <f t="shared" si="168"/>
        <v>CHINA</v>
      </c>
      <c r="S1930" s="90" t="str">
        <f>IF(OR('RAW DATA'!$D1930="",'RAW DATA'!$C1930='RAW DATA'!$D1930),"NO",IF('RAW DATA'!$C1930&lt;'RAW DATA'!$D1930,"YES","NO"))</f>
        <v>NO</v>
      </c>
      <c r="T1930" s="96" t="str">
        <f>IF('RAW DATA'!$D1930='RAW DATA'!$E1930,"YES","NO")</f>
        <v>YES</v>
      </c>
      <c r="U1930" s="95" t="str">
        <f>IF(('RAW DATA'!$D1930-'RAW DATA'!$M1930)&lt;=5,"YES","NO")</f>
        <v>YES</v>
      </c>
    </row>
    <row r="1931" spans="1:21" x14ac:dyDescent="0.25">
      <c r="A1931" s="77">
        <v>71</v>
      </c>
      <c r="B1931" s="74">
        <v>5283259094</v>
      </c>
      <c r="C1931" s="76">
        <v>45926</v>
      </c>
      <c r="D1931" s="76">
        <v>45926</v>
      </c>
      <c r="E1931" s="76">
        <v>45926</v>
      </c>
      <c r="F1931" s="74">
        <v>259085660</v>
      </c>
      <c r="G1931" s="82">
        <v>1727</v>
      </c>
      <c r="H1931" s="102" t="s">
        <v>14</v>
      </c>
      <c r="I1931" s="83">
        <v>7730467887</v>
      </c>
      <c r="J1931" s="84">
        <v>45979</v>
      </c>
      <c r="K1931" s="74" t="s">
        <v>15</v>
      </c>
      <c r="L1931" s="74" t="s">
        <v>285</v>
      </c>
      <c r="M1931" s="76">
        <v>45926.625</v>
      </c>
      <c r="N1931" s="76">
        <v>45962.791666666664</v>
      </c>
      <c r="O1931" s="73">
        <f t="shared" si="166"/>
        <v>9</v>
      </c>
      <c r="P1931" s="73">
        <f>MONTH('RAW DATA'!$J1931)</f>
        <v>11</v>
      </c>
      <c r="Q1931" s="73" t="str">
        <f t="shared" si="167"/>
        <v>ICB</v>
      </c>
      <c r="R1931" s="75" t="str">
        <f t="shared" si="168"/>
        <v>CHINA</v>
      </c>
      <c r="S1931" s="74" t="str">
        <f>IF(OR('RAW DATA'!$D1931="",'RAW DATA'!$C1931='RAW DATA'!$D1931),"NO",IF('RAW DATA'!$C1931&lt;'RAW DATA'!$D1931,"YES","NO"))</f>
        <v>NO</v>
      </c>
      <c r="T1931" s="75" t="str">
        <f>IF('RAW DATA'!$D1931='RAW DATA'!$E1931,"YES","NO")</f>
        <v>YES</v>
      </c>
      <c r="U1931" s="73" t="str">
        <f>IF(('RAW DATA'!$D1931-'RAW DATA'!$M1931)&lt;=5,"YES","NO")</f>
        <v>YES</v>
      </c>
    </row>
    <row r="1932" spans="1:21" x14ac:dyDescent="0.25">
      <c r="A1932" s="89">
        <v>71</v>
      </c>
      <c r="B1932" s="90">
        <v>5283259101</v>
      </c>
      <c r="C1932" s="91">
        <v>45926</v>
      </c>
      <c r="D1932" s="91">
        <v>45926</v>
      </c>
      <c r="E1932" s="91">
        <v>45926</v>
      </c>
      <c r="F1932" s="90">
        <v>259085660</v>
      </c>
      <c r="G1932" s="92">
        <v>9497</v>
      </c>
      <c r="H1932" s="101" t="s">
        <v>14</v>
      </c>
      <c r="I1932" s="93">
        <v>7730467887</v>
      </c>
      <c r="J1932" s="94">
        <v>45979</v>
      </c>
      <c r="K1932" s="90" t="s">
        <v>15</v>
      </c>
      <c r="L1932" s="90" t="s">
        <v>285</v>
      </c>
      <c r="M1932" s="91">
        <v>45926.625</v>
      </c>
      <c r="N1932" s="91">
        <v>45962.791666666664</v>
      </c>
      <c r="O1932" s="95">
        <f t="shared" si="166"/>
        <v>9</v>
      </c>
      <c r="P1932" s="95">
        <f>MONTH('RAW DATA'!$J1932)</f>
        <v>11</v>
      </c>
      <c r="Q1932" s="95" t="str">
        <f t="shared" si="167"/>
        <v>ICB</v>
      </c>
      <c r="R1932" s="96" t="str">
        <f t="shared" si="168"/>
        <v>CHINA</v>
      </c>
      <c r="S1932" s="90" t="str">
        <f>IF(OR('RAW DATA'!$D1932="",'RAW DATA'!$C1932='RAW DATA'!$D1932),"NO",IF('RAW DATA'!$C1932&lt;'RAW DATA'!$D1932,"YES","NO"))</f>
        <v>NO</v>
      </c>
      <c r="T1932" s="96" t="str">
        <f>IF('RAW DATA'!$D1932='RAW DATA'!$E1932,"YES","NO")</f>
        <v>YES</v>
      </c>
      <c r="U1932" s="95" t="str">
        <f>IF(('RAW DATA'!$D1932-'RAW DATA'!$M1932)&lt;=5,"YES","NO")</f>
        <v>YES</v>
      </c>
    </row>
    <row r="1933" spans="1:21" x14ac:dyDescent="0.25">
      <c r="A1933" s="77">
        <v>71</v>
      </c>
      <c r="B1933" s="74">
        <v>5283259102</v>
      </c>
      <c r="C1933" s="76">
        <v>45926</v>
      </c>
      <c r="D1933" s="76">
        <v>45926</v>
      </c>
      <c r="E1933" s="76">
        <v>45926</v>
      </c>
      <c r="F1933" s="74">
        <v>259085660</v>
      </c>
      <c r="G1933" s="82">
        <v>13684</v>
      </c>
      <c r="H1933" s="102" t="s">
        <v>14</v>
      </c>
      <c r="I1933" s="83">
        <v>7730467887</v>
      </c>
      <c r="J1933" s="84">
        <v>45979</v>
      </c>
      <c r="K1933" s="74" t="s">
        <v>15</v>
      </c>
      <c r="L1933" s="74" t="s">
        <v>285</v>
      </c>
      <c r="M1933" s="76">
        <v>45926.625</v>
      </c>
      <c r="N1933" s="76">
        <v>45962.791666666664</v>
      </c>
      <c r="O1933" s="73">
        <f t="shared" si="166"/>
        <v>9</v>
      </c>
      <c r="P1933" s="73">
        <f>MONTH('RAW DATA'!$J1933)</f>
        <v>11</v>
      </c>
      <c r="Q1933" s="73" t="str">
        <f t="shared" si="167"/>
        <v>ICB</v>
      </c>
      <c r="R1933" s="75" t="str">
        <f t="shared" si="168"/>
        <v>CHINA</v>
      </c>
      <c r="S1933" s="74" t="str">
        <f>IF(OR('RAW DATA'!$D1933="",'RAW DATA'!$C1933='RAW DATA'!$D1933),"NO",IF('RAW DATA'!$C1933&lt;'RAW DATA'!$D1933,"YES","NO"))</f>
        <v>NO</v>
      </c>
      <c r="T1933" s="75" t="str">
        <f>IF('RAW DATA'!$D1933='RAW DATA'!$E1933,"YES","NO")</f>
        <v>YES</v>
      </c>
      <c r="U1933" s="73" t="str">
        <f>IF(('RAW DATA'!$D1933-'RAW DATA'!$M1933)&lt;=5,"YES","NO")</f>
        <v>YES</v>
      </c>
    </row>
    <row r="1934" spans="1:21" x14ac:dyDescent="0.25">
      <c r="A1934" s="89">
        <v>71</v>
      </c>
      <c r="B1934" s="90">
        <v>5283264256</v>
      </c>
      <c r="C1934" s="91">
        <v>45928</v>
      </c>
      <c r="D1934" s="91">
        <v>45928</v>
      </c>
      <c r="E1934" s="91">
        <v>45928</v>
      </c>
      <c r="F1934" s="90">
        <v>258173570</v>
      </c>
      <c r="G1934" s="92">
        <v>1949</v>
      </c>
      <c r="H1934" s="101" t="s">
        <v>14</v>
      </c>
      <c r="I1934" s="93">
        <v>7730467887</v>
      </c>
      <c r="J1934" s="94">
        <v>45979</v>
      </c>
      <c r="K1934" s="90" t="s">
        <v>15</v>
      </c>
      <c r="L1934" s="90" t="s">
        <v>285</v>
      </c>
      <c r="M1934" s="91">
        <v>45927.625</v>
      </c>
      <c r="N1934" s="91">
        <v>45964.458333333336</v>
      </c>
      <c r="O1934" s="95">
        <f t="shared" si="166"/>
        <v>9</v>
      </c>
      <c r="P1934" s="95">
        <f>MONTH('RAW DATA'!$J1934)</f>
        <v>11</v>
      </c>
      <c r="Q1934" s="95" t="str">
        <f t="shared" si="167"/>
        <v>ICB</v>
      </c>
      <c r="R1934" s="96" t="str">
        <f t="shared" si="168"/>
        <v>CHINA</v>
      </c>
      <c r="S1934" s="90" t="str">
        <f>IF(OR('RAW DATA'!$D1934="",'RAW DATA'!$C1934='RAW DATA'!$D1934),"NO",IF('RAW DATA'!$C1934&lt;'RAW DATA'!$D1934,"YES","NO"))</f>
        <v>NO</v>
      </c>
      <c r="T1934" s="96" t="str">
        <f>IF('RAW DATA'!$D1934='RAW DATA'!$E1934,"YES","NO")</f>
        <v>YES</v>
      </c>
      <c r="U1934" s="95" t="str">
        <f>IF(('RAW DATA'!$D1934-'RAW DATA'!$M1934)&lt;=5,"YES","NO")</f>
        <v>YES</v>
      </c>
    </row>
    <row r="1935" spans="1:21" x14ac:dyDescent="0.25">
      <c r="A1935" s="77">
        <v>71</v>
      </c>
      <c r="B1935" s="74">
        <v>5283253854</v>
      </c>
      <c r="C1935" s="76">
        <v>45924</v>
      </c>
      <c r="D1935" s="76">
        <v>45924</v>
      </c>
      <c r="E1935" s="76">
        <v>45924</v>
      </c>
      <c r="F1935" s="74">
        <v>257872348</v>
      </c>
      <c r="G1935" s="82">
        <v>10772</v>
      </c>
      <c r="H1935" s="102" t="s">
        <v>14</v>
      </c>
      <c r="I1935" s="83">
        <v>7730467887</v>
      </c>
      <c r="J1935" s="84">
        <v>45979</v>
      </c>
      <c r="K1935" s="74" t="s">
        <v>15</v>
      </c>
      <c r="L1935" s="74" t="s">
        <v>285</v>
      </c>
      <c r="M1935" s="76">
        <v>45923.625</v>
      </c>
      <c r="N1935" s="76">
        <v>45966.291666666664</v>
      </c>
      <c r="O1935" s="73">
        <f t="shared" si="166"/>
        <v>9</v>
      </c>
      <c r="P1935" s="73">
        <f>MONTH('RAW DATA'!$J1935)</f>
        <v>11</v>
      </c>
      <c r="Q1935" s="73" t="str">
        <f t="shared" si="167"/>
        <v>ICB</v>
      </c>
      <c r="R1935" s="75" t="str">
        <f t="shared" si="168"/>
        <v>CHINA</v>
      </c>
      <c r="S1935" s="74" t="str">
        <f>IF(OR('RAW DATA'!$D1935="",'RAW DATA'!$C1935='RAW DATA'!$D1935),"NO",IF('RAW DATA'!$C1935&lt;'RAW DATA'!$D1935,"YES","NO"))</f>
        <v>NO</v>
      </c>
      <c r="T1935" s="75" t="str">
        <f>IF('RAW DATA'!$D1935='RAW DATA'!$E1935,"YES","NO")</f>
        <v>YES</v>
      </c>
      <c r="U1935" s="73" t="str">
        <f>IF(('RAW DATA'!$D1935-'RAW DATA'!$M1935)&lt;=5,"YES","NO")</f>
        <v>YES</v>
      </c>
    </row>
    <row r="1936" spans="1:21" x14ac:dyDescent="0.25">
      <c r="A1936" s="89">
        <v>1591</v>
      </c>
      <c r="B1936" s="90">
        <v>5612506572</v>
      </c>
      <c r="C1936" s="91">
        <v>45943</v>
      </c>
      <c r="D1936" s="91">
        <v>45928</v>
      </c>
      <c r="E1936" s="91">
        <v>45943</v>
      </c>
      <c r="F1936" s="90">
        <v>257970467</v>
      </c>
      <c r="G1936" s="92">
        <v>401</v>
      </c>
      <c r="H1936" s="101" t="s">
        <v>14</v>
      </c>
      <c r="I1936" s="93">
        <v>7730467887</v>
      </c>
      <c r="J1936" s="94">
        <v>45979</v>
      </c>
      <c r="K1936" s="90" t="s">
        <v>15</v>
      </c>
      <c r="L1936" s="90" t="s">
        <v>285</v>
      </c>
      <c r="M1936" s="91">
        <v>45926.625</v>
      </c>
      <c r="N1936" s="91">
        <v>45966.291666666664</v>
      </c>
      <c r="O1936" s="95">
        <f t="shared" si="166"/>
        <v>9</v>
      </c>
      <c r="P1936" s="95">
        <f>MONTH('RAW DATA'!$J1936)</f>
        <v>11</v>
      </c>
      <c r="Q1936" s="95" t="str">
        <f t="shared" si="167"/>
        <v>ICB</v>
      </c>
      <c r="R1936" s="96" t="str">
        <f t="shared" si="168"/>
        <v>CHINA</v>
      </c>
      <c r="S1936" s="90" t="str">
        <f>IF(OR('RAW DATA'!$D1936="",'RAW DATA'!$C1936='RAW DATA'!$D1936),"NO",IF('RAW DATA'!$C1936&lt;'RAW DATA'!$D1936,"YES","NO"))</f>
        <v>NO</v>
      </c>
      <c r="T1936" s="96" t="str">
        <f>IF('RAW DATA'!$D1936='RAW DATA'!$E1936,"YES","NO")</f>
        <v>NO</v>
      </c>
      <c r="U1936" s="95" t="str">
        <f>IF(('RAW DATA'!$D1936-'RAW DATA'!$M1936)&lt;=5,"YES","NO")</f>
        <v>YES</v>
      </c>
    </row>
    <row r="1937" spans="1:21" x14ac:dyDescent="0.25">
      <c r="A1937" s="77">
        <v>1591</v>
      </c>
      <c r="B1937" s="74">
        <v>5612506573</v>
      </c>
      <c r="C1937" s="76">
        <v>45943</v>
      </c>
      <c r="D1937" s="76">
        <v>45928</v>
      </c>
      <c r="E1937" s="76">
        <v>45943</v>
      </c>
      <c r="F1937" s="74">
        <v>257970467</v>
      </c>
      <c r="G1937" s="82">
        <v>174</v>
      </c>
      <c r="H1937" s="102" t="s">
        <v>14</v>
      </c>
      <c r="I1937" s="83">
        <v>7730467887</v>
      </c>
      <c r="J1937" s="84">
        <v>45979</v>
      </c>
      <c r="K1937" s="74" t="s">
        <v>15</v>
      </c>
      <c r="L1937" s="74" t="s">
        <v>285</v>
      </c>
      <c r="M1937" s="76">
        <v>45926.625</v>
      </c>
      <c r="N1937" s="76">
        <v>45966.291666666664</v>
      </c>
      <c r="O1937" s="73">
        <f t="shared" ref="O1937:O1986" si="169">IF(D1937="", "", IF(YEAR(D1937)=2024, "", MONTH(D1937)))</f>
        <v>9</v>
      </c>
      <c r="P1937" s="73">
        <f>MONTH('RAW DATA'!$J1937)</f>
        <v>11</v>
      </c>
      <c r="Q1937" s="73" t="str">
        <f t="shared" ref="Q1937:Q1986" si="170">IF(OR(A1937=71,A1937=1595,A1937=1588,A1937=1594,A1937=3547,A1937=1571,A1937=1538,A1937=1570,A1937=1569,A1937=1590,A1937=1591,A1937=1589,A1937=515,A1937=1572,A1937=3546,A1937=1592,A1937=3548,A1937=122,A1937=10171,A1937=40,A1937=35,A1937=95,A1937=381,A1937=136,A1937=375),"ICB","Vendor")</f>
        <v>ICB</v>
      </c>
      <c r="R1937" s="75" t="str">
        <f t="shared" ref="R1937:R1986" si="171">IF(OR(A1937=71,A1937=515,A1937=1592,A1937=1589,A1937=1591,A1937=1571,A1937=1572),"CHINA",IF(A1937=35,"POLAND",
IF(A1937=10171,"VIETNAM",
IF(A1937=381,"TURKEY",
IF(A1937=375,"CAMBODIA",
IF(A1937=40,"AUSTRALIA",""))))))</f>
        <v>CHINA</v>
      </c>
      <c r="S1937" s="74" t="str">
        <f>IF(OR('RAW DATA'!$D1937="",'RAW DATA'!$C1937='RAW DATA'!$D1937),"NO",IF('RAW DATA'!$C1937&lt;'RAW DATA'!$D1937,"YES","NO"))</f>
        <v>NO</v>
      </c>
      <c r="T1937" s="75" t="str">
        <f>IF('RAW DATA'!$D1937='RAW DATA'!$E1937,"YES","NO")</f>
        <v>NO</v>
      </c>
      <c r="U1937" s="73" t="str">
        <f>IF(('RAW DATA'!$D1937-'RAW DATA'!$M1937)&lt;=5,"YES","NO")</f>
        <v>YES</v>
      </c>
    </row>
    <row r="1938" spans="1:21" x14ac:dyDescent="0.25">
      <c r="A1938" s="89">
        <v>1591</v>
      </c>
      <c r="B1938" s="90">
        <v>5612506574</v>
      </c>
      <c r="C1938" s="91">
        <v>45943</v>
      </c>
      <c r="D1938" s="91">
        <v>45928</v>
      </c>
      <c r="E1938" s="91">
        <v>45943</v>
      </c>
      <c r="F1938" s="90">
        <v>257970467</v>
      </c>
      <c r="G1938" s="92">
        <v>103</v>
      </c>
      <c r="H1938" s="101" t="s">
        <v>14</v>
      </c>
      <c r="I1938" s="93">
        <v>7730467887</v>
      </c>
      <c r="J1938" s="94">
        <v>45979</v>
      </c>
      <c r="K1938" s="90" t="s">
        <v>15</v>
      </c>
      <c r="L1938" s="90" t="s">
        <v>285</v>
      </c>
      <c r="M1938" s="91">
        <v>45926.625</v>
      </c>
      <c r="N1938" s="91">
        <v>45966.291666666664</v>
      </c>
      <c r="O1938" s="95">
        <f t="shared" si="169"/>
        <v>9</v>
      </c>
      <c r="P1938" s="95">
        <f>MONTH('RAW DATA'!$J1938)</f>
        <v>11</v>
      </c>
      <c r="Q1938" s="95" t="str">
        <f t="shared" si="170"/>
        <v>ICB</v>
      </c>
      <c r="R1938" s="96" t="str">
        <f t="shared" si="171"/>
        <v>CHINA</v>
      </c>
      <c r="S1938" s="90" t="str">
        <f>IF(OR('RAW DATA'!$D1938="",'RAW DATA'!$C1938='RAW DATA'!$D1938),"NO",IF('RAW DATA'!$C1938&lt;'RAW DATA'!$D1938,"YES","NO"))</f>
        <v>NO</v>
      </c>
      <c r="T1938" s="96" t="str">
        <f>IF('RAW DATA'!$D1938='RAW DATA'!$E1938,"YES","NO")</f>
        <v>NO</v>
      </c>
      <c r="U1938" s="95" t="str">
        <f>IF(('RAW DATA'!$D1938-'RAW DATA'!$M1938)&lt;=5,"YES","NO")</f>
        <v>YES</v>
      </c>
    </row>
    <row r="1939" spans="1:21" x14ac:dyDescent="0.25">
      <c r="A1939" s="77">
        <v>71</v>
      </c>
      <c r="B1939" s="74">
        <v>5283270304</v>
      </c>
      <c r="C1939" s="76">
        <v>45930</v>
      </c>
      <c r="D1939" s="76">
        <v>45930</v>
      </c>
      <c r="E1939" s="76">
        <v>45930</v>
      </c>
      <c r="F1939" s="74">
        <v>257870727</v>
      </c>
      <c r="G1939" s="82">
        <v>789</v>
      </c>
      <c r="H1939" s="102" t="s">
        <v>14</v>
      </c>
      <c r="I1939" s="83">
        <v>7730467887</v>
      </c>
      <c r="J1939" s="84">
        <v>45979</v>
      </c>
      <c r="K1939" s="74" t="s">
        <v>15</v>
      </c>
      <c r="L1939" s="74" t="s">
        <v>285</v>
      </c>
      <c r="M1939" s="76">
        <v>45929.625</v>
      </c>
      <c r="N1939" s="76">
        <v>45966.541666666664</v>
      </c>
      <c r="O1939" s="73">
        <f t="shared" si="169"/>
        <v>9</v>
      </c>
      <c r="P1939" s="73">
        <f>MONTH('RAW DATA'!$J1939)</f>
        <v>11</v>
      </c>
      <c r="Q1939" s="73" t="str">
        <f t="shared" si="170"/>
        <v>ICB</v>
      </c>
      <c r="R1939" s="75" t="str">
        <f t="shared" si="171"/>
        <v>CHINA</v>
      </c>
      <c r="S1939" s="74" t="str">
        <f>IF(OR('RAW DATA'!$D1939="",'RAW DATA'!$C1939='RAW DATA'!$D1939),"NO",IF('RAW DATA'!$C1939&lt;'RAW DATA'!$D1939,"YES","NO"))</f>
        <v>NO</v>
      </c>
      <c r="T1939" s="75" t="str">
        <f>IF('RAW DATA'!$D1939='RAW DATA'!$E1939,"YES","NO")</f>
        <v>YES</v>
      </c>
      <c r="U1939" s="73" t="str">
        <f>IF(('RAW DATA'!$D1939-'RAW DATA'!$M1939)&lt;=5,"YES","NO")</f>
        <v>YES</v>
      </c>
    </row>
    <row r="1940" spans="1:21" x14ac:dyDescent="0.25">
      <c r="A1940" s="89">
        <v>71</v>
      </c>
      <c r="B1940" s="90">
        <v>5283270311</v>
      </c>
      <c r="C1940" s="91">
        <v>45930</v>
      </c>
      <c r="D1940" s="91">
        <v>45930</v>
      </c>
      <c r="E1940" s="91">
        <v>45930</v>
      </c>
      <c r="F1940" s="90">
        <v>257870727</v>
      </c>
      <c r="G1940" s="92">
        <v>442</v>
      </c>
      <c r="H1940" s="101" t="s">
        <v>14</v>
      </c>
      <c r="I1940" s="93">
        <v>7730467887</v>
      </c>
      <c r="J1940" s="94">
        <v>45979</v>
      </c>
      <c r="K1940" s="90" t="s">
        <v>15</v>
      </c>
      <c r="L1940" s="90" t="s">
        <v>285</v>
      </c>
      <c r="M1940" s="91">
        <v>45929.625</v>
      </c>
      <c r="N1940" s="91">
        <v>45966.541666666664</v>
      </c>
      <c r="O1940" s="95">
        <f t="shared" si="169"/>
        <v>9</v>
      </c>
      <c r="P1940" s="95">
        <f>MONTH('RAW DATA'!$J1940)</f>
        <v>11</v>
      </c>
      <c r="Q1940" s="95" t="str">
        <f t="shared" si="170"/>
        <v>ICB</v>
      </c>
      <c r="R1940" s="96" t="str">
        <f t="shared" si="171"/>
        <v>CHINA</v>
      </c>
      <c r="S1940" s="90" t="str">
        <f>IF(OR('RAW DATA'!$D1940="",'RAW DATA'!$C1940='RAW DATA'!$D1940),"NO",IF('RAW DATA'!$C1940&lt;'RAW DATA'!$D1940,"YES","NO"))</f>
        <v>NO</v>
      </c>
      <c r="T1940" s="96" t="str">
        <f>IF('RAW DATA'!$D1940='RAW DATA'!$E1940,"YES","NO")</f>
        <v>YES</v>
      </c>
      <c r="U1940" s="95" t="str">
        <f>IF(('RAW DATA'!$D1940-'RAW DATA'!$M1940)&lt;=5,"YES","NO")</f>
        <v>YES</v>
      </c>
    </row>
    <row r="1941" spans="1:21" x14ac:dyDescent="0.25">
      <c r="A1941" s="77">
        <v>71</v>
      </c>
      <c r="B1941" s="74">
        <v>5283270314</v>
      </c>
      <c r="C1941" s="76">
        <v>45930</v>
      </c>
      <c r="D1941" s="76">
        <v>45930</v>
      </c>
      <c r="E1941" s="76">
        <v>45930</v>
      </c>
      <c r="F1941" s="74">
        <v>257870727</v>
      </c>
      <c r="G1941" s="82">
        <v>435</v>
      </c>
      <c r="H1941" s="102" t="s">
        <v>14</v>
      </c>
      <c r="I1941" s="83">
        <v>7730467887</v>
      </c>
      <c r="J1941" s="84">
        <v>45979</v>
      </c>
      <c r="K1941" s="74" t="s">
        <v>15</v>
      </c>
      <c r="L1941" s="74" t="s">
        <v>285</v>
      </c>
      <c r="M1941" s="76">
        <v>45929.625</v>
      </c>
      <c r="N1941" s="76">
        <v>45966.541666666664</v>
      </c>
      <c r="O1941" s="73">
        <f t="shared" si="169"/>
        <v>9</v>
      </c>
      <c r="P1941" s="73">
        <f>MONTH('RAW DATA'!$J1941)</f>
        <v>11</v>
      </c>
      <c r="Q1941" s="73" t="str">
        <f t="shared" si="170"/>
        <v>ICB</v>
      </c>
      <c r="R1941" s="75" t="str">
        <f t="shared" si="171"/>
        <v>CHINA</v>
      </c>
      <c r="S1941" s="74" t="str">
        <f>IF(OR('RAW DATA'!$D1941="",'RAW DATA'!$C1941='RAW DATA'!$D1941),"NO",IF('RAW DATA'!$C1941&lt;'RAW DATA'!$D1941,"YES","NO"))</f>
        <v>NO</v>
      </c>
      <c r="T1941" s="75" t="str">
        <f>IF('RAW DATA'!$D1941='RAW DATA'!$E1941,"YES","NO")</f>
        <v>YES</v>
      </c>
      <c r="U1941" s="73" t="str">
        <f>IF(('RAW DATA'!$D1941-'RAW DATA'!$M1941)&lt;=5,"YES","NO")</f>
        <v>YES</v>
      </c>
    </row>
    <row r="1942" spans="1:21" x14ac:dyDescent="0.25">
      <c r="A1942" s="89">
        <v>71</v>
      </c>
      <c r="B1942" s="90">
        <v>5283272128</v>
      </c>
      <c r="C1942" s="91">
        <v>45930</v>
      </c>
      <c r="D1942" s="91">
        <v>45930</v>
      </c>
      <c r="E1942" s="91">
        <v>45930</v>
      </c>
      <c r="F1942" s="90" t="s">
        <v>245</v>
      </c>
      <c r="G1942" s="92">
        <v>4635</v>
      </c>
      <c r="H1942" s="101" t="s">
        <v>14</v>
      </c>
      <c r="I1942" s="93">
        <v>7730467887</v>
      </c>
      <c r="J1942" s="94">
        <v>45979</v>
      </c>
      <c r="K1942" s="90" t="s">
        <v>15</v>
      </c>
      <c r="L1942" s="90" t="s">
        <v>285</v>
      </c>
      <c r="M1942" s="91">
        <v>45929.625</v>
      </c>
      <c r="N1942" s="91">
        <v>45966.541666666664</v>
      </c>
      <c r="O1942" s="95">
        <f t="shared" si="169"/>
        <v>9</v>
      </c>
      <c r="P1942" s="95">
        <f>MONTH('RAW DATA'!$J1942)</f>
        <v>11</v>
      </c>
      <c r="Q1942" s="95" t="str">
        <f t="shared" si="170"/>
        <v>ICB</v>
      </c>
      <c r="R1942" s="96" t="str">
        <f t="shared" si="171"/>
        <v>CHINA</v>
      </c>
      <c r="S1942" s="90" t="str">
        <f>IF(OR('RAW DATA'!$D1942="",'RAW DATA'!$C1942='RAW DATA'!$D1942),"NO",IF('RAW DATA'!$C1942&lt;'RAW DATA'!$D1942,"YES","NO"))</f>
        <v>NO</v>
      </c>
      <c r="T1942" s="96" t="str">
        <f>IF('RAW DATA'!$D1942='RAW DATA'!$E1942,"YES","NO")</f>
        <v>YES</v>
      </c>
      <c r="U1942" s="95" t="str">
        <f>IF(('RAW DATA'!$D1942-'RAW DATA'!$M1942)&lt;=5,"YES","NO")</f>
        <v>YES</v>
      </c>
    </row>
    <row r="1943" spans="1:21" x14ac:dyDescent="0.25">
      <c r="A1943" s="77">
        <v>71</v>
      </c>
      <c r="B1943" s="74">
        <v>5283272131</v>
      </c>
      <c r="C1943" s="76">
        <v>45930</v>
      </c>
      <c r="D1943" s="76">
        <v>45930</v>
      </c>
      <c r="E1943" s="76">
        <v>45930</v>
      </c>
      <c r="F1943" s="74" t="s">
        <v>245</v>
      </c>
      <c r="G1943" s="82">
        <v>669</v>
      </c>
      <c r="H1943" s="102" t="s">
        <v>14</v>
      </c>
      <c r="I1943" s="83">
        <v>7730467887</v>
      </c>
      <c r="J1943" s="84">
        <v>45979</v>
      </c>
      <c r="K1943" s="74" t="s">
        <v>15</v>
      </c>
      <c r="L1943" s="74" t="s">
        <v>285</v>
      </c>
      <c r="M1943" s="76">
        <v>45929.625</v>
      </c>
      <c r="N1943" s="76">
        <v>45966.541666666664</v>
      </c>
      <c r="O1943" s="73">
        <f t="shared" si="169"/>
        <v>9</v>
      </c>
      <c r="P1943" s="73">
        <f>MONTH('RAW DATA'!$J1943)</f>
        <v>11</v>
      </c>
      <c r="Q1943" s="73" t="str">
        <f t="shared" si="170"/>
        <v>ICB</v>
      </c>
      <c r="R1943" s="75" t="str">
        <f t="shared" si="171"/>
        <v>CHINA</v>
      </c>
      <c r="S1943" s="74" t="str">
        <f>IF(OR('RAW DATA'!$D1943="",'RAW DATA'!$C1943='RAW DATA'!$D1943),"NO",IF('RAW DATA'!$C1943&lt;'RAW DATA'!$D1943,"YES","NO"))</f>
        <v>NO</v>
      </c>
      <c r="T1943" s="75" t="str">
        <f>IF('RAW DATA'!$D1943='RAW DATA'!$E1943,"YES","NO")</f>
        <v>YES</v>
      </c>
      <c r="U1943" s="73" t="str">
        <f>IF(('RAW DATA'!$D1943-'RAW DATA'!$M1943)&lt;=5,"YES","NO")</f>
        <v>YES</v>
      </c>
    </row>
    <row r="1944" spans="1:21" x14ac:dyDescent="0.25">
      <c r="A1944" s="89">
        <v>71</v>
      </c>
      <c r="B1944" s="90">
        <v>5283272137</v>
      </c>
      <c r="C1944" s="91">
        <v>45930</v>
      </c>
      <c r="D1944" s="91">
        <v>45930</v>
      </c>
      <c r="E1944" s="91">
        <v>45930</v>
      </c>
      <c r="F1944" s="90" t="s">
        <v>245</v>
      </c>
      <c r="G1944" s="92">
        <v>15284</v>
      </c>
      <c r="H1944" s="101" t="s">
        <v>14</v>
      </c>
      <c r="I1944" s="93">
        <v>7730467887</v>
      </c>
      <c r="J1944" s="94">
        <v>45979</v>
      </c>
      <c r="K1944" s="90" t="s">
        <v>15</v>
      </c>
      <c r="L1944" s="90" t="s">
        <v>285</v>
      </c>
      <c r="M1944" s="91">
        <v>45929.625</v>
      </c>
      <c r="N1944" s="91">
        <v>45966.541666666664</v>
      </c>
      <c r="O1944" s="95">
        <f t="shared" si="169"/>
        <v>9</v>
      </c>
      <c r="P1944" s="95">
        <f>MONTH('RAW DATA'!$J1944)</f>
        <v>11</v>
      </c>
      <c r="Q1944" s="95" t="str">
        <f t="shared" si="170"/>
        <v>ICB</v>
      </c>
      <c r="R1944" s="96" t="str">
        <f t="shared" si="171"/>
        <v>CHINA</v>
      </c>
      <c r="S1944" s="90" t="str">
        <f>IF(OR('RAW DATA'!$D1944="",'RAW DATA'!$C1944='RAW DATA'!$D1944),"NO",IF('RAW DATA'!$C1944&lt;'RAW DATA'!$D1944,"YES","NO"))</f>
        <v>NO</v>
      </c>
      <c r="T1944" s="96" t="str">
        <f>IF('RAW DATA'!$D1944='RAW DATA'!$E1944,"YES","NO")</f>
        <v>YES</v>
      </c>
      <c r="U1944" s="95" t="str">
        <f>IF(('RAW DATA'!$D1944-'RAW DATA'!$M1944)&lt;=5,"YES","NO")</f>
        <v>YES</v>
      </c>
    </row>
    <row r="1945" spans="1:21" x14ac:dyDescent="0.25">
      <c r="A1945" s="77">
        <v>71</v>
      </c>
      <c r="B1945" s="74">
        <v>5283272141</v>
      </c>
      <c r="C1945" s="76">
        <v>45930</v>
      </c>
      <c r="D1945" s="76">
        <v>45930</v>
      </c>
      <c r="E1945" s="76">
        <v>45930</v>
      </c>
      <c r="F1945" s="74" t="s">
        <v>245</v>
      </c>
      <c r="G1945" s="82">
        <v>23776</v>
      </c>
      <c r="H1945" s="102" t="s">
        <v>14</v>
      </c>
      <c r="I1945" s="83">
        <v>7730467887</v>
      </c>
      <c r="J1945" s="84">
        <v>45979</v>
      </c>
      <c r="K1945" s="74" t="s">
        <v>15</v>
      </c>
      <c r="L1945" s="74" t="s">
        <v>285</v>
      </c>
      <c r="M1945" s="76">
        <v>45929.625</v>
      </c>
      <c r="N1945" s="76">
        <v>45966.541666666664</v>
      </c>
      <c r="O1945" s="73">
        <f t="shared" si="169"/>
        <v>9</v>
      </c>
      <c r="P1945" s="73">
        <f>MONTH('RAW DATA'!$J1945)</f>
        <v>11</v>
      </c>
      <c r="Q1945" s="73" t="str">
        <f t="shared" si="170"/>
        <v>ICB</v>
      </c>
      <c r="R1945" s="75" t="str">
        <f t="shared" si="171"/>
        <v>CHINA</v>
      </c>
      <c r="S1945" s="74" t="str">
        <f>IF(OR('RAW DATA'!$D1945="",'RAW DATA'!$C1945='RAW DATA'!$D1945),"NO",IF('RAW DATA'!$C1945&lt;'RAW DATA'!$D1945,"YES","NO"))</f>
        <v>NO</v>
      </c>
      <c r="T1945" s="75" t="str">
        <f>IF('RAW DATA'!$D1945='RAW DATA'!$E1945,"YES","NO")</f>
        <v>YES</v>
      </c>
      <c r="U1945" s="73" t="str">
        <f>IF(('RAW DATA'!$D1945-'RAW DATA'!$M1945)&lt;=5,"YES","NO")</f>
        <v>YES</v>
      </c>
    </row>
    <row r="1946" spans="1:21" x14ac:dyDescent="0.25">
      <c r="A1946" s="89">
        <v>71</v>
      </c>
      <c r="B1946" s="90">
        <v>5283272143</v>
      </c>
      <c r="C1946" s="91">
        <v>45930</v>
      </c>
      <c r="D1946" s="91">
        <v>45930</v>
      </c>
      <c r="E1946" s="91">
        <v>45930</v>
      </c>
      <c r="F1946" s="90" t="s">
        <v>245</v>
      </c>
      <c r="G1946" s="92">
        <v>326</v>
      </c>
      <c r="H1946" s="101" t="s">
        <v>14</v>
      </c>
      <c r="I1946" s="93">
        <v>7730467887</v>
      </c>
      <c r="J1946" s="94">
        <v>45979</v>
      </c>
      <c r="K1946" s="90" t="s">
        <v>15</v>
      </c>
      <c r="L1946" s="90" t="s">
        <v>285</v>
      </c>
      <c r="M1946" s="91">
        <v>45929.625</v>
      </c>
      <c r="N1946" s="91">
        <v>45966.541666666664</v>
      </c>
      <c r="O1946" s="95">
        <f t="shared" si="169"/>
        <v>9</v>
      </c>
      <c r="P1946" s="95">
        <f>MONTH('RAW DATA'!$J1946)</f>
        <v>11</v>
      </c>
      <c r="Q1946" s="95" t="str">
        <f t="shared" si="170"/>
        <v>ICB</v>
      </c>
      <c r="R1946" s="96" t="str">
        <f t="shared" si="171"/>
        <v>CHINA</v>
      </c>
      <c r="S1946" s="90" t="str">
        <f>IF(OR('RAW DATA'!$D1946="",'RAW DATA'!$C1946='RAW DATA'!$D1946),"NO",IF('RAW DATA'!$C1946&lt;'RAW DATA'!$D1946,"YES","NO"))</f>
        <v>NO</v>
      </c>
      <c r="T1946" s="96" t="str">
        <f>IF('RAW DATA'!$D1946='RAW DATA'!$E1946,"YES","NO")</f>
        <v>YES</v>
      </c>
      <c r="U1946" s="95" t="str">
        <f>IF(('RAW DATA'!$D1946-'RAW DATA'!$M1946)&lt;=5,"YES","NO")</f>
        <v>YES</v>
      </c>
    </row>
    <row r="1947" spans="1:21" x14ac:dyDescent="0.25">
      <c r="A1947" s="77">
        <v>71</v>
      </c>
      <c r="B1947" s="74">
        <v>5283272162</v>
      </c>
      <c r="C1947" s="76">
        <v>45930</v>
      </c>
      <c r="D1947" s="76">
        <v>45930</v>
      </c>
      <c r="E1947" s="76">
        <v>45930</v>
      </c>
      <c r="F1947" s="74" t="s">
        <v>245</v>
      </c>
      <c r="G1947" s="82">
        <v>18397</v>
      </c>
      <c r="H1947" s="102" t="s">
        <v>14</v>
      </c>
      <c r="I1947" s="83">
        <v>7730467887</v>
      </c>
      <c r="J1947" s="84">
        <v>45979</v>
      </c>
      <c r="K1947" s="74" t="s">
        <v>15</v>
      </c>
      <c r="L1947" s="74" t="s">
        <v>285</v>
      </c>
      <c r="M1947" s="76">
        <v>45929.625</v>
      </c>
      <c r="N1947" s="76">
        <v>45966.541666666664</v>
      </c>
      <c r="O1947" s="73">
        <f t="shared" si="169"/>
        <v>9</v>
      </c>
      <c r="P1947" s="73">
        <f>MONTH('RAW DATA'!$J1947)</f>
        <v>11</v>
      </c>
      <c r="Q1947" s="73" t="str">
        <f t="shared" si="170"/>
        <v>ICB</v>
      </c>
      <c r="R1947" s="75" t="str">
        <f t="shared" si="171"/>
        <v>CHINA</v>
      </c>
      <c r="S1947" s="74" t="str">
        <f>IF(OR('RAW DATA'!$D1947="",'RAW DATA'!$C1947='RAW DATA'!$D1947),"NO",IF('RAW DATA'!$C1947&lt;'RAW DATA'!$D1947,"YES","NO"))</f>
        <v>NO</v>
      </c>
      <c r="T1947" s="75" t="str">
        <f>IF('RAW DATA'!$D1947='RAW DATA'!$E1947,"YES","NO")</f>
        <v>YES</v>
      </c>
      <c r="U1947" s="73" t="str">
        <f>IF(('RAW DATA'!$D1947-'RAW DATA'!$M1947)&lt;=5,"YES","NO")</f>
        <v>YES</v>
      </c>
    </row>
    <row r="1948" spans="1:21" x14ac:dyDescent="0.25">
      <c r="A1948" s="89">
        <v>1592</v>
      </c>
      <c r="B1948" s="90">
        <v>5775843035</v>
      </c>
      <c r="C1948" s="91">
        <v>45943</v>
      </c>
      <c r="D1948" s="91">
        <v>45933</v>
      </c>
      <c r="E1948" s="91">
        <v>45943</v>
      </c>
      <c r="F1948" s="90">
        <v>258041527</v>
      </c>
      <c r="G1948" s="92">
        <v>34698</v>
      </c>
      <c r="H1948" s="101" t="s">
        <v>14</v>
      </c>
      <c r="I1948" s="93">
        <v>7730467887</v>
      </c>
      <c r="J1948" s="94">
        <v>45979</v>
      </c>
      <c r="K1948" s="90" t="s">
        <v>15</v>
      </c>
      <c r="L1948" s="90" t="s">
        <v>285</v>
      </c>
      <c r="M1948" s="91">
        <v>45932.625</v>
      </c>
      <c r="N1948" s="91">
        <v>45966.541666666664</v>
      </c>
      <c r="O1948" s="95">
        <f t="shared" si="169"/>
        <v>10</v>
      </c>
      <c r="P1948" s="95">
        <f>MONTH('RAW DATA'!$J1948)</f>
        <v>11</v>
      </c>
      <c r="Q1948" s="95" t="str">
        <f t="shared" si="170"/>
        <v>ICB</v>
      </c>
      <c r="R1948" s="96" t="str">
        <f t="shared" si="171"/>
        <v>CHINA</v>
      </c>
      <c r="S1948" s="90" t="str">
        <f>IF(OR('RAW DATA'!$D1948="",'RAW DATA'!$C1948='RAW DATA'!$D1948),"NO",IF('RAW DATA'!$C1948&lt;'RAW DATA'!$D1948,"YES","NO"))</f>
        <v>NO</v>
      </c>
      <c r="T1948" s="96" t="str">
        <f>IF('RAW DATA'!$D1948='RAW DATA'!$E1948,"YES","NO")</f>
        <v>NO</v>
      </c>
      <c r="U1948" s="95" t="str">
        <f>IF(('RAW DATA'!$D1948-'RAW DATA'!$M1948)&lt;=5,"YES","NO")</f>
        <v>YES</v>
      </c>
    </row>
    <row r="1949" spans="1:21" x14ac:dyDescent="0.25">
      <c r="A1949" s="77">
        <v>1591</v>
      </c>
      <c r="B1949" s="74">
        <v>5817550084</v>
      </c>
      <c r="C1949" s="76">
        <v>45943</v>
      </c>
      <c r="D1949" s="76">
        <v>45938</v>
      </c>
      <c r="E1949" s="76">
        <v>45943</v>
      </c>
      <c r="F1949" s="74">
        <v>257987057</v>
      </c>
      <c r="G1949" s="82">
        <v>5176</v>
      </c>
      <c r="H1949" s="102" t="s">
        <v>14</v>
      </c>
      <c r="I1949" s="83">
        <v>7730467887</v>
      </c>
      <c r="J1949" s="84">
        <v>45979</v>
      </c>
      <c r="K1949" s="74" t="s">
        <v>15</v>
      </c>
      <c r="L1949" s="74" t="s">
        <v>285</v>
      </c>
      <c r="M1949" s="76">
        <v>45933.625</v>
      </c>
      <c r="N1949" s="76">
        <v>45966.541666666664</v>
      </c>
      <c r="O1949" s="73">
        <f t="shared" si="169"/>
        <v>10</v>
      </c>
      <c r="P1949" s="73">
        <f>MONTH('RAW DATA'!$J1949)</f>
        <v>11</v>
      </c>
      <c r="Q1949" s="73" t="str">
        <f t="shared" si="170"/>
        <v>ICB</v>
      </c>
      <c r="R1949" s="75" t="str">
        <f t="shared" si="171"/>
        <v>CHINA</v>
      </c>
      <c r="S1949" s="74" t="str">
        <f>IF(OR('RAW DATA'!$D1949="",'RAW DATA'!$C1949='RAW DATA'!$D1949),"NO",IF('RAW DATA'!$C1949&lt;'RAW DATA'!$D1949,"YES","NO"))</f>
        <v>NO</v>
      </c>
      <c r="T1949" s="75" t="str">
        <f>IF('RAW DATA'!$D1949='RAW DATA'!$E1949,"YES","NO")</f>
        <v>NO</v>
      </c>
      <c r="U1949" s="73" t="str">
        <f>IF(('RAW DATA'!$D1949-'RAW DATA'!$M1949)&lt;=5,"YES","NO")</f>
        <v>YES</v>
      </c>
    </row>
    <row r="1950" spans="1:21" x14ac:dyDescent="0.25">
      <c r="A1950" s="89">
        <v>1591</v>
      </c>
      <c r="B1950" s="90">
        <v>5817550116</v>
      </c>
      <c r="C1950" s="91">
        <v>45943</v>
      </c>
      <c r="D1950" s="91">
        <v>45938</v>
      </c>
      <c r="E1950" s="91">
        <v>45943</v>
      </c>
      <c r="F1950" s="90">
        <v>257987057</v>
      </c>
      <c r="G1950" s="92">
        <v>9879</v>
      </c>
      <c r="H1950" s="101" t="s">
        <v>14</v>
      </c>
      <c r="I1950" s="93">
        <v>7730467887</v>
      </c>
      <c r="J1950" s="94">
        <v>45979</v>
      </c>
      <c r="K1950" s="90" t="s">
        <v>15</v>
      </c>
      <c r="L1950" s="90" t="s">
        <v>285</v>
      </c>
      <c r="M1950" s="91">
        <v>45933.625</v>
      </c>
      <c r="N1950" s="91">
        <v>45966.541666666664</v>
      </c>
      <c r="O1950" s="95">
        <f t="shared" si="169"/>
        <v>10</v>
      </c>
      <c r="P1950" s="95">
        <f>MONTH('RAW DATA'!$J1950)</f>
        <v>11</v>
      </c>
      <c r="Q1950" s="95" t="str">
        <f t="shared" si="170"/>
        <v>ICB</v>
      </c>
      <c r="R1950" s="96" t="str">
        <f t="shared" si="171"/>
        <v>CHINA</v>
      </c>
      <c r="S1950" s="90" t="str">
        <f>IF(OR('RAW DATA'!$D1950="",'RAW DATA'!$C1950='RAW DATA'!$D1950),"NO",IF('RAW DATA'!$C1950&lt;'RAW DATA'!$D1950,"YES","NO"))</f>
        <v>NO</v>
      </c>
      <c r="T1950" s="96" t="str">
        <f>IF('RAW DATA'!$D1950='RAW DATA'!$E1950,"YES","NO")</f>
        <v>NO</v>
      </c>
      <c r="U1950" s="95" t="str">
        <f>IF(('RAW DATA'!$D1950-'RAW DATA'!$M1950)&lt;=5,"YES","NO")</f>
        <v>YES</v>
      </c>
    </row>
    <row r="1951" spans="1:21" x14ac:dyDescent="0.25">
      <c r="A1951" s="77">
        <v>1591</v>
      </c>
      <c r="B1951" s="74">
        <v>5817550125</v>
      </c>
      <c r="C1951" s="76">
        <v>45943</v>
      </c>
      <c r="D1951" s="76">
        <v>45938</v>
      </c>
      <c r="E1951" s="76">
        <v>45943</v>
      </c>
      <c r="F1951" s="74">
        <v>257987057</v>
      </c>
      <c r="G1951" s="82">
        <v>4247</v>
      </c>
      <c r="H1951" s="102" t="s">
        <v>14</v>
      </c>
      <c r="I1951" s="83">
        <v>7730467887</v>
      </c>
      <c r="J1951" s="84">
        <v>45979</v>
      </c>
      <c r="K1951" s="74" t="s">
        <v>15</v>
      </c>
      <c r="L1951" s="74" t="s">
        <v>285</v>
      </c>
      <c r="M1951" s="76">
        <v>45933.625</v>
      </c>
      <c r="N1951" s="76">
        <v>45966.541666666664</v>
      </c>
      <c r="O1951" s="73">
        <f t="shared" si="169"/>
        <v>10</v>
      </c>
      <c r="P1951" s="73">
        <f>MONTH('RAW DATA'!$J1951)</f>
        <v>11</v>
      </c>
      <c r="Q1951" s="73" t="str">
        <f t="shared" si="170"/>
        <v>ICB</v>
      </c>
      <c r="R1951" s="75" t="str">
        <f t="shared" si="171"/>
        <v>CHINA</v>
      </c>
      <c r="S1951" s="74" t="str">
        <f>IF(OR('RAW DATA'!$D1951="",'RAW DATA'!$C1951='RAW DATA'!$D1951),"NO",IF('RAW DATA'!$C1951&lt;'RAW DATA'!$D1951,"YES","NO"))</f>
        <v>NO</v>
      </c>
      <c r="T1951" s="75" t="str">
        <f>IF('RAW DATA'!$D1951='RAW DATA'!$E1951,"YES","NO")</f>
        <v>NO</v>
      </c>
      <c r="U1951" s="73" t="str">
        <f>IF(('RAW DATA'!$D1951-'RAW DATA'!$M1951)&lt;=5,"YES","NO")</f>
        <v>YES</v>
      </c>
    </row>
    <row r="1952" spans="1:21" x14ac:dyDescent="0.25">
      <c r="A1952" s="89">
        <v>1591</v>
      </c>
      <c r="B1952" s="90">
        <v>5817550128</v>
      </c>
      <c r="C1952" s="91">
        <v>45943</v>
      </c>
      <c r="D1952" s="91">
        <v>45938</v>
      </c>
      <c r="E1952" s="91">
        <v>45943</v>
      </c>
      <c r="F1952" s="90">
        <v>257987057</v>
      </c>
      <c r="G1952" s="92">
        <v>672</v>
      </c>
      <c r="H1952" s="101" t="s">
        <v>14</v>
      </c>
      <c r="I1952" s="93">
        <v>7730467887</v>
      </c>
      <c r="J1952" s="94">
        <v>45979</v>
      </c>
      <c r="K1952" s="90" t="s">
        <v>15</v>
      </c>
      <c r="L1952" s="90" t="s">
        <v>285</v>
      </c>
      <c r="M1952" s="91">
        <v>45933.625</v>
      </c>
      <c r="N1952" s="91">
        <v>45966.541666666664</v>
      </c>
      <c r="O1952" s="95">
        <f t="shared" si="169"/>
        <v>10</v>
      </c>
      <c r="P1952" s="95">
        <f>MONTH('RAW DATA'!$J1952)</f>
        <v>11</v>
      </c>
      <c r="Q1952" s="95" t="str">
        <f t="shared" si="170"/>
        <v>ICB</v>
      </c>
      <c r="R1952" s="96" t="str">
        <f t="shared" si="171"/>
        <v>CHINA</v>
      </c>
      <c r="S1952" s="90" t="str">
        <f>IF(OR('RAW DATA'!$D1952="",'RAW DATA'!$C1952='RAW DATA'!$D1952),"NO",IF('RAW DATA'!$C1952&lt;'RAW DATA'!$D1952,"YES","NO"))</f>
        <v>NO</v>
      </c>
      <c r="T1952" s="96" t="str">
        <f>IF('RAW DATA'!$D1952='RAW DATA'!$E1952,"YES","NO")</f>
        <v>NO</v>
      </c>
      <c r="U1952" s="95" t="str">
        <f>IF(('RAW DATA'!$D1952-'RAW DATA'!$M1952)&lt;=5,"YES","NO")</f>
        <v>YES</v>
      </c>
    </row>
    <row r="1953" spans="1:21" x14ac:dyDescent="0.25">
      <c r="A1953" s="77">
        <v>1591</v>
      </c>
      <c r="B1953" s="74">
        <v>5817550129</v>
      </c>
      <c r="C1953" s="76">
        <v>45943</v>
      </c>
      <c r="D1953" s="76">
        <v>45938</v>
      </c>
      <c r="E1953" s="76">
        <v>45943</v>
      </c>
      <c r="F1953" s="74">
        <v>257987057</v>
      </c>
      <c r="G1953" s="82">
        <v>2068</v>
      </c>
      <c r="H1953" s="102" t="s">
        <v>14</v>
      </c>
      <c r="I1953" s="83">
        <v>7730467887</v>
      </c>
      <c r="J1953" s="84">
        <v>45979</v>
      </c>
      <c r="K1953" s="74" t="s">
        <v>15</v>
      </c>
      <c r="L1953" s="74" t="s">
        <v>285</v>
      </c>
      <c r="M1953" s="76">
        <v>45933.625</v>
      </c>
      <c r="N1953" s="76">
        <v>45966.541666666664</v>
      </c>
      <c r="O1953" s="73">
        <f t="shared" si="169"/>
        <v>10</v>
      </c>
      <c r="P1953" s="73">
        <f>MONTH('RAW DATA'!$J1953)</f>
        <v>11</v>
      </c>
      <c r="Q1953" s="73" t="str">
        <f t="shared" si="170"/>
        <v>ICB</v>
      </c>
      <c r="R1953" s="75" t="str">
        <f t="shared" si="171"/>
        <v>CHINA</v>
      </c>
      <c r="S1953" s="74" t="str">
        <f>IF(OR('RAW DATA'!$D1953="",'RAW DATA'!$C1953='RAW DATA'!$D1953),"NO",IF('RAW DATA'!$C1953&lt;'RAW DATA'!$D1953,"YES","NO"))</f>
        <v>NO</v>
      </c>
      <c r="T1953" s="75" t="str">
        <f>IF('RAW DATA'!$D1953='RAW DATA'!$E1953,"YES","NO")</f>
        <v>NO</v>
      </c>
      <c r="U1953" s="73" t="str">
        <f>IF(('RAW DATA'!$D1953-'RAW DATA'!$M1953)&lt;=5,"YES","NO")</f>
        <v>YES</v>
      </c>
    </row>
    <row r="1954" spans="1:21" x14ac:dyDescent="0.25">
      <c r="A1954" s="89">
        <v>1591</v>
      </c>
      <c r="B1954" s="90">
        <v>5817550133</v>
      </c>
      <c r="C1954" s="91">
        <v>45943</v>
      </c>
      <c r="D1954" s="91">
        <v>45938</v>
      </c>
      <c r="E1954" s="91">
        <v>45943</v>
      </c>
      <c r="F1954" s="90">
        <v>257987057</v>
      </c>
      <c r="G1954" s="92">
        <v>2697</v>
      </c>
      <c r="H1954" s="101" t="s">
        <v>14</v>
      </c>
      <c r="I1954" s="93">
        <v>7730467887</v>
      </c>
      <c r="J1954" s="94">
        <v>45979</v>
      </c>
      <c r="K1954" s="90" t="s">
        <v>15</v>
      </c>
      <c r="L1954" s="90" t="s">
        <v>285</v>
      </c>
      <c r="M1954" s="91">
        <v>45933.625</v>
      </c>
      <c r="N1954" s="91">
        <v>45966.541666666664</v>
      </c>
      <c r="O1954" s="95">
        <f t="shared" si="169"/>
        <v>10</v>
      </c>
      <c r="P1954" s="95">
        <f>MONTH('RAW DATA'!$J1954)</f>
        <v>11</v>
      </c>
      <c r="Q1954" s="95" t="str">
        <f t="shared" si="170"/>
        <v>ICB</v>
      </c>
      <c r="R1954" s="96" t="str">
        <f t="shared" si="171"/>
        <v>CHINA</v>
      </c>
      <c r="S1954" s="90" t="str">
        <f>IF(OR('RAW DATA'!$D1954="",'RAW DATA'!$C1954='RAW DATA'!$D1954),"NO",IF('RAW DATA'!$C1954&lt;'RAW DATA'!$D1954,"YES","NO"))</f>
        <v>NO</v>
      </c>
      <c r="T1954" s="96" t="str">
        <f>IF('RAW DATA'!$D1954='RAW DATA'!$E1954,"YES","NO")</f>
        <v>NO</v>
      </c>
      <c r="U1954" s="95" t="str">
        <f>IF(('RAW DATA'!$D1954-'RAW DATA'!$M1954)&lt;=5,"YES","NO")</f>
        <v>YES</v>
      </c>
    </row>
    <row r="1955" spans="1:21" x14ac:dyDescent="0.25">
      <c r="A1955" s="77">
        <v>1591</v>
      </c>
      <c r="B1955" s="74">
        <v>5817550142</v>
      </c>
      <c r="C1955" s="76">
        <v>45943</v>
      </c>
      <c r="D1955" s="76">
        <v>45938</v>
      </c>
      <c r="E1955" s="76">
        <v>45943</v>
      </c>
      <c r="F1955" s="74">
        <v>257987057</v>
      </c>
      <c r="G1955" s="82">
        <v>583</v>
      </c>
      <c r="H1955" s="102" t="s">
        <v>14</v>
      </c>
      <c r="I1955" s="83">
        <v>7730467887</v>
      </c>
      <c r="J1955" s="84">
        <v>45979</v>
      </c>
      <c r="K1955" s="74" t="s">
        <v>15</v>
      </c>
      <c r="L1955" s="74" t="s">
        <v>285</v>
      </c>
      <c r="M1955" s="76">
        <v>45933.625</v>
      </c>
      <c r="N1955" s="76">
        <v>45966.541666666664</v>
      </c>
      <c r="O1955" s="73">
        <f t="shared" si="169"/>
        <v>10</v>
      </c>
      <c r="P1955" s="73">
        <f>MONTH('RAW DATA'!$J1955)</f>
        <v>11</v>
      </c>
      <c r="Q1955" s="73" t="str">
        <f t="shared" si="170"/>
        <v>ICB</v>
      </c>
      <c r="R1955" s="75" t="str">
        <f t="shared" si="171"/>
        <v>CHINA</v>
      </c>
      <c r="S1955" s="74" t="str">
        <f>IF(OR('RAW DATA'!$D1955="",'RAW DATA'!$C1955='RAW DATA'!$D1955),"NO",IF('RAW DATA'!$C1955&lt;'RAW DATA'!$D1955,"YES","NO"))</f>
        <v>NO</v>
      </c>
      <c r="T1955" s="75" t="str">
        <f>IF('RAW DATA'!$D1955='RAW DATA'!$E1955,"YES","NO")</f>
        <v>NO</v>
      </c>
      <c r="U1955" s="73" t="str">
        <f>IF(('RAW DATA'!$D1955-'RAW DATA'!$M1955)&lt;=5,"YES","NO")</f>
        <v>YES</v>
      </c>
    </row>
    <row r="1956" spans="1:21" x14ac:dyDescent="0.25">
      <c r="A1956" s="89">
        <v>1591</v>
      </c>
      <c r="B1956" s="90">
        <v>5817550146</v>
      </c>
      <c r="C1956" s="91">
        <v>45943</v>
      </c>
      <c r="D1956" s="91">
        <v>45938</v>
      </c>
      <c r="E1956" s="91">
        <v>45943</v>
      </c>
      <c r="F1956" s="90">
        <v>257987057</v>
      </c>
      <c r="G1956" s="92">
        <v>50068</v>
      </c>
      <c r="H1956" s="101" t="s">
        <v>14</v>
      </c>
      <c r="I1956" s="93">
        <v>7730467887</v>
      </c>
      <c r="J1956" s="94">
        <v>45979</v>
      </c>
      <c r="K1956" s="90" t="s">
        <v>15</v>
      </c>
      <c r="L1956" s="90" t="s">
        <v>285</v>
      </c>
      <c r="M1956" s="91">
        <v>45933.625</v>
      </c>
      <c r="N1956" s="91">
        <v>45966.541666666664</v>
      </c>
      <c r="O1956" s="95">
        <f t="shared" si="169"/>
        <v>10</v>
      </c>
      <c r="P1956" s="95">
        <f>MONTH('RAW DATA'!$J1956)</f>
        <v>11</v>
      </c>
      <c r="Q1956" s="95" t="str">
        <f t="shared" si="170"/>
        <v>ICB</v>
      </c>
      <c r="R1956" s="96" t="str">
        <f t="shared" si="171"/>
        <v>CHINA</v>
      </c>
      <c r="S1956" s="90" t="str">
        <f>IF(OR('RAW DATA'!$D1956="",'RAW DATA'!$C1956='RAW DATA'!$D1956),"NO",IF('RAW DATA'!$C1956&lt;'RAW DATA'!$D1956,"YES","NO"))</f>
        <v>NO</v>
      </c>
      <c r="T1956" s="96" t="str">
        <f>IF('RAW DATA'!$D1956='RAW DATA'!$E1956,"YES","NO")</f>
        <v>NO</v>
      </c>
      <c r="U1956" s="95" t="str">
        <f>IF(('RAW DATA'!$D1956-'RAW DATA'!$M1956)&lt;=5,"YES","NO")</f>
        <v>YES</v>
      </c>
    </row>
    <row r="1957" spans="1:21" x14ac:dyDescent="0.25">
      <c r="A1957" s="77">
        <v>1591</v>
      </c>
      <c r="B1957" s="74">
        <v>5817550151</v>
      </c>
      <c r="C1957" s="76">
        <v>45943</v>
      </c>
      <c r="D1957" s="76">
        <v>45938</v>
      </c>
      <c r="E1957" s="76">
        <v>45943</v>
      </c>
      <c r="F1957" s="74">
        <v>257987057</v>
      </c>
      <c r="G1957" s="82">
        <v>26031</v>
      </c>
      <c r="H1957" s="102" t="s">
        <v>14</v>
      </c>
      <c r="I1957" s="83">
        <v>7730467887</v>
      </c>
      <c r="J1957" s="84">
        <v>45979</v>
      </c>
      <c r="K1957" s="74" t="s">
        <v>15</v>
      </c>
      <c r="L1957" s="74" t="s">
        <v>285</v>
      </c>
      <c r="M1957" s="76">
        <v>45933.625</v>
      </c>
      <c r="N1957" s="76">
        <v>45966.541666666664</v>
      </c>
      <c r="O1957" s="73">
        <f t="shared" si="169"/>
        <v>10</v>
      </c>
      <c r="P1957" s="73">
        <f>MONTH('RAW DATA'!$J1957)</f>
        <v>11</v>
      </c>
      <c r="Q1957" s="73" t="str">
        <f t="shared" si="170"/>
        <v>ICB</v>
      </c>
      <c r="R1957" s="75" t="str">
        <f t="shared" si="171"/>
        <v>CHINA</v>
      </c>
      <c r="S1957" s="74" t="str">
        <f>IF(OR('RAW DATA'!$D1957="",'RAW DATA'!$C1957='RAW DATA'!$D1957),"NO",IF('RAW DATA'!$C1957&lt;'RAW DATA'!$D1957,"YES","NO"))</f>
        <v>NO</v>
      </c>
      <c r="T1957" s="75" t="str">
        <f>IF('RAW DATA'!$D1957='RAW DATA'!$E1957,"YES","NO")</f>
        <v>NO</v>
      </c>
      <c r="U1957" s="73" t="str">
        <f>IF(('RAW DATA'!$D1957-'RAW DATA'!$M1957)&lt;=5,"YES","NO")</f>
        <v>YES</v>
      </c>
    </row>
    <row r="1958" spans="1:21" x14ac:dyDescent="0.25">
      <c r="A1958" s="89">
        <v>1591</v>
      </c>
      <c r="B1958" s="90">
        <v>5817551364</v>
      </c>
      <c r="C1958" s="91">
        <v>45943</v>
      </c>
      <c r="D1958" s="91">
        <v>45939</v>
      </c>
      <c r="E1958" s="91">
        <v>45943</v>
      </c>
      <c r="F1958" s="90">
        <v>260121215</v>
      </c>
      <c r="G1958" s="92">
        <v>1424</v>
      </c>
      <c r="H1958" s="101" t="s">
        <v>14</v>
      </c>
      <c r="I1958" s="93">
        <v>7730467887</v>
      </c>
      <c r="J1958" s="94">
        <v>45979</v>
      </c>
      <c r="K1958" s="90" t="s">
        <v>15</v>
      </c>
      <c r="L1958" s="90" t="s">
        <v>285</v>
      </c>
      <c r="M1958" s="91">
        <v>45933.625</v>
      </c>
      <c r="N1958" s="91">
        <v>45966.541666666664</v>
      </c>
      <c r="O1958" s="95">
        <f t="shared" si="169"/>
        <v>10</v>
      </c>
      <c r="P1958" s="95">
        <f>MONTH('RAW DATA'!$J1958)</f>
        <v>11</v>
      </c>
      <c r="Q1958" s="95" t="str">
        <f t="shared" si="170"/>
        <v>ICB</v>
      </c>
      <c r="R1958" s="96" t="str">
        <f t="shared" si="171"/>
        <v>CHINA</v>
      </c>
      <c r="S1958" s="90" t="str">
        <f>IF(OR('RAW DATA'!$D1958="",'RAW DATA'!$C1958='RAW DATA'!$D1958),"NO",IF('RAW DATA'!$C1958&lt;'RAW DATA'!$D1958,"YES","NO"))</f>
        <v>NO</v>
      </c>
      <c r="T1958" s="96" t="str">
        <f>IF('RAW DATA'!$D1958='RAW DATA'!$E1958,"YES","NO")</f>
        <v>NO</v>
      </c>
      <c r="U1958" s="95" t="str">
        <f>IF(('RAW DATA'!$D1958-'RAW DATA'!$M1958)&lt;=5,"YES","NO")</f>
        <v>NO</v>
      </c>
    </row>
    <row r="1959" spans="1:21" x14ac:dyDescent="0.25">
      <c r="A1959" s="77">
        <v>1591</v>
      </c>
      <c r="B1959" s="74">
        <v>5817551380</v>
      </c>
      <c r="C1959" s="76">
        <v>45943</v>
      </c>
      <c r="D1959" s="76">
        <v>45939</v>
      </c>
      <c r="E1959" s="76">
        <v>45943</v>
      </c>
      <c r="F1959" s="74">
        <v>257986875</v>
      </c>
      <c r="G1959" s="82">
        <v>5117</v>
      </c>
      <c r="H1959" s="102" t="s">
        <v>14</v>
      </c>
      <c r="I1959" s="83">
        <v>7730467887</v>
      </c>
      <c r="J1959" s="84">
        <v>45979</v>
      </c>
      <c r="K1959" s="74" t="s">
        <v>15</v>
      </c>
      <c r="L1959" s="74" t="s">
        <v>285</v>
      </c>
      <c r="M1959" s="76">
        <v>45933.625</v>
      </c>
      <c r="N1959" s="76">
        <v>45966.541666666664</v>
      </c>
      <c r="O1959" s="73">
        <f t="shared" si="169"/>
        <v>10</v>
      </c>
      <c r="P1959" s="73">
        <f>MONTH('RAW DATA'!$J1959)</f>
        <v>11</v>
      </c>
      <c r="Q1959" s="73" t="str">
        <f t="shared" si="170"/>
        <v>ICB</v>
      </c>
      <c r="R1959" s="75" t="str">
        <f t="shared" si="171"/>
        <v>CHINA</v>
      </c>
      <c r="S1959" s="74" t="str">
        <f>IF(OR('RAW DATA'!$D1959="",'RAW DATA'!$C1959='RAW DATA'!$D1959),"NO",IF('RAW DATA'!$C1959&lt;'RAW DATA'!$D1959,"YES","NO"))</f>
        <v>NO</v>
      </c>
      <c r="T1959" s="75" t="str">
        <f>IF('RAW DATA'!$D1959='RAW DATA'!$E1959,"YES","NO")</f>
        <v>NO</v>
      </c>
      <c r="U1959" s="73" t="str">
        <f>IF(('RAW DATA'!$D1959-'RAW DATA'!$M1959)&lt;=5,"YES","NO")</f>
        <v>NO</v>
      </c>
    </row>
    <row r="1960" spans="1:21" x14ac:dyDescent="0.25">
      <c r="A1960" s="89">
        <v>1591</v>
      </c>
      <c r="B1960" s="90">
        <v>5817551381</v>
      </c>
      <c r="C1960" s="91">
        <v>45943</v>
      </c>
      <c r="D1960" s="91">
        <v>45939</v>
      </c>
      <c r="E1960" s="91">
        <v>45943</v>
      </c>
      <c r="F1960" s="90">
        <v>257986875</v>
      </c>
      <c r="G1960" s="92">
        <v>657</v>
      </c>
      <c r="H1960" s="101" t="s">
        <v>14</v>
      </c>
      <c r="I1960" s="93">
        <v>7730467887</v>
      </c>
      <c r="J1960" s="94">
        <v>45979</v>
      </c>
      <c r="K1960" s="90" t="s">
        <v>15</v>
      </c>
      <c r="L1960" s="90" t="s">
        <v>285</v>
      </c>
      <c r="M1960" s="91">
        <v>45933.625</v>
      </c>
      <c r="N1960" s="91">
        <v>45966.541666666664</v>
      </c>
      <c r="O1960" s="95">
        <f t="shared" si="169"/>
        <v>10</v>
      </c>
      <c r="P1960" s="95">
        <f>MONTH('RAW DATA'!$J1960)</f>
        <v>11</v>
      </c>
      <c r="Q1960" s="95" t="str">
        <f t="shared" si="170"/>
        <v>ICB</v>
      </c>
      <c r="R1960" s="96" t="str">
        <f t="shared" si="171"/>
        <v>CHINA</v>
      </c>
      <c r="S1960" s="90" t="str">
        <f>IF(OR('RAW DATA'!$D1960="",'RAW DATA'!$C1960='RAW DATA'!$D1960),"NO",IF('RAW DATA'!$C1960&lt;'RAW DATA'!$D1960,"YES","NO"))</f>
        <v>NO</v>
      </c>
      <c r="T1960" s="96" t="str">
        <f>IF('RAW DATA'!$D1960='RAW DATA'!$E1960,"YES","NO")</f>
        <v>NO</v>
      </c>
      <c r="U1960" s="95" t="str">
        <f>IF(('RAW DATA'!$D1960-'RAW DATA'!$M1960)&lt;=5,"YES","NO")</f>
        <v>NO</v>
      </c>
    </row>
    <row r="1961" spans="1:21" x14ac:dyDescent="0.25">
      <c r="A1961" s="77">
        <v>1591</v>
      </c>
      <c r="B1961" s="74">
        <v>5817551382</v>
      </c>
      <c r="C1961" s="76">
        <v>45943</v>
      </c>
      <c r="D1961" s="76">
        <v>45939</v>
      </c>
      <c r="E1961" s="76">
        <v>45943</v>
      </c>
      <c r="F1961" s="74">
        <v>257986875</v>
      </c>
      <c r="G1961" s="82">
        <v>13953</v>
      </c>
      <c r="H1961" s="102" t="s">
        <v>14</v>
      </c>
      <c r="I1961" s="83">
        <v>7730467887</v>
      </c>
      <c r="J1961" s="84">
        <v>45979</v>
      </c>
      <c r="K1961" s="74" t="s">
        <v>15</v>
      </c>
      <c r="L1961" s="74" t="s">
        <v>285</v>
      </c>
      <c r="M1961" s="76">
        <v>45933.625</v>
      </c>
      <c r="N1961" s="76">
        <v>45966.541666666664</v>
      </c>
      <c r="O1961" s="73">
        <f t="shared" si="169"/>
        <v>10</v>
      </c>
      <c r="P1961" s="73">
        <f>MONTH('RAW DATA'!$J1961)</f>
        <v>11</v>
      </c>
      <c r="Q1961" s="73" t="str">
        <f t="shared" si="170"/>
        <v>ICB</v>
      </c>
      <c r="R1961" s="75" t="str">
        <f t="shared" si="171"/>
        <v>CHINA</v>
      </c>
      <c r="S1961" s="74" t="str">
        <f>IF(OR('RAW DATA'!$D1961="",'RAW DATA'!$C1961='RAW DATA'!$D1961),"NO",IF('RAW DATA'!$C1961&lt;'RAW DATA'!$D1961,"YES","NO"))</f>
        <v>NO</v>
      </c>
      <c r="T1961" s="75" t="str">
        <f>IF('RAW DATA'!$D1961='RAW DATA'!$E1961,"YES","NO")</f>
        <v>NO</v>
      </c>
      <c r="U1961" s="73" t="str">
        <f>IF(('RAW DATA'!$D1961-'RAW DATA'!$M1961)&lt;=5,"YES","NO")</f>
        <v>NO</v>
      </c>
    </row>
    <row r="1962" spans="1:21" x14ac:dyDescent="0.25">
      <c r="A1962" s="89">
        <v>1591</v>
      </c>
      <c r="B1962" s="90">
        <v>5817551383</v>
      </c>
      <c r="C1962" s="91">
        <v>45943</v>
      </c>
      <c r="D1962" s="91">
        <v>45939</v>
      </c>
      <c r="E1962" s="91">
        <v>45943</v>
      </c>
      <c r="F1962" s="90">
        <v>257986875</v>
      </c>
      <c r="G1962" s="92">
        <v>2798</v>
      </c>
      <c r="H1962" s="101" t="s">
        <v>14</v>
      </c>
      <c r="I1962" s="93">
        <v>7730467887</v>
      </c>
      <c r="J1962" s="94">
        <v>45979</v>
      </c>
      <c r="K1962" s="90" t="s">
        <v>15</v>
      </c>
      <c r="L1962" s="90" t="s">
        <v>285</v>
      </c>
      <c r="M1962" s="91">
        <v>45933.625</v>
      </c>
      <c r="N1962" s="91">
        <v>45966.541666666664</v>
      </c>
      <c r="O1962" s="95">
        <f t="shared" si="169"/>
        <v>10</v>
      </c>
      <c r="P1962" s="95">
        <f>MONTH('RAW DATA'!$J1962)</f>
        <v>11</v>
      </c>
      <c r="Q1962" s="95" t="str">
        <f t="shared" si="170"/>
        <v>ICB</v>
      </c>
      <c r="R1962" s="96" t="str">
        <f t="shared" si="171"/>
        <v>CHINA</v>
      </c>
      <c r="S1962" s="90" t="str">
        <f>IF(OR('RAW DATA'!$D1962="",'RAW DATA'!$C1962='RAW DATA'!$D1962),"NO",IF('RAW DATA'!$C1962&lt;'RAW DATA'!$D1962,"YES","NO"))</f>
        <v>NO</v>
      </c>
      <c r="T1962" s="96" t="str">
        <f>IF('RAW DATA'!$D1962='RAW DATA'!$E1962,"YES","NO")</f>
        <v>NO</v>
      </c>
      <c r="U1962" s="95" t="str">
        <f>IF(('RAW DATA'!$D1962-'RAW DATA'!$M1962)&lt;=5,"YES","NO")</f>
        <v>NO</v>
      </c>
    </row>
    <row r="1963" spans="1:21" x14ac:dyDescent="0.25">
      <c r="A1963" s="77">
        <v>71</v>
      </c>
      <c r="B1963" s="74">
        <v>5283259100</v>
      </c>
      <c r="C1963" s="76">
        <v>45926</v>
      </c>
      <c r="D1963" s="76">
        <v>45926</v>
      </c>
      <c r="E1963" s="76">
        <v>45926</v>
      </c>
      <c r="F1963" s="74">
        <v>258073364</v>
      </c>
      <c r="G1963" s="82">
        <v>9816</v>
      </c>
      <c r="H1963" s="102" t="s">
        <v>14</v>
      </c>
      <c r="I1963" s="83">
        <v>7730467887</v>
      </c>
      <c r="J1963" s="84">
        <v>45979</v>
      </c>
      <c r="K1963" s="74" t="s">
        <v>15</v>
      </c>
      <c r="L1963" s="74" t="s">
        <v>285</v>
      </c>
      <c r="M1963" s="76">
        <v>45925.666666666664</v>
      </c>
      <c r="N1963" s="76">
        <v>45966.791666666664</v>
      </c>
      <c r="O1963" s="73">
        <f t="shared" si="169"/>
        <v>9</v>
      </c>
      <c r="P1963" s="73">
        <f>MONTH('RAW DATA'!$J1963)</f>
        <v>11</v>
      </c>
      <c r="Q1963" s="73" t="str">
        <f t="shared" si="170"/>
        <v>ICB</v>
      </c>
      <c r="R1963" s="75" t="str">
        <f t="shared" si="171"/>
        <v>CHINA</v>
      </c>
      <c r="S1963" s="74" t="str">
        <f>IF(OR('RAW DATA'!$D1963="",'RAW DATA'!$C1963='RAW DATA'!$D1963),"NO",IF('RAW DATA'!$C1963&lt;'RAW DATA'!$D1963,"YES","NO"))</f>
        <v>NO</v>
      </c>
      <c r="T1963" s="75" t="str">
        <f>IF('RAW DATA'!$D1963='RAW DATA'!$E1963,"YES","NO")</f>
        <v>YES</v>
      </c>
      <c r="U1963" s="73" t="str">
        <f>IF(('RAW DATA'!$D1963-'RAW DATA'!$M1963)&lt;=5,"YES","NO")</f>
        <v>YES</v>
      </c>
    </row>
    <row r="1964" spans="1:21" x14ac:dyDescent="0.25">
      <c r="A1964" s="89">
        <v>1591</v>
      </c>
      <c r="B1964" s="90">
        <v>5612508537</v>
      </c>
      <c r="C1964" s="91">
        <v>45943</v>
      </c>
      <c r="D1964" s="91">
        <v>45928</v>
      </c>
      <c r="E1964" s="91">
        <v>45943</v>
      </c>
      <c r="F1964" s="90">
        <v>257966852</v>
      </c>
      <c r="G1964" s="92">
        <v>724</v>
      </c>
      <c r="H1964" s="101" t="s">
        <v>14</v>
      </c>
      <c r="I1964" s="93">
        <v>7730467887</v>
      </c>
      <c r="J1964" s="94">
        <v>45979</v>
      </c>
      <c r="K1964" s="90" t="s">
        <v>15</v>
      </c>
      <c r="L1964" s="90" t="s">
        <v>285</v>
      </c>
      <c r="M1964" s="91">
        <v>45926.125</v>
      </c>
      <c r="N1964" s="91">
        <v>45968.75</v>
      </c>
      <c r="O1964" s="95">
        <f t="shared" si="169"/>
        <v>9</v>
      </c>
      <c r="P1964" s="95">
        <f>MONTH('RAW DATA'!$J1964)</f>
        <v>11</v>
      </c>
      <c r="Q1964" s="95" t="str">
        <f t="shared" si="170"/>
        <v>ICB</v>
      </c>
      <c r="R1964" s="96" t="str">
        <f t="shared" si="171"/>
        <v>CHINA</v>
      </c>
      <c r="S1964" s="90" t="str">
        <f>IF(OR('RAW DATA'!$D1964="",'RAW DATA'!$C1964='RAW DATA'!$D1964),"NO",IF('RAW DATA'!$C1964&lt;'RAW DATA'!$D1964,"YES","NO"))</f>
        <v>NO</v>
      </c>
      <c r="T1964" s="96" t="str">
        <f>IF('RAW DATA'!$D1964='RAW DATA'!$E1964,"YES","NO")</f>
        <v>NO</v>
      </c>
      <c r="U1964" s="95" t="str">
        <f>IF(('RAW DATA'!$D1964-'RAW DATA'!$M1964)&lt;=5,"YES","NO")</f>
        <v>YES</v>
      </c>
    </row>
    <row r="1965" spans="1:21" x14ac:dyDescent="0.25">
      <c r="A1965" s="77">
        <v>1591</v>
      </c>
      <c r="B1965" s="74">
        <v>5612508542</v>
      </c>
      <c r="C1965" s="76">
        <v>45943</v>
      </c>
      <c r="D1965" s="76">
        <v>45928</v>
      </c>
      <c r="E1965" s="76">
        <v>45943</v>
      </c>
      <c r="F1965" s="74">
        <v>257966852</v>
      </c>
      <c r="G1965" s="82">
        <v>1173</v>
      </c>
      <c r="H1965" s="102" t="s">
        <v>14</v>
      </c>
      <c r="I1965" s="83">
        <v>7730467887</v>
      </c>
      <c r="J1965" s="84">
        <v>45979</v>
      </c>
      <c r="K1965" s="74" t="s">
        <v>15</v>
      </c>
      <c r="L1965" s="74" t="s">
        <v>285</v>
      </c>
      <c r="M1965" s="76">
        <v>45926.125</v>
      </c>
      <c r="N1965" s="76">
        <v>45968.75</v>
      </c>
      <c r="O1965" s="73">
        <f t="shared" si="169"/>
        <v>9</v>
      </c>
      <c r="P1965" s="73">
        <f>MONTH('RAW DATA'!$J1965)</f>
        <v>11</v>
      </c>
      <c r="Q1965" s="73" t="str">
        <f t="shared" si="170"/>
        <v>ICB</v>
      </c>
      <c r="R1965" s="75" t="str">
        <f t="shared" si="171"/>
        <v>CHINA</v>
      </c>
      <c r="S1965" s="74" t="str">
        <f>IF(OR('RAW DATA'!$D1965="",'RAW DATA'!$C1965='RAW DATA'!$D1965),"NO",IF('RAW DATA'!$C1965&lt;'RAW DATA'!$D1965,"YES","NO"))</f>
        <v>NO</v>
      </c>
      <c r="T1965" s="75" t="str">
        <f>IF('RAW DATA'!$D1965='RAW DATA'!$E1965,"YES","NO")</f>
        <v>NO</v>
      </c>
      <c r="U1965" s="73" t="str">
        <f>IF(('RAW DATA'!$D1965-'RAW DATA'!$M1965)&lt;=5,"YES","NO")</f>
        <v>YES</v>
      </c>
    </row>
    <row r="1966" spans="1:21" x14ac:dyDescent="0.25">
      <c r="A1966" s="89">
        <v>1591</v>
      </c>
      <c r="B1966" s="90">
        <v>5612508552</v>
      </c>
      <c r="C1966" s="91">
        <v>45943</v>
      </c>
      <c r="D1966" s="91">
        <v>45928</v>
      </c>
      <c r="E1966" s="91">
        <v>45943</v>
      </c>
      <c r="F1966" s="90">
        <v>257966852</v>
      </c>
      <c r="G1966" s="92">
        <v>7621</v>
      </c>
      <c r="H1966" s="101" t="s">
        <v>14</v>
      </c>
      <c r="I1966" s="93">
        <v>7730467887</v>
      </c>
      <c r="J1966" s="94">
        <v>45979</v>
      </c>
      <c r="K1966" s="90" t="s">
        <v>15</v>
      </c>
      <c r="L1966" s="90" t="s">
        <v>285</v>
      </c>
      <c r="M1966" s="91">
        <v>45926.125</v>
      </c>
      <c r="N1966" s="91">
        <v>45968.75</v>
      </c>
      <c r="O1966" s="95">
        <f t="shared" si="169"/>
        <v>9</v>
      </c>
      <c r="P1966" s="95">
        <f>MONTH('RAW DATA'!$J1966)</f>
        <v>11</v>
      </c>
      <c r="Q1966" s="95" t="str">
        <f t="shared" si="170"/>
        <v>ICB</v>
      </c>
      <c r="R1966" s="96" t="str">
        <f t="shared" si="171"/>
        <v>CHINA</v>
      </c>
      <c r="S1966" s="90" t="str">
        <f>IF(OR('RAW DATA'!$D1966="",'RAW DATA'!$C1966='RAW DATA'!$D1966),"NO",IF('RAW DATA'!$C1966&lt;'RAW DATA'!$D1966,"YES","NO"))</f>
        <v>NO</v>
      </c>
      <c r="T1966" s="96" t="str">
        <f>IF('RAW DATA'!$D1966='RAW DATA'!$E1966,"YES","NO")</f>
        <v>NO</v>
      </c>
      <c r="U1966" s="95" t="str">
        <f>IF(('RAW DATA'!$D1966-'RAW DATA'!$M1966)&lt;=5,"YES","NO")</f>
        <v>YES</v>
      </c>
    </row>
    <row r="1967" spans="1:21" x14ac:dyDescent="0.25">
      <c r="A1967" s="77">
        <v>1591</v>
      </c>
      <c r="B1967" s="74">
        <v>5612508562</v>
      </c>
      <c r="C1967" s="76">
        <v>45943</v>
      </c>
      <c r="D1967" s="76">
        <v>45928</v>
      </c>
      <c r="E1967" s="76">
        <v>45943</v>
      </c>
      <c r="F1967" s="74">
        <v>257966852</v>
      </c>
      <c r="G1967" s="82">
        <v>1021</v>
      </c>
      <c r="H1967" s="102" t="s">
        <v>14</v>
      </c>
      <c r="I1967" s="83">
        <v>7730467887</v>
      </c>
      <c r="J1967" s="84">
        <v>45979</v>
      </c>
      <c r="K1967" s="74" t="s">
        <v>15</v>
      </c>
      <c r="L1967" s="74" t="s">
        <v>285</v>
      </c>
      <c r="M1967" s="76">
        <v>45926.125</v>
      </c>
      <c r="N1967" s="76">
        <v>45968.75</v>
      </c>
      <c r="O1967" s="73">
        <f t="shared" si="169"/>
        <v>9</v>
      </c>
      <c r="P1967" s="73">
        <f>MONTH('RAW DATA'!$J1967)</f>
        <v>11</v>
      </c>
      <c r="Q1967" s="73" t="str">
        <f t="shared" si="170"/>
        <v>ICB</v>
      </c>
      <c r="R1967" s="75" t="str">
        <f t="shared" si="171"/>
        <v>CHINA</v>
      </c>
      <c r="S1967" s="74" t="str">
        <f>IF(OR('RAW DATA'!$D1967="",'RAW DATA'!$C1967='RAW DATA'!$D1967),"NO",IF('RAW DATA'!$C1967&lt;'RAW DATA'!$D1967,"YES","NO"))</f>
        <v>NO</v>
      </c>
      <c r="T1967" s="75" t="str">
        <f>IF('RAW DATA'!$D1967='RAW DATA'!$E1967,"YES","NO")</f>
        <v>NO</v>
      </c>
      <c r="U1967" s="73" t="str">
        <f>IF(('RAW DATA'!$D1967-'RAW DATA'!$M1967)&lt;=5,"YES","NO")</f>
        <v>YES</v>
      </c>
    </row>
    <row r="1968" spans="1:21" x14ac:dyDescent="0.25">
      <c r="A1968" s="89">
        <v>1591</v>
      </c>
      <c r="B1968" s="90">
        <v>5612508566</v>
      </c>
      <c r="C1968" s="91">
        <v>45943</v>
      </c>
      <c r="D1968" s="91">
        <v>45928</v>
      </c>
      <c r="E1968" s="91">
        <v>45943</v>
      </c>
      <c r="F1968" s="90">
        <v>257966852</v>
      </c>
      <c r="G1968" s="92">
        <v>7446</v>
      </c>
      <c r="H1968" s="101" t="s">
        <v>14</v>
      </c>
      <c r="I1968" s="93">
        <v>7730467887</v>
      </c>
      <c r="J1968" s="94">
        <v>45979</v>
      </c>
      <c r="K1968" s="90" t="s">
        <v>15</v>
      </c>
      <c r="L1968" s="90" t="s">
        <v>285</v>
      </c>
      <c r="M1968" s="91">
        <v>45926.125</v>
      </c>
      <c r="N1968" s="91">
        <v>45968.75</v>
      </c>
      <c r="O1968" s="95">
        <f t="shared" si="169"/>
        <v>9</v>
      </c>
      <c r="P1968" s="95">
        <f>MONTH('RAW DATA'!$J1968)</f>
        <v>11</v>
      </c>
      <c r="Q1968" s="95" t="str">
        <f t="shared" si="170"/>
        <v>ICB</v>
      </c>
      <c r="R1968" s="96" t="str">
        <f t="shared" si="171"/>
        <v>CHINA</v>
      </c>
      <c r="S1968" s="90" t="str">
        <f>IF(OR('RAW DATA'!$D1968="",'RAW DATA'!$C1968='RAW DATA'!$D1968),"NO",IF('RAW DATA'!$C1968&lt;'RAW DATA'!$D1968,"YES","NO"))</f>
        <v>NO</v>
      </c>
      <c r="T1968" s="96" t="str">
        <f>IF('RAW DATA'!$D1968='RAW DATA'!$E1968,"YES","NO")</f>
        <v>NO</v>
      </c>
      <c r="U1968" s="95" t="str">
        <f>IF(('RAW DATA'!$D1968-'RAW DATA'!$M1968)&lt;=5,"YES","NO")</f>
        <v>YES</v>
      </c>
    </row>
    <row r="1969" spans="1:21" x14ac:dyDescent="0.25">
      <c r="A1969" s="77">
        <v>71</v>
      </c>
      <c r="B1969" s="74">
        <v>5283272880</v>
      </c>
      <c r="C1969" s="76">
        <v>45932</v>
      </c>
      <c r="D1969" s="76">
        <v>45931</v>
      </c>
      <c r="E1969" s="76">
        <v>45932</v>
      </c>
      <c r="F1969" s="74">
        <v>257895606</v>
      </c>
      <c r="G1969" s="82">
        <v>7421</v>
      </c>
      <c r="H1969" s="102" t="s">
        <v>14</v>
      </c>
      <c r="I1969" s="83">
        <v>7730467887</v>
      </c>
      <c r="J1969" s="84">
        <v>45979</v>
      </c>
      <c r="K1969" s="74" t="s">
        <v>15</v>
      </c>
      <c r="L1969" s="74" t="s">
        <v>285</v>
      </c>
      <c r="M1969" s="76">
        <v>45930.625</v>
      </c>
      <c r="N1969" s="76">
        <v>45969.791666666664</v>
      </c>
      <c r="O1969" s="73">
        <f t="shared" si="169"/>
        <v>10</v>
      </c>
      <c r="P1969" s="73">
        <f>MONTH('RAW DATA'!$J1969)</f>
        <v>11</v>
      </c>
      <c r="Q1969" s="73" t="str">
        <f t="shared" si="170"/>
        <v>ICB</v>
      </c>
      <c r="R1969" s="75" t="str">
        <f t="shared" si="171"/>
        <v>CHINA</v>
      </c>
      <c r="S1969" s="74" t="str">
        <f>IF(OR('RAW DATA'!$D1969="",'RAW DATA'!$C1969='RAW DATA'!$D1969),"NO",IF('RAW DATA'!$C1969&lt;'RAW DATA'!$D1969,"YES","NO"))</f>
        <v>NO</v>
      </c>
      <c r="T1969" s="75" t="str">
        <f>IF('RAW DATA'!$D1969='RAW DATA'!$E1969,"YES","NO")</f>
        <v>NO</v>
      </c>
      <c r="U1969" s="73" t="str">
        <f>IF(('RAW DATA'!$D1969-'RAW DATA'!$M1969)&lt;=5,"YES","NO")</f>
        <v>YES</v>
      </c>
    </row>
    <row r="1970" spans="1:21" x14ac:dyDescent="0.25">
      <c r="A1970" s="89">
        <v>71</v>
      </c>
      <c r="B1970" s="90">
        <v>5283272881</v>
      </c>
      <c r="C1970" s="91">
        <v>45932</v>
      </c>
      <c r="D1970" s="91">
        <v>45931</v>
      </c>
      <c r="E1970" s="91">
        <v>45932</v>
      </c>
      <c r="F1970" s="90">
        <v>257895606</v>
      </c>
      <c r="G1970" s="92">
        <v>72368</v>
      </c>
      <c r="H1970" s="101" t="s">
        <v>14</v>
      </c>
      <c r="I1970" s="93">
        <v>7730467887</v>
      </c>
      <c r="J1970" s="94">
        <v>45979</v>
      </c>
      <c r="K1970" s="90" t="s">
        <v>15</v>
      </c>
      <c r="L1970" s="90" t="s">
        <v>285</v>
      </c>
      <c r="M1970" s="91">
        <v>45930.625</v>
      </c>
      <c r="N1970" s="91">
        <v>45969.791666666664</v>
      </c>
      <c r="O1970" s="95">
        <f t="shared" si="169"/>
        <v>10</v>
      </c>
      <c r="P1970" s="95">
        <f>MONTH('RAW DATA'!$J1970)</f>
        <v>11</v>
      </c>
      <c r="Q1970" s="95" t="str">
        <f t="shared" si="170"/>
        <v>ICB</v>
      </c>
      <c r="R1970" s="96" t="str">
        <f t="shared" si="171"/>
        <v>CHINA</v>
      </c>
      <c r="S1970" s="90" t="str">
        <f>IF(OR('RAW DATA'!$D1970="",'RAW DATA'!$C1970='RAW DATA'!$D1970),"NO",IF('RAW DATA'!$C1970&lt;'RAW DATA'!$D1970,"YES","NO"))</f>
        <v>NO</v>
      </c>
      <c r="T1970" s="96" t="str">
        <f>IF('RAW DATA'!$D1970='RAW DATA'!$E1970,"YES","NO")</f>
        <v>NO</v>
      </c>
      <c r="U1970" s="95" t="str">
        <f>IF(('RAW DATA'!$D1970-'RAW DATA'!$M1970)&lt;=5,"YES","NO")</f>
        <v>YES</v>
      </c>
    </row>
    <row r="1971" spans="1:21" x14ac:dyDescent="0.25">
      <c r="A1971" s="77">
        <v>71</v>
      </c>
      <c r="B1971" s="74">
        <v>5283272882</v>
      </c>
      <c r="C1971" s="76">
        <v>45932</v>
      </c>
      <c r="D1971" s="76">
        <v>45931</v>
      </c>
      <c r="E1971" s="76">
        <v>45932</v>
      </c>
      <c r="F1971" s="74">
        <v>257895606</v>
      </c>
      <c r="G1971" s="82">
        <v>1376</v>
      </c>
      <c r="H1971" s="102" t="s">
        <v>14</v>
      </c>
      <c r="I1971" s="83">
        <v>7730467887</v>
      </c>
      <c r="J1971" s="84">
        <v>45979</v>
      </c>
      <c r="K1971" s="74" t="s">
        <v>15</v>
      </c>
      <c r="L1971" s="74" t="s">
        <v>285</v>
      </c>
      <c r="M1971" s="76">
        <v>45930.625</v>
      </c>
      <c r="N1971" s="76">
        <v>45969.791666666664</v>
      </c>
      <c r="O1971" s="73">
        <f t="shared" si="169"/>
        <v>10</v>
      </c>
      <c r="P1971" s="73">
        <f>MONTH('RAW DATA'!$J1971)</f>
        <v>11</v>
      </c>
      <c r="Q1971" s="73" t="str">
        <f t="shared" si="170"/>
        <v>ICB</v>
      </c>
      <c r="R1971" s="75" t="str">
        <f t="shared" si="171"/>
        <v>CHINA</v>
      </c>
      <c r="S1971" s="74" t="str">
        <f>IF(OR('RAW DATA'!$D1971="",'RAW DATA'!$C1971='RAW DATA'!$D1971),"NO",IF('RAW DATA'!$C1971&lt;'RAW DATA'!$D1971,"YES","NO"))</f>
        <v>NO</v>
      </c>
      <c r="T1971" s="75" t="str">
        <f>IF('RAW DATA'!$D1971='RAW DATA'!$E1971,"YES","NO")</f>
        <v>NO</v>
      </c>
      <c r="U1971" s="73" t="str">
        <f>IF(('RAW DATA'!$D1971-'RAW DATA'!$M1971)&lt;=5,"YES","NO")</f>
        <v>YES</v>
      </c>
    </row>
    <row r="1972" spans="1:21" x14ac:dyDescent="0.25">
      <c r="A1972" s="89">
        <v>71</v>
      </c>
      <c r="B1972" s="90">
        <v>5283272883</v>
      </c>
      <c r="C1972" s="91">
        <v>45932</v>
      </c>
      <c r="D1972" s="91">
        <v>45931</v>
      </c>
      <c r="E1972" s="91">
        <v>45932</v>
      </c>
      <c r="F1972" s="90">
        <v>257895606</v>
      </c>
      <c r="G1972" s="92">
        <v>3023</v>
      </c>
      <c r="H1972" s="101" t="s">
        <v>14</v>
      </c>
      <c r="I1972" s="93">
        <v>7730467887</v>
      </c>
      <c r="J1972" s="94">
        <v>45979</v>
      </c>
      <c r="K1972" s="90" t="s">
        <v>15</v>
      </c>
      <c r="L1972" s="90" t="s">
        <v>285</v>
      </c>
      <c r="M1972" s="91">
        <v>45930.625</v>
      </c>
      <c r="N1972" s="91">
        <v>45969.791666666664</v>
      </c>
      <c r="O1972" s="95">
        <f t="shared" si="169"/>
        <v>10</v>
      </c>
      <c r="P1972" s="95">
        <f>MONTH('RAW DATA'!$J1972)</f>
        <v>11</v>
      </c>
      <c r="Q1972" s="95" t="str">
        <f t="shared" si="170"/>
        <v>ICB</v>
      </c>
      <c r="R1972" s="96" t="str">
        <f t="shared" si="171"/>
        <v>CHINA</v>
      </c>
      <c r="S1972" s="90" t="str">
        <f>IF(OR('RAW DATA'!$D1972="",'RAW DATA'!$C1972='RAW DATA'!$D1972),"NO",IF('RAW DATA'!$C1972&lt;'RAW DATA'!$D1972,"YES","NO"))</f>
        <v>NO</v>
      </c>
      <c r="T1972" s="96" t="str">
        <f>IF('RAW DATA'!$D1972='RAW DATA'!$E1972,"YES","NO")</f>
        <v>NO</v>
      </c>
      <c r="U1972" s="95" t="str">
        <f>IF(('RAW DATA'!$D1972-'RAW DATA'!$M1972)&lt;=5,"YES","NO")</f>
        <v>YES</v>
      </c>
    </row>
    <row r="1973" spans="1:21" x14ac:dyDescent="0.25">
      <c r="A1973" s="77">
        <v>71</v>
      </c>
      <c r="B1973" s="74">
        <v>5283272884</v>
      </c>
      <c r="C1973" s="76">
        <v>45932</v>
      </c>
      <c r="D1973" s="76">
        <v>45931</v>
      </c>
      <c r="E1973" s="76">
        <v>45932</v>
      </c>
      <c r="F1973" s="74">
        <v>257895606</v>
      </c>
      <c r="G1973" s="82">
        <v>55293</v>
      </c>
      <c r="H1973" s="102" t="s">
        <v>14</v>
      </c>
      <c r="I1973" s="83">
        <v>7730467887</v>
      </c>
      <c r="J1973" s="84">
        <v>45979</v>
      </c>
      <c r="K1973" s="74" t="s">
        <v>15</v>
      </c>
      <c r="L1973" s="74" t="s">
        <v>285</v>
      </c>
      <c r="M1973" s="76">
        <v>45930.625</v>
      </c>
      <c r="N1973" s="76">
        <v>45969.791666666664</v>
      </c>
      <c r="O1973" s="73">
        <f t="shared" si="169"/>
        <v>10</v>
      </c>
      <c r="P1973" s="73">
        <f>MONTH('RAW DATA'!$J1973)</f>
        <v>11</v>
      </c>
      <c r="Q1973" s="73" t="str">
        <f t="shared" si="170"/>
        <v>ICB</v>
      </c>
      <c r="R1973" s="75" t="str">
        <f t="shared" si="171"/>
        <v>CHINA</v>
      </c>
      <c r="S1973" s="74" t="str">
        <f>IF(OR('RAW DATA'!$D1973="",'RAW DATA'!$C1973='RAW DATA'!$D1973),"NO",IF('RAW DATA'!$C1973&lt;'RAW DATA'!$D1973,"YES","NO"))</f>
        <v>NO</v>
      </c>
      <c r="T1973" s="75" t="str">
        <f>IF('RAW DATA'!$D1973='RAW DATA'!$E1973,"YES","NO")</f>
        <v>NO</v>
      </c>
      <c r="U1973" s="73" t="str">
        <f>IF(('RAW DATA'!$D1973-'RAW DATA'!$M1973)&lt;=5,"YES","NO")</f>
        <v>YES</v>
      </c>
    </row>
    <row r="1974" spans="1:21" x14ac:dyDescent="0.25">
      <c r="A1974" s="89">
        <v>515</v>
      </c>
      <c r="B1974" s="90">
        <v>5547988431</v>
      </c>
      <c r="C1974" s="91">
        <v>45943</v>
      </c>
      <c r="D1974" s="91">
        <v>45938</v>
      </c>
      <c r="E1974" s="91">
        <v>45943</v>
      </c>
      <c r="F1974" s="90">
        <v>254486371</v>
      </c>
      <c r="G1974" s="92">
        <v>3593</v>
      </c>
      <c r="H1974" s="101" t="s">
        <v>14</v>
      </c>
      <c r="I1974" s="93">
        <v>7730467887</v>
      </c>
      <c r="J1974" s="94">
        <v>45979</v>
      </c>
      <c r="K1974" s="90" t="s">
        <v>15</v>
      </c>
      <c r="L1974" s="90" t="s">
        <v>285</v>
      </c>
      <c r="M1974" s="91">
        <v>45935.625</v>
      </c>
      <c r="N1974" s="91">
        <v>45969.791666666664</v>
      </c>
      <c r="O1974" s="95">
        <f t="shared" si="169"/>
        <v>10</v>
      </c>
      <c r="P1974" s="95">
        <f>MONTH('RAW DATA'!$J1974)</f>
        <v>11</v>
      </c>
      <c r="Q1974" s="95" t="str">
        <f t="shared" si="170"/>
        <v>ICB</v>
      </c>
      <c r="R1974" s="96" t="str">
        <f t="shared" si="171"/>
        <v>CHINA</v>
      </c>
      <c r="S1974" s="90" t="str">
        <f>IF(OR('RAW DATA'!$D1974="",'RAW DATA'!$C1974='RAW DATA'!$D1974),"NO",IF('RAW DATA'!$C1974&lt;'RAW DATA'!$D1974,"YES","NO"))</f>
        <v>NO</v>
      </c>
      <c r="T1974" s="96" t="str">
        <f>IF('RAW DATA'!$D1974='RAW DATA'!$E1974,"YES","NO")</f>
        <v>NO</v>
      </c>
      <c r="U1974" s="95" t="str">
        <f>IF(('RAW DATA'!$D1974-'RAW DATA'!$M1974)&lt;=5,"YES","NO")</f>
        <v>YES</v>
      </c>
    </row>
    <row r="1975" spans="1:21" x14ac:dyDescent="0.25">
      <c r="A1975" s="77">
        <v>1591</v>
      </c>
      <c r="B1975" s="74">
        <v>5817549760</v>
      </c>
      <c r="C1975" s="76">
        <v>45943</v>
      </c>
      <c r="D1975" s="76">
        <v>45936</v>
      </c>
      <c r="E1975" s="76">
        <v>45943</v>
      </c>
      <c r="F1975" s="74">
        <v>257987796</v>
      </c>
      <c r="G1975" s="82">
        <v>1394</v>
      </c>
      <c r="H1975" s="102" t="s">
        <v>14</v>
      </c>
      <c r="I1975" s="83">
        <v>7730467887</v>
      </c>
      <c r="J1975" s="84">
        <v>45979</v>
      </c>
      <c r="K1975" s="74" t="s">
        <v>15</v>
      </c>
      <c r="L1975" s="74" t="s">
        <v>285</v>
      </c>
      <c r="M1975" s="76">
        <v>45933.125</v>
      </c>
      <c r="N1975" s="76">
        <v>45969.791666666664</v>
      </c>
      <c r="O1975" s="73">
        <f t="shared" si="169"/>
        <v>10</v>
      </c>
      <c r="P1975" s="73">
        <f>MONTH('RAW DATA'!$J1975)</f>
        <v>11</v>
      </c>
      <c r="Q1975" s="73" t="str">
        <f t="shared" si="170"/>
        <v>ICB</v>
      </c>
      <c r="R1975" s="75" t="str">
        <f t="shared" si="171"/>
        <v>CHINA</v>
      </c>
      <c r="S1975" s="74" t="str">
        <f>IF(OR('RAW DATA'!$D1975="",'RAW DATA'!$C1975='RAW DATA'!$D1975),"NO",IF('RAW DATA'!$C1975&lt;'RAW DATA'!$D1975,"YES","NO"))</f>
        <v>NO</v>
      </c>
      <c r="T1975" s="75" t="str">
        <f>IF('RAW DATA'!$D1975='RAW DATA'!$E1975,"YES","NO")</f>
        <v>NO</v>
      </c>
      <c r="U1975" s="73" t="str">
        <f>IF(('RAW DATA'!$D1975-'RAW DATA'!$M1975)&lt;=5,"YES","NO")</f>
        <v>YES</v>
      </c>
    </row>
    <row r="1976" spans="1:21" x14ac:dyDescent="0.25">
      <c r="A1976" s="89">
        <v>1591</v>
      </c>
      <c r="B1976" s="90">
        <v>5817549764</v>
      </c>
      <c r="C1976" s="91">
        <v>45943</v>
      </c>
      <c r="D1976" s="91">
        <v>45936</v>
      </c>
      <c r="E1976" s="91">
        <v>45943</v>
      </c>
      <c r="F1976" s="90">
        <v>257987796</v>
      </c>
      <c r="G1976" s="92">
        <v>3391</v>
      </c>
      <c r="H1976" s="101" t="s">
        <v>14</v>
      </c>
      <c r="I1976" s="93">
        <v>7730467887</v>
      </c>
      <c r="J1976" s="94">
        <v>45979</v>
      </c>
      <c r="K1976" s="90" t="s">
        <v>15</v>
      </c>
      <c r="L1976" s="90" t="s">
        <v>285</v>
      </c>
      <c r="M1976" s="91">
        <v>45933.125</v>
      </c>
      <c r="N1976" s="91">
        <v>45969.791666666664</v>
      </c>
      <c r="O1976" s="95">
        <f t="shared" si="169"/>
        <v>10</v>
      </c>
      <c r="P1976" s="95">
        <f>MONTH('RAW DATA'!$J1976)</f>
        <v>11</v>
      </c>
      <c r="Q1976" s="95" t="str">
        <f t="shared" si="170"/>
        <v>ICB</v>
      </c>
      <c r="R1976" s="96" t="str">
        <f t="shared" si="171"/>
        <v>CHINA</v>
      </c>
      <c r="S1976" s="90" t="str">
        <f>IF(OR('RAW DATA'!$D1976="",'RAW DATA'!$C1976='RAW DATA'!$D1976),"NO",IF('RAW DATA'!$C1976&lt;'RAW DATA'!$D1976,"YES","NO"))</f>
        <v>NO</v>
      </c>
      <c r="T1976" s="96" t="str">
        <f>IF('RAW DATA'!$D1976='RAW DATA'!$E1976,"YES","NO")</f>
        <v>NO</v>
      </c>
      <c r="U1976" s="95" t="str">
        <f>IF(('RAW DATA'!$D1976-'RAW DATA'!$M1976)&lt;=5,"YES","NO")</f>
        <v>YES</v>
      </c>
    </row>
    <row r="1977" spans="1:21" x14ac:dyDescent="0.25">
      <c r="A1977" s="77">
        <v>1591</v>
      </c>
      <c r="B1977" s="74">
        <v>5817549772</v>
      </c>
      <c r="C1977" s="76">
        <v>45943</v>
      </c>
      <c r="D1977" s="76">
        <v>45936</v>
      </c>
      <c r="E1977" s="76">
        <v>45943</v>
      </c>
      <c r="F1977" s="74">
        <v>257987796</v>
      </c>
      <c r="G1977" s="82">
        <v>411</v>
      </c>
      <c r="H1977" s="102" t="s">
        <v>14</v>
      </c>
      <c r="I1977" s="83">
        <v>7730467887</v>
      </c>
      <c r="J1977" s="84">
        <v>45979</v>
      </c>
      <c r="K1977" s="74" t="s">
        <v>15</v>
      </c>
      <c r="L1977" s="74" t="s">
        <v>285</v>
      </c>
      <c r="M1977" s="76">
        <v>45933.125</v>
      </c>
      <c r="N1977" s="76">
        <v>45969.791666666664</v>
      </c>
      <c r="O1977" s="73">
        <f t="shared" si="169"/>
        <v>10</v>
      </c>
      <c r="P1977" s="73">
        <f>MONTH('RAW DATA'!$J1977)</f>
        <v>11</v>
      </c>
      <c r="Q1977" s="73" t="str">
        <f t="shared" si="170"/>
        <v>ICB</v>
      </c>
      <c r="R1977" s="75" t="str">
        <f t="shared" si="171"/>
        <v>CHINA</v>
      </c>
      <c r="S1977" s="74" t="str">
        <f>IF(OR('RAW DATA'!$D1977="",'RAW DATA'!$C1977='RAW DATA'!$D1977),"NO",IF('RAW DATA'!$C1977&lt;'RAW DATA'!$D1977,"YES","NO"))</f>
        <v>NO</v>
      </c>
      <c r="T1977" s="75" t="str">
        <f>IF('RAW DATA'!$D1977='RAW DATA'!$E1977,"YES","NO")</f>
        <v>NO</v>
      </c>
      <c r="U1977" s="73" t="str">
        <f>IF(('RAW DATA'!$D1977-'RAW DATA'!$M1977)&lt;=5,"YES","NO")</f>
        <v>YES</v>
      </c>
    </row>
    <row r="1978" spans="1:21" x14ac:dyDescent="0.25">
      <c r="A1978" s="89">
        <v>1591</v>
      </c>
      <c r="B1978" s="90">
        <v>5817549776</v>
      </c>
      <c r="C1978" s="91">
        <v>45943</v>
      </c>
      <c r="D1978" s="91">
        <v>45936</v>
      </c>
      <c r="E1978" s="91">
        <v>45943</v>
      </c>
      <c r="F1978" s="90">
        <v>257987796</v>
      </c>
      <c r="G1978" s="92">
        <v>6565</v>
      </c>
      <c r="H1978" s="101" t="s">
        <v>14</v>
      </c>
      <c r="I1978" s="93">
        <v>7730467887</v>
      </c>
      <c r="J1978" s="94">
        <v>45979</v>
      </c>
      <c r="K1978" s="90" t="s">
        <v>15</v>
      </c>
      <c r="L1978" s="90" t="s">
        <v>285</v>
      </c>
      <c r="M1978" s="91">
        <v>45933.125</v>
      </c>
      <c r="N1978" s="91">
        <v>45969.791666666664</v>
      </c>
      <c r="O1978" s="95">
        <f t="shared" si="169"/>
        <v>10</v>
      </c>
      <c r="P1978" s="95">
        <f>MONTH('RAW DATA'!$J1978)</f>
        <v>11</v>
      </c>
      <c r="Q1978" s="95" t="str">
        <f t="shared" si="170"/>
        <v>ICB</v>
      </c>
      <c r="R1978" s="96" t="str">
        <f t="shared" si="171"/>
        <v>CHINA</v>
      </c>
      <c r="S1978" s="90" t="str">
        <f>IF(OR('RAW DATA'!$D1978="",'RAW DATA'!$C1978='RAW DATA'!$D1978),"NO",IF('RAW DATA'!$C1978&lt;'RAW DATA'!$D1978,"YES","NO"))</f>
        <v>NO</v>
      </c>
      <c r="T1978" s="96" t="str">
        <f>IF('RAW DATA'!$D1978='RAW DATA'!$E1978,"YES","NO")</f>
        <v>NO</v>
      </c>
      <c r="U1978" s="95" t="str">
        <f>IF(('RAW DATA'!$D1978-'RAW DATA'!$M1978)&lt;=5,"YES","NO")</f>
        <v>YES</v>
      </c>
    </row>
    <row r="1979" spans="1:21" x14ac:dyDescent="0.25">
      <c r="A1979" s="77">
        <v>1591</v>
      </c>
      <c r="B1979" s="74">
        <v>5817549781</v>
      </c>
      <c r="C1979" s="76">
        <v>45943</v>
      </c>
      <c r="D1979" s="76">
        <v>45936</v>
      </c>
      <c r="E1979" s="76">
        <v>45943</v>
      </c>
      <c r="F1979" s="74">
        <v>257987796</v>
      </c>
      <c r="G1979" s="82">
        <v>4267</v>
      </c>
      <c r="H1979" s="102" t="s">
        <v>14</v>
      </c>
      <c r="I1979" s="83">
        <v>7730467887</v>
      </c>
      <c r="J1979" s="84">
        <v>45979</v>
      </c>
      <c r="K1979" s="74" t="s">
        <v>15</v>
      </c>
      <c r="L1979" s="74" t="s">
        <v>285</v>
      </c>
      <c r="M1979" s="76">
        <v>45933.125</v>
      </c>
      <c r="N1979" s="76">
        <v>45969.791666666664</v>
      </c>
      <c r="O1979" s="73">
        <f t="shared" si="169"/>
        <v>10</v>
      </c>
      <c r="P1979" s="73">
        <f>MONTH('RAW DATA'!$J1979)</f>
        <v>11</v>
      </c>
      <c r="Q1979" s="73" t="str">
        <f t="shared" si="170"/>
        <v>ICB</v>
      </c>
      <c r="R1979" s="75" t="str">
        <f t="shared" si="171"/>
        <v>CHINA</v>
      </c>
      <c r="S1979" s="74" t="str">
        <f>IF(OR('RAW DATA'!$D1979="",'RAW DATA'!$C1979='RAW DATA'!$D1979),"NO",IF('RAW DATA'!$C1979&lt;'RAW DATA'!$D1979,"YES","NO"))</f>
        <v>NO</v>
      </c>
      <c r="T1979" s="75" t="str">
        <f>IF('RAW DATA'!$D1979='RAW DATA'!$E1979,"YES","NO")</f>
        <v>NO</v>
      </c>
      <c r="U1979" s="73" t="str">
        <f>IF(('RAW DATA'!$D1979-'RAW DATA'!$M1979)&lt;=5,"YES","NO")</f>
        <v>YES</v>
      </c>
    </row>
    <row r="1980" spans="1:21" x14ac:dyDescent="0.25">
      <c r="A1980" s="89">
        <v>1591</v>
      </c>
      <c r="B1980" s="90">
        <v>5817549782</v>
      </c>
      <c r="C1980" s="91">
        <v>45943</v>
      </c>
      <c r="D1980" s="91">
        <v>45936</v>
      </c>
      <c r="E1980" s="91">
        <v>45943</v>
      </c>
      <c r="F1980" s="90">
        <v>257987796</v>
      </c>
      <c r="G1980" s="92">
        <v>1296</v>
      </c>
      <c r="H1980" s="101" t="s">
        <v>14</v>
      </c>
      <c r="I1980" s="93">
        <v>7730467887</v>
      </c>
      <c r="J1980" s="94">
        <v>45979</v>
      </c>
      <c r="K1980" s="90" t="s">
        <v>15</v>
      </c>
      <c r="L1980" s="90" t="s">
        <v>285</v>
      </c>
      <c r="M1980" s="91">
        <v>45933.125</v>
      </c>
      <c r="N1980" s="91">
        <v>45969.791666666664</v>
      </c>
      <c r="O1980" s="95">
        <f t="shared" si="169"/>
        <v>10</v>
      </c>
      <c r="P1980" s="95">
        <f>MONTH('RAW DATA'!$J1980)</f>
        <v>11</v>
      </c>
      <c r="Q1980" s="95" t="str">
        <f t="shared" si="170"/>
        <v>ICB</v>
      </c>
      <c r="R1980" s="96" t="str">
        <f t="shared" si="171"/>
        <v>CHINA</v>
      </c>
      <c r="S1980" s="90" t="str">
        <f>IF(OR('RAW DATA'!$D1980="",'RAW DATA'!$C1980='RAW DATA'!$D1980),"NO",IF('RAW DATA'!$C1980&lt;'RAW DATA'!$D1980,"YES","NO"))</f>
        <v>NO</v>
      </c>
      <c r="T1980" s="96" t="str">
        <f>IF('RAW DATA'!$D1980='RAW DATA'!$E1980,"YES","NO")</f>
        <v>NO</v>
      </c>
      <c r="U1980" s="95" t="str">
        <f>IF(('RAW DATA'!$D1980-'RAW DATA'!$M1980)&lt;=5,"YES","NO")</f>
        <v>YES</v>
      </c>
    </row>
    <row r="1981" spans="1:21" x14ac:dyDescent="0.25">
      <c r="A1981" s="77">
        <v>1591</v>
      </c>
      <c r="B1981" s="74">
        <v>5817549783</v>
      </c>
      <c r="C1981" s="76">
        <v>45943</v>
      </c>
      <c r="D1981" s="76">
        <v>45936</v>
      </c>
      <c r="E1981" s="76">
        <v>45943</v>
      </c>
      <c r="F1981" s="74">
        <v>257987796</v>
      </c>
      <c r="G1981" s="82">
        <v>2789</v>
      </c>
      <c r="H1981" s="102" t="s">
        <v>14</v>
      </c>
      <c r="I1981" s="83">
        <v>7730467887</v>
      </c>
      <c r="J1981" s="84">
        <v>45979</v>
      </c>
      <c r="K1981" s="74" t="s">
        <v>15</v>
      </c>
      <c r="L1981" s="74" t="s">
        <v>285</v>
      </c>
      <c r="M1981" s="76">
        <v>45933.125</v>
      </c>
      <c r="N1981" s="76">
        <v>45969.791666666664</v>
      </c>
      <c r="O1981" s="73">
        <f t="shared" si="169"/>
        <v>10</v>
      </c>
      <c r="P1981" s="73">
        <f>MONTH('RAW DATA'!$J1981)</f>
        <v>11</v>
      </c>
      <c r="Q1981" s="73" t="str">
        <f t="shared" si="170"/>
        <v>ICB</v>
      </c>
      <c r="R1981" s="75" t="str">
        <f t="shared" si="171"/>
        <v>CHINA</v>
      </c>
      <c r="S1981" s="74" t="str">
        <f>IF(OR('RAW DATA'!$D1981="",'RAW DATA'!$C1981='RAW DATA'!$D1981),"NO",IF('RAW DATA'!$C1981&lt;'RAW DATA'!$D1981,"YES","NO"))</f>
        <v>NO</v>
      </c>
      <c r="T1981" s="75" t="str">
        <f>IF('RAW DATA'!$D1981='RAW DATA'!$E1981,"YES","NO")</f>
        <v>NO</v>
      </c>
      <c r="U1981" s="73" t="str">
        <f>IF(('RAW DATA'!$D1981-'RAW DATA'!$M1981)&lt;=5,"YES","NO")</f>
        <v>YES</v>
      </c>
    </row>
    <row r="1982" spans="1:21" x14ac:dyDescent="0.25">
      <c r="A1982" s="89">
        <v>10171</v>
      </c>
      <c r="B1982" s="90">
        <v>5481935916</v>
      </c>
      <c r="C1982" s="91">
        <v>45950</v>
      </c>
      <c r="D1982" s="91">
        <v>45952</v>
      </c>
      <c r="E1982" s="91">
        <v>45980</v>
      </c>
      <c r="F1982" s="90">
        <v>259432005</v>
      </c>
      <c r="G1982" s="92">
        <v>44685</v>
      </c>
      <c r="H1982" s="101" t="s">
        <v>14</v>
      </c>
      <c r="I1982" s="93">
        <v>7730472788</v>
      </c>
      <c r="J1982" s="94">
        <v>46000</v>
      </c>
      <c r="K1982" s="90" t="s">
        <v>15</v>
      </c>
      <c r="L1982" s="90" t="s">
        <v>287</v>
      </c>
      <c r="M1982" s="91">
        <v>45948</v>
      </c>
      <c r="N1982" s="91">
        <v>45970</v>
      </c>
      <c r="O1982" s="95">
        <f t="shared" si="169"/>
        <v>10</v>
      </c>
      <c r="P1982" s="95">
        <f>MONTH('RAW DATA'!$J1982)</f>
        <v>12</v>
      </c>
      <c r="Q1982" s="95" t="str">
        <f t="shared" si="170"/>
        <v>ICB</v>
      </c>
      <c r="R1982" s="96" t="str">
        <f t="shared" si="171"/>
        <v>VIETNAM</v>
      </c>
      <c r="S1982" s="90" t="str">
        <f>IF(OR('RAW DATA'!$D1982="",'RAW DATA'!$C1982='RAW DATA'!$D1982),"NO",IF('RAW DATA'!$C1982&lt;'RAW DATA'!$D1982,"YES","NO"))</f>
        <v>YES</v>
      </c>
      <c r="T1982" s="96" t="str">
        <f>IF('RAW DATA'!$D1982='RAW DATA'!$E1982,"YES","NO")</f>
        <v>NO</v>
      </c>
      <c r="U1982" s="95" t="str">
        <f>IF(('RAW DATA'!$D1982-'RAW DATA'!$M1982)&lt;=5,"YES","NO")</f>
        <v>YES</v>
      </c>
    </row>
    <row r="1983" spans="1:21" x14ac:dyDescent="0.25">
      <c r="A1983" s="77">
        <v>10171</v>
      </c>
      <c r="B1983" s="74">
        <v>5481926780</v>
      </c>
      <c r="C1983" s="76">
        <v>45945</v>
      </c>
      <c r="D1983" s="76">
        <v>45949</v>
      </c>
      <c r="E1983" s="76">
        <v>45952</v>
      </c>
      <c r="F1983" s="74">
        <v>258692015</v>
      </c>
      <c r="G1983" s="82">
        <v>5400</v>
      </c>
      <c r="H1983" s="102" t="s">
        <v>14</v>
      </c>
      <c r="I1983" s="83">
        <v>7730467887</v>
      </c>
      <c r="J1983" s="84">
        <v>45979</v>
      </c>
      <c r="K1983" s="74" t="s">
        <v>15</v>
      </c>
      <c r="L1983" s="74" t="s">
        <v>285</v>
      </c>
      <c r="M1983" s="76">
        <v>45943</v>
      </c>
      <c r="N1983" s="76">
        <v>45973</v>
      </c>
      <c r="O1983" s="73">
        <f t="shared" si="169"/>
        <v>10</v>
      </c>
      <c r="P1983" s="73">
        <f>MONTH('RAW DATA'!$J1983)</f>
        <v>11</v>
      </c>
      <c r="Q1983" s="73" t="str">
        <f t="shared" si="170"/>
        <v>ICB</v>
      </c>
      <c r="R1983" s="75" t="str">
        <f t="shared" si="171"/>
        <v>VIETNAM</v>
      </c>
      <c r="S1983" s="74" t="str">
        <f>IF(OR('RAW DATA'!$D1983="",'RAW DATA'!$C1983='RAW DATA'!$D1983),"NO",IF('RAW DATA'!$C1983&lt;'RAW DATA'!$D1983,"YES","NO"))</f>
        <v>YES</v>
      </c>
      <c r="T1983" s="75" t="str">
        <f>IF('RAW DATA'!$D1983='RAW DATA'!$E1983,"YES","NO")</f>
        <v>NO</v>
      </c>
      <c r="U1983" s="73" t="str">
        <f>IF(('RAW DATA'!$D1983-'RAW DATA'!$M1983)&lt;=5,"YES","NO")</f>
        <v>NO</v>
      </c>
    </row>
    <row r="1984" spans="1:21" x14ac:dyDescent="0.25">
      <c r="A1984" s="89">
        <v>71</v>
      </c>
      <c r="B1984" s="90">
        <v>5283270325</v>
      </c>
      <c r="C1984" s="91">
        <v>45930</v>
      </c>
      <c r="D1984" s="91">
        <v>45930</v>
      </c>
      <c r="E1984" s="91">
        <v>45930</v>
      </c>
      <c r="F1984" s="90">
        <v>257981351</v>
      </c>
      <c r="G1984" s="92">
        <v>6238</v>
      </c>
      <c r="H1984" s="101" t="s">
        <v>14</v>
      </c>
      <c r="I1984" s="93">
        <v>7730467887</v>
      </c>
      <c r="J1984" s="94">
        <v>45979</v>
      </c>
      <c r="K1984" s="90" t="s">
        <v>15</v>
      </c>
      <c r="L1984" s="90" t="s">
        <v>285</v>
      </c>
      <c r="M1984" s="91">
        <v>45929.333333333336</v>
      </c>
      <c r="N1984" s="91">
        <v>45973.291666666664</v>
      </c>
      <c r="O1984" s="95">
        <f t="shared" si="169"/>
        <v>9</v>
      </c>
      <c r="P1984" s="95">
        <f>MONTH('RAW DATA'!$J1984)</f>
        <v>11</v>
      </c>
      <c r="Q1984" s="95" t="str">
        <f t="shared" si="170"/>
        <v>ICB</v>
      </c>
      <c r="R1984" s="96" t="str">
        <f t="shared" si="171"/>
        <v>CHINA</v>
      </c>
      <c r="S1984" s="90" t="str">
        <f>IF(OR('RAW DATA'!$D1984="",'RAW DATA'!$C1984='RAW DATA'!$D1984),"NO",IF('RAW DATA'!$C1984&lt;'RAW DATA'!$D1984,"YES","NO"))</f>
        <v>NO</v>
      </c>
      <c r="T1984" s="96" t="str">
        <f>IF('RAW DATA'!$D1984='RAW DATA'!$E1984,"YES","NO")</f>
        <v>YES</v>
      </c>
      <c r="U1984" s="95" t="str">
        <f>IF(('RAW DATA'!$D1984-'RAW DATA'!$M1984)&lt;=5,"YES","NO")</f>
        <v>YES</v>
      </c>
    </row>
    <row r="1985" spans="1:21" x14ac:dyDescent="0.25">
      <c r="A1985" s="77">
        <v>71</v>
      </c>
      <c r="B1985" s="74">
        <v>5283270355</v>
      </c>
      <c r="C1985" s="76">
        <v>45930</v>
      </c>
      <c r="D1985" s="76">
        <v>45930</v>
      </c>
      <c r="E1985" s="76">
        <v>45930</v>
      </c>
      <c r="F1985" s="74">
        <v>257981351</v>
      </c>
      <c r="G1985" s="82">
        <v>5031</v>
      </c>
      <c r="H1985" s="102" t="s">
        <v>14</v>
      </c>
      <c r="I1985" s="83">
        <v>7730467887</v>
      </c>
      <c r="J1985" s="84">
        <v>45979</v>
      </c>
      <c r="K1985" s="74" t="s">
        <v>15</v>
      </c>
      <c r="L1985" s="74" t="s">
        <v>285</v>
      </c>
      <c r="M1985" s="76">
        <v>45929.333333333336</v>
      </c>
      <c r="N1985" s="76">
        <v>45973.291666666664</v>
      </c>
      <c r="O1985" s="73">
        <f t="shared" si="169"/>
        <v>9</v>
      </c>
      <c r="P1985" s="73">
        <f>MONTH('RAW DATA'!$J1985)</f>
        <v>11</v>
      </c>
      <c r="Q1985" s="73" t="str">
        <f t="shared" si="170"/>
        <v>ICB</v>
      </c>
      <c r="R1985" s="75" t="str">
        <f t="shared" si="171"/>
        <v>CHINA</v>
      </c>
      <c r="S1985" s="74" t="str">
        <f>IF(OR('RAW DATA'!$D1985="",'RAW DATA'!$C1985='RAW DATA'!$D1985),"NO",IF('RAW DATA'!$C1985&lt;'RAW DATA'!$D1985,"YES","NO"))</f>
        <v>NO</v>
      </c>
      <c r="T1985" s="75" t="str">
        <f>IF('RAW DATA'!$D1985='RAW DATA'!$E1985,"YES","NO")</f>
        <v>YES</v>
      </c>
      <c r="U1985" s="73" t="str">
        <f>IF(('RAW DATA'!$D1985-'RAW DATA'!$M1985)&lt;=5,"YES","NO")</f>
        <v>YES</v>
      </c>
    </row>
    <row r="1986" spans="1:21" x14ac:dyDescent="0.25">
      <c r="A1986" s="89">
        <v>71</v>
      </c>
      <c r="B1986" s="90">
        <v>5283270363</v>
      </c>
      <c r="C1986" s="91">
        <v>45930</v>
      </c>
      <c r="D1986" s="91">
        <v>45930</v>
      </c>
      <c r="E1986" s="91">
        <v>45930</v>
      </c>
      <c r="F1986" s="90">
        <v>257981351</v>
      </c>
      <c r="G1986" s="92">
        <v>34683</v>
      </c>
      <c r="H1986" s="101" t="s">
        <v>14</v>
      </c>
      <c r="I1986" s="93">
        <v>7730467887</v>
      </c>
      <c r="J1986" s="94">
        <v>45979</v>
      </c>
      <c r="K1986" s="90" t="s">
        <v>15</v>
      </c>
      <c r="L1986" s="90" t="s">
        <v>285</v>
      </c>
      <c r="M1986" s="91">
        <v>45929.333333333336</v>
      </c>
      <c r="N1986" s="91">
        <v>45973.291666666664</v>
      </c>
      <c r="O1986" s="95">
        <f t="shared" si="169"/>
        <v>9</v>
      </c>
      <c r="P1986" s="95">
        <f>MONTH('RAW DATA'!$J1986)</f>
        <v>11</v>
      </c>
      <c r="Q1986" s="95" t="str">
        <f t="shared" si="170"/>
        <v>ICB</v>
      </c>
      <c r="R1986" s="96" t="str">
        <f t="shared" si="171"/>
        <v>CHINA</v>
      </c>
      <c r="S1986" s="90" t="str">
        <f>IF(OR('RAW DATA'!$D1986="",'RAW DATA'!$C1986='RAW DATA'!$D1986),"NO",IF('RAW DATA'!$C1986&lt;'RAW DATA'!$D1986,"YES","NO"))</f>
        <v>NO</v>
      </c>
      <c r="T1986" s="96" t="str">
        <f>IF('RAW DATA'!$D1986='RAW DATA'!$E1986,"YES","NO")</f>
        <v>YES</v>
      </c>
      <c r="U1986" s="95" t="str">
        <f>IF(('RAW DATA'!$D1986-'RAW DATA'!$M1986)&lt;=5,"YES","NO")</f>
        <v>YES</v>
      </c>
    </row>
    <row r="1987" spans="1:21" x14ac:dyDescent="0.25">
      <c r="A1987" s="77">
        <v>1591</v>
      </c>
      <c r="B1987" s="74">
        <v>5817549758</v>
      </c>
      <c r="C1987" s="76">
        <v>45943</v>
      </c>
      <c r="D1987" s="76">
        <v>45936</v>
      </c>
      <c r="E1987" s="76">
        <v>45943</v>
      </c>
      <c r="F1987" s="74">
        <v>259918634</v>
      </c>
      <c r="G1987" s="82">
        <v>221</v>
      </c>
      <c r="H1987" s="102" t="s">
        <v>14</v>
      </c>
      <c r="I1987" s="83">
        <v>7730467887</v>
      </c>
      <c r="J1987" s="84">
        <v>45979</v>
      </c>
      <c r="K1987" s="74" t="s">
        <v>15</v>
      </c>
      <c r="L1987" s="74" t="s">
        <v>285</v>
      </c>
      <c r="M1987" s="76">
        <v>45933.625</v>
      </c>
      <c r="N1987" s="76">
        <v>45973.291666666664</v>
      </c>
      <c r="O1987" s="73">
        <f t="shared" ref="O1987:O2013" si="172">IF(D1987="", "", IF(YEAR(D1987)=2024, "", MONTH(D1987)))</f>
        <v>10</v>
      </c>
      <c r="P1987" s="73">
        <f>MONTH('RAW DATA'!$J1987)</f>
        <v>11</v>
      </c>
      <c r="Q1987" s="73" t="str">
        <f t="shared" ref="Q1987:Q2013" si="173">IF(OR(A1987=71,A1987=1595,A1987=1588,A1987=1594,A1987=3547,A1987=1571,A1987=1538,A1987=1570,A1987=1569,A1987=1590,A1987=1591,A1987=1589,A1987=515,A1987=1572,A1987=3546,A1987=1592,A1987=3548,A1987=122,A1987=10171,A1987=40,A1987=35,A1987=95,A1987=381,A1987=136,A1987=375),"ICB","Vendor")</f>
        <v>ICB</v>
      </c>
      <c r="R1987" s="75" t="str">
        <f t="shared" ref="R1987:R2013" si="174">IF(OR(A1987=71,A1987=515,A1987=1592,A1987=1589,A1987=1591,A1987=1571,A1987=1572),"CHINA",IF(A1987=35,"POLAND",
IF(A1987=10171,"VIETNAM",
IF(A1987=381,"TURKEY",
IF(A1987=375,"CAMBODIA",
IF(A1987=40,"AUSTRALIA",""))))))</f>
        <v>CHINA</v>
      </c>
      <c r="S1987" s="74" t="str">
        <f>IF(OR('RAW DATA'!$D1987="",'RAW DATA'!$C1987='RAW DATA'!$D1987),"NO",IF('RAW DATA'!$C1987&lt;'RAW DATA'!$D1987,"YES","NO"))</f>
        <v>NO</v>
      </c>
      <c r="T1987" s="75" t="str">
        <f>IF('RAW DATA'!$D1987='RAW DATA'!$E1987,"YES","NO")</f>
        <v>NO</v>
      </c>
      <c r="U1987" s="73" t="str">
        <f>IF(('RAW DATA'!$D1987-'RAW DATA'!$M1987)&lt;=5,"YES","NO")</f>
        <v>YES</v>
      </c>
    </row>
    <row r="1988" spans="1:21" x14ac:dyDescent="0.25">
      <c r="A1988" s="89">
        <v>1591</v>
      </c>
      <c r="B1988" s="90">
        <v>5817549759</v>
      </c>
      <c r="C1988" s="91">
        <v>45943</v>
      </c>
      <c r="D1988" s="91">
        <v>45936</v>
      </c>
      <c r="E1988" s="91">
        <v>45943</v>
      </c>
      <c r="F1988" s="90" t="s">
        <v>255</v>
      </c>
      <c r="G1988" s="92">
        <v>698</v>
      </c>
      <c r="H1988" s="101" t="s">
        <v>14</v>
      </c>
      <c r="I1988" s="93">
        <v>7730467887</v>
      </c>
      <c r="J1988" s="94">
        <v>45979</v>
      </c>
      <c r="K1988" s="90" t="s">
        <v>15</v>
      </c>
      <c r="L1988" s="90" t="s">
        <v>285</v>
      </c>
      <c r="M1988" s="91">
        <v>45933.625</v>
      </c>
      <c r="N1988" s="91">
        <v>45973.291666666664</v>
      </c>
      <c r="O1988" s="95">
        <f t="shared" si="172"/>
        <v>10</v>
      </c>
      <c r="P1988" s="95">
        <f>MONTH('RAW DATA'!$J1988)</f>
        <v>11</v>
      </c>
      <c r="Q1988" s="95" t="str">
        <f t="shared" si="173"/>
        <v>ICB</v>
      </c>
      <c r="R1988" s="96" t="str">
        <f t="shared" si="174"/>
        <v>CHINA</v>
      </c>
      <c r="S1988" s="90" t="str">
        <f>IF(OR('RAW DATA'!$D1988="",'RAW DATA'!$C1988='RAW DATA'!$D1988),"NO",IF('RAW DATA'!$C1988&lt;'RAW DATA'!$D1988,"YES","NO"))</f>
        <v>NO</v>
      </c>
      <c r="T1988" s="96" t="str">
        <f>IF('RAW DATA'!$D1988='RAW DATA'!$E1988,"YES","NO")</f>
        <v>NO</v>
      </c>
      <c r="U1988" s="95" t="str">
        <f>IF(('RAW DATA'!$D1988-'RAW DATA'!$M1988)&lt;=5,"YES","NO")</f>
        <v>YES</v>
      </c>
    </row>
    <row r="1989" spans="1:21" x14ac:dyDescent="0.25">
      <c r="A1989" s="77">
        <v>1591</v>
      </c>
      <c r="B1989" s="74">
        <v>5817549767</v>
      </c>
      <c r="C1989" s="76">
        <v>45943</v>
      </c>
      <c r="D1989" s="76">
        <v>45936</v>
      </c>
      <c r="E1989" s="76">
        <v>45943</v>
      </c>
      <c r="F1989" s="74">
        <v>259918634</v>
      </c>
      <c r="G1989" s="82">
        <v>1385</v>
      </c>
      <c r="H1989" s="102" t="s">
        <v>14</v>
      </c>
      <c r="I1989" s="83">
        <v>7730467887</v>
      </c>
      <c r="J1989" s="84">
        <v>45979</v>
      </c>
      <c r="K1989" s="74" t="s">
        <v>15</v>
      </c>
      <c r="L1989" s="74" t="s">
        <v>285</v>
      </c>
      <c r="M1989" s="76">
        <v>45933.625</v>
      </c>
      <c r="N1989" s="76">
        <v>45973.291666666664</v>
      </c>
      <c r="O1989" s="73">
        <f t="shared" si="172"/>
        <v>10</v>
      </c>
      <c r="P1989" s="73">
        <f>MONTH('RAW DATA'!$J1989)</f>
        <v>11</v>
      </c>
      <c r="Q1989" s="73" t="str">
        <f t="shared" si="173"/>
        <v>ICB</v>
      </c>
      <c r="R1989" s="75" t="str">
        <f t="shared" si="174"/>
        <v>CHINA</v>
      </c>
      <c r="S1989" s="74" t="str">
        <f>IF(OR('RAW DATA'!$D1989="",'RAW DATA'!$C1989='RAW DATA'!$D1989),"NO",IF('RAW DATA'!$C1989&lt;'RAW DATA'!$D1989,"YES","NO"))</f>
        <v>NO</v>
      </c>
      <c r="T1989" s="75" t="str">
        <f>IF('RAW DATA'!$D1989='RAW DATA'!$E1989,"YES","NO")</f>
        <v>NO</v>
      </c>
      <c r="U1989" s="73" t="str">
        <f>IF(('RAW DATA'!$D1989-'RAW DATA'!$M1989)&lt;=5,"YES","NO")</f>
        <v>YES</v>
      </c>
    </row>
    <row r="1990" spans="1:21" x14ac:dyDescent="0.25">
      <c r="A1990" s="89">
        <v>1591</v>
      </c>
      <c r="B1990" s="90">
        <v>5817549769</v>
      </c>
      <c r="C1990" s="91">
        <v>45943</v>
      </c>
      <c r="D1990" s="91">
        <v>45936</v>
      </c>
      <c r="E1990" s="91">
        <v>45943</v>
      </c>
      <c r="F1990" s="90">
        <v>259918634</v>
      </c>
      <c r="G1990" s="92">
        <v>5088</v>
      </c>
      <c r="H1990" s="101" t="s">
        <v>14</v>
      </c>
      <c r="I1990" s="93">
        <v>7730467887</v>
      </c>
      <c r="J1990" s="94">
        <v>45979</v>
      </c>
      <c r="K1990" s="90" t="s">
        <v>15</v>
      </c>
      <c r="L1990" s="90" t="s">
        <v>285</v>
      </c>
      <c r="M1990" s="91">
        <v>45933.625</v>
      </c>
      <c r="N1990" s="91">
        <v>45973.291666666664</v>
      </c>
      <c r="O1990" s="95">
        <f t="shared" si="172"/>
        <v>10</v>
      </c>
      <c r="P1990" s="95">
        <f>MONTH('RAW DATA'!$J1990)</f>
        <v>11</v>
      </c>
      <c r="Q1990" s="95" t="str">
        <f t="shared" si="173"/>
        <v>ICB</v>
      </c>
      <c r="R1990" s="96" t="str">
        <f t="shared" si="174"/>
        <v>CHINA</v>
      </c>
      <c r="S1990" s="90" t="str">
        <f>IF(OR('RAW DATA'!$D1990="",'RAW DATA'!$C1990='RAW DATA'!$D1990),"NO",IF('RAW DATA'!$C1990&lt;'RAW DATA'!$D1990,"YES","NO"))</f>
        <v>NO</v>
      </c>
      <c r="T1990" s="96" t="str">
        <f>IF('RAW DATA'!$D1990='RAW DATA'!$E1990,"YES","NO")</f>
        <v>NO</v>
      </c>
      <c r="U1990" s="95" t="str">
        <f>IF(('RAW DATA'!$D1990-'RAW DATA'!$M1990)&lt;=5,"YES","NO")</f>
        <v>YES</v>
      </c>
    </row>
    <row r="1991" spans="1:21" x14ac:dyDescent="0.25">
      <c r="A1991" s="77">
        <v>1591</v>
      </c>
      <c r="B1991" s="74">
        <v>5817549770</v>
      </c>
      <c r="C1991" s="76">
        <v>45943</v>
      </c>
      <c r="D1991" s="76">
        <v>45936</v>
      </c>
      <c r="E1991" s="76">
        <v>45943</v>
      </c>
      <c r="F1991" s="74">
        <v>259918634</v>
      </c>
      <c r="G1991" s="82">
        <v>6619</v>
      </c>
      <c r="H1991" s="102" t="s">
        <v>14</v>
      </c>
      <c r="I1991" s="83">
        <v>7730467887</v>
      </c>
      <c r="J1991" s="84">
        <v>45979</v>
      </c>
      <c r="K1991" s="74" t="s">
        <v>15</v>
      </c>
      <c r="L1991" s="74" t="s">
        <v>285</v>
      </c>
      <c r="M1991" s="76">
        <v>45933.625</v>
      </c>
      <c r="N1991" s="76">
        <v>45973.291666666664</v>
      </c>
      <c r="O1991" s="73">
        <f t="shared" si="172"/>
        <v>10</v>
      </c>
      <c r="P1991" s="73">
        <f>MONTH('RAW DATA'!$J1991)</f>
        <v>11</v>
      </c>
      <c r="Q1991" s="73" t="str">
        <f t="shared" si="173"/>
        <v>ICB</v>
      </c>
      <c r="R1991" s="75" t="str">
        <f t="shared" si="174"/>
        <v>CHINA</v>
      </c>
      <c r="S1991" s="74" t="str">
        <f>IF(OR('RAW DATA'!$D1991="",'RAW DATA'!$C1991='RAW DATA'!$D1991),"NO",IF('RAW DATA'!$C1991&lt;'RAW DATA'!$D1991,"YES","NO"))</f>
        <v>NO</v>
      </c>
      <c r="T1991" s="75" t="str">
        <f>IF('RAW DATA'!$D1991='RAW DATA'!$E1991,"YES","NO")</f>
        <v>NO</v>
      </c>
      <c r="U1991" s="73" t="str">
        <f>IF(('RAW DATA'!$D1991-'RAW DATA'!$M1991)&lt;=5,"YES","NO")</f>
        <v>YES</v>
      </c>
    </row>
    <row r="1992" spans="1:21" x14ac:dyDescent="0.25">
      <c r="A1992" s="89">
        <v>1591</v>
      </c>
      <c r="B1992" s="90">
        <v>5817549771</v>
      </c>
      <c r="C1992" s="91">
        <v>45943</v>
      </c>
      <c r="D1992" s="91">
        <v>45936</v>
      </c>
      <c r="E1992" s="91">
        <v>45943</v>
      </c>
      <c r="F1992" s="90">
        <v>259918634</v>
      </c>
      <c r="G1992" s="92">
        <v>1779</v>
      </c>
      <c r="H1992" s="101" t="s">
        <v>14</v>
      </c>
      <c r="I1992" s="93">
        <v>7730467887</v>
      </c>
      <c r="J1992" s="94">
        <v>45979</v>
      </c>
      <c r="K1992" s="90" t="s">
        <v>15</v>
      </c>
      <c r="L1992" s="90" t="s">
        <v>285</v>
      </c>
      <c r="M1992" s="91">
        <v>45933.625</v>
      </c>
      <c r="N1992" s="91">
        <v>45973.291666666664</v>
      </c>
      <c r="O1992" s="95">
        <f t="shared" si="172"/>
        <v>10</v>
      </c>
      <c r="P1992" s="95">
        <f>MONTH('RAW DATA'!$J1992)</f>
        <v>11</v>
      </c>
      <c r="Q1992" s="95" t="str">
        <f t="shared" si="173"/>
        <v>ICB</v>
      </c>
      <c r="R1992" s="96" t="str">
        <f t="shared" si="174"/>
        <v>CHINA</v>
      </c>
      <c r="S1992" s="90" t="str">
        <f>IF(OR('RAW DATA'!$D1992="",'RAW DATA'!$C1992='RAW DATA'!$D1992),"NO",IF('RAW DATA'!$C1992&lt;'RAW DATA'!$D1992,"YES","NO"))</f>
        <v>NO</v>
      </c>
      <c r="T1992" s="96" t="str">
        <f>IF('RAW DATA'!$D1992='RAW DATA'!$E1992,"YES","NO")</f>
        <v>NO</v>
      </c>
      <c r="U1992" s="95" t="str">
        <f>IF(('RAW DATA'!$D1992-'RAW DATA'!$M1992)&lt;=5,"YES","NO")</f>
        <v>YES</v>
      </c>
    </row>
    <row r="1993" spans="1:21" x14ac:dyDescent="0.25">
      <c r="A1993" s="77">
        <v>1591</v>
      </c>
      <c r="B1993" s="74">
        <v>5817549773</v>
      </c>
      <c r="C1993" s="76">
        <v>45943</v>
      </c>
      <c r="D1993" s="76">
        <v>45936</v>
      </c>
      <c r="E1993" s="76">
        <v>45943</v>
      </c>
      <c r="F1993" s="74">
        <v>259918634</v>
      </c>
      <c r="G1993" s="82">
        <v>347</v>
      </c>
      <c r="H1993" s="102" t="s">
        <v>14</v>
      </c>
      <c r="I1993" s="83">
        <v>7730467887</v>
      </c>
      <c r="J1993" s="84">
        <v>45979</v>
      </c>
      <c r="K1993" s="74" t="s">
        <v>15</v>
      </c>
      <c r="L1993" s="74" t="s">
        <v>285</v>
      </c>
      <c r="M1993" s="76">
        <v>45933.625</v>
      </c>
      <c r="N1993" s="76">
        <v>45973.291666666664</v>
      </c>
      <c r="O1993" s="73">
        <f t="shared" si="172"/>
        <v>10</v>
      </c>
      <c r="P1993" s="73">
        <f>MONTH('RAW DATA'!$J1993)</f>
        <v>11</v>
      </c>
      <c r="Q1993" s="73" t="str">
        <f t="shared" si="173"/>
        <v>ICB</v>
      </c>
      <c r="R1993" s="75" t="str">
        <f t="shared" si="174"/>
        <v>CHINA</v>
      </c>
      <c r="S1993" s="74" t="str">
        <f>IF(OR('RAW DATA'!$D1993="",'RAW DATA'!$C1993='RAW DATA'!$D1993),"NO",IF('RAW DATA'!$C1993&lt;'RAW DATA'!$D1993,"YES","NO"))</f>
        <v>NO</v>
      </c>
      <c r="T1993" s="75" t="str">
        <f>IF('RAW DATA'!$D1993='RAW DATA'!$E1993,"YES","NO")</f>
        <v>NO</v>
      </c>
      <c r="U1993" s="73" t="str">
        <f>IF(('RAW DATA'!$D1993-'RAW DATA'!$M1993)&lt;=5,"YES","NO")</f>
        <v>YES</v>
      </c>
    </row>
    <row r="1994" spans="1:21" x14ac:dyDescent="0.25">
      <c r="A1994" s="89">
        <v>1591</v>
      </c>
      <c r="B1994" s="90">
        <v>5817549775</v>
      </c>
      <c r="C1994" s="91">
        <v>45943</v>
      </c>
      <c r="D1994" s="91">
        <v>45936</v>
      </c>
      <c r="E1994" s="91">
        <v>45943</v>
      </c>
      <c r="F1994" s="90">
        <v>259918634</v>
      </c>
      <c r="G1994" s="92">
        <v>992</v>
      </c>
      <c r="H1994" s="101" t="s">
        <v>14</v>
      </c>
      <c r="I1994" s="93">
        <v>7730467887</v>
      </c>
      <c r="J1994" s="94">
        <v>45979</v>
      </c>
      <c r="K1994" s="90" t="s">
        <v>15</v>
      </c>
      <c r="L1994" s="90" t="s">
        <v>285</v>
      </c>
      <c r="M1994" s="91">
        <v>45933.625</v>
      </c>
      <c r="N1994" s="91">
        <v>45973.291666666664</v>
      </c>
      <c r="O1994" s="95">
        <f t="shared" si="172"/>
        <v>10</v>
      </c>
      <c r="P1994" s="95">
        <f>MONTH('RAW DATA'!$J1994)</f>
        <v>11</v>
      </c>
      <c r="Q1994" s="95" t="str">
        <f t="shared" si="173"/>
        <v>ICB</v>
      </c>
      <c r="R1994" s="96" t="str">
        <f t="shared" si="174"/>
        <v>CHINA</v>
      </c>
      <c r="S1994" s="90" t="str">
        <f>IF(OR('RAW DATA'!$D1994="",'RAW DATA'!$C1994='RAW DATA'!$D1994),"NO",IF('RAW DATA'!$C1994&lt;'RAW DATA'!$D1994,"YES","NO"))</f>
        <v>NO</v>
      </c>
      <c r="T1994" s="96" t="str">
        <f>IF('RAW DATA'!$D1994='RAW DATA'!$E1994,"YES","NO")</f>
        <v>NO</v>
      </c>
      <c r="U1994" s="95" t="str">
        <f>IF(('RAW DATA'!$D1994-'RAW DATA'!$M1994)&lt;=5,"YES","NO")</f>
        <v>YES</v>
      </c>
    </row>
    <row r="1995" spans="1:21" x14ac:dyDescent="0.25">
      <c r="A1995" s="77">
        <v>1591</v>
      </c>
      <c r="B1995" s="74">
        <v>5817549778</v>
      </c>
      <c r="C1995" s="76">
        <v>45943</v>
      </c>
      <c r="D1995" s="76">
        <v>45936</v>
      </c>
      <c r="E1995" s="76">
        <v>45943</v>
      </c>
      <c r="F1995" s="74">
        <v>259918634</v>
      </c>
      <c r="G1995" s="82">
        <v>2864</v>
      </c>
      <c r="H1995" s="102" t="s">
        <v>14</v>
      </c>
      <c r="I1995" s="83">
        <v>7730467887</v>
      </c>
      <c r="J1995" s="84">
        <v>45979</v>
      </c>
      <c r="K1995" s="74" t="s">
        <v>15</v>
      </c>
      <c r="L1995" s="74" t="s">
        <v>285</v>
      </c>
      <c r="M1995" s="76">
        <v>45933.625</v>
      </c>
      <c r="N1995" s="76">
        <v>45973.291666666664</v>
      </c>
      <c r="O1995" s="73">
        <f t="shared" si="172"/>
        <v>10</v>
      </c>
      <c r="P1995" s="73">
        <f>MONTH('RAW DATA'!$J1995)</f>
        <v>11</v>
      </c>
      <c r="Q1995" s="73" t="str">
        <f t="shared" si="173"/>
        <v>ICB</v>
      </c>
      <c r="R1995" s="75" t="str">
        <f t="shared" si="174"/>
        <v>CHINA</v>
      </c>
      <c r="S1995" s="74" t="str">
        <f>IF(OR('RAW DATA'!$D1995="",'RAW DATA'!$C1995='RAW DATA'!$D1995),"NO",IF('RAW DATA'!$C1995&lt;'RAW DATA'!$D1995,"YES","NO"))</f>
        <v>NO</v>
      </c>
      <c r="T1995" s="75" t="str">
        <f>IF('RAW DATA'!$D1995='RAW DATA'!$E1995,"YES","NO")</f>
        <v>NO</v>
      </c>
      <c r="U1995" s="73" t="str">
        <f>IF(('RAW DATA'!$D1995-'RAW DATA'!$M1995)&lt;=5,"YES","NO")</f>
        <v>YES</v>
      </c>
    </row>
    <row r="1996" spans="1:21" x14ac:dyDescent="0.25">
      <c r="A1996" s="89">
        <v>71</v>
      </c>
      <c r="B1996" s="90">
        <v>5283284530</v>
      </c>
      <c r="C1996" s="91">
        <v>45940</v>
      </c>
      <c r="D1996" s="91">
        <v>45940</v>
      </c>
      <c r="E1996" s="91">
        <v>45940</v>
      </c>
      <c r="F1996" s="90">
        <v>258004626</v>
      </c>
      <c r="G1996" s="92">
        <v>2041</v>
      </c>
      <c r="H1996" s="101" t="s">
        <v>14</v>
      </c>
      <c r="I1996" s="93">
        <v>7730467887</v>
      </c>
      <c r="J1996" s="94">
        <v>45979</v>
      </c>
      <c r="K1996" s="90" t="s">
        <v>15</v>
      </c>
      <c r="L1996" s="90" t="s">
        <v>285</v>
      </c>
      <c r="M1996" s="91">
        <v>45936.625</v>
      </c>
      <c r="N1996" s="91">
        <v>45973.541666666664</v>
      </c>
      <c r="O1996" s="95">
        <f t="shared" si="172"/>
        <v>10</v>
      </c>
      <c r="P1996" s="95">
        <f>MONTH('RAW DATA'!$J1996)</f>
        <v>11</v>
      </c>
      <c r="Q1996" s="95" t="str">
        <f t="shared" si="173"/>
        <v>ICB</v>
      </c>
      <c r="R1996" s="96" t="str">
        <f t="shared" si="174"/>
        <v>CHINA</v>
      </c>
      <c r="S1996" s="90" t="str">
        <f>IF(OR('RAW DATA'!$D1996="",'RAW DATA'!$C1996='RAW DATA'!$D1996),"NO",IF('RAW DATA'!$C1996&lt;'RAW DATA'!$D1996,"YES","NO"))</f>
        <v>NO</v>
      </c>
      <c r="T1996" s="96" t="str">
        <f>IF('RAW DATA'!$D1996='RAW DATA'!$E1996,"YES","NO")</f>
        <v>YES</v>
      </c>
      <c r="U1996" s="95" t="str">
        <f>IF(('RAW DATA'!$D1996-'RAW DATA'!$M1996)&lt;=5,"YES","NO")</f>
        <v>YES</v>
      </c>
    </row>
    <row r="1997" spans="1:21" x14ac:dyDescent="0.25">
      <c r="A1997" s="77">
        <v>515</v>
      </c>
      <c r="B1997" s="74">
        <v>5547988281</v>
      </c>
      <c r="C1997" s="76">
        <v>45947</v>
      </c>
      <c r="D1997" s="76">
        <v>45937</v>
      </c>
      <c r="E1997" s="76">
        <v>45947</v>
      </c>
      <c r="F1997" s="74">
        <v>258136628</v>
      </c>
      <c r="G1997" s="82">
        <v>5172</v>
      </c>
      <c r="H1997" s="102" t="s">
        <v>14</v>
      </c>
      <c r="I1997" s="83">
        <v>7730467887</v>
      </c>
      <c r="J1997" s="84">
        <v>45979</v>
      </c>
      <c r="K1997" s="74" t="s">
        <v>15</v>
      </c>
      <c r="L1997" s="74" t="s">
        <v>285</v>
      </c>
      <c r="M1997" s="76">
        <v>45934.625</v>
      </c>
      <c r="N1997" s="76">
        <v>45973.541666666664</v>
      </c>
      <c r="O1997" s="73">
        <f t="shared" si="172"/>
        <v>10</v>
      </c>
      <c r="P1997" s="73">
        <f>MONTH('RAW DATA'!$J1997)</f>
        <v>11</v>
      </c>
      <c r="Q1997" s="73" t="str">
        <f t="shared" si="173"/>
        <v>ICB</v>
      </c>
      <c r="R1997" s="75" t="str">
        <f t="shared" si="174"/>
        <v>CHINA</v>
      </c>
      <c r="S1997" s="74" t="str">
        <f>IF(OR('RAW DATA'!$D1997="",'RAW DATA'!$C1997='RAW DATA'!$D1997),"NO",IF('RAW DATA'!$C1997&lt;'RAW DATA'!$D1997,"YES","NO"))</f>
        <v>NO</v>
      </c>
      <c r="T1997" s="75" t="str">
        <f>IF('RAW DATA'!$D1997='RAW DATA'!$E1997,"YES","NO")</f>
        <v>NO</v>
      </c>
      <c r="U1997" s="73" t="str">
        <f>IF(('RAW DATA'!$D1997-'RAW DATA'!$M1997)&lt;=5,"YES","NO")</f>
        <v>YES</v>
      </c>
    </row>
    <row r="1998" spans="1:21" x14ac:dyDescent="0.25">
      <c r="A1998" s="89">
        <v>515</v>
      </c>
      <c r="B1998" s="90">
        <v>5547988324</v>
      </c>
      <c r="C1998" s="91">
        <v>45947</v>
      </c>
      <c r="D1998" s="91">
        <v>45938</v>
      </c>
      <c r="E1998" s="91">
        <v>45947</v>
      </c>
      <c r="F1998" s="90">
        <v>258136628</v>
      </c>
      <c r="G1998" s="92">
        <v>65968</v>
      </c>
      <c r="H1998" s="101" t="s">
        <v>14</v>
      </c>
      <c r="I1998" s="93">
        <v>7730467887</v>
      </c>
      <c r="J1998" s="94">
        <v>45979</v>
      </c>
      <c r="K1998" s="90" t="s">
        <v>15</v>
      </c>
      <c r="L1998" s="90" t="s">
        <v>285</v>
      </c>
      <c r="M1998" s="91">
        <v>45934.625</v>
      </c>
      <c r="N1998" s="91">
        <v>45973.541666666664</v>
      </c>
      <c r="O1998" s="95">
        <f t="shared" si="172"/>
        <v>10</v>
      </c>
      <c r="P1998" s="95">
        <f>MONTH('RAW DATA'!$J1998)</f>
        <v>11</v>
      </c>
      <c r="Q1998" s="95" t="str">
        <f t="shared" si="173"/>
        <v>ICB</v>
      </c>
      <c r="R1998" s="96" t="str">
        <f t="shared" si="174"/>
        <v>CHINA</v>
      </c>
      <c r="S1998" s="90" t="str">
        <f>IF(OR('RAW DATA'!$D1998="",'RAW DATA'!$C1998='RAW DATA'!$D1998),"NO",IF('RAW DATA'!$C1998&lt;'RAW DATA'!$D1998,"YES","NO"))</f>
        <v>NO</v>
      </c>
      <c r="T1998" s="96" t="str">
        <f>IF('RAW DATA'!$D1998='RAW DATA'!$E1998,"YES","NO")</f>
        <v>NO</v>
      </c>
      <c r="U1998" s="95" t="str">
        <f>IF(('RAW DATA'!$D1998-'RAW DATA'!$M1998)&lt;=5,"YES","NO")</f>
        <v>YES</v>
      </c>
    </row>
    <row r="1999" spans="1:21" x14ac:dyDescent="0.25">
      <c r="A1999" s="77">
        <v>515</v>
      </c>
      <c r="B1999" s="74">
        <v>5548004081</v>
      </c>
      <c r="C1999" s="76">
        <v>45947</v>
      </c>
      <c r="D1999" s="76">
        <v>45945</v>
      </c>
      <c r="E1999" s="76">
        <v>45947</v>
      </c>
      <c r="F1999" s="74">
        <v>258020442</v>
      </c>
      <c r="G1999" s="82">
        <v>718477</v>
      </c>
      <c r="H1999" s="102" t="s">
        <v>14</v>
      </c>
      <c r="I1999" s="83">
        <v>7730467887</v>
      </c>
      <c r="J1999" s="84">
        <v>45979</v>
      </c>
      <c r="K1999" s="74" t="s">
        <v>15</v>
      </c>
      <c r="L1999" s="74" t="s">
        <v>285</v>
      </c>
      <c r="M1999" s="76">
        <v>45942.625</v>
      </c>
      <c r="N1999" s="76">
        <v>45973.541666666664</v>
      </c>
      <c r="O1999" s="73">
        <f t="shared" si="172"/>
        <v>10</v>
      </c>
      <c r="P1999" s="73">
        <f>MONTH('RAW DATA'!$J1999)</f>
        <v>11</v>
      </c>
      <c r="Q1999" s="73" t="str">
        <f t="shared" si="173"/>
        <v>ICB</v>
      </c>
      <c r="R1999" s="75" t="str">
        <f t="shared" si="174"/>
        <v>CHINA</v>
      </c>
      <c r="S1999" s="74" t="str">
        <f>IF(OR('RAW DATA'!$D1999="",'RAW DATA'!$C1999='RAW DATA'!$D1999),"NO",IF('RAW DATA'!$C1999&lt;'RAW DATA'!$D1999,"YES","NO"))</f>
        <v>NO</v>
      </c>
      <c r="T1999" s="75" t="str">
        <f>IF('RAW DATA'!$D1999='RAW DATA'!$E1999,"YES","NO")</f>
        <v>NO</v>
      </c>
      <c r="U1999" s="73" t="str">
        <f>IF(('RAW DATA'!$D1999-'RAW DATA'!$M1999)&lt;=5,"YES","NO")</f>
        <v>YES</v>
      </c>
    </row>
    <row r="2000" spans="1:21" x14ac:dyDescent="0.25">
      <c r="A2000" s="89">
        <v>1592</v>
      </c>
      <c r="B2000" s="90">
        <v>5775844849</v>
      </c>
      <c r="C2000" s="91">
        <v>45947</v>
      </c>
      <c r="D2000" s="91">
        <v>45941</v>
      </c>
      <c r="E2000" s="91">
        <v>45947</v>
      </c>
      <c r="F2000" s="90">
        <v>258401298</v>
      </c>
      <c r="G2000" s="92">
        <v>36659</v>
      </c>
      <c r="H2000" s="101" t="s">
        <v>14</v>
      </c>
      <c r="I2000" s="93">
        <v>7730467887</v>
      </c>
      <c r="J2000" s="94">
        <v>45979</v>
      </c>
      <c r="K2000" s="90" t="s">
        <v>15</v>
      </c>
      <c r="L2000" s="90" t="s">
        <v>285</v>
      </c>
      <c r="M2000" s="91">
        <v>45939.625</v>
      </c>
      <c r="N2000" s="91">
        <v>45973.541666666664</v>
      </c>
      <c r="O2000" s="95">
        <f t="shared" si="172"/>
        <v>10</v>
      </c>
      <c r="P2000" s="95">
        <f>MONTH('RAW DATA'!$J2000)</f>
        <v>11</v>
      </c>
      <c r="Q2000" s="95" t="str">
        <f t="shared" si="173"/>
        <v>ICB</v>
      </c>
      <c r="R2000" s="96" t="str">
        <f t="shared" si="174"/>
        <v>CHINA</v>
      </c>
      <c r="S2000" s="90" t="str">
        <f>IF(OR('RAW DATA'!$D2000="",'RAW DATA'!$C2000='RAW DATA'!$D2000),"NO",IF('RAW DATA'!$C2000&lt;'RAW DATA'!$D2000,"YES","NO"))</f>
        <v>NO</v>
      </c>
      <c r="T2000" s="96" t="str">
        <f>IF('RAW DATA'!$D2000='RAW DATA'!$E2000,"YES","NO")</f>
        <v>NO</v>
      </c>
      <c r="U2000" s="95" t="str">
        <f>IF(('RAW DATA'!$D2000-'RAW DATA'!$M2000)&lt;=5,"YES","NO")</f>
        <v>YES</v>
      </c>
    </row>
    <row r="2001" spans="1:21" x14ac:dyDescent="0.25">
      <c r="A2001" s="77">
        <v>1591</v>
      </c>
      <c r="B2001" s="74">
        <v>5817557645</v>
      </c>
      <c r="C2001" s="76">
        <v>45947</v>
      </c>
      <c r="D2001" s="76">
        <v>45943</v>
      </c>
      <c r="E2001" s="76">
        <v>45947</v>
      </c>
      <c r="F2001" s="74">
        <v>259566242</v>
      </c>
      <c r="G2001" s="82">
        <v>17834</v>
      </c>
      <c r="H2001" s="102" t="s">
        <v>14</v>
      </c>
      <c r="I2001" s="83">
        <v>7730467887</v>
      </c>
      <c r="J2001" s="84">
        <v>45979</v>
      </c>
      <c r="K2001" s="74" t="s">
        <v>15</v>
      </c>
      <c r="L2001" s="74" t="s">
        <v>285</v>
      </c>
      <c r="M2001" s="76">
        <v>45940.625</v>
      </c>
      <c r="N2001" s="76">
        <v>45973.541666666664</v>
      </c>
      <c r="O2001" s="73">
        <f t="shared" si="172"/>
        <v>10</v>
      </c>
      <c r="P2001" s="73">
        <f>MONTH('RAW DATA'!$J2001)</f>
        <v>11</v>
      </c>
      <c r="Q2001" s="73" t="str">
        <f t="shared" si="173"/>
        <v>ICB</v>
      </c>
      <c r="R2001" s="75" t="str">
        <f t="shared" si="174"/>
        <v>CHINA</v>
      </c>
      <c r="S2001" s="74" t="str">
        <f>IF(OR('RAW DATA'!$D2001="",'RAW DATA'!$C2001='RAW DATA'!$D2001),"NO",IF('RAW DATA'!$C2001&lt;'RAW DATA'!$D2001,"YES","NO"))</f>
        <v>NO</v>
      </c>
      <c r="T2001" s="75" t="str">
        <f>IF('RAW DATA'!$D2001='RAW DATA'!$E2001,"YES","NO")</f>
        <v>NO</v>
      </c>
      <c r="U2001" s="73" t="str">
        <f>IF(('RAW DATA'!$D2001-'RAW DATA'!$M2001)&lt;=5,"YES","NO")</f>
        <v>YES</v>
      </c>
    </row>
    <row r="2002" spans="1:21" x14ac:dyDescent="0.25">
      <c r="A2002" s="89">
        <v>1591</v>
      </c>
      <c r="B2002" s="90">
        <v>5817557651</v>
      </c>
      <c r="C2002" s="91">
        <v>45947</v>
      </c>
      <c r="D2002" s="91">
        <v>45943</v>
      </c>
      <c r="E2002" s="91">
        <v>45947</v>
      </c>
      <c r="F2002" s="90">
        <v>259566242</v>
      </c>
      <c r="G2002" s="92">
        <v>3543</v>
      </c>
      <c r="H2002" s="101" t="s">
        <v>14</v>
      </c>
      <c r="I2002" s="93">
        <v>7730467887</v>
      </c>
      <c r="J2002" s="94">
        <v>45979</v>
      </c>
      <c r="K2002" s="90" t="s">
        <v>15</v>
      </c>
      <c r="L2002" s="90" t="s">
        <v>285</v>
      </c>
      <c r="M2002" s="91">
        <v>45940.625</v>
      </c>
      <c r="N2002" s="91">
        <v>45973.541666666664</v>
      </c>
      <c r="O2002" s="95">
        <f t="shared" si="172"/>
        <v>10</v>
      </c>
      <c r="P2002" s="95">
        <f>MONTH('RAW DATA'!$J2002)</f>
        <v>11</v>
      </c>
      <c r="Q2002" s="95" t="str">
        <f t="shared" si="173"/>
        <v>ICB</v>
      </c>
      <c r="R2002" s="96" t="str">
        <f t="shared" si="174"/>
        <v>CHINA</v>
      </c>
      <c r="S2002" s="90" t="str">
        <f>IF(OR('RAW DATA'!$D2002="",'RAW DATA'!$C2002='RAW DATA'!$D2002),"NO",IF('RAW DATA'!$C2002&lt;'RAW DATA'!$D2002,"YES","NO"))</f>
        <v>NO</v>
      </c>
      <c r="T2002" s="96" t="str">
        <f>IF('RAW DATA'!$D2002='RAW DATA'!$E2002,"YES","NO")</f>
        <v>NO</v>
      </c>
      <c r="U2002" s="95" t="str">
        <f>IF(('RAW DATA'!$D2002-'RAW DATA'!$M2002)&lt;=5,"YES","NO")</f>
        <v>YES</v>
      </c>
    </row>
    <row r="2003" spans="1:21" x14ac:dyDescent="0.25">
      <c r="A2003" s="77">
        <v>1591</v>
      </c>
      <c r="B2003" s="74">
        <v>5817557662</v>
      </c>
      <c r="C2003" s="76">
        <v>45947</v>
      </c>
      <c r="D2003" s="76">
        <v>45943</v>
      </c>
      <c r="E2003" s="76">
        <v>45947</v>
      </c>
      <c r="F2003" s="74">
        <v>259566242</v>
      </c>
      <c r="G2003" s="82">
        <v>16801</v>
      </c>
      <c r="H2003" s="102" t="s">
        <v>14</v>
      </c>
      <c r="I2003" s="83">
        <v>7730467887</v>
      </c>
      <c r="J2003" s="84">
        <v>45979</v>
      </c>
      <c r="K2003" s="74" t="s">
        <v>15</v>
      </c>
      <c r="L2003" s="74" t="s">
        <v>285</v>
      </c>
      <c r="M2003" s="76">
        <v>45940.625</v>
      </c>
      <c r="N2003" s="76">
        <v>45973.541666666664</v>
      </c>
      <c r="O2003" s="73">
        <f t="shared" si="172"/>
        <v>10</v>
      </c>
      <c r="P2003" s="73">
        <f>MONTH('RAW DATA'!$J2003)</f>
        <v>11</v>
      </c>
      <c r="Q2003" s="73" t="str">
        <f t="shared" si="173"/>
        <v>ICB</v>
      </c>
      <c r="R2003" s="75" t="str">
        <f t="shared" si="174"/>
        <v>CHINA</v>
      </c>
      <c r="S2003" s="74" t="str">
        <f>IF(OR('RAW DATA'!$D2003="",'RAW DATA'!$C2003='RAW DATA'!$D2003),"NO",IF('RAW DATA'!$C2003&lt;'RAW DATA'!$D2003,"YES","NO"))</f>
        <v>NO</v>
      </c>
      <c r="T2003" s="75" t="str">
        <f>IF('RAW DATA'!$D2003='RAW DATA'!$E2003,"YES","NO")</f>
        <v>NO</v>
      </c>
      <c r="U2003" s="73" t="str">
        <f>IF(('RAW DATA'!$D2003-'RAW DATA'!$M2003)&lt;=5,"YES","NO")</f>
        <v>YES</v>
      </c>
    </row>
    <row r="2004" spans="1:21" x14ac:dyDescent="0.25">
      <c r="A2004" s="89">
        <v>1591</v>
      </c>
      <c r="B2004" s="90">
        <v>5817557670</v>
      </c>
      <c r="C2004" s="91">
        <v>45947</v>
      </c>
      <c r="D2004" s="91">
        <v>45943</v>
      </c>
      <c r="E2004" s="91">
        <v>45947</v>
      </c>
      <c r="F2004" s="90">
        <v>259566242</v>
      </c>
      <c r="G2004" s="92">
        <v>1703</v>
      </c>
      <c r="H2004" s="101" t="s">
        <v>14</v>
      </c>
      <c r="I2004" s="93">
        <v>7730467887</v>
      </c>
      <c r="J2004" s="94">
        <v>45979</v>
      </c>
      <c r="K2004" s="90" t="s">
        <v>15</v>
      </c>
      <c r="L2004" s="90" t="s">
        <v>285</v>
      </c>
      <c r="M2004" s="91">
        <v>45940.625</v>
      </c>
      <c r="N2004" s="91">
        <v>45973.541666666664</v>
      </c>
      <c r="O2004" s="95">
        <f t="shared" si="172"/>
        <v>10</v>
      </c>
      <c r="P2004" s="95">
        <f>MONTH('RAW DATA'!$J2004)</f>
        <v>11</v>
      </c>
      <c r="Q2004" s="95" t="str">
        <f t="shared" si="173"/>
        <v>ICB</v>
      </c>
      <c r="R2004" s="96" t="str">
        <f t="shared" si="174"/>
        <v>CHINA</v>
      </c>
      <c r="S2004" s="90" t="str">
        <f>IF(OR('RAW DATA'!$D2004="",'RAW DATA'!$C2004='RAW DATA'!$D2004),"NO",IF('RAW DATA'!$C2004&lt;'RAW DATA'!$D2004,"YES","NO"))</f>
        <v>NO</v>
      </c>
      <c r="T2004" s="96" t="str">
        <f>IF('RAW DATA'!$D2004='RAW DATA'!$E2004,"YES","NO")</f>
        <v>NO</v>
      </c>
      <c r="U2004" s="95" t="str">
        <f>IF(('RAW DATA'!$D2004-'RAW DATA'!$M2004)&lt;=5,"YES","NO")</f>
        <v>YES</v>
      </c>
    </row>
    <row r="2005" spans="1:21" x14ac:dyDescent="0.25">
      <c r="A2005" s="77">
        <v>1591</v>
      </c>
      <c r="B2005" s="74">
        <v>5817557673</v>
      </c>
      <c r="C2005" s="76">
        <v>45947</v>
      </c>
      <c r="D2005" s="76">
        <v>45943</v>
      </c>
      <c r="E2005" s="76">
        <v>45947</v>
      </c>
      <c r="F2005" s="74">
        <v>259566242</v>
      </c>
      <c r="G2005" s="82">
        <v>16121</v>
      </c>
      <c r="H2005" s="102" t="s">
        <v>14</v>
      </c>
      <c r="I2005" s="83">
        <v>7730467887</v>
      </c>
      <c r="J2005" s="84">
        <v>45979</v>
      </c>
      <c r="K2005" s="74" t="s">
        <v>15</v>
      </c>
      <c r="L2005" s="74" t="s">
        <v>285</v>
      </c>
      <c r="M2005" s="76">
        <v>45940.625</v>
      </c>
      <c r="N2005" s="76">
        <v>45973.541666666664</v>
      </c>
      <c r="O2005" s="73">
        <f t="shared" si="172"/>
        <v>10</v>
      </c>
      <c r="P2005" s="73">
        <f>MONTH('RAW DATA'!$J2005)</f>
        <v>11</v>
      </c>
      <c r="Q2005" s="73" t="str">
        <f t="shared" si="173"/>
        <v>ICB</v>
      </c>
      <c r="R2005" s="75" t="str">
        <f t="shared" si="174"/>
        <v>CHINA</v>
      </c>
      <c r="S2005" s="74" t="str">
        <f>IF(OR('RAW DATA'!$D2005="",'RAW DATA'!$C2005='RAW DATA'!$D2005),"NO",IF('RAW DATA'!$C2005&lt;'RAW DATA'!$D2005,"YES","NO"))</f>
        <v>NO</v>
      </c>
      <c r="T2005" s="75" t="str">
        <f>IF('RAW DATA'!$D2005='RAW DATA'!$E2005,"YES","NO")</f>
        <v>NO</v>
      </c>
      <c r="U2005" s="73" t="str">
        <f>IF(('RAW DATA'!$D2005-'RAW DATA'!$M2005)&lt;=5,"YES","NO")</f>
        <v>YES</v>
      </c>
    </row>
    <row r="2006" spans="1:21" x14ac:dyDescent="0.25">
      <c r="A2006" s="89">
        <v>1591</v>
      </c>
      <c r="B2006" s="90">
        <v>5817557675</v>
      </c>
      <c r="C2006" s="91">
        <v>45947</v>
      </c>
      <c r="D2006" s="91">
        <v>45943</v>
      </c>
      <c r="E2006" s="91">
        <v>45947</v>
      </c>
      <c r="F2006" s="90">
        <v>259566242</v>
      </c>
      <c r="G2006" s="92">
        <v>16121</v>
      </c>
      <c r="H2006" s="101" t="s">
        <v>14</v>
      </c>
      <c r="I2006" s="93">
        <v>7730467887</v>
      </c>
      <c r="J2006" s="94">
        <v>45979</v>
      </c>
      <c r="K2006" s="90" t="s">
        <v>15</v>
      </c>
      <c r="L2006" s="90" t="s">
        <v>285</v>
      </c>
      <c r="M2006" s="91">
        <v>45940.625</v>
      </c>
      <c r="N2006" s="91">
        <v>45973.541666666664</v>
      </c>
      <c r="O2006" s="95">
        <f t="shared" si="172"/>
        <v>10</v>
      </c>
      <c r="P2006" s="95">
        <f>MONTH('RAW DATA'!$J2006)</f>
        <v>11</v>
      </c>
      <c r="Q2006" s="95" t="str">
        <f t="shared" si="173"/>
        <v>ICB</v>
      </c>
      <c r="R2006" s="96" t="str">
        <f t="shared" si="174"/>
        <v>CHINA</v>
      </c>
      <c r="S2006" s="90" t="str">
        <f>IF(OR('RAW DATA'!$D2006="",'RAW DATA'!$C2006='RAW DATA'!$D2006),"NO",IF('RAW DATA'!$C2006&lt;'RAW DATA'!$D2006,"YES","NO"))</f>
        <v>NO</v>
      </c>
      <c r="T2006" s="96" t="str">
        <f>IF('RAW DATA'!$D2006='RAW DATA'!$E2006,"YES","NO")</f>
        <v>NO</v>
      </c>
      <c r="U2006" s="95" t="str">
        <f>IF(('RAW DATA'!$D2006-'RAW DATA'!$M2006)&lt;=5,"YES","NO")</f>
        <v>YES</v>
      </c>
    </row>
    <row r="2007" spans="1:21" x14ac:dyDescent="0.25">
      <c r="A2007" s="77">
        <v>1591</v>
      </c>
      <c r="B2007" s="74">
        <v>5817557718</v>
      </c>
      <c r="C2007" s="76">
        <v>45947</v>
      </c>
      <c r="D2007" s="76">
        <v>45943</v>
      </c>
      <c r="E2007" s="76">
        <v>45947</v>
      </c>
      <c r="F2007" s="74">
        <v>258270319</v>
      </c>
      <c r="G2007" s="82">
        <v>6039</v>
      </c>
      <c r="H2007" s="102" t="s">
        <v>14</v>
      </c>
      <c r="I2007" s="83">
        <v>7730467887</v>
      </c>
      <c r="J2007" s="84">
        <v>45979</v>
      </c>
      <c r="K2007" s="74" t="s">
        <v>15</v>
      </c>
      <c r="L2007" s="74" t="s">
        <v>285</v>
      </c>
      <c r="M2007" s="76">
        <v>45940.625</v>
      </c>
      <c r="N2007" s="76">
        <v>45973.541666666664</v>
      </c>
      <c r="O2007" s="73">
        <f t="shared" si="172"/>
        <v>10</v>
      </c>
      <c r="P2007" s="73">
        <f>MONTH('RAW DATA'!$J2007)</f>
        <v>11</v>
      </c>
      <c r="Q2007" s="73" t="str">
        <f t="shared" si="173"/>
        <v>ICB</v>
      </c>
      <c r="R2007" s="75" t="str">
        <f t="shared" si="174"/>
        <v>CHINA</v>
      </c>
      <c r="S2007" s="74" t="str">
        <f>IF(OR('RAW DATA'!$D2007="",'RAW DATA'!$C2007='RAW DATA'!$D2007),"NO",IF('RAW DATA'!$C2007&lt;'RAW DATA'!$D2007,"YES","NO"))</f>
        <v>NO</v>
      </c>
      <c r="T2007" s="75" t="str">
        <f>IF('RAW DATA'!$D2007='RAW DATA'!$E2007,"YES","NO")</f>
        <v>NO</v>
      </c>
      <c r="U2007" s="73" t="str">
        <f>IF(('RAW DATA'!$D2007-'RAW DATA'!$M2007)&lt;=5,"YES","NO")</f>
        <v>YES</v>
      </c>
    </row>
    <row r="2008" spans="1:21" x14ac:dyDescent="0.25">
      <c r="A2008" s="89">
        <v>1591</v>
      </c>
      <c r="B2008" s="90">
        <v>5817557719</v>
      </c>
      <c r="C2008" s="91">
        <v>45947</v>
      </c>
      <c r="D2008" s="91">
        <v>45943</v>
      </c>
      <c r="E2008" s="91">
        <v>45947</v>
      </c>
      <c r="F2008" s="90">
        <v>258270319</v>
      </c>
      <c r="G2008" s="92">
        <v>3838</v>
      </c>
      <c r="H2008" s="101" t="s">
        <v>14</v>
      </c>
      <c r="I2008" s="93">
        <v>7730467887</v>
      </c>
      <c r="J2008" s="94">
        <v>45979</v>
      </c>
      <c r="K2008" s="90" t="s">
        <v>15</v>
      </c>
      <c r="L2008" s="90" t="s">
        <v>285</v>
      </c>
      <c r="M2008" s="91">
        <v>45940.625</v>
      </c>
      <c r="N2008" s="91">
        <v>45973.541666666664</v>
      </c>
      <c r="O2008" s="95">
        <f t="shared" si="172"/>
        <v>10</v>
      </c>
      <c r="P2008" s="95">
        <f>MONTH('RAW DATA'!$J2008)</f>
        <v>11</v>
      </c>
      <c r="Q2008" s="95" t="str">
        <f t="shared" si="173"/>
        <v>ICB</v>
      </c>
      <c r="R2008" s="96" t="str">
        <f t="shared" si="174"/>
        <v>CHINA</v>
      </c>
      <c r="S2008" s="90" t="str">
        <f>IF(OR('RAW DATA'!$D2008="",'RAW DATA'!$C2008='RAW DATA'!$D2008),"NO",IF('RAW DATA'!$C2008&lt;'RAW DATA'!$D2008,"YES","NO"))</f>
        <v>NO</v>
      </c>
      <c r="T2008" s="96" t="str">
        <f>IF('RAW DATA'!$D2008='RAW DATA'!$E2008,"YES","NO")</f>
        <v>NO</v>
      </c>
      <c r="U2008" s="95" t="str">
        <f>IF(('RAW DATA'!$D2008-'RAW DATA'!$M2008)&lt;=5,"YES","NO")</f>
        <v>YES</v>
      </c>
    </row>
    <row r="2009" spans="1:21" x14ac:dyDescent="0.25">
      <c r="A2009" s="77">
        <v>1591</v>
      </c>
      <c r="B2009" s="74">
        <v>5817557721</v>
      </c>
      <c r="C2009" s="76">
        <v>45947</v>
      </c>
      <c r="D2009" s="76">
        <v>45943</v>
      </c>
      <c r="E2009" s="76">
        <v>45947</v>
      </c>
      <c r="F2009" s="74">
        <v>258270319</v>
      </c>
      <c r="G2009" s="82">
        <v>936</v>
      </c>
      <c r="H2009" s="102" t="s">
        <v>14</v>
      </c>
      <c r="I2009" s="83">
        <v>7730467887</v>
      </c>
      <c r="J2009" s="84">
        <v>45979</v>
      </c>
      <c r="K2009" s="74" t="s">
        <v>15</v>
      </c>
      <c r="L2009" s="74" t="s">
        <v>285</v>
      </c>
      <c r="M2009" s="76">
        <v>45940.625</v>
      </c>
      <c r="N2009" s="76">
        <v>45973.541666666664</v>
      </c>
      <c r="O2009" s="73">
        <f t="shared" si="172"/>
        <v>10</v>
      </c>
      <c r="P2009" s="73">
        <f>MONTH('RAW DATA'!$J2009)</f>
        <v>11</v>
      </c>
      <c r="Q2009" s="73" t="str">
        <f t="shared" si="173"/>
        <v>ICB</v>
      </c>
      <c r="R2009" s="75" t="str">
        <f t="shared" si="174"/>
        <v>CHINA</v>
      </c>
      <c r="S2009" s="74" t="str">
        <f>IF(OR('RAW DATA'!$D2009="",'RAW DATA'!$C2009='RAW DATA'!$D2009),"NO",IF('RAW DATA'!$C2009&lt;'RAW DATA'!$D2009,"YES","NO"))</f>
        <v>NO</v>
      </c>
      <c r="T2009" s="75" t="str">
        <f>IF('RAW DATA'!$D2009='RAW DATA'!$E2009,"YES","NO")</f>
        <v>NO</v>
      </c>
      <c r="U2009" s="73" t="str">
        <f>IF(('RAW DATA'!$D2009-'RAW DATA'!$M2009)&lt;=5,"YES","NO")</f>
        <v>YES</v>
      </c>
    </row>
    <row r="2010" spans="1:21" x14ac:dyDescent="0.25">
      <c r="A2010" s="89">
        <v>71</v>
      </c>
      <c r="B2010" s="90">
        <v>5283282616</v>
      </c>
      <c r="C2010" s="91">
        <v>45940</v>
      </c>
      <c r="D2010" s="91">
        <v>45939</v>
      </c>
      <c r="E2010" s="91">
        <v>45940</v>
      </c>
      <c r="F2010" s="90">
        <v>260020889</v>
      </c>
      <c r="G2010" s="92">
        <v>389</v>
      </c>
      <c r="H2010" s="101" t="s">
        <v>14</v>
      </c>
      <c r="I2010" s="93">
        <v>7730467887</v>
      </c>
      <c r="J2010" s="94">
        <v>45979</v>
      </c>
      <c r="K2010" s="90" t="s">
        <v>15</v>
      </c>
      <c r="L2010" s="90" t="s">
        <v>285</v>
      </c>
      <c r="M2010" s="91">
        <v>45937.645833333336</v>
      </c>
      <c r="N2010" s="91">
        <v>45973.791666666664</v>
      </c>
      <c r="O2010" s="95">
        <f t="shared" si="172"/>
        <v>10</v>
      </c>
      <c r="P2010" s="95">
        <f>MONTH('RAW DATA'!$J2010)</f>
        <v>11</v>
      </c>
      <c r="Q2010" s="95" t="str">
        <f t="shared" si="173"/>
        <v>ICB</v>
      </c>
      <c r="R2010" s="96" t="str">
        <f t="shared" si="174"/>
        <v>CHINA</v>
      </c>
      <c r="S2010" s="90" t="str">
        <f>IF(OR('RAW DATA'!$D2010="",'RAW DATA'!$C2010='RAW DATA'!$D2010),"NO",IF('RAW DATA'!$C2010&lt;'RAW DATA'!$D2010,"YES","NO"))</f>
        <v>NO</v>
      </c>
      <c r="T2010" s="96" t="str">
        <f>IF('RAW DATA'!$D2010='RAW DATA'!$E2010,"YES","NO")</f>
        <v>NO</v>
      </c>
      <c r="U2010" s="95" t="str">
        <f>IF(('RAW DATA'!$D2010-'RAW DATA'!$M2010)&lt;=5,"YES","NO")</f>
        <v>YES</v>
      </c>
    </row>
    <row r="2011" spans="1:21" x14ac:dyDescent="0.25">
      <c r="A2011" s="77">
        <v>71</v>
      </c>
      <c r="B2011" s="74">
        <v>5283282617</v>
      </c>
      <c r="C2011" s="76">
        <v>45940</v>
      </c>
      <c r="D2011" s="76">
        <v>45939</v>
      </c>
      <c r="E2011" s="76">
        <v>45940</v>
      </c>
      <c r="F2011" s="74">
        <v>260020889</v>
      </c>
      <c r="G2011" s="82">
        <v>4021</v>
      </c>
      <c r="H2011" s="102" t="s">
        <v>14</v>
      </c>
      <c r="I2011" s="83">
        <v>7730467887</v>
      </c>
      <c r="J2011" s="84">
        <v>45979</v>
      </c>
      <c r="K2011" s="74" t="s">
        <v>15</v>
      </c>
      <c r="L2011" s="74" t="s">
        <v>285</v>
      </c>
      <c r="M2011" s="76">
        <v>45937.645833333336</v>
      </c>
      <c r="N2011" s="76">
        <v>45973.791666666664</v>
      </c>
      <c r="O2011" s="73">
        <f t="shared" si="172"/>
        <v>10</v>
      </c>
      <c r="P2011" s="73">
        <f>MONTH('RAW DATA'!$J2011)</f>
        <v>11</v>
      </c>
      <c r="Q2011" s="73" t="str">
        <f t="shared" si="173"/>
        <v>ICB</v>
      </c>
      <c r="R2011" s="75" t="str">
        <f t="shared" si="174"/>
        <v>CHINA</v>
      </c>
      <c r="S2011" s="74" t="str">
        <f>IF(OR('RAW DATA'!$D2011="",'RAW DATA'!$C2011='RAW DATA'!$D2011),"NO",IF('RAW DATA'!$C2011&lt;'RAW DATA'!$D2011,"YES","NO"))</f>
        <v>NO</v>
      </c>
      <c r="T2011" s="75" t="str">
        <f>IF('RAW DATA'!$D2011='RAW DATA'!$E2011,"YES","NO")</f>
        <v>NO</v>
      </c>
      <c r="U2011" s="73" t="str">
        <f>IF(('RAW DATA'!$D2011-'RAW DATA'!$M2011)&lt;=5,"YES","NO")</f>
        <v>YES</v>
      </c>
    </row>
    <row r="2012" spans="1:21" x14ac:dyDescent="0.25">
      <c r="A2012" s="89">
        <v>71</v>
      </c>
      <c r="B2012" s="90">
        <v>5283282619</v>
      </c>
      <c r="C2012" s="91">
        <v>45940</v>
      </c>
      <c r="D2012" s="91">
        <v>45939</v>
      </c>
      <c r="E2012" s="91">
        <v>45940</v>
      </c>
      <c r="F2012" s="90">
        <v>260020889</v>
      </c>
      <c r="G2012" s="92">
        <v>31</v>
      </c>
      <c r="H2012" s="101" t="s">
        <v>14</v>
      </c>
      <c r="I2012" s="93">
        <v>7730467887</v>
      </c>
      <c r="J2012" s="94">
        <v>45979</v>
      </c>
      <c r="K2012" s="90" t="s">
        <v>15</v>
      </c>
      <c r="L2012" s="90" t="s">
        <v>285</v>
      </c>
      <c r="M2012" s="91">
        <v>45937.645833333336</v>
      </c>
      <c r="N2012" s="91">
        <v>45973.791666666664</v>
      </c>
      <c r="O2012" s="95">
        <f t="shared" si="172"/>
        <v>10</v>
      </c>
      <c r="P2012" s="95">
        <f>MONTH('RAW DATA'!$J2012)</f>
        <v>11</v>
      </c>
      <c r="Q2012" s="95" t="str">
        <f t="shared" si="173"/>
        <v>ICB</v>
      </c>
      <c r="R2012" s="96" t="str">
        <f t="shared" si="174"/>
        <v>CHINA</v>
      </c>
      <c r="S2012" s="90" t="str">
        <f>IF(OR('RAW DATA'!$D2012="",'RAW DATA'!$C2012='RAW DATA'!$D2012),"NO",IF('RAW DATA'!$C2012&lt;'RAW DATA'!$D2012,"YES","NO"))</f>
        <v>NO</v>
      </c>
      <c r="T2012" s="96" t="str">
        <f>IF('RAW DATA'!$D2012='RAW DATA'!$E2012,"YES","NO")</f>
        <v>NO</v>
      </c>
      <c r="U2012" s="95" t="str">
        <f>IF(('RAW DATA'!$D2012-'RAW DATA'!$M2012)&lt;=5,"YES","NO")</f>
        <v>YES</v>
      </c>
    </row>
    <row r="2013" spans="1:21" x14ac:dyDescent="0.25">
      <c r="A2013" s="77">
        <v>71</v>
      </c>
      <c r="B2013" s="74">
        <v>5283282620</v>
      </c>
      <c r="C2013" s="76">
        <v>45940</v>
      </c>
      <c r="D2013" s="76">
        <v>45939</v>
      </c>
      <c r="E2013" s="76">
        <v>45940</v>
      </c>
      <c r="F2013" s="74">
        <v>260020889</v>
      </c>
      <c r="G2013" s="82">
        <v>107</v>
      </c>
      <c r="H2013" s="102" t="s">
        <v>14</v>
      </c>
      <c r="I2013" s="83">
        <v>7730467887</v>
      </c>
      <c r="J2013" s="84">
        <v>45979</v>
      </c>
      <c r="K2013" s="74" t="s">
        <v>15</v>
      </c>
      <c r="L2013" s="74" t="s">
        <v>285</v>
      </c>
      <c r="M2013" s="76">
        <v>45937.645833333336</v>
      </c>
      <c r="N2013" s="76">
        <v>45973.791666666664</v>
      </c>
      <c r="O2013" s="73">
        <f t="shared" si="172"/>
        <v>10</v>
      </c>
      <c r="P2013" s="73">
        <f>MONTH('RAW DATA'!$J2013)</f>
        <v>11</v>
      </c>
      <c r="Q2013" s="73" t="str">
        <f t="shared" si="173"/>
        <v>ICB</v>
      </c>
      <c r="R2013" s="75" t="str">
        <f t="shared" si="174"/>
        <v>CHINA</v>
      </c>
      <c r="S2013" s="74" t="str">
        <f>IF(OR('RAW DATA'!$D2013="",'RAW DATA'!$C2013='RAW DATA'!$D2013),"NO",IF('RAW DATA'!$C2013&lt;'RAW DATA'!$D2013,"YES","NO"))</f>
        <v>NO</v>
      </c>
      <c r="T2013" s="75" t="str">
        <f>IF('RAW DATA'!$D2013='RAW DATA'!$E2013,"YES","NO")</f>
        <v>NO</v>
      </c>
      <c r="U2013" s="73" t="str">
        <f>IF(('RAW DATA'!$D2013-'RAW DATA'!$M2013)&lt;=5,"YES","NO")</f>
        <v>YES</v>
      </c>
    </row>
    <row r="2014" spans="1:21" x14ac:dyDescent="0.25">
      <c r="A2014" s="89">
        <v>71</v>
      </c>
      <c r="B2014" s="90">
        <v>5283282621</v>
      </c>
      <c r="C2014" s="91">
        <v>45940</v>
      </c>
      <c r="D2014" s="91">
        <v>45939</v>
      </c>
      <c r="E2014" s="91">
        <v>45940</v>
      </c>
      <c r="F2014" s="90">
        <v>260020889</v>
      </c>
      <c r="G2014" s="92">
        <v>1125</v>
      </c>
      <c r="H2014" s="101" t="s">
        <v>14</v>
      </c>
      <c r="I2014" s="93">
        <v>7730467887</v>
      </c>
      <c r="J2014" s="94">
        <v>45979</v>
      </c>
      <c r="K2014" s="90" t="s">
        <v>15</v>
      </c>
      <c r="L2014" s="90" t="s">
        <v>285</v>
      </c>
      <c r="M2014" s="91">
        <v>45937.645833333336</v>
      </c>
      <c r="N2014" s="91">
        <v>45973.791666666664</v>
      </c>
      <c r="O2014" s="95">
        <f t="shared" ref="O2014:O2049" si="175">IF(D2014="", "", IF(YEAR(D2014)=2024, "", MONTH(D2014)))</f>
        <v>10</v>
      </c>
      <c r="P2014" s="95">
        <f>MONTH('RAW DATA'!$J2014)</f>
        <v>11</v>
      </c>
      <c r="Q2014" s="95" t="str">
        <f t="shared" ref="Q2014:Q2049" si="176">IF(OR(A2014=71,A2014=1595,A2014=1588,A2014=1594,A2014=3547,A2014=1571,A2014=1538,A2014=1570,A2014=1569,A2014=1590,A2014=1591,A2014=1589,A2014=515,A2014=1572,A2014=3546,A2014=1592,A2014=3548,A2014=122,A2014=10171,A2014=40,A2014=35,A2014=95,A2014=381,A2014=136,A2014=375),"ICB","Vendor")</f>
        <v>ICB</v>
      </c>
      <c r="R2014" s="96" t="str">
        <f t="shared" ref="R2014:R2049" si="177">IF(OR(A2014=71,A2014=515,A2014=1592,A2014=1589,A2014=1591,A2014=1571,A2014=1572),"CHINA",IF(A2014=35,"POLAND",
IF(A2014=10171,"VIETNAM",
IF(A2014=381,"TURKEY",
IF(A2014=375,"CAMBODIA",
IF(A2014=40,"AUSTRALIA",""))))))</f>
        <v>CHINA</v>
      </c>
      <c r="S2014" s="90" t="str">
        <f>IF(OR('RAW DATA'!$D2014="",'RAW DATA'!$C2014='RAW DATA'!$D2014),"NO",IF('RAW DATA'!$C2014&lt;'RAW DATA'!$D2014,"YES","NO"))</f>
        <v>NO</v>
      </c>
      <c r="T2014" s="96" t="str">
        <f>IF('RAW DATA'!$D2014='RAW DATA'!$E2014,"YES","NO")</f>
        <v>NO</v>
      </c>
      <c r="U2014" s="95" t="str">
        <f>IF(('RAW DATA'!$D2014-'RAW DATA'!$M2014)&lt;=5,"YES","NO")</f>
        <v>YES</v>
      </c>
    </row>
    <row r="2015" spans="1:21" x14ac:dyDescent="0.25">
      <c r="A2015" s="77">
        <v>71</v>
      </c>
      <c r="B2015" s="74">
        <v>5283282622</v>
      </c>
      <c r="C2015" s="76">
        <v>45940</v>
      </c>
      <c r="D2015" s="76">
        <v>45939</v>
      </c>
      <c r="E2015" s="76">
        <v>45940</v>
      </c>
      <c r="F2015" s="74">
        <v>260020889</v>
      </c>
      <c r="G2015" s="82">
        <v>5725</v>
      </c>
      <c r="H2015" s="102" t="s">
        <v>14</v>
      </c>
      <c r="I2015" s="83">
        <v>7730467887</v>
      </c>
      <c r="J2015" s="84">
        <v>45979</v>
      </c>
      <c r="K2015" s="74" t="s">
        <v>15</v>
      </c>
      <c r="L2015" s="74" t="s">
        <v>285</v>
      </c>
      <c r="M2015" s="76">
        <v>45937.645833333336</v>
      </c>
      <c r="N2015" s="76">
        <v>45973.791666666664</v>
      </c>
      <c r="O2015" s="73">
        <f t="shared" si="175"/>
        <v>10</v>
      </c>
      <c r="P2015" s="73">
        <f>MONTH('RAW DATA'!$J2015)</f>
        <v>11</v>
      </c>
      <c r="Q2015" s="73" t="str">
        <f t="shared" si="176"/>
        <v>ICB</v>
      </c>
      <c r="R2015" s="75" t="str">
        <f t="shared" si="177"/>
        <v>CHINA</v>
      </c>
      <c r="S2015" s="74" t="str">
        <f>IF(OR('RAW DATA'!$D2015="",'RAW DATA'!$C2015='RAW DATA'!$D2015),"NO",IF('RAW DATA'!$C2015&lt;'RAW DATA'!$D2015,"YES","NO"))</f>
        <v>NO</v>
      </c>
      <c r="T2015" s="75" t="str">
        <f>IF('RAW DATA'!$D2015='RAW DATA'!$E2015,"YES","NO")</f>
        <v>NO</v>
      </c>
      <c r="U2015" s="73" t="str">
        <f>IF(('RAW DATA'!$D2015-'RAW DATA'!$M2015)&lt;=5,"YES","NO")</f>
        <v>YES</v>
      </c>
    </row>
    <row r="2016" spans="1:21" x14ac:dyDescent="0.25">
      <c r="A2016" s="89">
        <v>71</v>
      </c>
      <c r="B2016" s="90">
        <v>5283282624</v>
      </c>
      <c r="C2016" s="91">
        <v>45940</v>
      </c>
      <c r="D2016" s="91">
        <v>45939</v>
      </c>
      <c r="E2016" s="91">
        <v>45940</v>
      </c>
      <c r="F2016" s="90">
        <v>260020889</v>
      </c>
      <c r="G2016" s="92">
        <v>15204</v>
      </c>
      <c r="H2016" s="101" t="s">
        <v>14</v>
      </c>
      <c r="I2016" s="93">
        <v>7730467887</v>
      </c>
      <c r="J2016" s="94">
        <v>45979</v>
      </c>
      <c r="K2016" s="90" t="s">
        <v>15</v>
      </c>
      <c r="L2016" s="90" t="s">
        <v>285</v>
      </c>
      <c r="M2016" s="91">
        <v>45937.645833333336</v>
      </c>
      <c r="N2016" s="91">
        <v>45973.791666666664</v>
      </c>
      <c r="O2016" s="95">
        <f t="shared" si="175"/>
        <v>10</v>
      </c>
      <c r="P2016" s="95">
        <f>MONTH('RAW DATA'!$J2016)</f>
        <v>11</v>
      </c>
      <c r="Q2016" s="95" t="str">
        <f t="shared" si="176"/>
        <v>ICB</v>
      </c>
      <c r="R2016" s="96" t="str">
        <f t="shared" si="177"/>
        <v>CHINA</v>
      </c>
      <c r="S2016" s="90" t="str">
        <f>IF(OR('RAW DATA'!$D2016="",'RAW DATA'!$C2016='RAW DATA'!$D2016),"NO",IF('RAW DATA'!$C2016&lt;'RAW DATA'!$D2016,"YES","NO"))</f>
        <v>NO</v>
      </c>
      <c r="T2016" s="96" t="str">
        <f>IF('RAW DATA'!$D2016='RAW DATA'!$E2016,"YES","NO")</f>
        <v>NO</v>
      </c>
      <c r="U2016" s="95" t="str">
        <f>IF(('RAW DATA'!$D2016-'RAW DATA'!$M2016)&lt;=5,"YES","NO")</f>
        <v>YES</v>
      </c>
    </row>
    <row r="2017" spans="1:21" x14ac:dyDescent="0.25">
      <c r="A2017" s="77">
        <v>71</v>
      </c>
      <c r="B2017" s="74">
        <v>5283282629</v>
      </c>
      <c r="C2017" s="76">
        <v>45940</v>
      </c>
      <c r="D2017" s="76">
        <v>45939</v>
      </c>
      <c r="E2017" s="76">
        <v>45940</v>
      </c>
      <c r="F2017" s="74">
        <v>260020889</v>
      </c>
      <c r="G2017" s="82">
        <v>3567</v>
      </c>
      <c r="H2017" s="102" t="s">
        <v>14</v>
      </c>
      <c r="I2017" s="83">
        <v>7730467887</v>
      </c>
      <c r="J2017" s="84">
        <v>45979</v>
      </c>
      <c r="K2017" s="74" t="s">
        <v>15</v>
      </c>
      <c r="L2017" s="74" t="s">
        <v>285</v>
      </c>
      <c r="M2017" s="76">
        <v>45937.645833333336</v>
      </c>
      <c r="N2017" s="76">
        <v>45973.791666666664</v>
      </c>
      <c r="O2017" s="73">
        <f t="shared" si="175"/>
        <v>10</v>
      </c>
      <c r="P2017" s="73">
        <f>MONTH('RAW DATA'!$J2017)</f>
        <v>11</v>
      </c>
      <c r="Q2017" s="73" t="str">
        <f t="shared" si="176"/>
        <v>ICB</v>
      </c>
      <c r="R2017" s="75" t="str">
        <f t="shared" si="177"/>
        <v>CHINA</v>
      </c>
      <c r="S2017" s="74" t="str">
        <f>IF(OR('RAW DATA'!$D2017="",'RAW DATA'!$C2017='RAW DATA'!$D2017),"NO",IF('RAW DATA'!$C2017&lt;'RAW DATA'!$D2017,"YES","NO"))</f>
        <v>NO</v>
      </c>
      <c r="T2017" s="75" t="str">
        <f>IF('RAW DATA'!$D2017='RAW DATA'!$E2017,"YES","NO")</f>
        <v>NO</v>
      </c>
      <c r="U2017" s="73" t="str">
        <f>IF(('RAW DATA'!$D2017-'RAW DATA'!$M2017)&lt;=5,"YES","NO")</f>
        <v>YES</v>
      </c>
    </row>
    <row r="2018" spans="1:21" x14ac:dyDescent="0.25">
      <c r="A2018" s="89">
        <v>71</v>
      </c>
      <c r="B2018" s="90">
        <v>5283282634</v>
      </c>
      <c r="C2018" s="91">
        <v>45940</v>
      </c>
      <c r="D2018" s="91">
        <v>45939</v>
      </c>
      <c r="E2018" s="91">
        <v>45940</v>
      </c>
      <c r="F2018" s="90">
        <v>260020889</v>
      </c>
      <c r="G2018" s="92">
        <v>1012</v>
      </c>
      <c r="H2018" s="101" t="s">
        <v>14</v>
      </c>
      <c r="I2018" s="93">
        <v>7730467887</v>
      </c>
      <c r="J2018" s="94">
        <v>45979</v>
      </c>
      <c r="K2018" s="90" t="s">
        <v>15</v>
      </c>
      <c r="L2018" s="90" t="s">
        <v>285</v>
      </c>
      <c r="M2018" s="91">
        <v>45937.645833333336</v>
      </c>
      <c r="N2018" s="91">
        <v>45973.791666666664</v>
      </c>
      <c r="O2018" s="95">
        <f t="shared" si="175"/>
        <v>10</v>
      </c>
      <c r="P2018" s="95">
        <f>MONTH('RAW DATA'!$J2018)</f>
        <v>11</v>
      </c>
      <c r="Q2018" s="95" t="str">
        <f t="shared" si="176"/>
        <v>ICB</v>
      </c>
      <c r="R2018" s="96" t="str">
        <f t="shared" si="177"/>
        <v>CHINA</v>
      </c>
      <c r="S2018" s="90" t="str">
        <f>IF(OR('RAW DATA'!$D2018="",'RAW DATA'!$C2018='RAW DATA'!$D2018),"NO",IF('RAW DATA'!$C2018&lt;'RAW DATA'!$D2018,"YES","NO"))</f>
        <v>NO</v>
      </c>
      <c r="T2018" s="96" t="str">
        <f>IF('RAW DATA'!$D2018='RAW DATA'!$E2018,"YES","NO")</f>
        <v>NO</v>
      </c>
      <c r="U2018" s="95" t="str">
        <f>IF(('RAW DATA'!$D2018-'RAW DATA'!$M2018)&lt;=5,"YES","NO")</f>
        <v>YES</v>
      </c>
    </row>
    <row r="2019" spans="1:21" x14ac:dyDescent="0.25">
      <c r="A2019" s="77">
        <v>71</v>
      </c>
      <c r="B2019" s="74">
        <v>5283282636</v>
      </c>
      <c r="C2019" s="76">
        <v>45940</v>
      </c>
      <c r="D2019" s="76">
        <v>45939</v>
      </c>
      <c r="E2019" s="76">
        <v>45940</v>
      </c>
      <c r="F2019" s="74">
        <v>260020889</v>
      </c>
      <c r="G2019" s="82">
        <v>5504</v>
      </c>
      <c r="H2019" s="102" t="s">
        <v>14</v>
      </c>
      <c r="I2019" s="83">
        <v>7730467887</v>
      </c>
      <c r="J2019" s="84">
        <v>45979</v>
      </c>
      <c r="K2019" s="74" t="s">
        <v>15</v>
      </c>
      <c r="L2019" s="74" t="s">
        <v>285</v>
      </c>
      <c r="M2019" s="76">
        <v>45937.645833333336</v>
      </c>
      <c r="N2019" s="76">
        <v>45973.791666666664</v>
      </c>
      <c r="O2019" s="73">
        <f t="shared" si="175"/>
        <v>10</v>
      </c>
      <c r="P2019" s="73">
        <f>MONTH('RAW DATA'!$J2019)</f>
        <v>11</v>
      </c>
      <c r="Q2019" s="73" t="str">
        <f t="shared" si="176"/>
        <v>ICB</v>
      </c>
      <c r="R2019" s="75" t="str">
        <f t="shared" si="177"/>
        <v>CHINA</v>
      </c>
      <c r="S2019" s="74" t="str">
        <f>IF(OR('RAW DATA'!$D2019="",'RAW DATA'!$C2019='RAW DATA'!$D2019),"NO",IF('RAW DATA'!$C2019&lt;'RAW DATA'!$D2019,"YES","NO"))</f>
        <v>NO</v>
      </c>
      <c r="T2019" s="75" t="str">
        <f>IF('RAW DATA'!$D2019='RAW DATA'!$E2019,"YES","NO")</f>
        <v>NO</v>
      </c>
      <c r="U2019" s="73" t="str">
        <f>IF(('RAW DATA'!$D2019-'RAW DATA'!$M2019)&lt;=5,"YES","NO")</f>
        <v>YES</v>
      </c>
    </row>
    <row r="2020" spans="1:21" x14ac:dyDescent="0.25">
      <c r="A2020" s="89">
        <v>10171</v>
      </c>
      <c r="B2020" s="90">
        <v>5481956334</v>
      </c>
      <c r="C2020" s="91">
        <v>45958</v>
      </c>
      <c r="D2020" s="91">
        <v>45964</v>
      </c>
      <c r="E2020" s="91">
        <v>45967</v>
      </c>
      <c r="F2020" s="90">
        <v>259795228</v>
      </c>
      <c r="G2020" s="92">
        <v>25988</v>
      </c>
      <c r="H2020" s="101" t="s">
        <v>14</v>
      </c>
      <c r="I2020" s="93">
        <v>7730472788</v>
      </c>
      <c r="J2020" s="94">
        <v>46000</v>
      </c>
      <c r="K2020" s="90" t="s">
        <v>15</v>
      </c>
      <c r="L2020" s="90" t="s">
        <v>287</v>
      </c>
      <c r="M2020" s="91">
        <v>45955</v>
      </c>
      <c r="N2020" s="91">
        <v>45977</v>
      </c>
      <c r="O2020" s="95">
        <f t="shared" si="175"/>
        <v>11</v>
      </c>
      <c r="P2020" s="95">
        <f>MONTH('RAW DATA'!$J2020)</f>
        <v>12</v>
      </c>
      <c r="Q2020" s="95" t="str">
        <f t="shared" si="176"/>
        <v>ICB</v>
      </c>
      <c r="R2020" s="96" t="str">
        <f t="shared" si="177"/>
        <v>VIETNAM</v>
      </c>
      <c r="S2020" s="90" t="str">
        <f>IF(OR('RAW DATA'!$D2020="",'RAW DATA'!$C2020='RAW DATA'!$D2020),"NO",IF('RAW DATA'!$C2020&lt;'RAW DATA'!$D2020,"YES","NO"))</f>
        <v>YES</v>
      </c>
      <c r="T2020" s="96" t="str">
        <f>IF('RAW DATA'!$D2020='RAW DATA'!$E2020,"YES","NO")</f>
        <v>NO</v>
      </c>
      <c r="U2020" s="95" t="str">
        <f>IF(('RAW DATA'!$D2020-'RAW DATA'!$M2020)&lt;=5,"YES","NO")</f>
        <v>NO</v>
      </c>
    </row>
    <row r="2021" spans="1:21" x14ac:dyDescent="0.25">
      <c r="A2021" s="77">
        <v>1591</v>
      </c>
      <c r="B2021" s="74">
        <v>5817573228</v>
      </c>
      <c r="C2021" s="76">
        <v>45957</v>
      </c>
      <c r="D2021" s="76">
        <v>45954</v>
      </c>
      <c r="E2021" s="76">
        <v>45957</v>
      </c>
      <c r="F2021" s="74" t="s">
        <v>259</v>
      </c>
      <c r="G2021" s="82">
        <v>11546</v>
      </c>
      <c r="H2021" s="102" t="s">
        <v>14</v>
      </c>
      <c r="I2021" s="83">
        <v>7730472788</v>
      </c>
      <c r="J2021" s="84">
        <v>46000</v>
      </c>
      <c r="K2021" s="74" t="s">
        <v>15</v>
      </c>
      <c r="L2021" s="74" t="s">
        <v>287</v>
      </c>
      <c r="M2021" s="76">
        <v>45954.625</v>
      </c>
      <c r="N2021" s="76">
        <v>45977</v>
      </c>
      <c r="O2021" s="73">
        <f t="shared" si="175"/>
        <v>10</v>
      </c>
      <c r="P2021" s="73">
        <f>MONTH('RAW DATA'!$J2021)</f>
        <v>12</v>
      </c>
      <c r="Q2021" s="73" t="str">
        <f t="shared" si="176"/>
        <v>ICB</v>
      </c>
      <c r="R2021" s="75" t="str">
        <f t="shared" si="177"/>
        <v>CHINA</v>
      </c>
      <c r="S2021" s="74" t="str">
        <f>IF(OR('RAW DATA'!$D2021="",'RAW DATA'!$C2021='RAW DATA'!$D2021),"NO",IF('RAW DATA'!$C2021&lt;'RAW DATA'!$D2021,"YES","NO"))</f>
        <v>NO</v>
      </c>
      <c r="T2021" s="75" t="str">
        <f>IF('RAW DATA'!$D2021='RAW DATA'!$E2021,"YES","NO")</f>
        <v>NO</v>
      </c>
      <c r="U2021" s="73" t="str">
        <f>IF(('RAW DATA'!$D2021-'RAW DATA'!$M2021)&lt;=5,"YES","NO")</f>
        <v>YES</v>
      </c>
    </row>
    <row r="2022" spans="1:21" x14ac:dyDescent="0.25">
      <c r="A2022" s="89">
        <v>1591</v>
      </c>
      <c r="B2022" s="90">
        <v>5817573237</v>
      </c>
      <c r="C2022" s="91">
        <v>45957</v>
      </c>
      <c r="D2022" s="91">
        <v>45954</v>
      </c>
      <c r="E2022" s="91">
        <v>45957</v>
      </c>
      <c r="F2022" s="90" t="s">
        <v>259</v>
      </c>
      <c r="G2022" s="92">
        <v>39825</v>
      </c>
      <c r="H2022" s="101" t="s">
        <v>14</v>
      </c>
      <c r="I2022" s="93">
        <v>7730472788</v>
      </c>
      <c r="J2022" s="94">
        <v>46000</v>
      </c>
      <c r="K2022" s="90" t="s">
        <v>15</v>
      </c>
      <c r="L2022" s="90" t="s">
        <v>287</v>
      </c>
      <c r="M2022" s="91">
        <v>45954.625</v>
      </c>
      <c r="N2022" s="91">
        <v>45977</v>
      </c>
      <c r="O2022" s="95">
        <f t="shared" si="175"/>
        <v>10</v>
      </c>
      <c r="P2022" s="95">
        <f>MONTH('RAW DATA'!$J2022)</f>
        <v>12</v>
      </c>
      <c r="Q2022" s="95" t="str">
        <f t="shared" si="176"/>
        <v>ICB</v>
      </c>
      <c r="R2022" s="96" t="str">
        <f t="shared" si="177"/>
        <v>CHINA</v>
      </c>
      <c r="S2022" s="90" t="str">
        <f>IF(OR('RAW DATA'!$D2022="",'RAW DATA'!$C2022='RAW DATA'!$D2022),"NO",IF('RAW DATA'!$C2022&lt;'RAW DATA'!$D2022,"YES","NO"))</f>
        <v>NO</v>
      </c>
      <c r="T2022" s="96" t="str">
        <f>IF('RAW DATA'!$D2022='RAW DATA'!$E2022,"YES","NO")</f>
        <v>NO</v>
      </c>
      <c r="U2022" s="95" t="str">
        <f>IF(('RAW DATA'!$D2022-'RAW DATA'!$M2022)&lt;=5,"YES","NO")</f>
        <v>YES</v>
      </c>
    </row>
    <row r="2023" spans="1:21" x14ac:dyDescent="0.25">
      <c r="A2023" s="77">
        <v>1591</v>
      </c>
      <c r="B2023" s="74">
        <v>5817573399</v>
      </c>
      <c r="C2023" s="76">
        <v>45957</v>
      </c>
      <c r="D2023" s="76">
        <v>45954</v>
      </c>
      <c r="E2023" s="76">
        <v>45957</v>
      </c>
      <c r="F2023" s="74" t="s">
        <v>259</v>
      </c>
      <c r="G2023" s="82">
        <v>133164</v>
      </c>
      <c r="H2023" s="102" t="s">
        <v>14</v>
      </c>
      <c r="I2023" s="83">
        <v>7730472788</v>
      </c>
      <c r="J2023" s="84">
        <v>46000</v>
      </c>
      <c r="K2023" s="74" t="s">
        <v>15</v>
      </c>
      <c r="L2023" s="74" t="s">
        <v>287</v>
      </c>
      <c r="M2023" s="76">
        <v>45954.625</v>
      </c>
      <c r="N2023" s="76">
        <v>45977</v>
      </c>
      <c r="O2023" s="73">
        <f t="shared" si="175"/>
        <v>10</v>
      </c>
      <c r="P2023" s="73">
        <f>MONTH('RAW DATA'!$J2023)</f>
        <v>12</v>
      </c>
      <c r="Q2023" s="73" t="str">
        <f t="shared" si="176"/>
        <v>ICB</v>
      </c>
      <c r="R2023" s="75" t="str">
        <f t="shared" si="177"/>
        <v>CHINA</v>
      </c>
      <c r="S2023" s="74" t="str">
        <f>IF(OR('RAW DATA'!$D2023="",'RAW DATA'!$C2023='RAW DATA'!$D2023),"NO",IF('RAW DATA'!$C2023&lt;'RAW DATA'!$D2023,"YES","NO"))</f>
        <v>NO</v>
      </c>
      <c r="T2023" s="75" t="str">
        <f>IF('RAW DATA'!$D2023='RAW DATA'!$E2023,"YES","NO")</f>
        <v>NO</v>
      </c>
      <c r="U2023" s="73" t="str">
        <f>IF(('RAW DATA'!$D2023-'RAW DATA'!$M2023)&lt;=5,"YES","NO")</f>
        <v>YES</v>
      </c>
    </row>
    <row r="2024" spans="1:21" x14ac:dyDescent="0.25">
      <c r="A2024" s="89">
        <v>71</v>
      </c>
      <c r="B2024" s="90">
        <v>5283274991</v>
      </c>
      <c r="C2024" s="91">
        <v>45936</v>
      </c>
      <c r="D2024" s="91">
        <v>45934</v>
      </c>
      <c r="E2024" s="91">
        <v>45936</v>
      </c>
      <c r="F2024" s="90">
        <v>257230562</v>
      </c>
      <c r="G2024" s="92">
        <v>5779</v>
      </c>
      <c r="H2024" s="101" t="s">
        <v>14</v>
      </c>
      <c r="I2024" s="93">
        <v>7730472788</v>
      </c>
      <c r="J2024" s="94">
        <v>46000</v>
      </c>
      <c r="K2024" s="90" t="s">
        <v>15</v>
      </c>
      <c r="L2024" s="90" t="s">
        <v>287</v>
      </c>
      <c r="M2024" s="91">
        <v>45935</v>
      </c>
      <c r="N2024" s="91">
        <v>45978</v>
      </c>
      <c r="O2024" s="95">
        <f t="shared" si="175"/>
        <v>10</v>
      </c>
      <c r="P2024" s="95">
        <f>MONTH('RAW DATA'!$J2024)</f>
        <v>12</v>
      </c>
      <c r="Q2024" s="95" t="str">
        <f t="shared" si="176"/>
        <v>ICB</v>
      </c>
      <c r="R2024" s="96" t="str">
        <f t="shared" si="177"/>
        <v>CHINA</v>
      </c>
      <c r="S2024" s="90" t="str">
        <f>IF(OR('RAW DATA'!$D2024="",'RAW DATA'!$C2024='RAW DATA'!$D2024),"NO",IF('RAW DATA'!$C2024&lt;'RAW DATA'!$D2024,"YES","NO"))</f>
        <v>NO</v>
      </c>
      <c r="T2024" s="96" t="str">
        <f>IF('RAW DATA'!$D2024='RAW DATA'!$E2024,"YES","NO")</f>
        <v>NO</v>
      </c>
      <c r="U2024" s="95" t="str">
        <f>IF(('RAW DATA'!$D2024-'RAW DATA'!$M2024)&lt;=5,"YES","NO")</f>
        <v>YES</v>
      </c>
    </row>
    <row r="2025" spans="1:21" x14ac:dyDescent="0.25">
      <c r="A2025" s="77">
        <v>1591</v>
      </c>
      <c r="B2025" s="74">
        <v>5817557487</v>
      </c>
      <c r="C2025" s="76">
        <v>45947</v>
      </c>
      <c r="D2025" s="76">
        <v>45943</v>
      </c>
      <c r="E2025" s="76">
        <v>45947</v>
      </c>
      <c r="F2025" s="74">
        <v>259859211</v>
      </c>
      <c r="G2025" s="82">
        <v>943</v>
      </c>
      <c r="H2025" s="102" t="s">
        <v>14</v>
      </c>
      <c r="I2025" s="83">
        <v>7730472788</v>
      </c>
      <c r="J2025" s="84">
        <v>46000</v>
      </c>
      <c r="K2025" s="74" t="s">
        <v>15</v>
      </c>
      <c r="L2025" s="74" t="s">
        <v>287</v>
      </c>
      <c r="M2025" s="76">
        <v>45940.125</v>
      </c>
      <c r="N2025" s="76">
        <v>45979.791666666664</v>
      </c>
      <c r="O2025" s="73">
        <f t="shared" si="175"/>
        <v>10</v>
      </c>
      <c r="P2025" s="73">
        <f>MONTH('RAW DATA'!$J2025)</f>
        <v>12</v>
      </c>
      <c r="Q2025" s="73" t="str">
        <f t="shared" si="176"/>
        <v>ICB</v>
      </c>
      <c r="R2025" s="75" t="str">
        <f t="shared" si="177"/>
        <v>CHINA</v>
      </c>
      <c r="S2025" s="74" t="str">
        <f>IF(OR('RAW DATA'!$D2025="",'RAW DATA'!$C2025='RAW DATA'!$D2025),"NO",IF('RAW DATA'!$C2025&lt;'RAW DATA'!$D2025,"YES","NO"))</f>
        <v>NO</v>
      </c>
      <c r="T2025" s="75" t="str">
        <f>IF('RAW DATA'!$D2025='RAW DATA'!$E2025,"YES","NO")</f>
        <v>NO</v>
      </c>
      <c r="U2025" s="73" t="str">
        <f>IF(('RAW DATA'!$D2025-'RAW DATA'!$M2025)&lt;=5,"YES","NO")</f>
        <v>YES</v>
      </c>
    </row>
    <row r="2026" spans="1:21" x14ac:dyDescent="0.25">
      <c r="A2026" s="89">
        <v>1591</v>
      </c>
      <c r="B2026" s="90">
        <v>5817557491</v>
      </c>
      <c r="C2026" s="91">
        <v>45947</v>
      </c>
      <c r="D2026" s="91">
        <v>45943</v>
      </c>
      <c r="E2026" s="91">
        <v>45947</v>
      </c>
      <c r="F2026" s="90">
        <v>259859211</v>
      </c>
      <c r="G2026" s="92">
        <v>1761</v>
      </c>
      <c r="H2026" s="101" t="s">
        <v>14</v>
      </c>
      <c r="I2026" s="93">
        <v>7730472788</v>
      </c>
      <c r="J2026" s="94">
        <v>46000</v>
      </c>
      <c r="K2026" s="90" t="s">
        <v>15</v>
      </c>
      <c r="L2026" s="90" t="s">
        <v>287</v>
      </c>
      <c r="M2026" s="91">
        <v>45940.125</v>
      </c>
      <c r="N2026" s="91">
        <v>45979.791666666664</v>
      </c>
      <c r="O2026" s="95">
        <f t="shared" si="175"/>
        <v>10</v>
      </c>
      <c r="P2026" s="95">
        <f>MONTH('RAW DATA'!$J2026)</f>
        <v>12</v>
      </c>
      <c r="Q2026" s="95" t="str">
        <f t="shared" si="176"/>
        <v>ICB</v>
      </c>
      <c r="R2026" s="96" t="str">
        <f t="shared" si="177"/>
        <v>CHINA</v>
      </c>
      <c r="S2026" s="90" t="str">
        <f>IF(OR('RAW DATA'!$D2026="",'RAW DATA'!$C2026='RAW DATA'!$D2026),"NO",IF('RAW DATA'!$C2026&lt;'RAW DATA'!$D2026,"YES","NO"))</f>
        <v>NO</v>
      </c>
      <c r="T2026" s="96" t="str">
        <f>IF('RAW DATA'!$D2026='RAW DATA'!$E2026,"YES","NO")</f>
        <v>NO</v>
      </c>
      <c r="U2026" s="95" t="str">
        <f>IF(('RAW DATA'!$D2026-'RAW DATA'!$M2026)&lt;=5,"YES","NO")</f>
        <v>YES</v>
      </c>
    </row>
    <row r="2027" spans="1:21" x14ac:dyDescent="0.25">
      <c r="A2027" s="77">
        <v>1591</v>
      </c>
      <c r="B2027" s="74">
        <v>5817557492</v>
      </c>
      <c r="C2027" s="76">
        <v>45947</v>
      </c>
      <c r="D2027" s="76">
        <v>45943</v>
      </c>
      <c r="E2027" s="76">
        <v>45947</v>
      </c>
      <c r="F2027" s="74">
        <v>259859211</v>
      </c>
      <c r="G2027" s="82">
        <v>655</v>
      </c>
      <c r="H2027" s="102" t="s">
        <v>14</v>
      </c>
      <c r="I2027" s="83">
        <v>7730472788</v>
      </c>
      <c r="J2027" s="84">
        <v>46000</v>
      </c>
      <c r="K2027" s="74" t="s">
        <v>15</v>
      </c>
      <c r="L2027" s="74" t="s">
        <v>287</v>
      </c>
      <c r="M2027" s="76">
        <v>45940.125</v>
      </c>
      <c r="N2027" s="76">
        <v>45979.791666666664</v>
      </c>
      <c r="O2027" s="73">
        <f t="shared" si="175"/>
        <v>10</v>
      </c>
      <c r="P2027" s="73">
        <f>MONTH('RAW DATA'!$J2027)</f>
        <v>12</v>
      </c>
      <c r="Q2027" s="73" t="str">
        <f t="shared" si="176"/>
        <v>ICB</v>
      </c>
      <c r="R2027" s="75" t="str">
        <f t="shared" si="177"/>
        <v>CHINA</v>
      </c>
      <c r="S2027" s="74" t="str">
        <f>IF(OR('RAW DATA'!$D2027="",'RAW DATA'!$C2027='RAW DATA'!$D2027),"NO",IF('RAW DATA'!$C2027&lt;'RAW DATA'!$D2027,"YES","NO"))</f>
        <v>NO</v>
      </c>
      <c r="T2027" s="75" t="str">
        <f>IF('RAW DATA'!$D2027='RAW DATA'!$E2027,"YES","NO")</f>
        <v>NO</v>
      </c>
      <c r="U2027" s="73" t="str">
        <f>IF(('RAW DATA'!$D2027-'RAW DATA'!$M2027)&lt;=5,"YES","NO")</f>
        <v>YES</v>
      </c>
    </row>
    <row r="2028" spans="1:21" x14ac:dyDescent="0.25">
      <c r="A2028" s="89">
        <v>1591</v>
      </c>
      <c r="B2028" s="90">
        <v>5817557495</v>
      </c>
      <c r="C2028" s="91">
        <v>45947</v>
      </c>
      <c r="D2028" s="91">
        <v>45943</v>
      </c>
      <c r="E2028" s="91">
        <v>45947</v>
      </c>
      <c r="F2028" s="90">
        <v>259859211</v>
      </c>
      <c r="G2028" s="92">
        <v>917</v>
      </c>
      <c r="H2028" s="101" t="s">
        <v>14</v>
      </c>
      <c r="I2028" s="93">
        <v>7730472788</v>
      </c>
      <c r="J2028" s="94">
        <v>46000</v>
      </c>
      <c r="K2028" s="90" t="s">
        <v>15</v>
      </c>
      <c r="L2028" s="90" t="s">
        <v>287</v>
      </c>
      <c r="M2028" s="91">
        <v>45940.125</v>
      </c>
      <c r="N2028" s="91">
        <v>45979.791666666664</v>
      </c>
      <c r="O2028" s="95">
        <f t="shared" si="175"/>
        <v>10</v>
      </c>
      <c r="P2028" s="95">
        <f>MONTH('RAW DATA'!$J2028)</f>
        <v>12</v>
      </c>
      <c r="Q2028" s="95" t="str">
        <f t="shared" si="176"/>
        <v>ICB</v>
      </c>
      <c r="R2028" s="96" t="str">
        <f t="shared" si="177"/>
        <v>CHINA</v>
      </c>
      <c r="S2028" s="90" t="str">
        <f>IF(OR('RAW DATA'!$D2028="",'RAW DATA'!$C2028='RAW DATA'!$D2028),"NO",IF('RAW DATA'!$C2028&lt;'RAW DATA'!$D2028,"YES","NO"))</f>
        <v>NO</v>
      </c>
      <c r="T2028" s="96" t="str">
        <f>IF('RAW DATA'!$D2028='RAW DATA'!$E2028,"YES","NO")</f>
        <v>NO</v>
      </c>
      <c r="U2028" s="95" t="str">
        <f>IF(('RAW DATA'!$D2028-'RAW DATA'!$M2028)&lt;=5,"YES","NO")</f>
        <v>YES</v>
      </c>
    </row>
    <row r="2029" spans="1:21" x14ac:dyDescent="0.25">
      <c r="A2029" s="77">
        <v>1591</v>
      </c>
      <c r="B2029" s="74">
        <v>5817557496</v>
      </c>
      <c r="C2029" s="76">
        <v>45947</v>
      </c>
      <c r="D2029" s="76">
        <v>45943</v>
      </c>
      <c r="E2029" s="76">
        <v>45947</v>
      </c>
      <c r="F2029" s="74">
        <v>259859211</v>
      </c>
      <c r="G2029" s="82">
        <v>5041</v>
      </c>
      <c r="H2029" s="102" t="s">
        <v>14</v>
      </c>
      <c r="I2029" s="83">
        <v>7730472788</v>
      </c>
      <c r="J2029" s="84">
        <v>46000</v>
      </c>
      <c r="K2029" s="74" t="s">
        <v>15</v>
      </c>
      <c r="L2029" s="74" t="s">
        <v>287</v>
      </c>
      <c r="M2029" s="76">
        <v>45940.125</v>
      </c>
      <c r="N2029" s="76">
        <v>45979.791666666664</v>
      </c>
      <c r="O2029" s="73">
        <f t="shared" si="175"/>
        <v>10</v>
      </c>
      <c r="P2029" s="73">
        <f>MONTH('RAW DATA'!$J2029)</f>
        <v>12</v>
      </c>
      <c r="Q2029" s="73" t="str">
        <f t="shared" si="176"/>
        <v>ICB</v>
      </c>
      <c r="R2029" s="75" t="str">
        <f t="shared" si="177"/>
        <v>CHINA</v>
      </c>
      <c r="S2029" s="74" t="str">
        <f>IF(OR('RAW DATA'!$D2029="",'RAW DATA'!$C2029='RAW DATA'!$D2029),"NO",IF('RAW DATA'!$C2029&lt;'RAW DATA'!$D2029,"YES","NO"))</f>
        <v>NO</v>
      </c>
      <c r="T2029" s="75" t="str">
        <f>IF('RAW DATA'!$D2029='RAW DATA'!$E2029,"YES","NO")</f>
        <v>NO</v>
      </c>
      <c r="U2029" s="73" t="str">
        <f>IF(('RAW DATA'!$D2029-'RAW DATA'!$M2029)&lt;=5,"YES","NO")</f>
        <v>YES</v>
      </c>
    </row>
    <row r="2030" spans="1:21" x14ac:dyDescent="0.25">
      <c r="A2030" s="89">
        <v>1591</v>
      </c>
      <c r="B2030" s="90">
        <v>5817557497</v>
      </c>
      <c r="C2030" s="91">
        <v>45947</v>
      </c>
      <c r="D2030" s="91">
        <v>45943</v>
      </c>
      <c r="E2030" s="91">
        <v>45947</v>
      </c>
      <c r="F2030" s="90">
        <v>259859211</v>
      </c>
      <c r="G2030" s="92">
        <v>611</v>
      </c>
      <c r="H2030" s="101" t="s">
        <v>14</v>
      </c>
      <c r="I2030" s="93">
        <v>7730472788</v>
      </c>
      <c r="J2030" s="94">
        <v>46000</v>
      </c>
      <c r="K2030" s="90" t="s">
        <v>15</v>
      </c>
      <c r="L2030" s="90" t="s">
        <v>287</v>
      </c>
      <c r="M2030" s="91">
        <v>45940.125</v>
      </c>
      <c r="N2030" s="91">
        <v>45979.791666666664</v>
      </c>
      <c r="O2030" s="95">
        <f t="shared" si="175"/>
        <v>10</v>
      </c>
      <c r="P2030" s="95">
        <f>MONTH('RAW DATA'!$J2030)</f>
        <v>12</v>
      </c>
      <c r="Q2030" s="95" t="str">
        <f t="shared" si="176"/>
        <v>ICB</v>
      </c>
      <c r="R2030" s="96" t="str">
        <f t="shared" si="177"/>
        <v>CHINA</v>
      </c>
      <c r="S2030" s="90" t="str">
        <f>IF(OR('RAW DATA'!$D2030="",'RAW DATA'!$C2030='RAW DATA'!$D2030),"NO",IF('RAW DATA'!$C2030&lt;'RAW DATA'!$D2030,"YES","NO"))</f>
        <v>NO</v>
      </c>
      <c r="T2030" s="96" t="str">
        <f>IF('RAW DATA'!$D2030='RAW DATA'!$E2030,"YES","NO")</f>
        <v>NO</v>
      </c>
      <c r="U2030" s="95" t="str">
        <f>IF(('RAW DATA'!$D2030-'RAW DATA'!$M2030)&lt;=5,"YES","NO")</f>
        <v>YES</v>
      </c>
    </row>
    <row r="2031" spans="1:21" x14ac:dyDescent="0.25">
      <c r="A2031" s="77">
        <v>1591</v>
      </c>
      <c r="B2031" s="74">
        <v>5817563424</v>
      </c>
      <c r="C2031" s="76">
        <v>45952</v>
      </c>
      <c r="D2031" s="76">
        <v>45947</v>
      </c>
      <c r="E2031" s="76">
        <v>45952</v>
      </c>
      <c r="F2031" s="74">
        <v>259859211</v>
      </c>
      <c r="G2031" s="82">
        <v>70</v>
      </c>
      <c r="H2031" s="102" t="s">
        <v>14</v>
      </c>
      <c r="I2031" s="83">
        <v>7730472788</v>
      </c>
      <c r="J2031" s="84">
        <v>46000</v>
      </c>
      <c r="K2031" s="74" t="s">
        <v>15</v>
      </c>
      <c r="L2031" s="74" t="s">
        <v>287</v>
      </c>
      <c r="M2031" s="76">
        <v>45940.125</v>
      </c>
      <c r="N2031" s="76">
        <v>45979.791666666664</v>
      </c>
      <c r="O2031" s="73">
        <f t="shared" si="175"/>
        <v>10</v>
      </c>
      <c r="P2031" s="73">
        <f>MONTH('RAW DATA'!$J2031)</f>
        <v>12</v>
      </c>
      <c r="Q2031" s="73" t="str">
        <f t="shared" si="176"/>
        <v>ICB</v>
      </c>
      <c r="R2031" s="75" t="str">
        <f t="shared" si="177"/>
        <v>CHINA</v>
      </c>
      <c r="S2031" s="74" t="str">
        <f>IF(OR('RAW DATA'!$D2031="",'RAW DATA'!$C2031='RAW DATA'!$D2031),"NO",IF('RAW DATA'!$C2031&lt;'RAW DATA'!$D2031,"YES","NO"))</f>
        <v>NO</v>
      </c>
      <c r="T2031" s="75" t="str">
        <f>IF('RAW DATA'!$D2031='RAW DATA'!$E2031,"YES","NO")</f>
        <v>NO</v>
      </c>
      <c r="U2031" s="73" t="str">
        <f>IF(('RAW DATA'!$D2031-'RAW DATA'!$M2031)&lt;=5,"YES","NO")</f>
        <v>NO</v>
      </c>
    </row>
    <row r="2032" spans="1:21" x14ac:dyDescent="0.25">
      <c r="A2032" s="89">
        <v>10171</v>
      </c>
      <c r="B2032" s="90">
        <v>5481935997</v>
      </c>
      <c r="C2032" s="91">
        <v>45951</v>
      </c>
      <c r="D2032" s="91">
        <v>45952</v>
      </c>
      <c r="E2032" s="91">
        <v>45980</v>
      </c>
      <c r="F2032" s="90">
        <v>259097584</v>
      </c>
      <c r="G2032" s="92">
        <v>8100</v>
      </c>
      <c r="H2032" s="101" t="s">
        <v>14</v>
      </c>
      <c r="I2032" s="93">
        <v>7730472788</v>
      </c>
      <c r="J2032" s="94">
        <v>46000</v>
      </c>
      <c r="K2032" s="90" t="s">
        <v>15</v>
      </c>
      <c r="L2032" s="90" t="s">
        <v>287</v>
      </c>
      <c r="M2032" s="91">
        <v>45950</v>
      </c>
      <c r="N2032" s="91">
        <v>45980</v>
      </c>
      <c r="O2032" s="95">
        <f t="shared" si="175"/>
        <v>10</v>
      </c>
      <c r="P2032" s="95">
        <f>MONTH('RAW DATA'!$J2032)</f>
        <v>12</v>
      </c>
      <c r="Q2032" s="95" t="str">
        <f t="shared" si="176"/>
        <v>ICB</v>
      </c>
      <c r="R2032" s="96" t="str">
        <f t="shared" si="177"/>
        <v>VIETNAM</v>
      </c>
      <c r="S2032" s="90" t="str">
        <f>IF(OR('RAW DATA'!$D2032="",'RAW DATA'!$C2032='RAW DATA'!$D2032),"NO",IF('RAW DATA'!$C2032&lt;'RAW DATA'!$D2032,"YES","NO"))</f>
        <v>YES</v>
      </c>
      <c r="T2032" s="96" t="str">
        <f>IF('RAW DATA'!$D2032='RAW DATA'!$E2032,"YES","NO")</f>
        <v>NO</v>
      </c>
      <c r="U2032" s="95" t="str">
        <f>IF(('RAW DATA'!$D2032-'RAW DATA'!$M2032)&lt;=5,"YES","NO")</f>
        <v>YES</v>
      </c>
    </row>
    <row r="2033" spans="1:21" x14ac:dyDescent="0.25">
      <c r="A2033" s="77">
        <v>1591</v>
      </c>
      <c r="B2033" s="74">
        <v>5817565678</v>
      </c>
      <c r="C2033" s="76">
        <v>45951</v>
      </c>
      <c r="D2033" s="76">
        <v>45950</v>
      </c>
      <c r="E2033" s="76">
        <v>45951</v>
      </c>
      <c r="F2033" s="74" t="s">
        <v>258</v>
      </c>
      <c r="G2033" s="82">
        <v>9842</v>
      </c>
      <c r="H2033" s="102" t="s">
        <v>14</v>
      </c>
      <c r="I2033" s="83">
        <v>7730472788</v>
      </c>
      <c r="J2033" s="84">
        <v>46000</v>
      </c>
      <c r="K2033" s="74" t="s">
        <v>15</v>
      </c>
      <c r="L2033" s="74" t="s">
        <v>287</v>
      </c>
      <c r="M2033" s="76">
        <v>45947.665277777778</v>
      </c>
      <c r="N2033" s="76">
        <v>45980</v>
      </c>
      <c r="O2033" s="73">
        <f t="shared" si="175"/>
        <v>10</v>
      </c>
      <c r="P2033" s="73">
        <f>MONTH('RAW DATA'!$J2033)</f>
        <v>12</v>
      </c>
      <c r="Q2033" s="73" t="str">
        <f t="shared" si="176"/>
        <v>ICB</v>
      </c>
      <c r="R2033" s="75" t="str">
        <f t="shared" si="177"/>
        <v>CHINA</v>
      </c>
      <c r="S2033" s="74" t="str">
        <f>IF(OR('RAW DATA'!$D2033="",'RAW DATA'!$C2033='RAW DATA'!$D2033),"NO",IF('RAW DATA'!$C2033&lt;'RAW DATA'!$D2033,"YES","NO"))</f>
        <v>NO</v>
      </c>
      <c r="T2033" s="75" t="str">
        <f>IF('RAW DATA'!$D2033='RAW DATA'!$E2033,"YES","NO")</f>
        <v>NO</v>
      </c>
      <c r="U2033" s="73" t="str">
        <f>IF(('RAW DATA'!$D2033-'RAW DATA'!$M2033)&lt;=5,"YES","NO")</f>
        <v>YES</v>
      </c>
    </row>
    <row r="2034" spans="1:21" x14ac:dyDescent="0.25">
      <c r="A2034" s="89">
        <v>71</v>
      </c>
      <c r="B2034" s="90">
        <v>5283282417</v>
      </c>
      <c r="C2034" s="91">
        <v>45940</v>
      </c>
      <c r="D2034" s="91">
        <v>45939</v>
      </c>
      <c r="E2034" s="91">
        <v>45940</v>
      </c>
      <c r="F2034" s="90">
        <v>257981352</v>
      </c>
      <c r="G2034" s="92">
        <v>15174</v>
      </c>
      <c r="H2034" s="101" t="s">
        <v>14</v>
      </c>
      <c r="I2034" s="93">
        <v>7730472788</v>
      </c>
      <c r="J2034" s="94">
        <v>46000</v>
      </c>
      <c r="K2034" s="90" t="s">
        <v>15</v>
      </c>
      <c r="L2034" s="90" t="s">
        <v>287</v>
      </c>
      <c r="M2034" s="91">
        <v>45936.625</v>
      </c>
      <c r="N2034" s="91">
        <v>45980.291666666664</v>
      </c>
      <c r="O2034" s="95">
        <f t="shared" si="175"/>
        <v>10</v>
      </c>
      <c r="P2034" s="95">
        <f>MONTH('RAW DATA'!$J2034)</f>
        <v>12</v>
      </c>
      <c r="Q2034" s="95" t="str">
        <f t="shared" si="176"/>
        <v>ICB</v>
      </c>
      <c r="R2034" s="96" t="str">
        <f t="shared" si="177"/>
        <v>CHINA</v>
      </c>
      <c r="S2034" s="90" t="str">
        <f>IF(OR('RAW DATA'!$D2034="",'RAW DATA'!$C2034='RAW DATA'!$D2034),"NO",IF('RAW DATA'!$C2034&lt;'RAW DATA'!$D2034,"YES","NO"))</f>
        <v>NO</v>
      </c>
      <c r="T2034" s="96" t="str">
        <f>IF('RAW DATA'!$D2034='RAW DATA'!$E2034,"YES","NO")</f>
        <v>NO</v>
      </c>
      <c r="U2034" s="95" t="str">
        <f>IF(('RAW DATA'!$D2034-'RAW DATA'!$M2034)&lt;=5,"YES","NO")</f>
        <v>YES</v>
      </c>
    </row>
    <row r="2035" spans="1:21" x14ac:dyDescent="0.25">
      <c r="A2035" s="77">
        <v>71</v>
      </c>
      <c r="B2035" s="74">
        <v>5283282425</v>
      </c>
      <c r="C2035" s="76">
        <v>45940</v>
      </c>
      <c r="D2035" s="76">
        <v>45939</v>
      </c>
      <c r="E2035" s="76">
        <v>45940</v>
      </c>
      <c r="F2035" s="74">
        <v>257981352</v>
      </c>
      <c r="G2035" s="82">
        <v>765</v>
      </c>
      <c r="H2035" s="102" t="s">
        <v>14</v>
      </c>
      <c r="I2035" s="83">
        <v>7730472788</v>
      </c>
      <c r="J2035" s="84">
        <v>46000</v>
      </c>
      <c r="K2035" s="74" t="s">
        <v>15</v>
      </c>
      <c r="L2035" s="74" t="s">
        <v>287</v>
      </c>
      <c r="M2035" s="76">
        <v>45936.625</v>
      </c>
      <c r="N2035" s="76">
        <v>45980.291666666664</v>
      </c>
      <c r="O2035" s="73">
        <f t="shared" si="175"/>
        <v>10</v>
      </c>
      <c r="P2035" s="73">
        <f>MONTH('RAW DATA'!$J2035)</f>
        <v>12</v>
      </c>
      <c r="Q2035" s="73" t="str">
        <f t="shared" si="176"/>
        <v>ICB</v>
      </c>
      <c r="R2035" s="75" t="str">
        <f t="shared" si="177"/>
        <v>CHINA</v>
      </c>
      <c r="S2035" s="74" t="str">
        <f>IF(OR('RAW DATA'!$D2035="",'RAW DATA'!$C2035='RAW DATA'!$D2035),"NO",IF('RAW DATA'!$C2035&lt;'RAW DATA'!$D2035,"YES","NO"))</f>
        <v>NO</v>
      </c>
      <c r="T2035" s="75" t="str">
        <f>IF('RAW DATA'!$D2035='RAW DATA'!$E2035,"YES","NO")</f>
        <v>NO</v>
      </c>
      <c r="U2035" s="73" t="str">
        <f>IF(('RAW DATA'!$D2035-'RAW DATA'!$M2035)&lt;=5,"YES","NO")</f>
        <v>YES</v>
      </c>
    </row>
    <row r="2036" spans="1:21" x14ac:dyDescent="0.25">
      <c r="A2036" s="89">
        <v>71</v>
      </c>
      <c r="B2036" s="90">
        <v>5283282427</v>
      </c>
      <c r="C2036" s="91">
        <v>45940</v>
      </c>
      <c r="D2036" s="91">
        <v>45939</v>
      </c>
      <c r="E2036" s="91">
        <v>45940</v>
      </c>
      <c r="F2036" s="90">
        <v>257981352</v>
      </c>
      <c r="G2036" s="92">
        <v>31094</v>
      </c>
      <c r="H2036" s="101" t="s">
        <v>14</v>
      </c>
      <c r="I2036" s="93">
        <v>7730472788</v>
      </c>
      <c r="J2036" s="94">
        <v>46000</v>
      </c>
      <c r="K2036" s="90" t="s">
        <v>15</v>
      </c>
      <c r="L2036" s="90" t="s">
        <v>287</v>
      </c>
      <c r="M2036" s="91">
        <v>45936.625</v>
      </c>
      <c r="N2036" s="91">
        <v>45980.291666666664</v>
      </c>
      <c r="O2036" s="95">
        <f t="shared" si="175"/>
        <v>10</v>
      </c>
      <c r="P2036" s="95">
        <f>MONTH('RAW DATA'!$J2036)</f>
        <v>12</v>
      </c>
      <c r="Q2036" s="95" t="str">
        <f t="shared" si="176"/>
        <v>ICB</v>
      </c>
      <c r="R2036" s="96" t="str">
        <f t="shared" si="177"/>
        <v>CHINA</v>
      </c>
      <c r="S2036" s="90" t="str">
        <f>IF(OR('RAW DATA'!$D2036="",'RAW DATA'!$C2036='RAW DATA'!$D2036),"NO",IF('RAW DATA'!$C2036&lt;'RAW DATA'!$D2036,"YES","NO"))</f>
        <v>NO</v>
      </c>
      <c r="T2036" s="96" t="str">
        <f>IF('RAW DATA'!$D2036='RAW DATA'!$E2036,"YES","NO")</f>
        <v>NO</v>
      </c>
      <c r="U2036" s="95" t="str">
        <f>IF(('RAW DATA'!$D2036-'RAW DATA'!$M2036)&lt;=5,"YES","NO")</f>
        <v>YES</v>
      </c>
    </row>
    <row r="2037" spans="1:21" x14ac:dyDescent="0.25">
      <c r="A2037" s="77">
        <v>71</v>
      </c>
      <c r="B2037" s="74">
        <v>5283282429</v>
      </c>
      <c r="C2037" s="76">
        <v>45940</v>
      </c>
      <c r="D2037" s="76">
        <v>45939</v>
      </c>
      <c r="E2037" s="76">
        <v>45940</v>
      </c>
      <c r="F2037" s="74">
        <v>257981352</v>
      </c>
      <c r="G2037" s="82">
        <v>11277</v>
      </c>
      <c r="H2037" s="102" t="s">
        <v>14</v>
      </c>
      <c r="I2037" s="83">
        <v>7730472788</v>
      </c>
      <c r="J2037" s="84">
        <v>46000</v>
      </c>
      <c r="K2037" s="74" t="s">
        <v>15</v>
      </c>
      <c r="L2037" s="74" t="s">
        <v>287</v>
      </c>
      <c r="M2037" s="76">
        <v>45936.625</v>
      </c>
      <c r="N2037" s="76">
        <v>45980.291666666664</v>
      </c>
      <c r="O2037" s="73">
        <f t="shared" si="175"/>
        <v>10</v>
      </c>
      <c r="P2037" s="73">
        <f>MONTH('RAW DATA'!$J2037)</f>
        <v>12</v>
      </c>
      <c r="Q2037" s="73" t="str">
        <f t="shared" si="176"/>
        <v>ICB</v>
      </c>
      <c r="R2037" s="75" t="str">
        <f t="shared" si="177"/>
        <v>CHINA</v>
      </c>
      <c r="S2037" s="74" t="str">
        <f>IF(OR('RAW DATA'!$D2037="",'RAW DATA'!$C2037='RAW DATA'!$D2037),"NO",IF('RAW DATA'!$C2037&lt;'RAW DATA'!$D2037,"YES","NO"))</f>
        <v>NO</v>
      </c>
      <c r="T2037" s="75" t="str">
        <f>IF('RAW DATA'!$D2037='RAW DATA'!$E2037,"YES","NO")</f>
        <v>NO</v>
      </c>
      <c r="U2037" s="73" t="str">
        <f>IF(('RAW DATA'!$D2037-'RAW DATA'!$M2037)&lt;=5,"YES","NO")</f>
        <v>YES</v>
      </c>
    </row>
    <row r="2038" spans="1:21" x14ac:dyDescent="0.25">
      <c r="A2038" s="89">
        <v>71</v>
      </c>
      <c r="B2038" s="90">
        <v>5283282430</v>
      </c>
      <c r="C2038" s="91">
        <v>45940</v>
      </c>
      <c r="D2038" s="91">
        <v>45939</v>
      </c>
      <c r="E2038" s="91">
        <v>45940</v>
      </c>
      <c r="F2038" s="90">
        <v>257981352</v>
      </c>
      <c r="G2038" s="92">
        <v>23345</v>
      </c>
      <c r="H2038" s="101" t="s">
        <v>14</v>
      </c>
      <c r="I2038" s="93">
        <v>7730472788</v>
      </c>
      <c r="J2038" s="94">
        <v>46000</v>
      </c>
      <c r="K2038" s="90" t="s">
        <v>15</v>
      </c>
      <c r="L2038" s="90" t="s">
        <v>287</v>
      </c>
      <c r="M2038" s="91">
        <v>45936.625</v>
      </c>
      <c r="N2038" s="91">
        <v>45980.291666666664</v>
      </c>
      <c r="O2038" s="95">
        <f t="shared" si="175"/>
        <v>10</v>
      </c>
      <c r="P2038" s="95">
        <f>MONTH('RAW DATA'!$J2038)</f>
        <v>12</v>
      </c>
      <c r="Q2038" s="95" t="str">
        <f t="shared" si="176"/>
        <v>ICB</v>
      </c>
      <c r="R2038" s="96" t="str">
        <f t="shared" si="177"/>
        <v>CHINA</v>
      </c>
      <c r="S2038" s="90" t="str">
        <f>IF(OR('RAW DATA'!$D2038="",'RAW DATA'!$C2038='RAW DATA'!$D2038),"NO",IF('RAW DATA'!$C2038&lt;'RAW DATA'!$D2038,"YES","NO"))</f>
        <v>NO</v>
      </c>
      <c r="T2038" s="96" t="str">
        <f>IF('RAW DATA'!$D2038='RAW DATA'!$E2038,"YES","NO")</f>
        <v>NO</v>
      </c>
      <c r="U2038" s="95" t="str">
        <f>IF(('RAW DATA'!$D2038-'RAW DATA'!$M2038)&lt;=5,"YES","NO")</f>
        <v>YES</v>
      </c>
    </row>
    <row r="2039" spans="1:21" x14ac:dyDescent="0.25">
      <c r="A2039" s="77">
        <v>71</v>
      </c>
      <c r="B2039" s="74">
        <v>5283282434</v>
      </c>
      <c r="C2039" s="76">
        <v>45940</v>
      </c>
      <c r="D2039" s="76">
        <v>45939</v>
      </c>
      <c r="E2039" s="76">
        <v>45940</v>
      </c>
      <c r="F2039" s="74">
        <v>257981352</v>
      </c>
      <c r="G2039" s="82">
        <v>12148</v>
      </c>
      <c r="H2039" s="102" t="s">
        <v>14</v>
      </c>
      <c r="I2039" s="83">
        <v>7730472788</v>
      </c>
      <c r="J2039" s="84">
        <v>46000</v>
      </c>
      <c r="K2039" s="74" t="s">
        <v>15</v>
      </c>
      <c r="L2039" s="74" t="s">
        <v>287</v>
      </c>
      <c r="M2039" s="76">
        <v>45936.625</v>
      </c>
      <c r="N2039" s="76">
        <v>45980.291666666664</v>
      </c>
      <c r="O2039" s="73">
        <f t="shared" si="175"/>
        <v>10</v>
      </c>
      <c r="P2039" s="73">
        <f>MONTH('RAW DATA'!$J2039)</f>
        <v>12</v>
      </c>
      <c r="Q2039" s="73" t="str">
        <f t="shared" si="176"/>
        <v>ICB</v>
      </c>
      <c r="R2039" s="75" t="str">
        <f t="shared" si="177"/>
        <v>CHINA</v>
      </c>
      <c r="S2039" s="74" t="str">
        <f>IF(OR('RAW DATA'!$D2039="",'RAW DATA'!$C2039='RAW DATA'!$D2039),"NO",IF('RAW DATA'!$C2039&lt;'RAW DATA'!$D2039,"YES","NO"))</f>
        <v>NO</v>
      </c>
      <c r="T2039" s="75" t="str">
        <f>IF('RAW DATA'!$D2039='RAW DATA'!$E2039,"YES","NO")</f>
        <v>NO</v>
      </c>
      <c r="U2039" s="73" t="str">
        <f>IF(('RAW DATA'!$D2039-'RAW DATA'!$M2039)&lt;=5,"YES","NO")</f>
        <v>YES</v>
      </c>
    </row>
    <row r="2040" spans="1:21" x14ac:dyDescent="0.25">
      <c r="A2040" s="89">
        <v>71</v>
      </c>
      <c r="B2040" s="90">
        <v>5283295488</v>
      </c>
      <c r="C2040" s="91">
        <v>45946</v>
      </c>
      <c r="D2040" s="91">
        <v>45945</v>
      </c>
      <c r="E2040" s="91">
        <v>45946</v>
      </c>
      <c r="F2040" s="90">
        <v>258544855</v>
      </c>
      <c r="G2040" s="92">
        <v>788</v>
      </c>
      <c r="H2040" s="101" t="s">
        <v>14</v>
      </c>
      <c r="I2040" s="93">
        <v>7730472788</v>
      </c>
      <c r="J2040" s="94">
        <v>46000</v>
      </c>
      <c r="K2040" s="90" t="s">
        <v>15</v>
      </c>
      <c r="L2040" s="90" t="s">
        <v>287</v>
      </c>
      <c r="M2040" s="91">
        <v>45943.333333333336</v>
      </c>
      <c r="N2040" s="91">
        <v>45980.541666666664</v>
      </c>
      <c r="O2040" s="95">
        <f t="shared" si="175"/>
        <v>10</v>
      </c>
      <c r="P2040" s="95">
        <f>MONTH('RAW DATA'!$J2040)</f>
        <v>12</v>
      </c>
      <c r="Q2040" s="95" t="str">
        <f t="shared" si="176"/>
        <v>ICB</v>
      </c>
      <c r="R2040" s="96" t="str">
        <f t="shared" si="177"/>
        <v>CHINA</v>
      </c>
      <c r="S2040" s="90" t="str">
        <f>IF(OR('RAW DATA'!$D2040="",'RAW DATA'!$C2040='RAW DATA'!$D2040),"NO",IF('RAW DATA'!$C2040&lt;'RAW DATA'!$D2040,"YES","NO"))</f>
        <v>NO</v>
      </c>
      <c r="T2040" s="96" t="str">
        <f>IF('RAW DATA'!$D2040='RAW DATA'!$E2040,"YES","NO")</f>
        <v>NO</v>
      </c>
      <c r="U2040" s="95" t="str">
        <f>IF(('RAW DATA'!$D2040-'RAW DATA'!$M2040)&lt;=5,"YES","NO")</f>
        <v>YES</v>
      </c>
    </row>
    <row r="2041" spans="1:21" x14ac:dyDescent="0.25">
      <c r="A2041" s="77">
        <v>71</v>
      </c>
      <c r="B2041" s="74">
        <v>5283295490</v>
      </c>
      <c r="C2041" s="76">
        <v>45946</v>
      </c>
      <c r="D2041" s="76">
        <v>45945</v>
      </c>
      <c r="E2041" s="76">
        <v>45946</v>
      </c>
      <c r="F2041" s="74">
        <v>258544855</v>
      </c>
      <c r="G2041" s="82">
        <v>2649</v>
      </c>
      <c r="H2041" s="102" t="s">
        <v>14</v>
      </c>
      <c r="I2041" s="83">
        <v>7730472788</v>
      </c>
      <c r="J2041" s="84">
        <v>46000</v>
      </c>
      <c r="K2041" s="74" t="s">
        <v>15</v>
      </c>
      <c r="L2041" s="74" t="s">
        <v>287</v>
      </c>
      <c r="M2041" s="76">
        <v>45943.333333333336</v>
      </c>
      <c r="N2041" s="76">
        <v>45980.541666666664</v>
      </c>
      <c r="O2041" s="73">
        <f t="shared" si="175"/>
        <v>10</v>
      </c>
      <c r="P2041" s="73">
        <f>MONTH('RAW DATA'!$J2041)</f>
        <v>12</v>
      </c>
      <c r="Q2041" s="73" t="str">
        <f t="shared" si="176"/>
        <v>ICB</v>
      </c>
      <c r="R2041" s="75" t="str">
        <f t="shared" si="177"/>
        <v>CHINA</v>
      </c>
      <c r="S2041" s="74" t="str">
        <f>IF(OR('RAW DATA'!$D2041="",'RAW DATA'!$C2041='RAW DATA'!$D2041),"NO",IF('RAW DATA'!$C2041&lt;'RAW DATA'!$D2041,"YES","NO"))</f>
        <v>NO</v>
      </c>
      <c r="T2041" s="75" t="str">
        <f>IF('RAW DATA'!$D2041='RAW DATA'!$E2041,"YES","NO")</f>
        <v>NO</v>
      </c>
      <c r="U2041" s="73" t="str">
        <f>IF(('RAW DATA'!$D2041-'RAW DATA'!$M2041)&lt;=5,"YES","NO")</f>
        <v>YES</v>
      </c>
    </row>
    <row r="2042" spans="1:21" x14ac:dyDescent="0.25">
      <c r="A2042" s="89">
        <v>71</v>
      </c>
      <c r="B2042" s="90">
        <v>5283295491</v>
      </c>
      <c r="C2042" s="91">
        <v>45946</v>
      </c>
      <c r="D2042" s="91">
        <v>45945</v>
      </c>
      <c r="E2042" s="91">
        <v>45946</v>
      </c>
      <c r="F2042" s="90">
        <v>258544855</v>
      </c>
      <c r="G2042" s="92">
        <v>219</v>
      </c>
      <c r="H2042" s="101" t="s">
        <v>14</v>
      </c>
      <c r="I2042" s="93">
        <v>7730472788</v>
      </c>
      <c r="J2042" s="94">
        <v>46000</v>
      </c>
      <c r="K2042" s="90" t="s">
        <v>15</v>
      </c>
      <c r="L2042" s="90" t="s">
        <v>287</v>
      </c>
      <c r="M2042" s="91">
        <v>45943.333333333336</v>
      </c>
      <c r="N2042" s="91">
        <v>45980.541666666664</v>
      </c>
      <c r="O2042" s="95">
        <f t="shared" si="175"/>
        <v>10</v>
      </c>
      <c r="P2042" s="95">
        <f>MONTH('RAW DATA'!$J2042)</f>
        <v>12</v>
      </c>
      <c r="Q2042" s="95" t="str">
        <f t="shared" si="176"/>
        <v>ICB</v>
      </c>
      <c r="R2042" s="96" t="str">
        <f t="shared" si="177"/>
        <v>CHINA</v>
      </c>
      <c r="S2042" s="90" t="str">
        <f>IF(OR('RAW DATA'!$D2042="",'RAW DATA'!$C2042='RAW DATA'!$D2042),"NO",IF('RAW DATA'!$C2042&lt;'RAW DATA'!$D2042,"YES","NO"))</f>
        <v>NO</v>
      </c>
      <c r="T2042" s="96" t="str">
        <f>IF('RAW DATA'!$D2042='RAW DATA'!$E2042,"YES","NO")</f>
        <v>NO</v>
      </c>
      <c r="U2042" s="95" t="str">
        <f>IF(('RAW DATA'!$D2042-'RAW DATA'!$M2042)&lt;=5,"YES","NO")</f>
        <v>YES</v>
      </c>
    </row>
    <row r="2043" spans="1:21" x14ac:dyDescent="0.25">
      <c r="A2043" s="77">
        <v>515</v>
      </c>
      <c r="B2043" s="74">
        <v>5548012356</v>
      </c>
      <c r="C2043" s="76">
        <v>45951</v>
      </c>
      <c r="D2043" s="76">
        <v>45950</v>
      </c>
      <c r="E2043" s="76">
        <v>45951</v>
      </c>
      <c r="F2043" s="74">
        <v>258625540</v>
      </c>
      <c r="G2043" s="82">
        <v>9288</v>
      </c>
      <c r="H2043" s="102" t="s">
        <v>14</v>
      </c>
      <c r="I2043" s="83">
        <v>7730472788</v>
      </c>
      <c r="J2043" s="84">
        <v>46000</v>
      </c>
      <c r="K2043" s="74" t="s">
        <v>15</v>
      </c>
      <c r="L2043" s="74" t="s">
        <v>287</v>
      </c>
      <c r="M2043" s="76">
        <v>45948.625</v>
      </c>
      <c r="N2043" s="76">
        <v>45980.541666666664</v>
      </c>
      <c r="O2043" s="73">
        <f t="shared" si="175"/>
        <v>10</v>
      </c>
      <c r="P2043" s="73">
        <f>MONTH('RAW DATA'!$J2043)</f>
        <v>12</v>
      </c>
      <c r="Q2043" s="73" t="str">
        <f t="shared" si="176"/>
        <v>ICB</v>
      </c>
      <c r="R2043" s="75" t="str">
        <f t="shared" si="177"/>
        <v>CHINA</v>
      </c>
      <c r="S2043" s="74" t="str">
        <f>IF(OR('RAW DATA'!$D2043="",'RAW DATA'!$C2043='RAW DATA'!$D2043),"NO",IF('RAW DATA'!$C2043&lt;'RAW DATA'!$D2043,"YES","NO"))</f>
        <v>NO</v>
      </c>
      <c r="T2043" s="75" t="str">
        <f>IF('RAW DATA'!$D2043='RAW DATA'!$E2043,"YES","NO")</f>
        <v>NO</v>
      </c>
      <c r="U2043" s="73" t="str">
        <f>IF(('RAW DATA'!$D2043-'RAW DATA'!$M2043)&lt;=5,"YES","NO")</f>
        <v>YES</v>
      </c>
    </row>
    <row r="2044" spans="1:21" x14ac:dyDescent="0.25">
      <c r="A2044" s="89">
        <v>515</v>
      </c>
      <c r="B2044" s="90">
        <v>5548012357</v>
      </c>
      <c r="C2044" s="91">
        <v>45951</v>
      </c>
      <c r="D2044" s="91">
        <v>45950</v>
      </c>
      <c r="E2044" s="91">
        <v>45951</v>
      </c>
      <c r="F2044" s="90">
        <v>258625540</v>
      </c>
      <c r="G2044" s="92">
        <v>541</v>
      </c>
      <c r="H2044" s="101" t="s">
        <v>14</v>
      </c>
      <c r="I2044" s="93">
        <v>7730472788</v>
      </c>
      <c r="J2044" s="94">
        <v>46000</v>
      </c>
      <c r="K2044" s="90" t="s">
        <v>15</v>
      </c>
      <c r="L2044" s="90" t="s">
        <v>287</v>
      </c>
      <c r="M2044" s="91">
        <v>45948.625</v>
      </c>
      <c r="N2044" s="91">
        <v>45980.541666666664</v>
      </c>
      <c r="O2044" s="95">
        <f t="shared" si="175"/>
        <v>10</v>
      </c>
      <c r="P2044" s="95">
        <f>MONTH('RAW DATA'!$J2044)</f>
        <v>12</v>
      </c>
      <c r="Q2044" s="95" t="str">
        <f t="shared" si="176"/>
        <v>ICB</v>
      </c>
      <c r="R2044" s="96" t="str">
        <f t="shared" si="177"/>
        <v>CHINA</v>
      </c>
      <c r="S2044" s="90" t="str">
        <f>IF(OR('RAW DATA'!$D2044="",'RAW DATA'!$C2044='RAW DATA'!$D2044),"NO",IF('RAW DATA'!$C2044&lt;'RAW DATA'!$D2044,"YES","NO"))</f>
        <v>NO</v>
      </c>
      <c r="T2044" s="96" t="str">
        <f>IF('RAW DATA'!$D2044='RAW DATA'!$E2044,"YES","NO")</f>
        <v>NO</v>
      </c>
      <c r="U2044" s="95" t="str">
        <f>IF(('RAW DATA'!$D2044-'RAW DATA'!$M2044)&lt;=5,"YES","NO")</f>
        <v>YES</v>
      </c>
    </row>
    <row r="2045" spans="1:21" x14ac:dyDescent="0.25">
      <c r="A2045" s="77">
        <v>515</v>
      </c>
      <c r="B2045" s="74">
        <v>5548012358</v>
      </c>
      <c r="C2045" s="76">
        <v>45951</v>
      </c>
      <c r="D2045" s="76">
        <v>45950</v>
      </c>
      <c r="E2045" s="76">
        <v>45951</v>
      </c>
      <c r="F2045" s="74">
        <v>258625540</v>
      </c>
      <c r="G2045" s="82">
        <v>8942</v>
      </c>
      <c r="H2045" s="102" t="s">
        <v>14</v>
      </c>
      <c r="I2045" s="83">
        <v>7730472788</v>
      </c>
      <c r="J2045" s="84">
        <v>46000</v>
      </c>
      <c r="K2045" s="74" t="s">
        <v>15</v>
      </c>
      <c r="L2045" s="74" t="s">
        <v>287</v>
      </c>
      <c r="M2045" s="76">
        <v>45948.625</v>
      </c>
      <c r="N2045" s="76">
        <v>45980.541666666664</v>
      </c>
      <c r="O2045" s="73">
        <f t="shared" si="175"/>
        <v>10</v>
      </c>
      <c r="P2045" s="73">
        <f>MONTH('RAW DATA'!$J2045)</f>
        <v>12</v>
      </c>
      <c r="Q2045" s="73" t="str">
        <f t="shared" si="176"/>
        <v>ICB</v>
      </c>
      <c r="R2045" s="75" t="str">
        <f t="shared" si="177"/>
        <v>CHINA</v>
      </c>
      <c r="S2045" s="74" t="str">
        <f>IF(OR('RAW DATA'!$D2045="",'RAW DATA'!$C2045='RAW DATA'!$D2045),"NO",IF('RAW DATA'!$C2045&lt;'RAW DATA'!$D2045,"YES","NO"))</f>
        <v>NO</v>
      </c>
      <c r="T2045" s="75" t="str">
        <f>IF('RAW DATA'!$D2045='RAW DATA'!$E2045,"YES","NO")</f>
        <v>NO</v>
      </c>
      <c r="U2045" s="73" t="str">
        <f>IF(('RAW DATA'!$D2045-'RAW DATA'!$M2045)&lt;=5,"YES","NO")</f>
        <v>YES</v>
      </c>
    </row>
    <row r="2046" spans="1:21" x14ac:dyDescent="0.25">
      <c r="A2046" s="89">
        <v>515</v>
      </c>
      <c r="B2046" s="90">
        <v>5548012359</v>
      </c>
      <c r="C2046" s="91">
        <v>45951</v>
      </c>
      <c r="D2046" s="91">
        <v>45950</v>
      </c>
      <c r="E2046" s="91">
        <v>45951</v>
      </c>
      <c r="F2046" s="90">
        <v>258625540</v>
      </c>
      <c r="G2046" s="92">
        <v>53973</v>
      </c>
      <c r="H2046" s="101" t="s">
        <v>14</v>
      </c>
      <c r="I2046" s="93">
        <v>7730472788</v>
      </c>
      <c r="J2046" s="94">
        <v>46000</v>
      </c>
      <c r="K2046" s="90" t="s">
        <v>15</v>
      </c>
      <c r="L2046" s="90" t="s">
        <v>287</v>
      </c>
      <c r="M2046" s="91">
        <v>45948.625</v>
      </c>
      <c r="N2046" s="91">
        <v>45980.541666666664</v>
      </c>
      <c r="O2046" s="95">
        <f t="shared" si="175"/>
        <v>10</v>
      </c>
      <c r="P2046" s="95">
        <f>MONTH('RAW DATA'!$J2046)</f>
        <v>12</v>
      </c>
      <c r="Q2046" s="95" t="str">
        <f t="shared" si="176"/>
        <v>ICB</v>
      </c>
      <c r="R2046" s="96" t="str">
        <f t="shared" si="177"/>
        <v>CHINA</v>
      </c>
      <c r="S2046" s="90" t="str">
        <f>IF(OR('RAW DATA'!$D2046="",'RAW DATA'!$C2046='RAW DATA'!$D2046),"NO",IF('RAW DATA'!$C2046&lt;'RAW DATA'!$D2046,"YES","NO"))</f>
        <v>NO</v>
      </c>
      <c r="T2046" s="96" t="str">
        <f>IF('RAW DATA'!$D2046='RAW DATA'!$E2046,"YES","NO")</f>
        <v>NO</v>
      </c>
      <c r="U2046" s="95" t="str">
        <f>IF(('RAW DATA'!$D2046-'RAW DATA'!$M2046)&lt;=5,"YES","NO")</f>
        <v>YES</v>
      </c>
    </row>
    <row r="2047" spans="1:21" x14ac:dyDescent="0.25">
      <c r="A2047" s="77">
        <v>515</v>
      </c>
      <c r="B2047" s="74">
        <v>5548012360</v>
      </c>
      <c r="C2047" s="76">
        <v>45951</v>
      </c>
      <c r="D2047" s="76">
        <v>45950</v>
      </c>
      <c r="E2047" s="76">
        <v>45951</v>
      </c>
      <c r="F2047" s="74">
        <v>258625540</v>
      </c>
      <c r="G2047" s="82">
        <v>978</v>
      </c>
      <c r="H2047" s="102" t="s">
        <v>14</v>
      </c>
      <c r="I2047" s="83">
        <v>7730472788</v>
      </c>
      <c r="J2047" s="84">
        <v>46000</v>
      </c>
      <c r="K2047" s="74" t="s">
        <v>15</v>
      </c>
      <c r="L2047" s="74" t="s">
        <v>287</v>
      </c>
      <c r="M2047" s="76">
        <v>45948.625</v>
      </c>
      <c r="N2047" s="76">
        <v>45980.541666666664</v>
      </c>
      <c r="O2047" s="73">
        <f t="shared" si="175"/>
        <v>10</v>
      </c>
      <c r="P2047" s="73">
        <f>MONTH('RAW DATA'!$J2047)</f>
        <v>12</v>
      </c>
      <c r="Q2047" s="73" t="str">
        <f t="shared" si="176"/>
        <v>ICB</v>
      </c>
      <c r="R2047" s="75" t="str">
        <f t="shared" si="177"/>
        <v>CHINA</v>
      </c>
      <c r="S2047" s="74" t="str">
        <f>IF(OR('RAW DATA'!$D2047="",'RAW DATA'!$C2047='RAW DATA'!$D2047),"NO",IF('RAW DATA'!$C2047&lt;'RAW DATA'!$D2047,"YES","NO"))</f>
        <v>NO</v>
      </c>
      <c r="T2047" s="75" t="str">
        <f>IF('RAW DATA'!$D2047='RAW DATA'!$E2047,"YES","NO")</f>
        <v>NO</v>
      </c>
      <c r="U2047" s="73" t="str">
        <f>IF(('RAW DATA'!$D2047-'RAW DATA'!$M2047)&lt;=5,"YES","NO")</f>
        <v>YES</v>
      </c>
    </row>
    <row r="2048" spans="1:21" x14ac:dyDescent="0.25">
      <c r="A2048" s="89">
        <v>515</v>
      </c>
      <c r="B2048" s="90">
        <v>5548012361</v>
      </c>
      <c r="C2048" s="91">
        <v>45951</v>
      </c>
      <c r="D2048" s="91">
        <v>45950</v>
      </c>
      <c r="E2048" s="91">
        <v>45951</v>
      </c>
      <c r="F2048" s="90">
        <v>258625540</v>
      </c>
      <c r="G2048" s="92">
        <v>2635</v>
      </c>
      <c r="H2048" s="101" t="s">
        <v>14</v>
      </c>
      <c r="I2048" s="93">
        <v>7730472788</v>
      </c>
      <c r="J2048" s="94">
        <v>46000</v>
      </c>
      <c r="K2048" s="90" t="s">
        <v>15</v>
      </c>
      <c r="L2048" s="90" t="s">
        <v>287</v>
      </c>
      <c r="M2048" s="91">
        <v>45948.625</v>
      </c>
      <c r="N2048" s="91">
        <v>45980.541666666664</v>
      </c>
      <c r="O2048" s="95">
        <f t="shared" si="175"/>
        <v>10</v>
      </c>
      <c r="P2048" s="95">
        <f>MONTH('RAW DATA'!$J2048)</f>
        <v>12</v>
      </c>
      <c r="Q2048" s="95" t="str">
        <f t="shared" si="176"/>
        <v>ICB</v>
      </c>
      <c r="R2048" s="96" t="str">
        <f t="shared" si="177"/>
        <v>CHINA</v>
      </c>
      <c r="S2048" s="90" t="str">
        <f>IF(OR('RAW DATA'!$D2048="",'RAW DATA'!$C2048='RAW DATA'!$D2048),"NO",IF('RAW DATA'!$C2048&lt;'RAW DATA'!$D2048,"YES","NO"))</f>
        <v>NO</v>
      </c>
      <c r="T2048" s="96" t="str">
        <f>IF('RAW DATA'!$D2048='RAW DATA'!$E2048,"YES","NO")</f>
        <v>NO</v>
      </c>
      <c r="U2048" s="95" t="str">
        <f>IF(('RAW DATA'!$D2048-'RAW DATA'!$M2048)&lt;=5,"YES","NO")</f>
        <v>YES</v>
      </c>
    </row>
    <row r="2049" spans="1:21" x14ac:dyDescent="0.25">
      <c r="A2049" s="77">
        <v>515</v>
      </c>
      <c r="B2049" s="74">
        <v>5548012362</v>
      </c>
      <c r="C2049" s="76">
        <v>45951</v>
      </c>
      <c r="D2049" s="76">
        <v>45950</v>
      </c>
      <c r="E2049" s="76">
        <v>45951</v>
      </c>
      <c r="F2049" s="74">
        <v>258625540</v>
      </c>
      <c r="G2049" s="82">
        <v>18305</v>
      </c>
      <c r="H2049" s="102" t="s">
        <v>14</v>
      </c>
      <c r="I2049" s="83">
        <v>7730472788</v>
      </c>
      <c r="J2049" s="84">
        <v>46000</v>
      </c>
      <c r="K2049" s="74" t="s">
        <v>15</v>
      </c>
      <c r="L2049" s="74" t="s">
        <v>287</v>
      </c>
      <c r="M2049" s="76">
        <v>45948.625</v>
      </c>
      <c r="N2049" s="76">
        <v>45980.541666666664</v>
      </c>
      <c r="O2049" s="73">
        <f t="shared" si="175"/>
        <v>10</v>
      </c>
      <c r="P2049" s="73">
        <f>MONTH('RAW DATA'!$J2049)</f>
        <v>12</v>
      </c>
      <c r="Q2049" s="73" t="str">
        <f t="shared" si="176"/>
        <v>ICB</v>
      </c>
      <c r="R2049" s="75" t="str">
        <f t="shared" si="177"/>
        <v>CHINA</v>
      </c>
      <c r="S2049" s="74" t="str">
        <f>IF(OR('RAW DATA'!$D2049="",'RAW DATA'!$C2049='RAW DATA'!$D2049),"NO",IF('RAW DATA'!$C2049&lt;'RAW DATA'!$D2049,"YES","NO"))</f>
        <v>NO</v>
      </c>
      <c r="T2049" s="75" t="str">
        <f>IF('RAW DATA'!$D2049='RAW DATA'!$E2049,"YES","NO")</f>
        <v>NO</v>
      </c>
      <c r="U2049" s="73" t="str">
        <f>IF(('RAW DATA'!$D2049-'RAW DATA'!$M2049)&lt;=5,"YES","NO")</f>
        <v>YES</v>
      </c>
    </row>
    <row r="2050" spans="1:21" x14ac:dyDescent="0.25">
      <c r="A2050" s="89">
        <v>515</v>
      </c>
      <c r="B2050" s="90">
        <v>5548012363</v>
      </c>
      <c r="C2050" s="91">
        <v>45951</v>
      </c>
      <c r="D2050" s="91">
        <v>45950</v>
      </c>
      <c r="E2050" s="91">
        <v>45951</v>
      </c>
      <c r="F2050" s="90">
        <v>258625540</v>
      </c>
      <c r="G2050" s="92">
        <v>126997</v>
      </c>
      <c r="H2050" s="101" t="s">
        <v>14</v>
      </c>
      <c r="I2050" s="93">
        <v>7730472788</v>
      </c>
      <c r="J2050" s="94">
        <v>46000</v>
      </c>
      <c r="K2050" s="90" t="s">
        <v>15</v>
      </c>
      <c r="L2050" s="90" t="s">
        <v>287</v>
      </c>
      <c r="M2050" s="91">
        <v>45948.625</v>
      </c>
      <c r="N2050" s="91">
        <v>45980.541666666664</v>
      </c>
      <c r="O2050" s="95">
        <f t="shared" ref="O2050:O2092" si="178">IF(D2050="", "", IF(YEAR(D2050)=2024, "", MONTH(D2050)))</f>
        <v>10</v>
      </c>
      <c r="P2050" s="95">
        <f>MONTH('RAW DATA'!$J2050)</f>
        <v>12</v>
      </c>
      <c r="Q2050" s="95" t="str">
        <f t="shared" ref="Q2050:Q2092" si="179">IF(OR(A2050=71,A2050=1595,A2050=1588,A2050=1594,A2050=3547,A2050=1571,A2050=1538,A2050=1570,A2050=1569,A2050=1590,A2050=1591,A2050=1589,A2050=515,A2050=1572,A2050=3546,A2050=1592,A2050=3548,A2050=122,A2050=10171,A2050=40,A2050=35,A2050=95,A2050=381,A2050=136,A2050=375),"ICB","Vendor")</f>
        <v>ICB</v>
      </c>
      <c r="R2050" s="96" t="str">
        <f t="shared" ref="R2050:R2092" si="180">IF(OR(A2050=71,A2050=515,A2050=1592,A2050=1589,A2050=1591,A2050=1571,A2050=1572),"CHINA",IF(A2050=35,"POLAND",
IF(A2050=10171,"VIETNAM",
IF(A2050=381,"TURKEY",
IF(A2050=375,"CAMBODIA",
IF(A2050=40,"AUSTRALIA",""))))))</f>
        <v>CHINA</v>
      </c>
      <c r="S2050" s="90" t="str">
        <f>IF(OR('RAW DATA'!$D2050="",'RAW DATA'!$C2050='RAW DATA'!$D2050),"NO",IF('RAW DATA'!$C2050&lt;'RAW DATA'!$D2050,"YES","NO"))</f>
        <v>NO</v>
      </c>
      <c r="T2050" s="96" t="str">
        <f>IF('RAW DATA'!$D2050='RAW DATA'!$E2050,"YES","NO")</f>
        <v>NO</v>
      </c>
      <c r="U2050" s="95" t="str">
        <f>IF(('RAW DATA'!$D2050-'RAW DATA'!$M2050)&lt;=5,"YES","NO")</f>
        <v>YES</v>
      </c>
    </row>
    <row r="2051" spans="1:21" x14ac:dyDescent="0.25">
      <c r="A2051" s="77">
        <v>1591</v>
      </c>
      <c r="B2051" s="74">
        <v>5817565989</v>
      </c>
      <c r="C2051" s="76">
        <v>45951</v>
      </c>
      <c r="D2051" s="76">
        <v>45950</v>
      </c>
      <c r="E2051" s="76">
        <v>45951</v>
      </c>
      <c r="F2051" s="74">
        <v>258620281</v>
      </c>
      <c r="G2051" s="82">
        <v>9988</v>
      </c>
      <c r="H2051" s="102" t="s">
        <v>14</v>
      </c>
      <c r="I2051" s="83">
        <v>7730472788</v>
      </c>
      <c r="J2051" s="84">
        <v>46000</v>
      </c>
      <c r="K2051" s="74" t="s">
        <v>15</v>
      </c>
      <c r="L2051" s="74" t="s">
        <v>287</v>
      </c>
      <c r="M2051" s="76">
        <v>45947.625694444447</v>
      </c>
      <c r="N2051" s="76">
        <v>45980.541666666664</v>
      </c>
      <c r="O2051" s="73">
        <f t="shared" si="178"/>
        <v>10</v>
      </c>
      <c r="P2051" s="73">
        <f>MONTH('RAW DATA'!$J2051)</f>
        <v>12</v>
      </c>
      <c r="Q2051" s="73" t="str">
        <f t="shared" si="179"/>
        <v>ICB</v>
      </c>
      <c r="R2051" s="75" t="str">
        <f t="shared" si="180"/>
        <v>CHINA</v>
      </c>
      <c r="S2051" s="74" t="str">
        <f>IF(OR('RAW DATA'!$D2051="",'RAW DATA'!$C2051='RAW DATA'!$D2051),"NO",IF('RAW DATA'!$C2051&lt;'RAW DATA'!$D2051,"YES","NO"))</f>
        <v>NO</v>
      </c>
      <c r="T2051" s="75" t="str">
        <f>IF('RAW DATA'!$D2051='RAW DATA'!$E2051,"YES","NO")</f>
        <v>NO</v>
      </c>
      <c r="U2051" s="73" t="str">
        <f>IF(('RAW DATA'!$D2051-'RAW DATA'!$M2051)&lt;=5,"YES","NO")</f>
        <v>YES</v>
      </c>
    </row>
    <row r="2052" spans="1:21" x14ac:dyDescent="0.25">
      <c r="A2052" s="89">
        <v>1591</v>
      </c>
      <c r="B2052" s="90">
        <v>5817565990</v>
      </c>
      <c r="C2052" s="91">
        <v>45951</v>
      </c>
      <c r="D2052" s="91">
        <v>45950</v>
      </c>
      <c r="E2052" s="91">
        <v>45951</v>
      </c>
      <c r="F2052" s="90">
        <v>258620281</v>
      </c>
      <c r="G2052" s="92">
        <v>2861</v>
      </c>
      <c r="H2052" s="101" t="s">
        <v>14</v>
      </c>
      <c r="I2052" s="93">
        <v>7730472788</v>
      </c>
      <c r="J2052" s="94">
        <v>46000</v>
      </c>
      <c r="K2052" s="90" t="s">
        <v>15</v>
      </c>
      <c r="L2052" s="90" t="s">
        <v>287</v>
      </c>
      <c r="M2052" s="91">
        <v>45947.625694444447</v>
      </c>
      <c r="N2052" s="91">
        <v>45980.541666666664</v>
      </c>
      <c r="O2052" s="95">
        <f t="shared" si="178"/>
        <v>10</v>
      </c>
      <c r="P2052" s="95">
        <f>MONTH('RAW DATA'!$J2052)</f>
        <v>12</v>
      </c>
      <c r="Q2052" s="95" t="str">
        <f t="shared" si="179"/>
        <v>ICB</v>
      </c>
      <c r="R2052" s="96" t="str">
        <f t="shared" si="180"/>
        <v>CHINA</v>
      </c>
      <c r="S2052" s="90" t="str">
        <f>IF(OR('RAW DATA'!$D2052="",'RAW DATA'!$C2052='RAW DATA'!$D2052),"NO",IF('RAW DATA'!$C2052&lt;'RAW DATA'!$D2052,"YES","NO"))</f>
        <v>NO</v>
      </c>
      <c r="T2052" s="96" t="str">
        <f>IF('RAW DATA'!$D2052='RAW DATA'!$E2052,"YES","NO")</f>
        <v>NO</v>
      </c>
      <c r="U2052" s="95" t="str">
        <f>IF(('RAW DATA'!$D2052-'RAW DATA'!$M2052)&lt;=5,"YES","NO")</f>
        <v>YES</v>
      </c>
    </row>
    <row r="2053" spans="1:21" x14ac:dyDescent="0.25">
      <c r="A2053" s="77">
        <v>1591</v>
      </c>
      <c r="B2053" s="74">
        <v>5817565991</v>
      </c>
      <c r="C2053" s="76">
        <v>45951</v>
      </c>
      <c r="D2053" s="76">
        <v>45950</v>
      </c>
      <c r="E2053" s="76">
        <v>45951</v>
      </c>
      <c r="F2053" s="74">
        <v>258620281</v>
      </c>
      <c r="G2053" s="82">
        <v>7175</v>
      </c>
      <c r="H2053" s="102" t="s">
        <v>14</v>
      </c>
      <c r="I2053" s="83">
        <v>7730472788</v>
      </c>
      <c r="J2053" s="84">
        <v>46000</v>
      </c>
      <c r="K2053" s="74" t="s">
        <v>15</v>
      </c>
      <c r="L2053" s="74" t="s">
        <v>287</v>
      </c>
      <c r="M2053" s="76">
        <v>45947.625694444447</v>
      </c>
      <c r="N2053" s="76">
        <v>45980.541666666664</v>
      </c>
      <c r="O2053" s="73">
        <f t="shared" si="178"/>
        <v>10</v>
      </c>
      <c r="P2053" s="73">
        <f>MONTH('RAW DATA'!$J2053)</f>
        <v>12</v>
      </c>
      <c r="Q2053" s="73" t="str">
        <f t="shared" si="179"/>
        <v>ICB</v>
      </c>
      <c r="R2053" s="75" t="str">
        <f t="shared" si="180"/>
        <v>CHINA</v>
      </c>
      <c r="S2053" s="74" t="str">
        <f>IF(OR('RAW DATA'!$D2053="",'RAW DATA'!$C2053='RAW DATA'!$D2053),"NO",IF('RAW DATA'!$C2053&lt;'RAW DATA'!$D2053,"YES","NO"))</f>
        <v>NO</v>
      </c>
      <c r="T2053" s="75" t="str">
        <f>IF('RAW DATA'!$D2053='RAW DATA'!$E2053,"YES","NO")</f>
        <v>NO</v>
      </c>
      <c r="U2053" s="73" t="str">
        <f>IF(('RAW DATA'!$D2053-'RAW DATA'!$M2053)&lt;=5,"YES","NO")</f>
        <v>YES</v>
      </c>
    </row>
    <row r="2054" spans="1:21" x14ac:dyDescent="0.25">
      <c r="A2054" s="89">
        <v>1591</v>
      </c>
      <c r="B2054" s="90">
        <v>5817565992</v>
      </c>
      <c r="C2054" s="91">
        <v>45951</v>
      </c>
      <c r="D2054" s="91">
        <v>45950</v>
      </c>
      <c r="E2054" s="91">
        <v>45951</v>
      </c>
      <c r="F2054" s="90">
        <v>258620281</v>
      </c>
      <c r="G2054" s="92">
        <v>36227</v>
      </c>
      <c r="H2054" s="101" t="s">
        <v>14</v>
      </c>
      <c r="I2054" s="93">
        <v>7730472788</v>
      </c>
      <c r="J2054" s="94">
        <v>46000</v>
      </c>
      <c r="K2054" s="90" t="s">
        <v>15</v>
      </c>
      <c r="L2054" s="90" t="s">
        <v>287</v>
      </c>
      <c r="M2054" s="91">
        <v>45947.625694444447</v>
      </c>
      <c r="N2054" s="91">
        <v>45980.541666666664</v>
      </c>
      <c r="O2054" s="95">
        <f t="shared" si="178"/>
        <v>10</v>
      </c>
      <c r="P2054" s="95">
        <f>MONTH('RAW DATA'!$J2054)</f>
        <v>12</v>
      </c>
      <c r="Q2054" s="95" t="str">
        <f t="shared" si="179"/>
        <v>ICB</v>
      </c>
      <c r="R2054" s="96" t="str">
        <f t="shared" si="180"/>
        <v>CHINA</v>
      </c>
      <c r="S2054" s="90" t="str">
        <f>IF(OR('RAW DATA'!$D2054="",'RAW DATA'!$C2054='RAW DATA'!$D2054),"NO",IF('RAW DATA'!$C2054&lt;'RAW DATA'!$D2054,"YES","NO"))</f>
        <v>NO</v>
      </c>
      <c r="T2054" s="96" t="str">
        <f>IF('RAW DATA'!$D2054='RAW DATA'!$E2054,"YES","NO")</f>
        <v>NO</v>
      </c>
      <c r="U2054" s="95" t="str">
        <f>IF(('RAW DATA'!$D2054-'RAW DATA'!$M2054)&lt;=5,"YES","NO")</f>
        <v>YES</v>
      </c>
    </row>
    <row r="2055" spans="1:21" x14ac:dyDescent="0.25">
      <c r="A2055" s="77">
        <v>1591</v>
      </c>
      <c r="B2055" s="74">
        <v>5817565993</v>
      </c>
      <c r="C2055" s="76">
        <v>45951</v>
      </c>
      <c r="D2055" s="76">
        <v>45950</v>
      </c>
      <c r="E2055" s="76">
        <v>45951</v>
      </c>
      <c r="F2055" s="74">
        <v>258620281</v>
      </c>
      <c r="G2055" s="82">
        <v>26882</v>
      </c>
      <c r="H2055" s="102" t="s">
        <v>14</v>
      </c>
      <c r="I2055" s="83">
        <v>7730472788</v>
      </c>
      <c r="J2055" s="84">
        <v>46000</v>
      </c>
      <c r="K2055" s="74" t="s">
        <v>15</v>
      </c>
      <c r="L2055" s="74" t="s">
        <v>287</v>
      </c>
      <c r="M2055" s="76">
        <v>45947.625694444447</v>
      </c>
      <c r="N2055" s="76">
        <v>45980.541666666664</v>
      </c>
      <c r="O2055" s="73">
        <f t="shared" si="178"/>
        <v>10</v>
      </c>
      <c r="P2055" s="73">
        <f>MONTH('RAW DATA'!$J2055)</f>
        <v>12</v>
      </c>
      <c r="Q2055" s="73" t="str">
        <f t="shared" si="179"/>
        <v>ICB</v>
      </c>
      <c r="R2055" s="75" t="str">
        <f t="shared" si="180"/>
        <v>CHINA</v>
      </c>
      <c r="S2055" s="74" t="str">
        <f>IF(OR('RAW DATA'!$D2055="",'RAW DATA'!$C2055='RAW DATA'!$D2055),"NO",IF('RAW DATA'!$C2055&lt;'RAW DATA'!$D2055,"YES","NO"))</f>
        <v>NO</v>
      </c>
      <c r="T2055" s="75" t="str">
        <f>IF('RAW DATA'!$D2055='RAW DATA'!$E2055,"YES","NO")</f>
        <v>NO</v>
      </c>
      <c r="U2055" s="73" t="str">
        <f>IF(('RAW DATA'!$D2055-'RAW DATA'!$M2055)&lt;=5,"YES","NO")</f>
        <v>YES</v>
      </c>
    </row>
    <row r="2056" spans="1:21" x14ac:dyDescent="0.25">
      <c r="A2056" s="89">
        <v>1591</v>
      </c>
      <c r="B2056" s="90">
        <v>5817565994</v>
      </c>
      <c r="C2056" s="91">
        <v>45951</v>
      </c>
      <c r="D2056" s="91">
        <v>45950</v>
      </c>
      <c r="E2056" s="91">
        <v>45951</v>
      </c>
      <c r="F2056" s="90">
        <v>258620281</v>
      </c>
      <c r="G2056" s="92">
        <v>34835</v>
      </c>
      <c r="H2056" s="101" t="s">
        <v>14</v>
      </c>
      <c r="I2056" s="93">
        <v>7730472788</v>
      </c>
      <c r="J2056" s="94">
        <v>46000</v>
      </c>
      <c r="K2056" s="90" t="s">
        <v>15</v>
      </c>
      <c r="L2056" s="90" t="s">
        <v>287</v>
      </c>
      <c r="M2056" s="91">
        <v>45947.625694444447</v>
      </c>
      <c r="N2056" s="91">
        <v>45980.541666666664</v>
      </c>
      <c r="O2056" s="95">
        <f t="shared" si="178"/>
        <v>10</v>
      </c>
      <c r="P2056" s="95">
        <f>MONTH('RAW DATA'!$J2056)</f>
        <v>12</v>
      </c>
      <c r="Q2056" s="95" t="str">
        <f t="shared" si="179"/>
        <v>ICB</v>
      </c>
      <c r="R2056" s="96" t="str">
        <f t="shared" si="180"/>
        <v>CHINA</v>
      </c>
      <c r="S2056" s="90" t="str">
        <f>IF(OR('RAW DATA'!$D2056="",'RAW DATA'!$C2056='RAW DATA'!$D2056),"NO",IF('RAW DATA'!$C2056&lt;'RAW DATA'!$D2056,"YES","NO"))</f>
        <v>NO</v>
      </c>
      <c r="T2056" s="96" t="str">
        <f>IF('RAW DATA'!$D2056='RAW DATA'!$E2056,"YES","NO")</f>
        <v>NO</v>
      </c>
      <c r="U2056" s="95" t="str">
        <f>IF(('RAW DATA'!$D2056-'RAW DATA'!$M2056)&lt;=5,"YES","NO")</f>
        <v>YES</v>
      </c>
    </row>
    <row r="2057" spans="1:21" x14ac:dyDescent="0.25">
      <c r="A2057" s="77">
        <v>1591</v>
      </c>
      <c r="B2057" s="74">
        <v>5817565995</v>
      </c>
      <c r="C2057" s="76">
        <v>45951</v>
      </c>
      <c r="D2057" s="76">
        <v>45950</v>
      </c>
      <c r="E2057" s="76">
        <v>45951</v>
      </c>
      <c r="F2057" s="74">
        <v>258620281</v>
      </c>
      <c r="G2057" s="82">
        <v>21247</v>
      </c>
      <c r="H2057" s="102" t="s">
        <v>14</v>
      </c>
      <c r="I2057" s="83">
        <v>7730472788</v>
      </c>
      <c r="J2057" s="84">
        <v>46000</v>
      </c>
      <c r="K2057" s="74" t="s">
        <v>15</v>
      </c>
      <c r="L2057" s="74" t="s">
        <v>287</v>
      </c>
      <c r="M2057" s="76">
        <v>45947.625694444447</v>
      </c>
      <c r="N2057" s="76">
        <v>45980.541666666664</v>
      </c>
      <c r="O2057" s="73">
        <f t="shared" si="178"/>
        <v>10</v>
      </c>
      <c r="P2057" s="73">
        <f>MONTH('RAW DATA'!$J2057)</f>
        <v>12</v>
      </c>
      <c r="Q2057" s="73" t="str">
        <f t="shared" si="179"/>
        <v>ICB</v>
      </c>
      <c r="R2057" s="75" t="str">
        <f t="shared" si="180"/>
        <v>CHINA</v>
      </c>
      <c r="S2057" s="74" t="str">
        <f>IF(OR('RAW DATA'!$D2057="",'RAW DATA'!$C2057='RAW DATA'!$D2057),"NO",IF('RAW DATA'!$C2057&lt;'RAW DATA'!$D2057,"YES","NO"))</f>
        <v>NO</v>
      </c>
      <c r="T2057" s="75" t="str">
        <f>IF('RAW DATA'!$D2057='RAW DATA'!$E2057,"YES","NO")</f>
        <v>NO</v>
      </c>
      <c r="U2057" s="73" t="str">
        <f>IF(('RAW DATA'!$D2057-'RAW DATA'!$M2057)&lt;=5,"YES","NO")</f>
        <v>YES</v>
      </c>
    </row>
    <row r="2058" spans="1:21" x14ac:dyDescent="0.25">
      <c r="A2058" s="89">
        <v>1591</v>
      </c>
      <c r="B2058" s="90">
        <v>5817565996</v>
      </c>
      <c r="C2058" s="91">
        <v>45951</v>
      </c>
      <c r="D2058" s="91">
        <v>45950</v>
      </c>
      <c r="E2058" s="91">
        <v>45951</v>
      </c>
      <c r="F2058" s="90">
        <v>258620281</v>
      </c>
      <c r="G2058" s="92">
        <v>43173</v>
      </c>
      <c r="H2058" s="101" t="s">
        <v>14</v>
      </c>
      <c r="I2058" s="93">
        <v>7730472788</v>
      </c>
      <c r="J2058" s="94">
        <v>46000</v>
      </c>
      <c r="K2058" s="90" t="s">
        <v>15</v>
      </c>
      <c r="L2058" s="90" t="s">
        <v>287</v>
      </c>
      <c r="M2058" s="91">
        <v>45947.625694444447</v>
      </c>
      <c r="N2058" s="91">
        <v>45980.541666666664</v>
      </c>
      <c r="O2058" s="95">
        <f t="shared" si="178"/>
        <v>10</v>
      </c>
      <c r="P2058" s="95">
        <f>MONTH('RAW DATA'!$J2058)</f>
        <v>12</v>
      </c>
      <c r="Q2058" s="95" t="str">
        <f t="shared" si="179"/>
        <v>ICB</v>
      </c>
      <c r="R2058" s="96" t="str">
        <f t="shared" si="180"/>
        <v>CHINA</v>
      </c>
      <c r="S2058" s="90" t="str">
        <f>IF(OR('RAW DATA'!$D2058="",'RAW DATA'!$C2058='RAW DATA'!$D2058),"NO",IF('RAW DATA'!$C2058&lt;'RAW DATA'!$D2058,"YES","NO"))</f>
        <v>NO</v>
      </c>
      <c r="T2058" s="96" t="str">
        <f>IF('RAW DATA'!$D2058='RAW DATA'!$E2058,"YES","NO")</f>
        <v>NO</v>
      </c>
      <c r="U2058" s="95" t="str">
        <f>IF(('RAW DATA'!$D2058-'RAW DATA'!$M2058)&lt;=5,"YES","NO")</f>
        <v>YES</v>
      </c>
    </row>
    <row r="2059" spans="1:21" x14ac:dyDescent="0.25">
      <c r="A2059" s="77">
        <v>1591</v>
      </c>
      <c r="B2059" s="74">
        <v>5817565997</v>
      </c>
      <c r="C2059" s="76">
        <v>45951</v>
      </c>
      <c r="D2059" s="76">
        <v>45950</v>
      </c>
      <c r="E2059" s="76">
        <v>45951</v>
      </c>
      <c r="F2059" s="74">
        <v>258620281</v>
      </c>
      <c r="G2059" s="82">
        <v>25326</v>
      </c>
      <c r="H2059" s="102" t="s">
        <v>14</v>
      </c>
      <c r="I2059" s="83">
        <v>7730472788</v>
      </c>
      <c r="J2059" s="84">
        <v>46000</v>
      </c>
      <c r="K2059" s="74" t="s">
        <v>15</v>
      </c>
      <c r="L2059" s="74" t="s">
        <v>287</v>
      </c>
      <c r="M2059" s="76">
        <v>45947.625694444447</v>
      </c>
      <c r="N2059" s="76">
        <v>45980.541666666664</v>
      </c>
      <c r="O2059" s="73">
        <f t="shared" si="178"/>
        <v>10</v>
      </c>
      <c r="P2059" s="73">
        <f>MONTH('RAW DATA'!$J2059)</f>
        <v>12</v>
      </c>
      <c r="Q2059" s="73" t="str">
        <f t="shared" si="179"/>
        <v>ICB</v>
      </c>
      <c r="R2059" s="75" t="str">
        <f t="shared" si="180"/>
        <v>CHINA</v>
      </c>
      <c r="S2059" s="74" t="str">
        <f>IF(OR('RAW DATA'!$D2059="",'RAW DATA'!$C2059='RAW DATA'!$D2059),"NO",IF('RAW DATA'!$C2059&lt;'RAW DATA'!$D2059,"YES","NO"))</f>
        <v>NO</v>
      </c>
      <c r="T2059" s="75" t="str">
        <f>IF('RAW DATA'!$D2059='RAW DATA'!$E2059,"YES","NO")</f>
        <v>NO</v>
      </c>
      <c r="U2059" s="73" t="str">
        <f>IF(('RAW DATA'!$D2059-'RAW DATA'!$M2059)&lt;=5,"YES","NO")</f>
        <v>YES</v>
      </c>
    </row>
    <row r="2060" spans="1:21" x14ac:dyDescent="0.25">
      <c r="A2060" s="89">
        <v>1591</v>
      </c>
      <c r="B2060" s="90">
        <v>5817565998</v>
      </c>
      <c r="C2060" s="91">
        <v>45951</v>
      </c>
      <c r="D2060" s="91">
        <v>45950</v>
      </c>
      <c r="E2060" s="91">
        <v>45951</v>
      </c>
      <c r="F2060" s="90">
        <v>258620281</v>
      </c>
      <c r="G2060" s="92">
        <v>2861</v>
      </c>
      <c r="H2060" s="101" t="s">
        <v>14</v>
      </c>
      <c r="I2060" s="93">
        <v>7730472788</v>
      </c>
      <c r="J2060" s="94">
        <v>46000</v>
      </c>
      <c r="K2060" s="90" t="s">
        <v>15</v>
      </c>
      <c r="L2060" s="90" t="s">
        <v>287</v>
      </c>
      <c r="M2060" s="91">
        <v>45947.625694444447</v>
      </c>
      <c r="N2060" s="91">
        <v>45980.541666666664</v>
      </c>
      <c r="O2060" s="95">
        <f t="shared" si="178"/>
        <v>10</v>
      </c>
      <c r="P2060" s="95">
        <f>MONTH('RAW DATA'!$J2060)</f>
        <v>12</v>
      </c>
      <c r="Q2060" s="95" t="str">
        <f t="shared" si="179"/>
        <v>ICB</v>
      </c>
      <c r="R2060" s="96" t="str">
        <f t="shared" si="180"/>
        <v>CHINA</v>
      </c>
      <c r="S2060" s="90" t="str">
        <f>IF(OR('RAW DATA'!$D2060="",'RAW DATA'!$C2060='RAW DATA'!$D2060),"NO",IF('RAW DATA'!$C2060&lt;'RAW DATA'!$D2060,"YES","NO"))</f>
        <v>NO</v>
      </c>
      <c r="T2060" s="96" t="str">
        <f>IF('RAW DATA'!$D2060='RAW DATA'!$E2060,"YES","NO")</f>
        <v>NO</v>
      </c>
      <c r="U2060" s="95" t="str">
        <f>IF(('RAW DATA'!$D2060-'RAW DATA'!$M2060)&lt;=5,"YES","NO")</f>
        <v>YES</v>
      </c>
    </row>
    <row r="2061" spans="1:21" x14ac:dyDescent="0.25">
      <c r="A2061" s="77">
        <v>1591</v>
      </c>
      <c r="B2061" s="74">
        <v>5817566015</v>
      </c>
      <c r="C2061" s="76">
        <v>45951</v>
      </c>
      <c r="D2061" s="76">
        <v>45950</v>
      </c>
      <c r="E2061" s="76">
        <v>45951</v>
      </c>
      <c r="F2061" s="74">
        <v>258620281</v>
      </c>
      <c r="G2061" s="82">
        <v>3587</v>
      </c>
      <c r="H2061" s="102" t="s">
        <v>14</v>
      </c>
      <c r="I2061" s="83">
        <v>7730472788</v>
      </c>
      <c r="J2061" s="84">
        <v>46000</v>
      </c>
      <c r="K2061" s="74" t="s">
        <v>15</v>
      </c>
      <c r="L2061" s="74" t="s">
        <v>287</v>
      </c>
      <c r="M2061" s="76">
        <v>45947.625694444447</v>
      </c>
      <c r="N2061" s="76">
        <v>45980.541666666664</v>
      </c>
      <c r="O2061" s="73">
        <f t="shared" si="178"/>
        <v>10</v>
      </c>
      <c r="P2061" s="73">
        <f>MONTH('RAW DATA'!$J2061)</f>
        <v>12</v>
      </c>
      <c r="Q2061" s="73" t="str">
        <f t="shared" si="179"/>
        <v>ICB</v>
      </c>
      <c r="R2061" s="75" t="str">
        <f t="shared" si="180"/>
        <v>CHINA</v>
      </c>
      <c r="S2061" s="74" t="str">
        <f>IF(OR('RAW DATA'!$D2061="",'RAW DATA'!$C2061='RAW DATA'!$D2061),"NO",IF('RAW DATA'!$C2061&lt;'RAW DATA'!$D2061,"YES","NO"))</f>
        <v>NO</v>
      </c>
      <c r="T2061" s="75" t="str">
        <f>IF('RAW DATA'!$D2061='RAW DATA'!$E2061,"YES","NO")</f>
        <v>NO</v>
      </c>
      <c r="U2061" s="73" t="str">
        <f>IF(('RAW DATA'!$D2061-'RAW DATA'!$M2061)&lt;=5,"YES","NO")</f>
        <v>YES</v>
      </c>
    </row>
    <row r="2062" spans="1:21" x14ac:dyDescent="0.25">
      <c r="A2062" s="89">
        <v>1591</v>
      </c>
      <c r="B2062" s="90">
        <v>5817566091</v>
      </c>
      <c r="C2062" s="91">
        <v>45951</v>
      </c>
      <c r="D2062" s="91">
        <v>45950</v>
      </c>
      <c r="E2062" s="91">
        <v>45951</v>
      </c>
      <c r="F2062" s="90">
        <v>258691992</v>
      </c>
      <c r="G2062" s="92">
        <v>2889</v>
      </c>
      <c r="H2062" s="101" t="s">
        <v>14</v>
      </c>
      <c r="I2062" s="93">
        <v>7730472788</v>
      </c>
      <c r="J2062" s="94">
        <v>46000</v>
      </c>
      <c r="K2062" s="90" t="s">
        <v>15</v>
      </c>
      <c r="L2062" s="90" t="s">
        <v>287</v>
      </c>
      <c r="M2062" s="91">
        <v>45947.625694444447</v>
      </c>
      <c r="N2062" s="91">
        <v>45980.541666666664</v>
      </c>
      <c r="O2062" s="95">
        <f t="shared" si="178"/>
        <v>10</v>
      </c>
      <c r="P2062" s="95">
        <f>MONTH('RAW DATA'!$J2062)</f>
        <v>12</v>
      </c>
      <c r="Q2062" s="95" t="str">
        <f t="shared" si="179"/>
        <v>ICB</v>
      </c>
      <c r="R2062" s="96" t="str">
        <f t="shared" si="180"/>
        <v>CHINA</v>
      </c>
      <c r="S2062" s="90" t="str">
        <f>IF(OR('RAW DATA'!$D2062="",'RAW DATA'!$C2062='RAW DATA'!$D2062),"NO",IF('RAW DATA'!$C2062&lt;'RAW DATA'!$D2062,"YES","NO"))</f>
        <v>NO</v>
      </c>
      <c r="T2062" s="96" t="str">
        <f>IF('RAW DATA'!$D2062='RAW DATA'!$E2062,"YES","NO")</f>
        <v>NO</v>
      </c>
      <c r="U2062" s="95" t="str">
        <f>IF(('RAW DATA'!$D2062-'RAW DATA'!$M2062)&lt;=5,"YES","NO")</f>
        <v>YES</v>
      </c>
    </row>
    <row r="2063" spans="1:21" x14ac:dyDescent="0.25">
      <c r="A2063" s="77">
        <v>1591</v>
      </c>
      <c r="B2063" s="74">
        <v>5817557692</v>
      </c>
      <c r="C2063" s="76">
        <v>45947</v>
      </c>
      <c r="D2063" s="76">
        <v>45943</v>
      </c>
      <c r="E2063" s="76">
        <v>45947</v>
      </c>
      <c r="F2063" s="74">
        <v>258629172</v>
      </c>
      <c r="G2063" s="82">
        <v>3143</v>
      </c>
      <c r="H2063" s="102" t="s">
        <v>14</v>
      </c>
      <c r="I2063" s="83">
        <v>7730472788</v>
      </c>
      <c r="J2063" s="84">
        <v>46000</v>
      </c>
      <c r="K2063" s="74" t="s">
        <v>15</v>
      </c>
      <c r="L2063" s="74" t="s">
        <v>287</v>
      </c>
      <c r="M2063" s="76">
        <v>45940</v>
      </c>
      <c r="N2063" s="76">
        <v>45982</v>
      </c>
      <c r="O2063" s="73">
        <f t="shared" si="178"/>
        <v>10</v>
      </c>
      <c r="P2063" s="73">
        <f>MONTH('RAW DATA'!$J2063)</f>
        <v>12</v>
      </c>
      <c r="Q2063" s="73" t="str">
        <f t="shared" si="179"/>
        <v>ICB</v>
      </c>
      <c r="R2063" s="75" t="str">
        <f t="shared" si="180"/>
        <v>CHINA</v>
      </c>
      <c r="S2063" s="74" t="str">
        <f>IF(OR('RAW DATA'!$D2063="",'RAW DATA'!$C2063='RAW DATA'!$D2063),"NO",IF('RAW DATA'!$C2063&lt;'RAW DATA'!$D2063,"YES","NO"))</f>
        <v>NO</v>
      </c>
      <c r="T2063" s="75" t="str">
        <f>IF('RAW DATA'!$D2063='RAW DATA'!$E2063,"YES","NO")</f>
        <v>NO</v>
      </c>
      <c r="U2063" s="73" t="str">
        <f>IF(('RAW DATA'!$D2063-'RAW DATA'!$M2063)&lt;=5,"YES","NO")</f>
        <v>YES</v>
      </c>
    </row>
    <row r="2064" spans="1:21" x14ac:dyDescent="0.25">
      <c r="A2064" s="89">
        <v>1591</v>
      </c>
      <c r="B2064" s="90">
        <v>5817557695</v>
      </c>
      <c r="C2064" s="91">
        <v>45947</v>
      </c>
      <c r="D2064" s="91">
        <v>45943</v>
      </c>
      <c r="E2064" s="91">
        <v>45947</v>
      </c>
      <c r="F2064" s="90">
        <v>258629172</v>
      </c>
      <c r="G2064" s="92">
        <v>23333</v>
      </c>
      <c r="H2064" s="101" t="s">
        <v>14</v>
      </c>
      <c r="I2064" s="93">
        <v>7730472788</v>
      </c>
      <c r="J2064" s="94">
        <v>46000</v>
      </c>
      <c r="K2064" s="90" t="s">
        <v>15</v>
      </c>
      <c r="L2064" s="90" t="s">
        <v>287</v>
      </c>
      <c r="M2064" s="91">
        <v>45940</v>
      </c>
      <c r="N2064" s="91">
        <v>45982</v>
      </c>
      <c r="O2064" s="95">
        <f t="shared" si="178"/>
        <v>10</v>
      </c>
      <c r="P2064" s="95">
        <f>MONTH('RAW DATA'!$J2064)</f>
        <v>12</v>
      </c>
      <c r="Q2064" s="95" t="str">
        <f t="shared" si="179"/>
        <v>ICB</v>
      </c>
      <c r="R2064" s="96" t="str">
        <f t="shared" si="180"/>
        <v>CHINA</v>
      </c>
      <c r="S2064" s="90" t="str">
        <f>IF(OR('RAW DATA'!$D2064="",'RAW DATA'!$C2064='RAW DATA'!$D2064),"NO",IF('RAW DATA'!$C2064&lt;'RAW DATA'!$D2064,"YES","NO"))</f>
        <v>NO</v>
      </c>
      <c r="T2064" s="96" t="str">
        <f>IF('RAW DATA'!$D2064='RAW DATA'!$E2064,"YES","NO")</f>
        <v>NO</v>
      </c>
      <c r="U2064" s="95" t="str">
        <f>IF(('RAW DATA'!$D2064-'RAW DATA'!$M2064)&lt;=5,"YES","NO")</f>
        <v>YES</v>
      </c>
    </row>
    <row r="2065" spans="1:21" x14ac:dyDescent="0.25">
      <c r="A2065" s="77">
        <v>71</v>
      </c>
      <c r="B2065" s="74">
        <v>5283296927</v>
      </c>
      <c r="C2065" s="76">
        <v>45946</v>
      </c>
      <c r="D2065" s="76">
        <v>45946</v>
      </c>
      <c r="E2065" s="76">
        <v>45946</v>
      </c>
      <c r="F2065" s="74">
        <v>258197869</v>
      </c>
      <c r="G2065" s="82">
        <v>2307</v>
      </c>
      <c r="H2065" s="102" t="s">
        <v>14</v>
      </c>
      <c r="I2065" s="83">
        <v>7730472788</v>
      </c>
      <c r="J2065" s="84">
        <v>46000</v>
      </c>
      <c r="K2065" s="74" t="s">
        <v>15</v>
      </c>
      <c r="L2065" s="74" t="s">
        <v>287</v>
      </c>
      <c r="M2065" s="76">
        <v>45944.625</v>
      </c>
      <c r="N2065" s="76">
        <v>45983.791666666664</v>
      </c>
      <c r="O2065" s="73">
        <f t="shared" si="178"/>
        <v>10</v>
      </c>
      <c r="P2065" s="73">
        <f>MONTH('RAW DATA'!$J2065)</f>
        <v>12</v>
      </c>
      <c r="Q2065" s="73" t="str">
        <f t="shared" si="179"/>
        <v>ICB</v>
      </c>
      <c r="R2065" s="75" t="str">
        <f t="shared" si="180"/>
        <v>CHINA</v>
      </c>
      <c r="S2065" s="74" t="str">
        <f>IF(OR('RAW DATA'!$D2065="",'RAW DATA'!$C2065='RAW DATA'!$D2065),"NO",IF('RAW DATA'!$C2065&lt;'RAW DATA'!$D2065,"YES","NO"))</f>
        <v>NO</v>
      </c>
      <c r="T2065" s="75" t="str">
        <f>IF('RAW DATA'!$D2065='RAW DATA'!$E2065,"YES","NO")</f>
        <v>YES</v>
      </c>
      <c r="U2065" s="73" t="str">
        <f>IF(('RAW DATA'!$D2065-'RAW DATA'!$M2065)&lt;=5,"YES","NO")</f>
        <v>YES</v>
      </c>
    </row>
    <row r="2066" spans="1:21" x14ac:dyDescent="0.25">
      <c r="A2066" s="89">
        <v>515</v>
      </c>
      <c r="B2066" s="90">
        <v>5548017109</v>
      </c>
      <c r="C2066" s="91">
        <v>45953</v>
      </c>
      <c r="D2066" s="91">
        <v>45952</v>
      </c>
      <c r="E2066" s="91">
        <v>45953</v>
      </c>
      <c r="F2066" s="90">
        <v>259747825</v>
      </c>
      <c r="G2066" s="92">
        <v>11551</v>
      </c>
      <c r="H2066" s="101" t="s">
        <v>14</v>
      </c>
      <c r="I2066" s="93">
        <v>7730472788</v>
      </c>
      <c r="J2066" s="94">
        <v>46000</v>
      </c>
      <c r="K2066" s="90" t="s">
        <v>15</v>
      </c>
      <c r="L2066" s="90" t="s">
        <v>287</v>
      </c>
      <c r="M2066" s="91">
        <v>45950.625694444447</v>
      </c>
      <c r="N2066" s="91">
        <v>45983.791666666664</v>
      </c>
      <c r="O2066" s="95">
        <f t="shared" si="178"/>
        <v>10</v>
      </c>
      <c r="P2066" s="95">
        <f>MONTH('RAW DATA'!$J2066)</f>
        <v>12</v>
      </c>
      <c r="Q2066" s="95" t="str">
        <f t="shared" si="179"/>
        <v>ICB</v>
      </c>
      <c r="R2066" s="96" t="str">
        <f t="shared" si="180"/>
        <v>CHINA</v>
      </c>
      <c r="S2066" s="90" t="str">
        <f>IF(OR('RAW DATA'!$D2066="",'RAW DATA'!$C2066='RAW DATA'!$D2066),"NO",IF('RAW DATA'!$C2066&lt;'RAW DATA'!$D2066,"YES","NO"))</f>
        <v>NO</v>
      </c>
      <c r="T2066" s="96" t="str">
        <f>IF('RAW DATA'!$D2066='RAW DATA'!$E2066,"YES","NO")</f>
        <v>NO</v>
      </c>
      <c r="U2066" s="95" t="str">
        <f>IF(('RAW DATA'!$D2066-'RAW DATA'!$M2066)&lt;=5,"YES","NO")</f>
        <v>YES</v>
      </c>
    </row>
    <row r="2067" spans="1:21" x14ac:dyDescent="0.25">
      <c r="A2067" s="77">
        <v>1591</v>
      </c>
      <c r="B2067" s="74">
        <v>5817565879</v>
      </c>
      <c r="C2067" s="76">
        <v>45951</v>
      </c>
      <c r="D2067" s="76">
        <v>45950</v>
      </c>
      <c r="E2067" s="76">
        <v>45951</v>
      </c>
      <c r="F2067" s="74">
        <v>255847429</v>
      </c>
      <c r="G2067" s="82">
        <v>3694</v>
      </c>
      <c r="H2067" s="102" t="s">
        <v>14</v>
      </c>
      <c r="I2067" s="83">
        <v>7730472788</v>
      </c>
      <c r="J2067" s="84">
        <v>46000</v>
      </c>
      <c r="K2067" s="74" t="s">
        <v>15</v>
      </c>
      <c r="L2067" s="74" t="s">
        <v>287</v>
      </c>
      <c r="M2067" s="76">
        <v>45947.625694444447</v>
      </c>
      <c r="N2067" s="76">
        <v>45983.791666666664</v>
      </c>
      <c r="O2067" s="73">
        <f t="shared" si="178"/>
        <v>10</v>
      </c>
      <c r="P2067" s="73">
        <f>MONTH('RAW DATA'!$J2067)</f>
        <v>12</v>
      </c>
      <c r="Q2067" s="73" t="str">
        <f t="shared" si="179"/>
        <v>ICB</v>
      </c>
      <c r="R2067" s="75" t="str">
        <f t="shared" si="180"/>
        <v>CHINA</v>
      </c>
      <c r="S2067" s="74" t="str">
        <f>IF(OR('RAW DATA'!$D2067="",'RAW DATA'!$C2067='RAW DATA'!$D2067),"NO",IF('RAW DATA'!$C2067&lt;'RAW DATA'!$D2067,"YES","NO"))</f>
        <v>NO</v>
      </c>
      <c r="T2067" s="75" t="str">
        <f>IF('RAW DATA'!$D2067='RAW DATA'!$E2067,"YES","NO")</f>
        <v>NO</v>
      </c>
      <c r="U2067" s="73" t="str">
        <f>IF(('RAW DATA'!$D2067-'RAW DATA'!$M2067)&lt;=5,"YES","NO")</f>
        <v>YES</v>
      </c>
    </row>
    <row r="2068" spans="1:21" x14ac:dyDescent="0.25">
      <c r="A2068" s="89">
        <v>1591</v>
      </c>
      <c r="B2068" s="90">
        <v>5817565880</v>
      </c>
      <c r="C2068" s="91">
        <v>45951</v>
      </c>
      <c r="D2068" s="91">
        <v>45950</v>
      </c>
      <c r="E2068" s="91">
        <v>45951</v>
      </c>
      <c r="F2068" s="90">
        <v>255847429</v>
      </c>
      <c r="G2068" s="92">
        <v>2572</v>
      </c>
      <c r="H2068" s="101" t="s">
        <v>14</v>
      </c>
      <c r="I2068" s="93">
        <v>7730472788</v>
      </c>
      <c r="J2068" s="94">
        <v>46000</v>
      </c>
      <c r="K2068" s="90" t="s">
        <v>15</v>
      </c>
      <c r="L2068" s="90" t="s">
        <v>287</v>
      </c>
      <c r="M2068" s="91">
        <v>45947.625694444447</v>
      </c>
      <c r="N2068" s="91">
        <v>45983.791666666664</v>
      </c>
      <c r="O2068" s="95">
        <f t="shared" si="178"/>
        <v>10</v>
      </c>
      <c r="P2068" s="95">
        <f>MONTH('RAW DATA'!$J2068)</f>
        <v>12</v>
      </c>
      <c r="Q2068" s="95" t="str">
        <f t="shared" si="179"/>
        <v>ICB</v>
      </c>
      <c r="R2068" s="96" t="str">
        <f t="shared" si="180"/>
        <v>CHINA</v>
      </c>
      <c r="S2068" s="90" t="str">
        <f>IF(OR('RAW DATA'!$D2068="",'RAW DATA'!$C2068='RAW DATA'!$D2068),"NO",IF('RAW DATA'!$C2068&lt;'RAW DATA'!$D2068,"YES","NO"))</f>
        <v>NO</v>
      </c>
      <c r="T2068" s="96" t="str">
        <f>IF('RAW DATA'!$D2068='RAW DATA'!$E2068,"YES","NO")</f>
        <v>NO</v>
      </c>
      <c r="U2068" s="95" t="str">
        <f>IF(('RAW DATA'!$D2068-'RAW DATA'!$M2068)&lt;=5,"YES","NO")</f>
        <v>YES</v>
      </c>
    </row>
    <row r="2069" spans="1:21" x14ac:dyDescent="0.25">
      <c r="A2069" s="77">
        <v>1591</v>
      </c>
      <c r="B2069" s="74">
        <v>5817565882</v>
      </c>
      <c r="C2069" s="76">
        <v>45951</v>
      </c>
      <c r="D2069" s="76">
        <v>45950</v>
      </c>
      <c r="E2069" s="76">
        <v>45951</v>
      </c>
      <c r="F2069" s="74">
        <v>255847429</v>
      </c>
      <c r="G2069" s="82">
        <v>9254</v>
      </c>
      <c r="H2069" s="102" t="s">
        <v>14</v>
      </c>
      <c r="I2069" s="83">
        <v>7730472788</v>
      </c>
      <c r="J2069" s="84">
        <v>46000</v>
      </c>
      <c r="K2069" s="74" t="s">
        <v>15</v>
      </c>
      <c r="L2069" s="74" t="s">
        <v>287</v>
      </c>
      <c r="M2069" s="76">
        <v>45947.625694444447</v>
      </c>
      <c r="N2069" s="76">
        <v>45983.791666666664</v>
      </c>
      <c r="O2069" s="73">
        <f t="shared" si="178"/>
        <v>10</v>
      </c>
      <c r="P2069" s="73">
        <f>MONTH('RAW DATA'!$J2069)</f>
        <v>12</v>
      </c>
      <c r="Q2069" s="73" t="str">
        <f t="shared" si="179"/>
        <v>ICB</v>
      </c>
      <c r="R2069" s="75" t="str">
        <f t="shared" si="180"/>
        <v>CHINA</v>
      </c>
      <c r="S2069" s="74" t="str">
        <f>IF(OR('RAW DATA'!$D2069="",'RAW DATA'!$C2069='RAW DATA'!$D2069),"NO",IF('RAW DATA'!$C2069&lt;'RAW DATA'!$D2069,"YES","NO"))</f>
        <v>NO</v>
      </c>
      <c r="T2069" s="75" t="str">
        <f>IF('RAW DATA'!$D2069='RAW DATA'!$E2069,"YES","NO")</f>
        <v>NO</v>
      </c>
      <c r="U2069" s="73" t="str">
        <f>IF(('RAW DATA'!$D2069-'RAW DATA'!$M2069)&lt;=5,"YES","NO")</f>
        <v>YES</v>
      </c>
    </row>
    <row r="2070" spans="1:21" x14ac:dyDescent="0.25">
      <c r="A2070" s="89">
        <v>1591</v>
      </c>
      <c r="B2070" s="90">
        <v>5817565888</v>
      </c>
      <c r="C2070" s="91">
        <v>45951</v>
      </c>
      <c r="D2070" s="91">
        <v>45950</v>
      </c>
      <c r="E2070" s="91">
        <v>45951</v>
      </c>
      <c r="F2070" s="90">
        <v>255847429</v>
      </c>
      <c r="G2070" s="92">
        <v>3976</v>
      </c>
      <c r="H2070" s="101" t="s">
        <v>14</v>
      </c>
      <c r="I2070" s="93">
        <v>7730472788</v>
      </c>
      <c r="J2070" s="94">
        <v>46000</v>
      </c>
      <c r="K2070" s="90" t="s">
        <v>15</v>
      </c>
      <c r="L2070" s="90" t="s">
        <v>287</v>
      </c>
      <c r="M2070" s="91">
        <v>45947.625694444447</v>
      </c>
      <c r="N2070" s="91">
        <v>45983.791666666664</v>
      </c>
      <c r="O2070" s="95">
        <f t="shared" si="178"/>
        <v>10</v>
      </c>
      <c r="P2070" s="95">
        <f>MONTH('RAW DATA'!$J2070)</f>
        <v>12</v>
      </c>
      <c r="Q2070" s="95" t="str">
        <f t="shared" si="179"/>
        <v>ICB</v>
      </c>
      <c r="R2070" s="96" t="str">
        <f t="shared" si="180"/>
        <v>CHINA</v>
      </c>
      <c r="S2070" s="90" t="str">
        <f>IF(OR('RAW DATA'!$D2070="",'RAW DATA'!$C2070='RAW DATA'!$D2070),"NO",IF('RAW DATA'!$C2070&lt;'RAW DATA'!$D2070,"YES","NO"))</f>
        <v>NO</v>
      </c>
      <c r="T2070" s="96" t="str">
        <f>IF('RAW DATA'!$D2070='RAW DATA'!$E2070,"YES","NO")</f>
        <v>NO</v>
      </c>
      <c r="U2070" s="95" t="str">
        <f>IF(('RAW DATA'!$D2070-'RAW DATA'!$M2070)&lt;=5,"YES","NO")</f>
        <v>YES</v>
      </c>
    </row>
    <row r="2071" spans="1:21" x14ac:dyDescent="0.25">
      <c r="A2071" s="77">
        <v>1591</v>
      </c>
      <c r="B2071" s="74">
        <v>5817565889</v>
      </c>
      <c r="C2071" s="76">
        <v>45951</v>
      </c>
      <c r="D2071" s="76">
        <v>45950</v>
      </c>
      <c r="E2071" s="76">
        <v>45951</v>
      </c>
      <c r="F2071" s="74">
        <v>255847429</v>
      </c>
      <c r="G2071" s="82">
        <v>8527</v>
      </c>
      <c r="H2071" s="102" t="s">
        <v>14</v>
      </c>
      <c r="I2071" s="83">
        <v>7730472788</v>
      </c>
      <c r="J2071" s="84">
        <v>46000</v>
      </c>
      <c r="K2071" s="74" t="s">
        <v>15</v>
      </c>
      <c r="L2071" s="74" t="s">
        <v>287</v>
      </c>
      <c r="M2071" s="76">
        <v>45947.625694444447</v>
      </c>
      <c r="N2071" s="76">
        <v>45983.791666666664</v>
      </c>
      <c r="O2071" s="73">
        <f t="shared" si="178"/>
        <v>10</v>
      </c>
      <c r="P2071" s="73">
        <f>MONTH('RAW DATA'!$J2071)</f>
        <v>12</v>
      </c>
      <c r="Q2071" s="73" t="str">
        <f t="shared" si="179"/>
        <v>ICB</v>
      </c>
      <c r="R2071" s="75" t="str">
        <f t="shared" si="180"/>
        <v>CHINA</v>
      </c>
      <c r="S2071" s="74" t="str">
        <f>IF(OR('RAW DATA'!$D2071="",'RAW DATA'!$C2071='RAW DATA'!$D2071),"NO",IF('RAW DATA'!$C2071&lt;'RAW DATA'!$D2071,"YES","NO"))</f>
        <v>NO</v>
      </c>
      <c r="T2071" s="75" t="str">
        <f>IF('RAW DATA'!$D2071='RAW DATA'!$E2071,"YES","NO")</f>
        <v>NO</v>
      </c>
      <c r="U2071" s="73" t="str">
        <f>IF(('RAW DATA'!$D2071-'RAW DATA'!$M2071)&lt;=5,"YES","NO")</f>
        <v>YES</v>
      </c>
    </row>
    <row r="2072" spans="1:21" x14ac:dyDescent="0.25">
      <c r="A2072" s="89">
        <v>10171</v>
      </c>
      <c r="B2072" s="90">
        <v>5481960726</v>
      </c>
      <c r="C2072" s="91">
        <v>45964</v>
      </c>
      <c r="D2072" s="91">
        <v>45965</v>
      </c>
      <c r="E2072" s="91">
        <v>45973</v>
      </c>
      <c r="F2072" s="90">
        <v>259795229</v>
      </c>
      <c r="G2072" s="92">
        <v>57038</v>
      </c>
      <c r="H2072" s="101" t="s">
        <v>14</v>
      </c>
      <c r="I2072" s="93">
        <v>7730472788</v>
      </c>
      <c r="J2072" s="94">
        <v>46000</v>
      </c>
      <c r="K2072" s="90" t="s">
        <v>15</v>
      </c>
      <c r="L2072" s="90" t="s">
        <v>287</v>
      </c>
      <c r="M2072" s="91">
        <v>45962</v>
      </c>
      <c r="N2072" s="91">
        <v>45984</v>
      </c>
      <c r="O2072" s="95">
        <f t="shared" si="178"/>
        <v>11</v>
      </c>
      <c r="P2072" s="95">
        <f>MONTH('RAW DATA'!$J2072)</f>
        <v>12</v>
      </c>
      <c r="Q2072" s="95" t="str">
        <f t="shared" si="179"/>
        <v>ICB</v>
      </c>
      <c r="R2072" s="96" t="str">
        <f t="shared" si="180"/>
        <v>VIETNAM</v>
      </c>
      <c r="S2072" s="90" t="str">
        <f>IF(OR('RAW DATA'!$D2072="",'RAW DATA'!$C2072='RAW DATA'!$D2072),"NO",IF('RAW DATA'!$C2072&lt;'RAW DATA'!$D2072,"YES","NO"))</f>
        <v>YES</v>
      </c>
      <c r="T2072" s="96" t="str">
        <f>IF('RAW DATA'!$D2072='RAW DATA'!$E2072,"YES","NO")</f>
        <v>NO</v>
      </c>
      <c r="U2072" s="95" t="str">
        <f>IF(('RAW DATA'!$D2072-'RAW DATA'!$M2072)&lt;=5,"YES","NO")</f>
        <v>YES</v>
      </c>
    </row>
    <row r="2073" spans="1:21" x14ac:dyDescent="0.25">
      <c r="A2073" s="77">
        <v>1591</v>
      </c>
      <c r="B2073" s="74">
        <v>5817580662</v>
      </c>
      <c r="C2073" s="76">
        <v>45961</v>
      </c>
      <c r="D2073" s="76">
        <v>45961</v>
      </c>
      <c r="E2073" s="76">
        <v>45961</v>
      </c>
      <c r="F2073" s="74">
        <v>255847429</v>
      </c>
      <c r="G2073" s="82">
        <v>5345</v>
      </c>
      <c r="H2073" s="102" t="s">
        <v>14</v>
      </c>
      <c r="I2073" s="83">
        <v>7730472788</v>
      </c>
      <c r="J2073" s="84">
        <v>46000</v>
      </c>
      <c r="K2073" s="74" t="s">
        <v>15</v>
      </c>
      <c r="L2073" s="74" t="s">
        <v>287</v>
      </c>
      <c r="M2073" s="76">
        <v>45947</v>
      </c>
      <c r="N2073" s="76">
        <v>45984</v>
      </c>
      <c r="O2073" s="73">
        <f t="shared" si="178"/>
        <v>10</v>
      </c>
      <c r="P2073" s="73">
        <f>MONTH('RAW DATA'!$J2073)</f>
        <v>12</v>
      </c>
      <c r="Q2073" s="73" t="str">
        <f t="shared" si="179"/>
        <v>ICB</v>
      </c>
      <c r="R2073" s="75" t="str">
        <f t="shared" si="180"/>
        <v>CHINA</v>
      </c>
      <c r="S2073" s="74" t="str">
        <f>IF(OR('RAW DATA'!$D2073="",'RAW DATA'!$C2073='RAW DATA'!$D2073),"NO",IF('RAW DATA'!$C2073&lt;'RAW DATA'!$D2073,"YES","NO"))</f>
        <v>NO</v>
      </c>
      <c r="T2073" s="75" t="str">
        <f>IF('RAW DATA'!$D2073='RAW DATA'!$E2073,"YES","NO")</f>
        <v>YES</v>
      </c>
      <c r="U2073" s="73" t="str">
        <f>IF(('RAW DATA'!$D2073-'RAW DATA'!$M2073)&lt;=5,"YES","NO")</f>
        <v>NO</v>
      </c>
    </row>
    <row r="2074" spans="1:21" x14ac:dyDescent="0.25">
      <c r="A2074" s="89">
        <v>71</v>
      </c>
      <c r="B2074" s="90">
        <v>5283299406</v>
      </c>
      <c r="C2074" s="91">
        <v>45947</v>
      </c>
      <c r="D2074" s="91">
        <v>45947</v>
      </c>
      <c r="E2074" s="91">
        <v>45947</v>
      </c>
      <c r="F2074" s="90">
        <v>259150169</v>
      </c>
      <c r="G2074" s="92">
        <v>13691</v>
      </c>
      <c r="H2074" s="101" t="s">
        <v>14</v>
      </c>
      <c r="I2074" s="93">
        <v>7730472788</v>
      </c>
      <c r="J2074" s="94">
        <v>46000</v>
      </c>
      <c r="K2074" s="90" t="s">
        <v>15</v>
      </c>
      <c r="L2074" s="90" t="s">
        <v>287</v>
      </c>
      <c r="M2074" s="91">
        <v>45947</v>
      </c>
      <c r="N2074" s="91">
        <v>45985.291666666664</v>
      </c>
      <c r="O2074" s="95">
        <f t="shared" si="178"/>
        <v>10</v>
      </c>
      <c r="P2074" s="95">
        <f>MONTH('RAW DATA'!$J2074)</f>
        <v>12</v>
      </c>
      <c r="Q2074" s="95" t="str">
        <f t="shared" si="179"/>
        <v>ICB</v>
      </c>
      <c r="R2074" s="96" t="str">
        <f t="shared" si="180"/>
        <v>CHINA</v>
      </c>
      <c r="S2074" s="90" t="str">
        <f>IF(OR('RAW DATA'!$D2074="",'RAW DATA'!$C2074='RAW DATA'!$D2074),"NO",IF('RAW DATA'!$C2074&lt;'RAW DATA'!$D2074,"YES","NO"))</f>
        <v>NO</v>
      </c>
      <c r="T2074" s="96" t="str">
        <f>IF('RAW DATA'!$D2074='RAW DATA'!$E2074,"YES","NO")</f>
        <v>YES</v>
      </c>
      <c r="U2074" s="95" t="str">
        <f>IF(('RAW DATA'!$D2074-'RAW DATA'!$M2074)&lt;=5,"YES","NO")</f>
        <v>YES</v>
      </c>
    </row>
    <row r="2075" spans="1:21" x14ac:dyDescent="0.25">
      <c r="A2075" s="77">
        <v>71</v>
      </c>
      <c r="B2075" s="74">
        <v>5283307358</v>
      </c>
      <c r="C2075" s="76">
        <v>45953</v>
      </c>
      <c r="D2075" s="76">
        <v>45952</v>
      </c>
      <c r="E2075" s="76">
        <v>45953</v>
      </c>
      <c r="F2075" s="74">
        <v>258098670</v>
      </c>
      <c r="G2075" s="82">
        <v>2862</v>
      </c>
      <c r="H2075" s="102" t="s">
        <v>14</v>
      </c>
      <c r="I2075" s="83">
        <v>7730472788</v>
      </c>
      <c r="J2075" s="84">
        <v>46000</v>
      </c>
      <c r="K2075" s="74" t="s">
        <v>15</v>
      </c>
      <c r="L2075" s="74" t="s">
        <v>287</v>
      </c>
      <c r="M2075" s="76">
        <v>45950</v>
      </c>
      <c r="N2075" s="76">
        <v>45987</v>
      </c>
      <c r="O2075" s="73">
        <f t="shared" si="178"/>
        <v>10</v>
      </c>
      <c r="P2075" s="73">
        <f>MONTH('RAW DATA'!$J2075)</f>
        <v>12</v>
      </c>
      <c r="Q2075" s="73" t="str">
        <f t="shared" si="179"/>
        <v>ICB</v>
      </c>
      <c r="R2075" s="75" t="str">
        <f t="shared" si="180"/>
        <v>CHINA</v>
      </c>
      <c r="S2075" s="74" t="str">
        <f>IF(OR('RAW DATA'!$D2075="",'RAW DATA'!$C2075='RAW DATA'!$D2075),"NO",IF('RAW DATA'!$C2075&lt;'RAW DATA'!$D2075,"YES","NO"))</f>
        <v>NO</v>
      </c>
      <c r="T2075" s="75" t="str">
        <f>IF('RAW DATA'!$D2075='RAW DATA'!$E2075,"YES","NO")</f>
        <v>NO</v>
      </c>
      <c r="U2075" s="73" t="str">
        <f>IF(('RAW DATA'!$D2075-'RAW DATA'!$M2075)&lt;=5,"YES","NO")</f>
        <v>YES</v>
      </c>
    </row>
    <row r="2076" spans="1:21" x14ac:dyDescent="0.25">
      <c r="A2076" s="89">
        <v>71</v>
      </c>
      <c r="B2076" s="90">
        <v>5283307364</v>
      </c>
      <c r="C2076" s="91">
        <v>45953</v>
      </c>
      <c r="D2076" s="91">
        <v>45952</v>
      </c>
      <c r="E2076" s="91">
        <v>45953</v>
      </c>
      <c r="F2076" s="90">
        <v>258386408</v>
      </c>
      <c r="G2076" s="92">
        <v>843</v>
      </c>
      <c r="H2076" s="101" t="s">
        <v>14</v>
      </c>
      <c r="I2076" s="93">
        <v>7730472788</v>
      </c>
      <c r="J2076" s="94">
        <v>46000</v>
      </c>
      <c r="K2076" s="90" t="s">
        <v>15</v>
      </c>
      <c r="L2076" s="90" t="s">
        <v>287</v>
      </c>
      <c r="M2076" s="91">
        <v>45950</v>
      </c>
      <c r="N2076" s="91">
        <v>45987</v>
      </c>
      <c r="O2076" s="95">
        <f t="shared" si="178"/>
        <v>10</v>
      </c>
      <c r="P2076" s="95">
        <f>MONTH('RAW DATA'!$J2076)</f>
        <v>12</v>
      </c>
      <c r="Q2076" s="95" t="str">
        <f t="shared" si="179"/>
        <v>ICB</v>
      </c>
      <c r="R2076" s="96" t="str">
        <f t="shared" si="180"/>
        <v>CHINA</v>
      </c>
      <c r="S2076" s="90" t="str">
        <f>IF(OR('RAW DATA'!$D2076="",'RAW DATA'!$C2076='RAW DATA'!$D2076),"NO",IF('RAW DATA'!$C2076&lt;'RAW DATA'!$D2076,"YES","NO"))</f>
        <v>NO</v>
      </c>
      <c r="T2076" s="96" t="str">
        <f>IF('RAW DATA'!$D2076='RAW DATA'!$E2076,"YES","NO")</f>
        <v>NO</v>
      </c>
      <c r="U2076" s="95" t="str">
        <f>IF(('RAW DATA'!$D2076-'RAW DATA'!$M2076)&lt;=5,"YES","NO")</f>
        <v>YES</v>
      </c>
    </row>
    <row r="2077" spans="1:21" x14ac:dyDescent="0.25">
      <c r="A2077" s="77">
        <v>515</v>
      </c>
      <c r="B2077" s="74">
        <v>5548024142</v>
      </c>
      <c r="C2077" s="76">
        <v>45959</v>
      </c>
      <c r="D2077" s="76">
        <v>45957</v>
      </c>
      <c r="E2077" s="76">
        <v>45959</v>
      </c>
      <c r="F2077" s="74">
        <v>258992024</v>
      </c>
      <c r="G2077" s="82">
        <v>292</v>
      </c>
      <c r="H2077" s="102" t="s">
        <v>14</v>
      </c>
      <c r="I2077" s="83">
        <v>7730472788</v>
      </c>
      <c r="J2077" s="84">
        <v>46000</v>
      </c>
      <c r="K2077" s="74" t="s">
        <v>15</v>
      </c>
      <c r="L2077" s="74" t="s">
        <v>287</v>
      </c>
      <c r="M2077" s="76">
        <v>45955</v>
      </c>
      <c r="N2077" s="76">
        <v>45987</v>
      </c>
      <c r="O2077" s="73">
        <f t="shared" si="178"/>
        <v>10</v>
      </c>
      <c r="P2077" s="73">
        <f>MONTH('RAW DATA'!$J2077)</f>
        <v>12</v>
      </c>
      <c r="Q2077" s="73" t="str">
        <f t="shared" si="179"/>
        <v>ICB</v>
      </c>
      <c r="R2077" s="75" t="str">
        <f t="shared" si="180"/>
        <v>CHINA</v>
      </c>
      <c r="S2077" s="74" t="str">
        <f>IF(OR('RAW DATA'!$D2077="",'RAW DATA'!$C2077='RAW DATA'!$D2077),"NO",IF('RAW DATA'!$C2077&lt;'RAW DATA'!$D2077,"YES","NO"))</f>
        <v>NO</v>
      </c>
      <c r="T2077" s="75" t="str">
        <f>IF('RAW DATA'!$D2077='RAW DATA'!$E2077,"YES","NO")</f>
        <v>NO</v>
      </c>
      <c r="U2077" s="73" t="str">
        <f>IF(('RAW DATA'!$D2077-'RAW DATA'!$M2077)&lt;=5,"YES","NO")</f>
        <v>YES</v>
      </c>
    </row>
    <row r="2078" spans="1:21" x14ac:dyDescent="0.25">
      <c r="A2078" s="89">
        <v>515</v>
      </c>
      <c r="B2078" s="90">
        <v>5548024147</v>
      </c>
      <c r="C2078" s="91">
        <v>45959</v>
      </c>
      <c r="D2078" s="91">
        <v>45957</v>
      </c>
      <c r="E2078" s="91">
        <v>45959</v>
      </c>
      <c r="F2078" s="90">
        <v>258992024</v>
      </c>
      <c r="G2078" s="92">
        <v>3002</v>
      </c>
      <c r="H2078" s="101" t="s">
        <v>14</v>
      </c>
      <c r="I2078" s="93">
        <v>7730472788</v>
      </c>
      <c r="J2078" s="94">
        <v>46000</v>
      </c>
      <c r="K2078" s="90" t="s">
        <v>15</v>
      </c>
      <c r="L2078" s="90" t="s">
        <v>287</v>
      </c>
      <c r="M2078" s="91">
        <v>45955</v>
      </c>
      <c r="N2078" s="91">
        <v>45987</v>
      </c>
      <c r="O2078" s="95">
        <f t="shared" si="178"/>
        <v>10</v>
      </c>
      <c r="P2078" s="95">
        <f>MONTH('RAW DATA'!$J2078)</f>
        <v>12</v>
      </c>
      <c r="Q2078" s="95" t="str">
        <f t="shared" si="179"/>
        <v>ICB</v>
      </c>
      <c r="R2078" s="96" t="str">
        <f t="shared" si="180"/>
        <v>CHINA</v>
      </c>
      <c r="S2078" s="90" t="str">
        <f>IF(OR('RAW DATA'!$D2078="",'RAW DATA'!$C2078='RAW DATA'!$D2078),"NO",IF('RAW DATA'!$C2078&lt;'RAW DATA'!$D2078,"YES","NO"))</f>
        <v>NO</v>
      </c>
      <c r="T2078" s="96" t="str">
        <f>IF('RAW DATA'!$D2078='RAW DATA'!$E2078,"YES","NO")</f>
        <v>NO</v>
      </c>
      <c r="U2078" s="95" t="str">
        <f>IF(('RAW DATA'!$D2078-'RAW DATA'!$M2078)&lt;=5,"YES","NO")</f>
        <v>YES</v>
      </c>
    </row>
    <row r="2079" spans="1:21" x14ac:dyDescent="0.25">
      <c r="A2079" s="77">
        <v>515</v>
      </c>
      <c r="B2079" s="74">
        <v>5548024155</v>
      </c>
      <c r="C2079" s="76">
        <v>45959</v>
      </c>
      <c r="D2079" s="76">
        <v>45957</v>
      </c>
      <c r="E2079" s="76">
        <v>45959</v>
      </c>
      <c r="F2079" s="74">
        <v>258992024</v>
      </c>
      <c r="G2079" s="82">
        <v>62601</v>
      </c>
      <c r="H2079" s="102" t="s">
        <v>14</v>
      </c>
      <c r="I2079" s="83">
        <v>7730472788</v>
      </c>
      <c r="J2079" s="84">
        <v>46000</v>
      </c>
      <c r="K2079" s="74" t="s">
        <v>15</v>
      </c>
      <c r="L2079" s="74" t="s">
        <v>287</v>
      </c>
      <c r="M2079" s="76">
        <v>45955</v>
      </c>
      <c r="N2079" s="76">
        <v>45987</v>
      </c>
      <c r="O2079" s="73">
        <f t="shared" si="178"/>
        <v>10</v>
      </c>
      <c r="P2079" s="73">
        <f>MONTH('RAW DATA'!$J2079)</f>
        <v>12</v>
      </c>
      <c r="Q2079" s="73" t="str">
        <f t="shared" si="179"/>
        <v>ICB</v>
      </c>
      <c r="R2079" s="75" t="str">
        <f t="shared" si="180"/>
        <v>CHINA</v>
      </c>
      <c r="S2079" s="74" t="str">
        <f>IF(OR('RAW DATA'!$D2079="",'RAW DATA'!$C2079='RAW DATA'!$D2079),"NO",IF('RAW DATA'!$C2079&lt;'RAW DATA'!$D2079,"YES","NO"))</f>
        <v>NO</v>
      </c>
      <c r="T2079" s="75" t="str">
        <f>IF('RAW DATA'!$D2079='RAW DATA'!$E2079,"YES","NO")</f>
        <v>NO</v>
      </c>
      <c r="U2079" s="73" t="str">
        <f>IF(('RAW DATA'!$D2079-'RAW DATA'!$M2079)&lt;=5,"YES","NO")</f>
        <v>YES</v>
      </c>
    </row>
    <row r="2080" spans="1:21" x14ac:dyDescent="0.25">
      <c r="A2080" s="89">
        <v>515</v>
      </c>
      <c r="B2080" s="90">
        <v>5548024815</v>
      </c>
      <c r="C2080" s="91">
        <v>45959</v>
      </c>
      <c r="D2080" s="91">
        <v>45957</v>
      </c>
      <c r="E2080" s="91">
        <v>45959</v>
      </c>
      <c r="F2080" s="90">
        <v>258992024</v>
      </c>
      <c r="G2080" s="92">
        <v>1467</v>
      </c>
      <c r="H2080" s="101" t="s">
        <v>14</v>
      </c>
      <c r="I2080" s="93">
        <v>7730472788</v>
      </c>
      <c r="J2080" s="94">
        <v>46000</v>
      </c>
      <c r="K2080" s="90" t="s">
        <v>15</v>
      </c>
      <c r="L2080" s="90" t="s">
        <v>287</v>
      </c>
      <c r="M2080" s="91">
        <v>45955</v>
      </c>
      <c r="N2080" s="91">
        <v>45987</v>
      </c>
      <c r="O2080" s="95">
        <f t="shared" si="178"/>
        <v>10</v>
      </c>
      <c r="P2080" s="95">
        <f>MONTH('RAW DATA'!$J2080)</f>
        <v>12</v>
      </c>
      <c r="Q2080" s="95" t="str">
        <f t="shared" si="179"/>
        <v>ICB</v>
      </c>
      <c r="R2080" s="96" t="str">
        <f t="shared" si="180"/>
        <v>CHINA</v>
      </c>
      <c r="S2080" s="90" t="str">
        <f>IF(OR('RAW DATA'!$D2080="",'RAW DATA'!$C2080='RAW DATA'!$D2080),"NO",IF('RAW DATA'!$C2080&lt;'RAW DATA'!$D2080,"YES","NO"))</f>
        <v>NO</v>
      </c>
      <c r="T2080" s="96" t="str">
        <f>IF('RAW DATA'!$D2080='RAW DATA'!$E2080,"YES","NO")</f>
        <v>NO</v>
      </c>
      <c r="U2080" s="95" t="str">
        <f>IF(('RAW DATA'!$D2080-'RAW DATA'!$M2080)&lt;=5,"YES","NO")</f>
        <v>YES</v>
      </c>
    </row>
    <row r="2081" spans="1:21" x14ac:dyDescent="0.25">
      <c r="A2081" s="77">
        <v>1591</v>
      </c>
      <c r="B2081" s="74">
        <v>5817573392</v>
      </c>
      <c r="C2081" s="76">
        <v>45957</v>
      </c>
      <c r="D2081" s="76">
        <v>45954</v>
      </c>
      <c r="E2081" s="76">
        <v>45957</v>
      </c>
      <c r="F2081" s="74">
        <v>258979042</v>
      </c>
      <c r="G2081" s="82">
        <v>234</v>
      </c>
      <c r="H2081" s="102" t="s">
        <v>14</v>
      </c>
      <c r="I2081" s="83">
        <v>7730472788</v>
      </c>
      <c r="J2081" s="84">
        <v>46000</v>
      </c>
      <c r="K2081" s="74" t="s">
        <v>15</v>
      </c>
      <c r="L2081" s="74" t="s">
        <v>287</v>
      </c>
      <c r="M2081" s="76">
        <v>45954.640972222223</v>
      </c>
      <c r="N2081" s="76">
        <v>45987</v>
      </c>
      <c r="O2081" s="73">
        <f t="shared" si="178"/>
        <v>10</v>
      </c>
      <c r="P2081" s="73">
        <f>MONTH('RAW DATA'!$J2081)</f>
        <v>12</v>
      </c>
      <c r="Q2081" s="73" t="str">
        <f t="shared" si="179"/>
        <v>ICB</v>
      </c>
      <c r="R2081" s="75" t="str">
        <f t="shared" si="180"/>
        <v>CHINA</v>
      </c>
      <c r="S2081" s="74" t="str">
        <f>IF(OR('RAW DATA'!$D2081="",'RAW DATA'!$C2081='RAW DATA'!$D2081),"NO",IF('RAW DATA'!$C2081&lt;'RAW DATA'!$D2081,"YES","NO"))</f>
        <v>NO</v>
      </c>
      <c r="T2081" s="75" t="str">
        <f>IF('RAW DATA'!$D2081='RAW DATA'!$E2081,"YES","NO")</f>
        <v>NO</v>
      </c>
      <c r="U2081" s="73" t="str">
        <f>IF(('RAW DATA'!$D2081-'RAW DATA'!$M2081)&lt;=5,"YES","NO")</f>
        <v>YES</v>
      </c>
    </row>
    <row r="2082" spans="1:21" x14ac:dyDescent="0.25">
      <c r="A2082" s="89">
        <v>1591</v>
      </c>
      <c r="B2082" s="90">
        <v>5817573600</v>
      </c>
      <c r="C2082" s="91">
        <v>45957</v>
      </c>
      <c r="D2082" s="91">
        <v>45954</v>
      </c>
      <c r="E2082" s="91">
        <v>45957</v>
      </c>
      <c r="F2082" s="90">
        <v>258979046</v>
      </c>
      <c r="G2082" s="92">
        <v>15219</v>
      </c>
      <c r="H2082" s="101" t="s">
        <v>14</v>
      </c>
      <c r="I2082" s="93">
        <v>7730472788</v>
      </c>
      <c r="J2082" s="94">
        <v>46000</v>
      </c>
      <c r="K2082" s="90" t="s">
        <v>15</v>
      </c>
      <c r="L2082" s="90" t="s">
        <v>287</v>
      </c>
      <c r="M2082" s="91">
        <v>45954.640972222223</v>
      </c>
      <c r="N2082" s="91">
        <v>45987</v>
      </c>
      <c r="O2082" s="95">
        <f t="shared" si="178"/>
        <v>10</v>
      </c>
      <c r="P2082" s="95">
        <f>MONTH('RAW DATA'!$J2082)</f>
        <v>12</v>
      </c>
      <c r="Q2082" s="95" t="str">
        <f t="shared" si="179"/>
        <v>ICB</v>
      </c>
      <c r="R2082" s="96" t="str">
        <f t="shared" si="180"/>
        <v>CHINA</v>
      </c>
      <c r="S2082" s="90" t="str">
        <f>IF(OR('RAW DATA'!$D2082="",'RAW DATA'!$C2082='RAW DATA'!$D2082),"NO",IF('RAW DATA'!$C2082&lt;'RAW DATA'!$D2082,"YES","NO"))</f>
        <v>NO</v>
      </c>
      <c r="T2082" s="96" t="str">
        <f>IF('RAW DATA'!$D2082='RAW DATA'!$E2082,"YES","NO")</f>
        <v>NO</v>
      </c>
      <c r="U2082" s="95" t="str">
        <f>IF(('RAW DATA'!$D2082-'RAW DATA'!$M2082)&lt;=5,"YES","NO")</f>
        <v>YES</v>
      </c>
    </row>
    <row r="2083" spans="1:21" x14ac:dyDescent="0.25">
      <c r="A2083" s="77">
        <v>1591</v>
      </c>
      <c r="B2083" s="74">
        <v>5817573601</v>
      </c>
      <c r="C2083" s="76">
        <v>45957</v>
      </c>
      <c r="D2083" s="76">
        <v>45954</v>
      </c>
      <c r="E2083" s="76">
        <v>45957</v>
      </c>
      <c r="F2083" s="74">
        <v>258979046</v>
      </c>
      <c r="G2083" s="82">
        <v>36206</v>
      </c>
      <c r="H2083" s="102" t="s">
        <v>14</v>
      </c>
      <c r="I2083" s="83">
        <v>7730472788</v>
      </c>
      <c r="J2083" s="84">
        <v>46000</v>
      </c>
      <c r="K2083" s="74" t="s">
        <v>15</v>
      </c>
      <c r="L2083" s="74" t="s">
        <v>287</v>
      </c>
      <c r="M2083" s="76">
        <v>45954.640972222223</v>
      </c>
      <c r="N2083" s="76">
        <v>45987</v>
      </c>
      <c r="O2083" s="73">
        <f t="shared" si="178"/>
        <v>10</v>
      </c>
      <c r="P2083" s="73">
        <f>MONTH('RAW DATA'!$J2083)</f>
        <v>12</v>
      </c>
      <c r="Q2083" s="73" t="str">
        <f t="shared" si="179"/>
        <v>ICB</v>
      </c>
      <c r="R2083" s="75" t="str">
        <f t="shared" si="180"/>
        <v>CHINA</v>
      </c>
      <c r="S2083" s="74" t="str">
        <f>IF(OR('RAW DATA'!$D2083="",'RAW DATA'!$C2083='RAW DATA'!$D2083),"NO",IF('RAW DATA'!$C2083&lt;'RAW DATA'!$D2083,"YES","NO"))</f>
        <v>NO</v>
      </c>
      <c r="T2083" s="75" t="str">
        <f>IF('RAW DATA'!$D2083='RAW DATA'!$E2083,"YES","NO")</f>
        <v>NO</v>
      </c>
      <c r="U2083" s="73" t="str">
        <f>IF(('RAW DATA'!$D2083-'RAW DATA'!$M2083)&lt;=5,"YES","NO")</f>
        <v>YES</v>
      </c>
    </row>
    <row r="2084" spans="1:21" x14ac:dyDescent="0.25">
      <c r="A2084" s="89">
        <v>1591</v>
      </c>
      <c r="B2084" s="90">
        <v>5817626263</v>
      </c>
      <c r="C2084" s="91">
        <v>45996</v>
      </c>
      <c r="D2084" s="91">
        <v>45994</v>
      </c>
      <c r="E2084" s="91">
        <v>45996</v>
      </c>
      <c r="F2084" s="90">
        <v>258979046</v>
      </c>
      <c r="G2084" s="92">
        <v>21412</v>
      </c>
      <c r="H2084" s="101" t="s">
        <v>14</v>
      </c>
      <c r="I2084" s="93">
        <v>7730476322</v>
      </c>
      <c r="J2084" s="94">
        <v>46010</v>
      </c>
      <c r="K2084" s="90" t="s">
        <v>15</v>
      </c>
      <c r="L2084" s="90" t="s">
        <v>331</v>
      </c>
      <c r="M2084" s="91">
        <v>45954</v>
      </c>
      <c r="N2084" s="91">
        <v>45987</v>
      </c>
      <c r="O2084" s="95">
        <f t="shared" si="178"/>
        <v>12</v>
      </c>
      <c r="P2084" s="95">
        <f>MONTH('RAW DATA'!$J2084)</f>
        <v>12</v>
      </c>
      <c r="Q2084" s="95" t="str">
        <f t="shared" si="179"/>
        <v>ICB</v>
      </c>
      <c r="R2084" s="96" t="str">
        <f t="shared" si="180"/>
        <v>CHINA</v>
      </c>
      <c r="S2084" s="90" t="str">
        <f>IF(OR('RAW DATA'!$D2084="",'RAW DATA'!$C2084='RAW DATA'!$D2084),"NO",IF('RAW DATA'!$C2084&lt;'RAW DATA'!$D2084,"YES","NO"))</f>
        <v>NO</v>
      </c>
      <c r="T2084" s="96" t="str">
        <f>IF('RAW DATA'!$D2084='RAW DATA'!$E2084,"YES","NO")</f>
        <v>NO</v>
      </c>
      <c r="U2084" s="95" t="str">
        <f>IF(('RAW DATA'!$D2084-'RAW DATA'!$M2084)&lt;=5,"YES","NO")</f>
        <v>NO</v>
      </c>
    </row>
    <row r="2085" spans="1:21" x14ac:dyDescent="0.25">
      <c r="A2085" s="77">
        <v>1591</v>
      </c>
      <c r="B2085" s="74">
        <v>5817565984</v>
      </c>
      <c r="C2085" s="76">
        <v>45951</v>
      </c>
      <c r="D2085" s="76">
        <v>45950</v>
      </c>
      <c r="E2085" s="76">
        <v>45951</v>
      </c>
      <c r="F2085" s="74">
        <v>257230221</v>
      </c>
      <c r="G2085" s="82">
        <v>417</v>
      </c>
      <c r="H2085" s="102" t="s">
        <v>14</v>
      </c>
      <c r="I2085" s="83">
        <v>7730472788</v>
      </c>
      <c r="J2085" s="84">
        <v>46000</v>
      </c>
      <c r="K2085" s="74" t="s">
        <v>15</v>
      </c>
      <c r="L2085" s="74" t="s">
        <v>287</v>
      </c>
      <c r="M2085" s="76">
        <v>45947.625694444447</v>
      </c>
      <c r="N2085" s="76">
        <v>45987.291666666664</v>
      </c>
      <c r="O2085" s="73">
        <f t="shared" si="178"/>
        <v>10</v>
      </c>
      <c r="P2085" s="73">
        <f>MONTH('RAW DATA'!$J2085)</f>
        <v>12</v>
      </c>
      <c r="Q2085" s="73" t="str">
        <f t="shared" si="179"/>
        <v>ICB</v>
      </c>
      <c r="R2085" s="75" t="str">
        <f t="shared" si="180"/>
        <v>CHINA</v>
      </c>
      <c r="S2085" s="74" t="str">
        <f>IF(OR('RAW DATA'!$D2085="",'RAW DATA'!$C2085='RAW DATA'!$D2085),"NO",IF('RAW DATA'!$C2085&lt;'RAW DATA'!$D2085,"YES","NO"))</f>
        <v>NO</v>
      </c>
      <c r="T2085" s="75" t="str">
        <f>IF('RAW DATA'!$D2085='RAW DATA'!$E2085,"YES","NO")</f>
        <v>NO</v>
      </c>
      <c r="U2085" s="73" t="str">
        <f>IF(('RAW DATA'!$D2085-'RAW DATA'!$M2085)&lt;=5,"YES","NO")</f>
        <v>YES</v>
      </c>
    </row>
    <row r="2086" spans="1:21" x14ac:dyDescent="0.25">
      <c r="A2086" s="89">
        <v>1591</v>
      </c>
      <c r="B2086" s="90">
        <v>5817565985</v>
      </c>
      <c r="C2086" s="91">
        <v>45951</v>
      </c>
      <c r="D2086" s="91">
        <v>45950</v>
      </c>
      <c r="E2086" s="91">
        <v>45951</v>
      </c>
      <c r="F2086" s="90">
        <v>257230221</v>
      </c>
      <c r="G2086" s="92">
        <v>403</v>
      </c>
      <c r="H2086" s="101" t="s">
        <v>14</v>
      </c>
      <c r="I2086" s="93">
        <v>7730472788</v>
      </c>
      <c r="J2086" s="94">
        <v>46000</v>
      </c>
      <c r="K2086" s="90" t="s">
        <v>15</v>
      </c>
      <c r="L2086" s="90" t="s">
        <v>287</v>
      </c>
      <c r="M2086" s="91">
        <v>45947.625694444447</v>
      </c>
      <c r="N2086" s="91">
        <v>45987.291666666664</v>
      </c>
      <c r="O2086" s="95">
        <f t="shared" si="178"/>
        <v>10</v>
      </c>
      <c r="P2086" s="95">
        <f>MONTH('RAW DATA'!$J2086)</f>
        <v>12</v>
      </c>
      <c r="Q2086" s="95" t="str">
        <f t="shared" si="179"/>
        <v>ICB</v>
      </c>
      <c r="R2086" s="96" t="str">
        <f t="shared" si="180"/>
        <v>CHINA</v>
      </c>
      <c r="S2086" s="90" t="str">
        <f>IF(OR('RAW DATA'!$D2086="",'RAW DATA'!$C2086='RAW DATA'!$D2086),"NO",IF('RAW DATA'!$C2086&lt;'RAW DATA'!$D2086,"YES","NO"))</f>
        <v>NO</v>
      </c>
      <c r="T2086" s="96" t="str">
        <f>IF('RAW DATA'!$D2086='RAW DATA'!$E2086,"YES","NO")</f>
        <v>NO</v>
      </c>
      <c r="U2086" s="95" t="str">
        <f>IF(('RAW DATA'!$D2086-'RAW DATA'!$M2086)&lt;=5,"YES","NO")</f>
        <v>YES</v>
      </c>
    </row>
    <row r="2087" spans="1:21" x14ac:dyDescent="0.25">
      <c r="A2087" s="77">
        <v>1591</v>
      </c>
      <c r="B2087" s="74">
        <v>5817565986</v>
      </c>
      <c r="C2087" s="76">
        <v>45951</v>
      </c>
      <c r="D2087" s="76">
        <v>45950</v>
      </c>
      <c r="E2087" s="76">
        <v>45951</v>
      </c>
      <c r="F2087" s="74">
        <v>257230221</v>
      </c>
      <c r="G2087" s="82">
        <v>46</v>
      </c>
      <c r="H2087" s="102" t="s">
        <v>14</v>
      </c>
      <c r="I2087" s="83">
        <v>7730472788</v>
      </c>
      <c r="J2087" s="84">
        <v>46000</v>
      </c>
      <c r="K2087" s="74" t="s">
        <v>15</v>
      </c>
      <c r="L2087" s="74" t="s">
        <v>287</v>
      </c>
      <c r="M2087" s="76">
        <v>45947.625694444447</v>
      </c>
      <c r="N2087" s="76">
        <v>45987.291666666664</v>
      </c>
      <c r="O2087" s="73">
        <f t="shared" si="178"/>
        <v>10</v>
      </c>
      <c r="P2087" s="73">
        <f>MONTH('RAW DATA'!$J2087)</f>
        <v>12</v>
      </c>
      <c r="Q2087" s="73" t="str">
        <f t="shared" si="179"/>
        <v>ICB</v>
      </c>
      <c r="R2087" s="75" t="str">
        <f t="shared" si="180"/>
        <v>CHINA</v>
      </c>
      <c r="S2087" s="74" t="str">
        <f>IF(OR('RAW DATA'!$D2087="",'RAW DATA'!$C2087='RAW DATA'!$D2087),"NO",IF('RAW DATA'!$C2087&lt;'RAW DATA'!$D2087,"YES","NO"))</f>
        <v>NO</v>
      </c>
      <c r="T2087" s="75" t="str">
        <f>IF('RAW DATA'!$D2087='RAW DATA'!$E2087,"YES","NO")</f>
        <v>NO</v>
      </c>
      <c r="U2087" s="73" t="str">
        <f>IF(('RAW DATA'!$D2087-'RAW DATA'!$M2087)&lt;=5,"YES","NO")</f>
        <v>YES</v>
      </c>
    </row>
    <row r="2088" spans="1:21" x14ac:dyDescent="0.25">
      <c r="A2088" s="89">
        <v>1591</v>
      </c>
      <c r="B2088" s="90">
        <v>5817565987</v>
      </c>
      <c r="C2088" s="91">
        <v>45951</v>
      </c>
      <c r="D2088" s="91">
        <v>45950</v>
      </c>
      <c r="E2088" s="91">
        <v>45951</v>
      </c>
      <c r="F2088" s="90">
        <v>257230221</v>
      </c>
      <c r="G2088" s="92">
        <v>7929</v>
      </c>
      <c r="H2088" s="101" t="s">
        <v>14</v>
      </c>
      <c r="I2088" s="93">
        <v>7730472788</v>
      </c>
      <c r="J2088" s="94">
        <v>46000</v>
      </c>
      <c r="K2088" s="90" t="s">
        <v>15</v>
      </c>
      <c r="L2088" s="90" t="s">
        <v>287</v>
      </c>
      <c r="M2088" s="91">
        <v>45947.625694444447</v>
      </c>
      <c r="N2088" s="91">
        <v>45987.291666666664</v>
      </c>
      <c r="O2088" s="95">
        <f t="shared" si="178"/>
        <v>10</v>
      </c>
      <c r="P2088" s="95">
        <f>MONTH('RAW DATA'!$J2088)</f>
        <v>12</v>
      </c>
      <c r="Q2088" s="95" t="str">
        <f t="shared" si="179"/>
        <v>ICB</v>
      </c>
      <c r="R2088" s="96" t="str">
        <f t="shared" si="180"/>
        <v>CHINA</v>
      </c>
      <c r="S2088" s="90" t="str">
        <f>IF(OR('RAW DATA'!$D2088="",'RAW DATA'!$C2088='RAW DATA'!$D2088),"NO",IF('RAW DATA'!$C2088&lt;'RAW DATA'!$D2088,"YES","NO"))</f>
        <v>NO</v>
      </c>
      <c r="T2088" s="96" t="str">
        <f>IF('RAW DATA'!$D2088='RAW DATA'!$E2088,"YES","NO")</f>
        <v>NO</v>
      </c>
      <c r="U2088" s="95" t="str">
        <f>IF(('RAW DATA'!$D2088-'RAW DATA'!$M2088)&lt;=5,"YES","NO")</f>
        <v>YES</v>
      </c>
    </row>
    <row r="2089" spans="1:21" x14ac:dyDescent="0.25">
      <c r="A2089" s="77">
        <v>1591</v>
      </c>
      <c r="B2089" s="74">
        <v>5817565988</v>
      </c>
      <c r="C2089" s="76">
        <v>45951</v>
      </c>
      <c r="D2089" s="76">
        <v>45950</v>
      </c>
      <c r="E2089" s="76">
        <v>45951</v>
      </c>
      <c r="F2089" s="74">
        <v>257230221</v>
      </c>
      <c r="G2089" s="82">
        <v>4741</v>
      </c>
      <c r="H2089" s="102" t="s">
        <v>14</v>
      </c>
      <c r="I2089" s="83">
        <v>7730472788</v>
      </c>
      <c r="J2089" s="84">
        <v>46000</v>
      </c>
      <c r="K2089" s="74" t="s">
        <v>15</v>
      </c>
      <c r="L2089" s="74" t="s">
        <v>287</v>
      </c>
      <c r="M2089" s="76">
        <v>45947.625694444447</v>
      </c>
      <c r="N2089" s="76">
        <v>45987.291666666664</v>
      </c>
      <c r="O2089" s="73">
        <f t="shared" si="178"/>
        <v>10</v>
      </c>
      <c r="P2089" s="73">
        <f>MONTH('RAW DATA'!$J2089)</f>
        <v>12</v>
      </c>
      <c r="Q2089" s="73" t="str">
        <f t="shared" si="179"/>
        <v>ICB</v>
      </c>
      <c r="R2089" s="75" t="str">
        <f t="shared" si="180"/>
        <v>CHINA</v>
      </c>
      <c r="S2089" s="74" t="str">
        <f>IF(OR('RAW DATA'!$D2089="",'RAW DATA'!$C2089='RAW DATA'!$D2089),"NO",IF('RAW DATA'!$C2089&lt;'RAW DATA'!$D2089,"YES","NO"))</f>
        <v>NO</v>
      </c>
      <c r="T2089" s="75" t="str">
        <f>IF('RAW DATA'!$D2089='RAW DATA'!$E2089,"YES","NO")</f>
        <v>NO</v>
      </c>
      <c r="U2089" s="73" t="str">
        <f>IF(('RAW DATA'!$D2089-'RAW DATA'!$M2089)&lt;=5,"YES","NO")</f>
        <v>YES</v>
      </c>
    </row>
    <row r="2090" spans="1:21" x14ac:dyDescent="0.25">
      <c r="A2090" s="89">
        <v>71</v>
      </c>
      <c r="B2090" s="90">
        <v>5283296367</v>
      </c>
      <c r="C2090" s="91">
        <v>45946</v>
      </c>
      <c r="D2090" s="91">
        <v>45946</v>
      </c>
      <c r="E2090" s="91">
        <v>45946</v>
      </c>
      <c r="F2090" s="90">
        <v>256005368</v>
      </c>
      <c r="G2090" s="92">
        <v>10675</v>
      </c>
      <c r="H2090" s="101" t="s">
        <v>14</v>
      </c>
      <c r="I2090" s="93">
        <v>7730472788</v>
      </c>
      <c r="J2090" s="94">
        <v>46000</v>
      </c>
      <c r="K2090" s="90" t="s">
        <v>15</v>
      </c>
      <c r="L2090" s="90" t="s">
        <v>287</v>
      </c>
      <c r="M2090" s="91">
        <v>45944.625</v>
      </c>
      <c r="N2090" s="91">
        <v>45987.791666666664</v>
      </c>
      <c r="O2090" s="95">
        <f t="shared" si="178"/>
        <v>10</v>
      </c>
      <c r="P2090" s="95">
        <f>MONTH('RAW DATA'!$J2090)</f>
        <v>12</v>
      </c>
      <c r="Q2090" s="95" t="str">
        <f t="shared" si="179"/>
        <v>ICB</v>
      </c>
      <c r="R2090" s="96" t="str">
        <f t="shared" si="180"/>
        <v>CHINA</v>
      </c>
      <c r="S2090" s="90" t="str">
        <f>IF(OR('RAW DATA'!$D2090="",'RAW DATA'!$C2090='RAW DATA'!$D2090),"NO",IF('RAW DATA'!$C2090&lt;'RAW DATA'!$D2090,"YES","NO"))</f>
        <v>NO</v>
      </c>
      <c r="T2090" s="96" t="str">
        <f>IF('RAW DATA'!$D2090='RAW DATA'!$E2090,"YES","NO")</f>
        <v>YES</v>
      </c>
      <c r="U2090" s="95" t="str">
        <f>IF(('RAW DATA'!$D2090-'RAW DATA'!$M2090)&lt;=5,"YES","NO")</f>
        <v>YES</v>
      </c>
    </row>
    <row r="2091" spans="1:21" x14ac:dyDescent="0.25">
      <c r="A2091" s="77">
        <v>71</v>
      </c>
      <c r="B2091" s="74">
        <v>5283296405</v>
      </c>
      <c r="C2091" s="76">
        <v>45946</v>
      </c>
      <c r="D2091" s="76">
        <v>45946</v>
      </c>
      <c r="E2091" s="76">
        <v>45946</v>
      </c>
      <c r="F2091" s="74">
        <v>256005368</v>
      </c>
      <c r="G2091" s="82">
        <v>6126</v>
      </c>
      <c r="H2091" s="102" t="s">
        <v>14</v>
      </c>
      <c r="I2091" s="83">
        <v>7730472788</v>
      </c>
      <c r="J2091" s="84">
        <v>46000</v>
      </c>
      <c r="K2091" s="74" t="s">
        <v>15</v>
      </c>
      <c r="L2091" s="74" t="s">
        <v>287</v>
      </c>
      <c r="M2091" s="76">
        <v>45944.625</v>
      </c>
      <c r="N2091" s="76">
        <v>45987.791666666664</v>
      </c>
      <c r="O2091" s="73">
        <f t="shared" si="178"/>
        <v>10</v>
      </c>
      <c r="P2091" s="73">
        <f>MONTH('RAW DATA'!$J2091)</f>
        <v>12</v>
      </c>
      <c r="Q2091" s="73" t="str">
        <f t="shared" si="179"/>
        <v>ICB</v>
      </c>
      <c r="R2091" s="75" t="str">
        <f t="shared" si="180"/>
        <v>CHINA</v>
      </c>
      <c r="S2091" s="74" t="str">
        <f>IF(OR('RAW DATA'!$D2091="",'RAW DATA'!$C2091='RAW DATA'!$D2091),"NO",IF('RAW DATA'!$C2091&lt;'RAW DATA'!$D2091,"YES","NO"))</f>
        <v>NO</v>
      </c>
      <c r="T2091" s="75" t="str">
        <f>IF('RAW DATA'!$D2091='RAW DATA'!$E2091,"YES","NO")</f>
        <v>YES</v>
      </c>
      <c r="U2091" s="73" t="str">
        <f>IF(('RAW DATA'!$D2091-'RAW DATA'!$M2091)&lt;=5,"YES","NO")</f>
        <v>YES</v>
      </c>
    </row>
    <row r="2092" spans="1:21" x14ac:dyDescent="0.25">
      <c r="A2092" s="89">
        <v>1048704</v>
      </c>
      <c r="B2092" s="90" t="s">
        <v>292</v>
      </c>
      <c r="C2092" s="91">
        <v>45989</v>
      </c>
      <c r="D2092" s="91">
        <v>45989</v>
      </c>
      <c r="E2092" s="91" t="s">
        <v>375</v>
      </c>
      <c r="F2092" s="90" t="s">
        <v>293</v>
      </c>
      <c r="G2092" s="92">
        <v>70749</v>
      </c>
      <c r="H2092" s="101" t="s">
        <v>29</v>
      </c>
      <c r="I2092" s="93">
        <v>7730472788</v>
      </c>
      <c r="J2092" s="94">
        <v>46000</v>
      </c>
      <c r="K2092" s="90" t="s">
        <v>15</v>
      </c>
      <c r="L2092" s="90" t="s">
        <v>287</v>
      </c>
      <c r="M2092" s="91">
        <v>45981</v>
      </c>
      <c r="N2092" s="91">
        <v>45989</v>
      </c>
      <c r="O2092" s="95">
        <f t="shared" si="178"/>
        <v>11</v>
      </c>
      <c r="P2092" s="95">
        <f>MONTH('RAW DATA'!$J2092)</f>
        <v>12</v>
      </c>
      <c r="Q2092" s="95" t="str">
        <f t="shared" si="179"/>
        <v>Vendor</v>
      </c>
      <c r="R2092" s="96" t="str">
        <f t="shared" si="180"/>
        <v/>
      </c>
      <c r="S2092" s="90" t="str">
        <f>IF(OR('RAW DATA'!$D2092="",'RAW DATA'!$C2092='RAW DATA'!$D2092),"NO",IF('RAW DATA'!$C2092&lt;'RAW DATA'!$D2092,"YES","NO"))</f>
        <v>NO</v>
      </c>
      <c r="T2092" s="96" t="str">
        <f>IF('RAW DATA'!$D2092='RAW DATA'!$E2092,"YES","NO")</f>
        <v>NO</v>
      </c>
      <c r="U2092" s="95" t="str">
        <f>IF(('RAW DATA'!$D2092-'RAW DATA'!$M2092)&lt;=5,"YES","NO")</f>
        <v>NO</v>
      </c>
    </row>
    <row r="2093" spans="1:21" x14ac:dyDescent="0.25">
      <c r="A2093" s="77">
        <v>1048704</v>
      </c>
      <c r="B2093" s="74" t="s">
        <v>296</v>
      </c>
      <c r="C2093" s="76">
        <v>45989</v>
      </c>
      <c r="D2093" s="76">
        <v>45989</v>
      </c>
      <c r="E2093" s="76" t="s">
        <v>375</v>
      </c>
      <c r="F2093" s="74" t="s">
        <v>297</v>
      </c>
      <c r="G2093" s="82">
        <v>71126</v>
      </c>
      <c r="H2093" s="102" t="s">
        <v>29</v>
      </c>
      <c r="I2093" s="83">
        <v>7730472788</v>
      </c>
      <c r="J2093" s="84">
        <v>46000</v>
      </c>
      <c r="K2093" s="74" t="s">
        <v>15</v>
      </c>
      <c r="L2093" s="74" t="s">
        <v>287</v>
      </c>
      <c r="M2093" s="76">
        <v>45981</v>
      </c>
      <c r="N2093" s="76">
        <v>45989</v>
      </c>
      <c r="O2093" s="73">
        <f t="shared" ref="O2093:O2118" si="181">IF(D2093="", "", IF(YEAR(D2093)=2024, "", MONTH(D2093)))</f>
        <v>11</v>
      </c>
      <c r="P2093" s="73">
        <f>MONTH('RAW DATA'!$J2093)</f>
        <v>12</v>
      </c>
      <c r="Q2093" s="73" t="str">
        <f t="shared" ref="Q2093:Q2118" si="182">IF(OR(A2093=71,A2093=1595,A2093=1588,A2093=1594,A2093=3547,A2093=1571,A2093=1538,A2093=1570,A2093=1569,A2093=1590,A2093=1591,A2093=1589,A2093=515,A2093=1572,A2093=3546,A2093=1592,A2093=3548,A2093=122,A2093=10171,A2093=40,A2093=35,A2093=95,A2093=381,A2093=136,A2093=375),"ICB","Vendor")</f>
        <v>Vendor</v>
      </c>
      <c r="R2093" s="75" t="str">
        <f t="shared" ref="R2093:R2118" si="183">IF(OR(A2093=71,A2093=515,A2093=1592,A2093=1589,A2093=1591,A2093=1571,A2093=1572),"CHINA",IF(A2093=35,"POLAND",
IF(A2093=10171,"VIETNAM",
IF(A2093=381,"TURKEY",
IF(A2093=375,"CAMBODIA",
IF(A2093=40,"AUSTRALIA",""))))))</f>
        <v/>
      </c>
      <c r="S2093" s="74" t="str">
        <f>IF(OR('RAW DATA'!$D2093="",'RAW DATA'!$C2093='RAW DATA'!$D2093),"NO",IF('RAW DATA'!$C2093&lt;'RAW DATA'!$D2093,"YES","NO"))</f>
        <v>NO</v>
      </c>
      <c r="T2093" s="75" t="str">
        <f>IF('RAW DATA'!$D2093='RAW DATA'!$E2093,"YES","NO")</f>
        <v>NO</v>
      </c>
      <c r="U2093" s="73" t="str">
        <f>IF(('RAW DATA'!$D2093-'RAW DATA'!$M2093)&lt;=5,"YES","NO")</f>
        <v>NO</v>
      </c>
    </row>
    <row r="2094" spans="1:21" x14ac:dyDescent="0.25">
      <c r="A2094" s="89">
        <v>1048704</v>
      </c>
      <c r="B2094" s="90" t="s">
        <v>294</v>
      </c>
      <c r="C2094" s="91">
        <v>45989</v>
      </c>
      <c r="D2094" s="91">
        <v>45989</v>
      </c>
      <c r="E2094" s="91" t="s">
        <v>375</v>
      </c>
      <c r="F2094" s="90" t="s">
        <v>295</v>
      </c>
      <c r="G2094" s="92">
        <v>139792</v>
      </c>
      <c r="H2094" s="101" t="s">
        <v>29</v>
      </c>
      <c r="I2094" s="93">
        <v>7730472788</v>
      </c>
      <c r="J2094" s="94">
        <v>46000</v>
      </c>
      <c r="K2094" s="90" t="s">
        <v>15</v>
      </c>
      <c r="L2094" s="90" t="s">
        <v>287</v>
      </c>
      <c r="M2094" s="91">
        <v>45981</v>
      </c>
      <c r="N2094" s="91">
        <v>45989</v>
      </c>
      <c r="O2094" s="95">
        <f t="shared" si="181"/>
        <v>11</v>
      </c>
      <c r="P2094" s="95">
        <f>MONTH('RAW DATA'!$J2094)</f>
        <v>12</v>
      </c>
      <c r="Q2094" s="95" t="str">
        <f t="shared" si="182"/>
        <v>Vendor</v>
      </c>
      <c r="R2094" s="96" t="str">
        <f t="shared" si="183"/>
        <v/>
      </c>
      <c r="S2094" s="90" t="str">
        <f>IF(OR('RAW DATA'!$D2094="",'RAW DATA'!$C2094='RAW DATA'!$D2094),"NO",IF('RAW DATA'!$C2094&lt;'RAW DATA'!$D2094,"YES","NO"))</f>
        <v>NO</v>
      </c>
      <c r="T2094" s="96" t="str">
        <f>IF('RAW DATA'!$D2094='RAW DATA'!$E2094,"YES","NO")</f>
        <v>NO</v>
      </c>
      <c r="U2094" s="95" t="str">
        <f>IF(('RAW DATA'!$D2094-'RAW DATA'!$M2094)&lt;=5,"YES","NO")</f>
        <v>NO</v>
      </c>
    </row>
    <row r="2095" spans="1:21" x14ac:dyDescent="0.25">
      <c r="A2095" s="77">
        <v>71</v>
      </c>
      <c r="B2095" s="74">
        <v>5283310625</v>
      </c>
      <c r="C2095" s="76">
        <v>45957</v>
      </c>
      <c r="D2095" s="76">
        <v>45953</v>
      </c>
      <c r="E2095" s="76">
        <v>45957</v>
      </c>
      <c r="F2095" s="74">
        <v>258097302</v>
      </c>
      <c r="G2095" s="82">
        <v>2242</v>
      </c>
      <c r="H2095" s="102" t="s">
        <v>14</v>
      </c>
      <c r="I2095" s="83">
        <v>7730472788</v>
      </c>
      <c r="J2095" s="84">
        <v>46000</v>
      </c>
      <c r="K2095" s="74" t="s">
        <v>15</v>
      </c>
      <c r="L2095" s="74" t="s">
        <v>287</v>
      </c>
      <c r="M2095" s="76">
        <v>45954.583333333336</v>
      </c>
      <c r="N2095" s="76">
        <v>45989.791666666664</v>
      </c>
      <c r="O2095" s="73">
        <f t="shared" si="181"/>
        <v>10</v>
      </c>
      <c r="P2095" s="73">
        <f>MONTH('RAW DATA'!$J2095)</f>
        <v>12</v>
      </c>
      <c r="Q2095" s="73" t="str">
        <f t="shared" si="182"/>
        <v>ICB</v>
      </c>
      <c r="R2095" s="75" t="str">
        <f t="shared" si="183"/>
        <v>CHINA</v>
      </c>
      <c r="S2095" s="74" t="str">
        <f>IF(OR('RAW DATA'!$D2095="",'RAW DATA'!$C2095='RAW DATA'!$D2095),"NO",IF('RAW DATA'!$C2095&lt;'RAW DATA'!$D2095,"YES","NO"))</f>
        <v>NO</v>
      </c>
      <c r="T2095" s="75" t="str">
        <f>IF('RAW DATA'!$D2095='RAW DATA'!$E2095,"YES","NO")</f>
        <v>NO</v>
      </c>
      <c r="U2095" s="73" t="str">
        <f>IF(('RAW DATA'!$D2095-'RAW DATA'!$M2095)&lt;=5,"YES","NO")</f>
        <v>YES</v>
      </c>
    </row>
    <row r="2096" spans="1:21" x14ac:dyDescent="0.25">
      <c r="A2096" s="89">
        <v>71</v>
      </c>
      <c r="B2096" s="90">
        <v>5283310633</v>
      </c>
      <c r="C2096" s="91">
        <v>45957</v>
      </c>
      <c r="D2096" s="91">
        <v>45953</v>
      </c>
      <c r="E2096" s="91">
        <v>45957</v>
      </c>
      <c r="F2096" s="90">
        <v>258097302</v>
      </c>
      <c r="G2096" s="92">
        <v>8089</v>
      </c>
      <c r="H2096" s="101" t="s">
        <v>14</v>
      </c>
      <c r="I2096" s="93">
        <v>7730472788</v>
      </c>
      <c r="J2096" s="94">
        <v>46000</v>
      </c>
      <c r="K2096" s="90" t="s">
        <v>15</v>
      </c>
      <c r="L2096" s="90" t="s">
        <v>287</v>
      </c>
      <c r="M2096" s="91">
        <v>45954.583333333336</v>
      </c>
      <c r="N2096" s="91">
        <v>45989.791666666664</v>
      </c>
      <c r="O2096" s="95">
        <f t="shared" si="181"/>
        <v>10</v>
      </c>
      <c r="P2096" s="95">
        <f>MONTH('RAW DATA'!$J2096)</f>
        <v>12</v>
      </c>
      <c r="Q2096" s="95" t="str">
        <f t="shared" si="182"/>
        <v>ICB</v>
      </c>
      <c r="R2096" s="96" t="str">
        <f t="shared" si="183"/>
        <v>CHINA</v>
      </c>
      <c r="S2096" s="90" t="str">
        <f>IF(OR('RAW DATA'!$D2096="",'RAW DATA'!$C2096='RAW DATA'!$D2096),"NO",IF('RAW DATA'!$C2096&lt;'RAW DATA'!$D2096,"YES","NO"))</f>
        <v>NO</v>
      </c>
      <c r="T2096" s="96" t="str">
        <f>IF('RAW DATA'!$D2096='RAW DATA'!$E2096,"YES","NO")</f>
        <v>NO</v>
      </c>
      <c r="U2096" s="95" t="str">
        <f>IF(('RAW DATA'!$D2096-'RAW DATA'!$M2096)&lt;=5,"YES","NO")</f>
        <v>YES</v>
      </c>
    </row>
    <row r="2097" spans="1:21" x14ac:dyDescent="0.25">
      <c r="A2097" s="77">
        <v>515</v>
      </c>
      <c r="B2097" s="74">
        <v>5548031745</v>
      </c>
      <c r="C2097" s="76">
        <v>45961</v>
      </c>
      <c r="D2097" s="76">
        <v>45959</v>
      </c>
      <c r="E2097" s="76">
        <v>45961</v>
      </c>
      <c r="F2097" s="74">
        <v>259599295</v>
      </c>
      <c r="G2097" s="82">
        <v>4094</v>
      </c>
      <c r="H2097" s="102" t="s">
        <v>14</v>
      </c>
      <c r="I2097" s="83">
        <v>7730472788</v>
      </c>
      <c r="J2097" s="84">
        <v>46000</v>
      </c>
      <c r="K2097" s="74" t="s">
        <v>15</v>
      </c>
      <c r="L2097" s="74" t="s">
        <v>287</v>
      </c>
      <c r="M2097" s="76">
        <v>45957</v>
      </c>
      <c r="N2097" s="76">
        <v>45990</v>
      </c>
      <c r="O2097" s="73">
        <f t="shared" si="181"/>
        <v>10</v>
      </c>
      <c r="P2097" s="73">
        <f>MONTH('RAW DATA'!$J2097)</f>
        <v>12</v>
      </c>
      <c r="Q2097" s="73" t="str">
        <f t="shared" si="182"/>
        <v>ICB</v>
      </c>
      <c r="R2097" s="75" t="str">
        <f t="shared" si="183"/>
        <v>CHINA</v>
      </c>
      <c r="S2097" s="74" t="str">
        <f>IF(OR('RAW DATA'!$D2097="",'RAW DATA'!$C2097='RAW DATA'!$D2097),"NO",IF('RAW DATA'!$C2097&lt;'RAW DATA'!$D2097,"YES","NO"))</f>
        <v>NO</v>
      </c>
      <c r="T2097" s="75" t="str">
        <f>IF('RAW DATA'!$D2097='RAW DATA'!$E2097,"YES","NO")</f>
        <v>NO</v>
      </c>
      <c r="U2097" s="73" t="str">
        <f>IF(('RAW DATA'!$D2097-'RAW DATA'!$M2097)&lt;=5,"YES","NO")</f>
        <v>YES</v>
      </c>
    </row>
    <row r="2098" spans="1:21" x14ac:dyDescent="0.25">
      <c r="A2098" s="89">
        <v>515</v>
      </c>
      <c r="B2098" s="90">
        <v>5548031748</v>
      </c>
      <c r="C2098" s="91">
        <v>45961</v>
      </c>
      <c r="D2098" s="91">
        <v>45959</v>
      </c>
      <c r="E2098" s="91">
        <v>45961</v>
      </c>
      <c r="F2098" s="90">
        <v>259599295</v>
      </c>
      <c r="G2098" s="92">
        <v>53946</v>
      </c>
      <c r="H2098" s="101" t="s">
        <v>14</v>
      </c>
      <c r="I2098" s="93">
        <v>7730472788</v>
      </c>
      <c r="J2098" s="94">
        <v>46000</v>
      </c>
      <c r="K2098" s="90" t="s">
        <v>15</v>
      </c>
      <c r="L2098" s="90" t="s">
        <v>287</v>
      </c>
      <c r="M2098" s="91">
        <v>45957</v>
      </c>
      <c r="N2098" s="91">
        <v>45990</v>
      </c>
      <c r="O2098" s="95">
        <f t="shared" si="181"/>
        <v>10</v>
      </c>
      <c r="P2098" s="95">
        <f>MONTH('RAW DATA'!$J2098)</f>
        <v>12</v>
      </c>
      <c r="Q2098" s="95" t="str">
        <f t="shared" si="182"/>
        <v>ICB</v>
      </c>
      <c r="R2098" s="96" t="str">
        <f t="shared" si="183"/>
        <v>CHINA</v>
      </c>
      <c r="S2098" s="90" t="str">
        <f>IF(OR('RAW DATA'!$D2098="",'RAW DATA'!$C2098='RAW DATA'!$D2098),"NO",IF('RAW DATA'!$C2098&lt;'RAW DATA'!$D2098,"YES","NO"))</f>
        <v>NO</v>
      </c>
      <c r="T2098" s="96" t="str">
        <f>IF('RAW DATA'!$D2098='RAW DATA'!$E2098,"YES","NO")</f>
        <v>NO</v>
      </c>
      <c r="U2098" s="95" t="str">
        <f>IF(('RAW DATA'!$D2098-'RAW DATA'!$M2098)&lt;=5,"YES","NO")</f>
        <v>YES</v>
      </c>
    </row>
    <row r="2099" spans="1:21" x14ac:dyDescent="0.25">
      <c r="A2099" s="77">
        <v>1591</v>
      </c>
      <c r="B2099" s="74">
        <v>5817573221</v>
      </c>
      <c r="C2099" s="76">
        <v>45957</v>
      </c>
      <c r="D2099" s="76">
        <v>45954</v>
      </c>
      <c r="E2099" s="76">
        <v>45957</v>
      </c>
      <c r="F2099" s="74">
        <v>259566241</v>
      </c>
      <c r="G2099" s="82">
        <v>582</v>
      </c>
      <c r="H2099" s="102" t="s">
        <v>14</v>
      </c>
      <c r="I2099" s="83">
        <v>7730472788</v>
      </c>
      <c r="J2099" s="84">
        <v>46000</v>
      </c>
      <c r="K2099" s="74" t="s">
        <v>15</v>
      </c>
      <c r="L2099" s="74" t="s">
        <v>287</v>
      </c>
      <c r="M2099" s="76">
        <v>45954.625</v>
      </c>
      <c r="N2099" s="76">
        <v>45991</v>
      </c>
      <c r="O2099" s="73">
        <f t="shared" si="181"/>
        <v>10</v>
      </c>
      <c r="P2099" s="73">
        <f>MONTH('RAW DATA'!$J2099)</f>
        <v>12</v>
      </c>
      <c r="Q2099" s="73" t="str">
        <f t="shared" si="182"/>
        <v>ICB</v>
      </c>
      <c r="R2099" s="75" t="str">
        <f t="shared" si="183"/>
        <v>CHINA</v>
      </c>
      <c r="S2099" s="74" t="str">
        <f>IF(OR('RAW DATA'!$D2099="",'RAW DATA'!$C2099='RAW DATA'!$D2099),"NO",IF('RAW DATA'!$C2099&lt;'RAW DATA'!$D2099,"YES","NO"))</f>
        <v>NO</v>
      </c>
      <c r="T2099" s="75" t="str">
        <f>IF('RAW DATA'!$D2099='RAW DATA'!$E2099,"YES","NO")</f>
        <v>NO</v>
      </c>
      <c r="U2099" s="73" t="str">
        <f>IF(('RAW DATA'!$D2099-'RAW DATA'!$M2099)&lt;=5,"YES","NO")</f>
        <v>YES</v>
      </c>
    </row>
    <row r="2100" spans="1:21" x14ac:dyDescent="0.25">
      <c r="A2100" s="89">
        <v>1591</v>
      </c>
      <c r="B2100" s="90">
        <v>5817573234</v>
      </c>
      <c r="C2100" s="91">
        <v>45957</v>
      </c>
      <c r="D2100" s="91">
        <v>45954</v>
      </c>
      <c r="E2100" s="91">
        <v>45957</v>
      </c>
      <c r="F2100" s="90">
        <v>259566241</v>
      </c>
      <c r="G2100" s="92">
        <v>1246</v>
      </c>
      <c r="H2100" s="101" t="s">
        <v>14</v>
      </c>
      <c r="I2100" s="93">
        <v>7730472788</v>
      </c>
      <c r="J2100" s="94">
        <v>46000</v>
      </c>
      <c r="K2100" s="90" t="s">
        <v>15</v>
      </c>
      <c r="L2100" s="90" t="s">
        <v>287</v>
      </c>
      <c r="M2100" s="91">
        <v>45954.625</v>
      </c>
      <c r="N2100" s="91">
        <v>45991</v>
      </c>
      <c r="O2100" s="95">
        <f t="shared" si="181"/>
        <v>10</v>
      </c>
      <c r="P2100" s="95">
        <f>MONTH('RAW DATA'!$J2100)</f>
        <v>12</v>
      </c>
      <c r="Q2100" s="95" t="str">
        <f t="shared" si="182"/>
        <v>ICB</v>
      </c>
      <c r="R2100" s="96" t="str">
        <f t="shared" si="183"/>
        <v>CHINA</v>
      </c>
      <c r="S2100" s="90" t="str">
        <f>IF(OR('RAW DATA'!$D2100="",'RAW DATA'!$C2100='RAW DATA'!$D2100),"NO",IF('RAW DATA'!$C2100&lt;'RAW DATA'!$D2100,"YES","NO"))</f>
        <v>NO</v>
      </c>
      <c r="T2100" s="96" t="str">
        <f>IF('RAW DATA'!$D2100='RAW DATA'!$E2100,"YES","NO")</f>
        <v>NO</v>
      </c>
      <c r="U2100" s="95" t="str">
        <f>IF(('RAW DATA'!$D2100-'RAW DATA'!$M2100)&lt;=5,"YES","NO")</f>
        <v>YES</v>
      </c>
    </row>
    <row r="2101" spans="1:21" x14ac:dyDescent="0.25">
      <c r="A2101" s="77">
        <v>10171</v>
      </c>
      <c r="B2101" s="74">
        <v>5481960725</v>
      </c>
      <c r="C2101" s="76">
        <v>45965</v>
      </c>
      <c r="D2101" s="76">
        <v>45965</v>
      </c>
      <c r="E2101" s="76">
        <v>45966</v>
      </c>
      <c r="F2101" s="74">
        <v>260985839</v>
      </c>
      <c r="G2101" s="82">
        <v>2700</v>
      </c>
      <c r="H2101" s="102" t="s">
        <v>14</v>
      </c>
      <c r="I2101" s="83">
        <v>7730476322</v>
      </c>
      <c r="J2101" s="84">
        <v>46010</v>
      </c>
      <c r="K2101" s="74" t="s">
        <v>15</v>
      </c>
      <c r="L2101" s="74" t="s">
        <v>331</v>
      </c>
      <c r="M2101" s="76">
        <v>45964</v>
      </c>
      <c r="N2101" s="76">
        <v>45994</v>
      </c>
      <c r="O2101" s="73">
        <f t="shared" si="181"/>
        <v>11</v>
      </c>
      <c r="P2101" s="73">
        <f>MONTH('RAW DATA'!$J2101)</f>
        <v>12</v>
      </c>
      <c r="Q2101" s="73" t="str">
        <f t="shared" si="182"/>
        <v>ICB</v>
      </c>
      <c r="R2101" s="75" t="str">
        <f t="shared" si="183"/>
        <v>VIETNAM</v>
      </c>
      <c r="S2101" s="74" t="str">
        <f>IF(OR('RAW DATA'!$D2101="",'RAW DATA'!$C2101='RAW DATA'!$D2101),"NO",IF('RAW DATA'!$C2101&lt;'RAW DATA'!$D2101,"YES","NO"))</f>
        <v>NO</v>
      </c>
      <c r="T2101" s="75" t="str">
        <f>IF('RAW DATA'!$D2101='RAW DATA'!$E2101,"YES","NO")</f>
        <v>NO</v>
      </c>
      <c r="U2101" s="73" t="str">
        <f>IF(('RAW DATA'!$D2101-'RAW DATA'!$M2101)&lt;=5,"YES","NO")</f>
        <v>YES</v>
      </c>
    </row>
    <row r="2102" spans="1:21" x14ac:dyDescent="0.25">
      <c r="A2102" s="89">
        <v>515</v>
      </c>
      <c r="B2102" s="90">
        <v>5548042466</v>
      </c>
      <c r="C2102" s="91">
        <v>45966</v>
      </c>
      <c r="D2102" s="91">
        <v>45965</v>
      </c>
      <c r="E2102" s="91">
        <v>45966</v>
      </c>
      <c r="F2102" s="90">
        <v>259334491</v>
      </c>
      <c r="G2102" s="92">
        <v>1028</v>
      </c>
      <c r="H2102" s="101" t="s">
        <v>14</v>
      </c>
      <c r="I2102" s="93">
        <v>7730476322</v>
      </c>
      <c r="J2102" s="94">
        <v>46010</v>
      </c>
      <c r="K2102" s="90" t="s">
        <v>15</v>
      </c>
      <c r="L2102" s="90" t="s">
        <v>331</v>
      </c>
      <c r="M2102" s="91">
        <v>45962</v>
      </c>
      <c r="N2102" s="91">
        <v>45994</v>
      </c>
      <c r="O2102" s="95">
        <f t="shared" si="181"/>
        <v>11</v>
      </c>
      <c r="P2102" s="95">
        <f>MONTH('RAW DATA'!$J2102)</f>
        <v>12</v>
      </c>
      <c r="Q2102" s="95" t="str">
        <f t="shared" si="182"/>
        <v>ICB</v>
      </c>
      <c r="R2102" s="96" t="str">
        <f t="shared" si="183"/>
        <v>CHINA</v>
      </c>
      <c r="S2102" s="90" t="str">
        <f>IF(OR('RAW DATA'!$D2102="",'RAW DATA'!$C2102='RAW DATA'!$D2102),"NO",IF('RAW DATA'!$C2102&lt;'RAW DATA'!$D2102,"YES","NO"))</f>
        <v>NO</v>
      </c>
      <c r="T2102" s="96" t="str">
        <f>IF('RAW DATA'!$D2102='RAW DATA'!$E2102,"YES","NO")</f>
        <v>NO</v>
      </c>
      <c r="U2102" s="95" t="str">
        <f>IF(('RAW DATA'!$D2102-'RAW DATA'!$M2102)&lt;=5,"YES","NO")</f>
        <v>YES</v>
      </c>
    </row>
    <row r="2103" spans="1:21" x14ac:dyDescent="0.25">
      <c r="A2103" s="77">
        <v>515</v>
      </c>
      <c r="B2103" s="74">
        <v>5548042479</v>
      </c>
      <c r="C2103" s="76">
        <v>45966</v>
      </c>
      <c r="D2103" s="76">
        <v>45965</v>
      </c>
      <c r="E2103" s="76">
        <v>45966</v>
      </c>
      <c r="F2103" s="74">
        <v>259334491</v>
      </c>
      <c r="G2103" s="82">
        <v>98</v>
      </c>
      <c r="H2103" s="102" t="s">
        <v>14</v>
      </c>
      <c r="I2103" s="83">
        <v>7730476322</v>
      </c>
      <c r="J2103" s="84">
        <v>46010</v>
      </c>
      <c r="K2103" s="74" t="s">
        <v>15</v>
      </c>
      <c r="L2103" s="74" t="s">
        <v>331</v>
      </c>
      <c r="M2103" s="76">
        <v>45962</v>
      </c>
      <c r="N2103" s="76">
        <v>45994</v>
      </c>
      <c r="O2103" s="73">
        <f t="shared" si="181"/>
        <v>11</v>
      </c>
      <c r="P2103" s="73">
        <f>MONTH('RAW DATA'!$J2103)</f>
        <v>12</v>
      </c>
      <c r="Q2103" s="73" t="str">
        <f t="shared" si="182"/>
        <v>ICB</v>
      </c>
      <c r="R2103" s="75" t="str">
        <f t="shared" si="183"/>
        <v>CHINA</v>
      </c>
      <c r="S2103" s="74" t="str">
        <f>IF(OR('RAW DATA'!$D2103="",'RAW DATA'!$C2103='RAW DATA'!$D2103),"NO",IF('RAW DATA'!$C2103&lt;'RAW DATA'!$D2103,"YES","NO"))</f>
        <v>NO</v>
      </c>
      <c r="T2103" s="75" t="str">
        <f>IF('RAW DATA'!$D2103='RAW DATA'!$E2103,"YES","NO")</f>
        <v>NO</v>
      </c>
      <c r="U2103" s="73" t="str">
        <f>IF(('RAW DATA'!$D2103-'RAW DATA'!$M2103)&lt;=5,"YES","NO")</f>
        <v>YES</v>
      </c>
    </row>
    <row r="2104" spans="1:21" x14ac:dyDescent="0.25">
      <c r="A2104" s="89">
        <v>1591</v>
      </c>
      <c r="B2104" s="90">
        <v>5817584970</v>
      </c>
      <c r="C2104" s="91">
        <v>45966</v>
      </c>
      <c r="D2104" s="91">
        <v>45964</v>
      </c>
      <c r="E2104" s="91">
        <v>45966</v>
      </c>
      <c r="F2104" s="90">
        <v>259370570</v>
      </c>
      <c r="G2104" s="92">
        <v>2972</v>
      </c>
      <c r="H2104" s="101" t="s">
        <v>14</v>
      </c>
      <c r="I2104" s="93">
        <v>7730476322</v>
      </c>
      <c r="J2104" s="94">
        <v>46010</v>
      </c>
      <c r="K2104" s="90" t="s">
        <v>15</v>
      </c>
      <c r="L2104" s="90" t="s">
        <v>331</v>
      </c>
      <c r="M2104" s="91">
        <v>45961</v>
      </c>
      <c r="N2104" s="91">
        <v>45994</v>
      </c>
      <c r="O2104" s="95">
        <f t="shared" si="181"/>
        <v>11</v>
      </c>
      <c r="P2104" s="95">
        <f>MONTH('RAW DATA'!$J2104)</f>
        <v>12</v>
      </c>
      <c r="Q2104" s="95" t="str">
        <f t="shared" si="182"/>
        <v>ICB</v>
      </c>
      <c r="R2104" s="96" t="str">
        <f t="shared" si="183"/>
        <v>CHINA</v>
      </c>
      <c r="S2104" s="90" t="str">
        <f>IF(OR('RAW DATA'!$D2104="",'RAW DATA'!$C2104='RAW DATA'!$D2104),"NO",IF('RAW DATA'!$C2104&lt;'RAW DATA'!$D2104,"YES","NO"))</f>
        <v>NO</v>
      </c>
      <c r="T2104" s="96" t="str">
        <f>IF('RAW DATA'!$D2104='RAW DATA'!$E2104,"YES","NO")</f>
        <v>NO</v>
      </c>
      <c r="U2104" s="95" t="str">
        <f>IF(('RAW DATA'!$D2104-'RAW DATA'!$M2104)&lt;=5,"YES","NO")</f>
        <v>YES</v>
      </c>
    </row>
    <row r="2105" spans="1:21" x14ac:dyDescent="0.25">
      <c r="A2105" s="77">
        <v>1591</v>
      </c>
      <c r="B2105" s="74">
        <v>5817584974</v>
      </c>
      <c r="C2105" s="76">
        <v>45966</v>
      </c>
      <c r="D2105" s="76">
        <v>45964</v>
      </c>
      <c r="E2105" s="76">
        <v>45966</v>
      </c>
      <c r="F2105" s="74">
        <v>259370564</v>
      </c>
      <c r="G2105" s="82">
        <v>11907</v>
      </c>
      <c r="H2105" s="102" t="s">
        <v>14</v>
      </c>
      <c r="I2105" s="83">
        <v>7730476322</v>
      </c>
      <c r="J2105" s="84">
        <v>46010</v>
      </c>
      <c r="K2105" s="74" t="s">
        <v>15</v>
      </c>
      <c r="L2105" s="74" t="s">
        <v>331</v>
      </c>
      <c r="M2105" s="76">
        <v>45961</v>
      </c>
      <c r="N2105" s="76">
        <v>45994</v>
      </c>
      <c r="O2105" s="73">
        <f t="shared" si="181"/>
        <v>11</v>
      </c>
      <c r="P2105" s="73">
        <f>MONTH('RAW DATA'!$J2105)</f>
        <v>12</v>
      </c>
      <c r="Q2105" s="73" t="str">
        <f t="shared" si="182"/>
        <v>ICB</v>
      </c>
      <c r="R2105" s="75" t="str">
        <f t="shared" si="183"/>
        <v>CHINA</v>
      </c>
      <c r="S2105" s="74" t="str">
        <f>IF(OR('RAW DATA'!$D2105="",'RAW DATA'!$C2105='RAW DATA'!$D2105),"NO",IF('RAW DATA'!$C2105&lt;'RAW DATA'!$D2105,"YES","NO"))</f>
        <v>NO</v>
      </c>
      <c r="T2105" s="75" t="str">
        <f>IF('RAW DATA'!$D2105='RAW DATA'!$E2105,"YES","NO")</f>
        <v>NO</v>
      </c>
      <c r="U2105" s="73" t="str">
        <f>IF(('RAW DATA'!$D2105-'RAW DATA'!$M2105)&lt;=5,"YES","NO")</f>
        <v>YES</v>
      </c>
    </row>
    <row r="2106" spans="1:21" x14ac:dyDescent="0.25">
      <c r="A2106" s="89">
        <v>1591</v>
      </c>
      <c r="B2106" s="90">
        <v>5817584976</v>
      </c>
      <c r="C2106" s="91">
        <v>45966</v>
      </c>
      <c r="D2106" s="91">
        <v>45964</v>
      </c>
      <c r="E2106" s="91">
        <v>45966</v>
      </c>
      <c r="F2106" s="90" t="s">
        <v>280</v>
      </c>
      <c r="G2106" s="92">
        <v>33758</v>
      </c>
      <c r="H2106" s="101" t="s">
        <v>14</v>
      </c>
      <c r="I2106" s="93">
        <v>7730476322</v>
      </c>
      <c r="J2106" s="94">
        <v>46010</v>
      </c>
      <c r="K2106" s="90" t="s">
        <v>15</v>
      </c>
      <c r="L2106" s="90" t="s">
        <v>331</v>
      </c>
      <c r="M2106" s="91">
        <v>45961</v>
      </c>
      <c r="N2106" s="91">
        <v>45994</v>
      </c>
      <c r="O2106" s="95">
        <f t="shared" si="181"/>
        <v>11</v>
      </c>
      <c r="P2106" s="95">
        <f>MONTH('RAW DATA'!$J2106)</f>
        <v>12</v>
      </c>
      <c r="Q2106" s="95" t="str">
        <f t="shared" si="182"/>
        <v>ICB</v>
      </c>
      <c r="R2106" s="96" t="str">
        <f t="shared" si="183"/>
        <v>CHINA</v>
      </c>
      <c r="S2106" s="90" t="str">
        <f>IF(OR('RAW DATA'!$D2106="",'RAW DATA'!$C2106='RAW DATA'!$D2106),"NO",IF('RAW DATA'!$C2106&lt;'RAW DATA'!$D2106,"YES","NO"))</f>
        <v>NO</v>
      </c>
      <c r="T2106" s="96" t="str">
        <f>IF('RAW DATA'!$D2106='RAW DATA'!$E2106,"YES","NO")</f>
        <v>NO</v>
      </c>
      <c r="U2106" s="95" t="str">
        <f>IF(('RAW DATA'!$D2106-'RAW DATA'!$M2106)&lt;=5,"YES","NO")</f>
        <v>YES</v>
      </c>
    </row>
    <row r="2107" spans="1:21" x14ac:dyDescent="0.25">
      <c r="A2107" s="77">
        <v>1591</v>
      </c>
      <c r="B2107" s="74">
        <v>5817584978</v>
      </c>
      <c r="C2107" s="76">
        <v>45966</v>
      </c>
      <c r="D2107" s="76">
        <v>45964</v>
      </c>
      <c r="E2107" s="76">
        <v>45966</v>
      </c>
      <c r="F2107" s="74">
        <v>259370570</v>
      </c>
      <c r="G2107" s="82">
        <v>50895</v>
      </c>
      <c r="H2107" s="102" t="s">
        <v>14</v>
      </c>
      <c r="I2107" s="83">
        <v>7730476322</v>
      </c>
      <c r="J2107" s="84">
        <v>46010</v>
      </c>
      <c r="K2107" s="74" t="s">
        <v>15</v>
      </c>
      <c r="L2107" s="74" t="s">
        <v>331</v>
      </c>
      <c r="M2107" s="76">
        <v>45961</v>
      </c>
      <c r="N2107" s="76">
        <v>45994</v>
      </c>
      <c r="O2107" s="73">
        <f t="shared" si="181"/>
        <v>11</v>
      </c>
      <c r="P2107" s="73">
        <f>MONTH('RAW DATA'!$J2107)</f>
        <v>12</v>
      </c>
      <c r="Q2107" s="73" t="str">
        <f t="shared" si="182"/>
        <v>ICB</v>
      </c>
      <c r="R2107" s="75" t="str">
        <f t="shared" si="183"/>
        <v>CHINA</v>
      </c>
      <c r="S2107" s="74" t="str">
        <f>IF(OR('RAW DATA'!$D2107="",'RAW DATA'!$C2107='RAW DATA'!$D2107),"NO",IF('RAW DATA'!$C2107&lt;'RAW DATA'!$D2107,"YES","NO"))</f>
        <v>NO</v>
      </c>
      <c r="T2107" s="75" t="str">
        <f>IF('RAW DATA'!$D2107='RAW DATA'!$E2107,"YES","NO")</f>
        <v>NO</v>
      </c>
      <c r="U2107" s="73" t="str">
        <f>IF(('RAW DATA'!$D2107-'RAW DATA'!$M2107)&lt;=5,"YES","NO")</f>
        <v>YES</v>
      </c>
    </row>
    <row r="2108" spans="1:21" x14ac:dyDescent="0.25">
      <c r="A2108" s="89">
        <v>1591</v>
      </c>
      <c r="B2108" s="90">
        <v>5817584980</v>
      </c>
      <c r="C2108" s="91">
        <v>45966</v>
      </c>
      <c r="D2108" s="91">
        <v>45964</v>
      </c>
      <c r="E2108" s="91">
        <v>45966</v>
      </c>
      <c r="F2108" s="90">
        <v>259370564</v>
      </c>
      <c r="G2108" s="92">
        <v>2866</v>
      </c>
      <c r="H2108" s="101" t="s">
        <v>14</v>
      </c>
      <c r="I2108" s="93">
        <v>7730476322</v>
      </c>
      <c r="J2108" s="94">
        <v>46010</v>
      </c>
      <c r="K2108" s="90" t="s">
        <v>15</v>
      </c>
      <c r="L2108" s="90" t="s">
        <v>331</v>
      </c>
      <c r="M2108" s="91">
        <v>45961</v>
      </c>
      <c r="N2108" s="91">
        <v>45994</v>
      </c>
      <c r="O2108" s="95">
        <f t="shared" si="181"/>
        <v>11</v>
      </c>
      <c r="P2108" s="95">
        <f>MONTH('RAW DATA'!$J2108)</f>
        <v>12</v>
      </c>
      <c r="Q2108" s="95" t="str">
        <f t="shared" si="182"/>
        <v>ICB</v>
      </c>
      <c r="R2108" s="96" t="str">
        <f t="shared" si="183"/>
        <v>CHINA</v>
      </c>
      <c r="S2108" s="90" t="str">
        <f>IF(OR('RAW DATA'!$D2108="",'RAW DATA'!$C2108='RAW DATA'!$D2108),"NO",IF('RAW DATA'!$C2108&lt;'RAW DATA'!$D2108,"YES","NO"))</f>
        <v>NO</v>
      </c>
      <c r="T2108" s="96" t="str">
        <f>IF('RAW DATA'!$D2108='RAW DATA'!$E2108,"YES","NO")</f>
        <v>NO</v>
      </c>
      <c r="U2108" s="95" t="str">
        <f>IF(('RAW DATA'!$D2108-'RAW DATA'!$M2108)&lt;=5,"YES","NO")</f>
        <v>YES</v>
      </c>
    </row>
    <row r="2109" spans="1:21" x14ac:dyDescent="0.25">
      <c r="A2109" s="77">
        <v>1591</v>
      </c>
      <c r="B2109" s="74">
        <v>5817573216</v>
      </c>
      <c r="C2109" s="76">
        <v>45957</v>
      </c>
      <c r="D2109" s="76">
        <v>45954</v>
      </c>
      <c r="E2109" s="76">
        <v>45957</v>
      </c>
      <c r="F2109" s="74">
        <v>258979835</v>
      </c>
      <c r="G2109" s="82">
        <v>382</v>
      </c>
      <c r="H2109" s="102" t="s">
        <v>14</v>
      </c>
      <c r="I2109" s="83">
        <v>7730476322</v>
      </c>
      <c r="J2109" s="84">
        <v>46010</v>
      </c>
      <c r="K2109" s="74" t="s">
        <v>15</v>
      </c>
      <c r="L2109" s="74" t="s">
        <v>331</v>
      </c>
      <c r="M2109" s="76">
        <v>45954.625</v>
      </c>
      <c r="N2109" s="76">
        <v>45994.291666666664</v>
      </c>
      <c r="O2109" s="73">
        <f t="shared" si="181"/>
        <v>10</v>
      </c>
      <c r="P2109" s="73">
        <f>MONTH('RAW DATA'!$J2109)</f>
        <v>12</v>
      </c>
      <c r="Q2109" s="73" t="str">
        <f t="shared" si="182"/>
        <v>ICB</v>
      </c>
      <c r="R2109" s="75" t="str">
        <f t="shared" si="183"/>
        <v>CHINA</v>
      </c>
      <c r="S2109" s="74" t="str">
        <f>IF(OR('RAW DATA'!$D2109="",'RAW DATA'!$C2109='RAW DATA'!$D2109),"NO",IF('RAW DATA'!$C2109&lt;'RAW DATA'!$D2109,"YES","NO"))</f>
        <v>NO</v>
      </c>
      <c r="T2109" s="75" t="str">
        <f>IF('RAW DATA'!$D2109='RAW DATA'!$E2109,"YES","NO")</f>
        <v>NO</v>
      </c>
      <c r="U2109" s="73" t="str">
        <f>IF(('RAW DATA'!$D2109-'RAW DATA'!$M2109)&lt;=5,"YES","NO")</f>
        <v>YES</v>
      </c>
    </row>
    <row r="2110" spans="1:21" x14ac:dyDescent="0.25">
      <c r="A2110" s="89">
        <v>1591</v>
      </c>
      <c r="B2110" s="90">
        <v>5817573232</v>
      </c>
      <c r="C2110" s="91">
        <v>45957</v>
      </c>
      <c r="D2110" s="91">
        <v>45954</v>
      </c>
      <c r="E2110" s="91">
        <v>45957</v>
      </c>
      <c r="F2110" s="90">
        <v>258979835</v>
      </c>
      <c r="G2110" s="92">
        <v>3912</v>
      </c>
      <c r="H2110" s="101" t="s">
        <v>14</v>
      </c>
      <c r="I2110" s="93">
        <v>7730476322</v>
      </c>
      <c r="J2110" s="94">
        <v>46010</v>
      </c>
      <c r="K2110" s="90" t="s">
        <v>15</v>
      </c>
      <c r="L2110" s="90" t="s">
        <v>331</v>
      </c>
      <c r="M2110" s="91">
        <v>45954.625</v>
      </c>
      <c r="N2110" s="91">
        <v>45994.291666666664</v>
      </c>
      <c r="O2110" s="95">
        <f t="shared" si="181"/>
        <v>10</v>
      </c>
      <c r="P2110" s="95">
        <f>MONTH('RAW DATA'!$J2110)</f>
        <v>12</v>
      </c>
      <c r="Q2110" s="95" t="str">
        <f t="shared" si="182"/>
        <v>ICB</v>
      </c>
      <c r="R2110" s="96" t="str">
        <f t="shared" si="183"/>
        <v>CHINA</v>
      </c>
      <c r="S2110" s="90" t="str">
        <f>IF(OR('RAW DATA'!$D2110="",'RAW DATA'!$C2110='RAW DATA'!$D2110),"NO",IF('RAW DATA'!$C2110&lt;'RAW DATA'!$D2110,"YES","NO"))</f>
        <v>NO</v>
      </c>
      <c r="T2110" s="96" t="str">
        <f>IF('RAW DATA'!$D2110='RAW DATA'!$E2110,"YES","NO")</f>
        <v>NO</v>
      </c>
      <c r="U2110" s="95" t="str">
        <f>IF(('RAW DATA'!$D2110-'RAW DATA'!$M2110)&lt;=5,"YES","NO")</f>
        <v>YES</v>
      </c>
    </row>
    <row r="2111" spans="1:21" x14ac:dyDescent="0.25">
      <c r="A2111" s="77">
        <v>71</v>
      </c>
      <c r="B2111" s="74">
        <v>5283320051</v>
      </c>
      <c r="C2111" s="76">
        <v>45959</v>
      </c>
      <c r="D2111" s="76">
        <v>45958.301395876173</v>
      </c>
      <c r="E2111" s="76">
        <v>45959</v>
      </c>
      <c r="F2111" s="74">
        <v>258905421</v>
      </c>
      <c r="G2111" s="82">
        <v>758</v>
      </c>
      <c r="H2111" s="102" t="s">
        <v>14</v>
      </c>
      <c r="I2111" s="83">
        <v>7730476322</v>
      </c>
      <c r="J2111" s="84">
        <v>46010</v>
      </c>
      <c r="K2111" s="74" t="s">
        <v>15</v>
      </c>
      <c r="L2111" s="74" t="s">
        <v>331</v>
      </c>
      <c r="M2111" s="76">
        <v>45958.625</v>
      </c>
      <c r="N2111" s="76">
        <v>45994.541666666664</v>
      </c>
      <c r="O2111" s="73">
        <f t="shared" si="181"/>
        <v>10</v>
      </c>
      <c r="P2111" s="73">
        <f>MONTH('RAW DATA'!$J2111)</f>
        <v>12</v>
      </c>
      <c r="Q2111" s="73" t="str">
        <f t="shared" si="182"/>
        <v>ICB</v>
      </c>
      <c r="R2111" s="75" t="str">
        <f t="shared" si="183"/>
        <v>CHINA</v>
      </c>
      <c r="S2111" s="74" t="str">
        <f>IF(OR('RAW DATA'!$D2111="",'RAW DATA'!$C2111='RAW DATA'!$D2111),"NO",IF('RAW DATA'!$C2111&lt;'RAW DATA'!$D2111,"YES","NO"))</f>
        <v>NO</v>
      </c>
      <c r="T2111" s="75" t="str">
        <f>IF('RAW DATA'!$D2111='RAW DATA'!$E2111,"YES","NO")</f>
        <v>NO</v>
      </c>
      <c r="U2111" s="73" t="str">
        <f>IF(('RAW DATA'!$D2111-'RAW DATA'!$M2111)&lt;=5,"YES","NO")</f>
        <v>YES</v>
      </c>
    </row>
    <row r="2112" spans="1:21" x14ac:dyDescent="0.25">
      <c r="A2112" s="89">
        <v>71</v>
      </c>
      <c r="B2112" s="90">
        <v>5283320063</v>
      </c>
      <c r="C2112" s="91">
        <v>45959</v>
      </c>
      <c r="D2112" s="91">
        <v>45958.301395551047</v>
      </c>
      <c r="E2112" s="91">
        <v>45959</v>
      </c>
      <c r="F2112" s="90">
        <v>258905421</v>
      </c>
      <c r="G2112" s="92">
        <v>479</v>
      </c>
      <c r="H2112" s="101" t="s">
        <v>14</v>
      </c>
      <c r="I2112" s="93">
        <v>7730476322</v>
      </c>
      <c r="J2112" s="94">
        <v>46010</v>
      </c>
      <c r="K2112" s="90" t="s">
        <v>15</v>
      </c>
      <c r="L2112" s="90" t="s">
        <v>331</v>
      </c>
      <c r="M2112" s="91">
        <v>45958.625</v>
      </c>
      <c r="N2112" s="91">
        <v>45994.541666666664</v>
      </c>
      <c r="O2112" s="95">
        <f t="shared" si="181"/>
        <v>10</v>
      </c>
      <c r="P2112" s="95">
        <f>MONTH('RAW DATA'!$J2112)</f>
        <v>12</v>
      </c>
      <c r="Q2112" s="95" t="str">
        <f t="shared" si="182"/>
        <v>ICB</v>
      </c>
      <c r="R2112" s="96" t="str">
        <f t="shared" si="183"/>
        <v>CHINA</v>
      </c>
      <c r="S2112" s="90" t="str">
        <f>IF(OR('RAW DATA'!$D2112="",'RAW DATA'!$C2112='RAW DATA'!$D2112),"NO",IF('RAW DATA'!$C2112&lt;'RAW DATA'!$D2112,"YES","NO"))</f>
        <v>NO</v>
      </c>
      <c r="T2112" s="96" t="str">
        <f>IF('RAW DATA'!$D2112='RAW DATA'!$E2112,"YES","NO")</f>
        <v>NO</v>
      </c>
      <c r="U2112" s="95" t="str">
        <f>IF(('RAW DATA'!$D2112-'RAW DATA'!$M2112)&lt;=5,"YES","NO")</f>
        <v>YES</v>
      </c>
    </row>
    <row r="2113" spans="1:21" x14ac:dyDescent="0.25">
      <c r="A2113" s="77">
        <v>71</v>
      </c>
      <c r="B2113" s="74">
        <v>5283320068</v>
      </c>
      <c r="C2113" s="76">
        <v>45959</v>
      </c>
      <c r="D2113" s="76">
        <v>45958.301396079354</v>
      </c>
      <c r="E2113" s="76">
        <v>45959</v>
      </c>
      <c r="F2113" s="74">
        <v>258905421</v>
      </c>
      <c r="G2113" s="82">
        <v>1183</v>
      </c>
      <c r="H2113" s="102" t="s">
        <v>14</v>
      </c>
      <c r="I2113" s="83">
        <v>7730476322</v>
      </c>
      <c r="J2113" s="84">
        <v>46010</v>
      </c>
      <c r="K2113" s="74" t="s">
        <v>15</v>
      </c>
      <c r="L2113" s="74" t="s">
        <v>331</v>
      </c>
      <c r="M2113" s="76">
        <v>45958.625</v>
      </c>
      <c r="N2113" s="76">
        <v>45994.541666666664</v>
      </c>
      <c r="O2113" s="73">
        <f t="shared" si="181"/>
        <v>10</v>
      </c>
      <c r="P2113" s="73">
        <f>MONTH('RAW DATA'!$J2113)</f>
        <v>12</v>
      </c>
      <c r="Q2113" s="73" t="str">
        <f t="shared" si="182"/>
        <v>ICB</v>
      </c>
      <c r="R2113" s="75" t="str">
        <f t="shared" si="183"/>
        <v>CHINA</v>
      </c>
      <c r="S2113" s="74" t="str">
        <f>IF(OR('RAW DATA'!$D2113="",'RAW DATA'!$C2113='RAW DATA'!$D2113),"NO",IF('RAW DATA'!$C2113&lt;'RAW DATA'!$D2113,"YES","NO"))</f>
        <v>NO</v>
      </c>
      <c r="T2113" s="75" t="str">
        <f>IF('RAW DATA'!$D2113='RAW DATA'!$E2113,"YES","NO")</f>
        <v>NO</v>
      </c>
      <c r="U2113" s="73" t="str">
        <f>IF(('RAW DATA'!$D2113-'RAW DATA'!$M2113)&lt;=5,"YES","NO")</f>
        <v>YES</v>
      </c>
    </row>
    <row r="2114" spans="1:21" x14ac:dyDescent="0.25">
      <c r="A2114" s="89">
        <v>71</v>
      </c>
      <c r="B2114" s="90">
        <v>5283320071</v>
      </c>
      <c r="C2114" s="91">
        <v>45959</v>
      </c>
      <c r="D2114" s="91">
        <v>45958.301395574148</v>
      </c>
      <c r="E2114" s="91">
        <v>45959</v>
      </c>
      <c r="F2114" s="90">
        <v>258905421</v>
      </c>
      <c r="G2114" s="92">
        <v>1411</v>
      </c>
      <c r="H2114" s="101" t="s">
        <v>14</v>
      </c>
      <c r="I2114" s="93">
        <v>7730476322</v>
      </c>
      <c r="J2114" s="94">
        <v>46010</v>
      </c>
      <c r="K2114" s="90" t="s">
        <v>15</v>
      </c>
      <c r="L2114" s="90" t="s">
        <v>331</v>
      </c>
      <c r="M2114" s="91">
        <v>45958.625</v>
      </c>
      <c r="N2114" s="91">
        <v>45994.541666666664</v>
      </c>
      <c r="O2114" s="95">
        <f t="shared" si="181"/>
        <v>10</v>
      </c>
      <c r="P2114" s="95">
        <f>MONTH('RAW DATA'!$J2114)</f>
        <v>12</v>
      </c>
      <c r="Q2114" s="95" t="str">
        <f t="shared" si="182"/>
        <v>ICB</v>
      </c>
      <c r="R2114" s="96" t="str">
        <f t="shared" si="183"/>
        <v>CHINA</v>
      </c>
      <c r="S2114" s="90" t="str">
        <f>IF(OR('RAW DATA'!$D2114="",'RAW DATA'!$C2114='RAW DATA'!$D2114),"NO",IF('RAW DATA'!$C2114&lt;'RAW DATA'!$D2114,"YES","NO"))</f>
        <v>NO</v>
      </c>
      <c r="T2114" s="96" t="str">
        <f>IF('RAW DATA'!$D2114='RAW DATA'!$E2114,"YES","NO")</f>
        <v>NO</v>
      </c>
      <c r="U2114" s="95" t="str">
        <f>IF(('RAW DATA'!$D2114-'RAW DATA'!$M2114)&lt;=5,"YES","NO")</f>
        <v>YES</v>
      </c>
    </row>
    <row r="2115" spans="1:21" x14ac:dyDescent="0.25">
      <c r="A2115" s="77">
        <v>71</v>
      </c>
      <c r="B2115" s="74">
        <v>5283320073</v>
      </c>
      <c r="C2115" s="76">
        <v>45959</v>
      </c>
      <c r="D2115" s="76">
        <v>45958.307828649798</v>
      </c>
      <c r="E2115" s="76">
        <v>45959</v>
      </c>
      <c r="F2115" s="74">
        <v>258905421</v>
      </c>
      <c r="G2115" s="82">
        <v>5308</v>
      </c>
      <c r="H2115" s="102" t="s">
        <v>14</v>
      </c>
      <c r="I2115" s="83">
        <v>7730476322</v>
      </c>
      <c r="J2115" s="84">
        <v>46010</v>
      </c>
      <c r="K2115" s="74" t="s">
        <v>15</v>
      </c>
      <c r="L2115" s="74" t="s">
        <v>331</v>
      </c>
      <c r="M2115" s="76">
        <v>45958.625</v>
      </c>
      <c r="N2115" s="76">
        <v>45994.541666666664</v>
      </c>
      <c r="O2115" s="73">
        <f t="shared" si="181"/>
        <v>10</v>
      </c>
      <c r="P2115" s="73">
        <f>MONTH('RAW DATA'!$J2115)</f>
        <v>12</v>
      </c>
      <c r="Q2115" s="73" t="str">
        <f t="shared" si="182"/>
        <v>ICB</v>
      </c>
      <c r="R2115" s="75" t="str">
        <f t="shared" si="183"/>
        <v>CHINA</v>
      </c>
      <c r="S2115" s="74" t="str">
        <f>IF(OR('RAW DATA'!$D2115="",'RAW DATA'!$C2115='RAW DATA'!$D2115),"NO",IF('RAW DATA'!$C2115&lt;'RAW DATA'!$D2115,"YES","NO"))</f>
        <v>NO</v>
      </c>
      <c r="T2115" s="75" t="str">
        <f>IF('RAW DATA'!$D2115='RAW DATA'!$E2115,"YES","NO")</f>
        <v>NO</v>
      </c>
      <c r="U2115" s="73" t="str">
        <f>IF(('RAW DATA'!$D2115-'RAW DATA'!$M2115)&lt;=5,"YES","NO")</f>
        <v>YES</v>
      </c>
    </row>
    <row r="2116" spans="1:21" x14ac:dyDescent="0.25">
      <c r="A2116" s="89">
        <v>71</v>
      </c>
      <c r="B2116" s="90">
        <v>5283320074</v>
      </c>
      <c r="C2116" s="91">
        <v>45959</v>
      </c>
      <c r="D2116" s="91">
        <v>45958.301395801333</v>
      </c>
      <c r="E2116" s="91">
        <v>45959</v>
      </c>
      <c r="F2116" s="90">
        <v>258905421</v>
      </c>
      <c r="G2116" s="92">
        <v>819</v>
      </c>
      <c r="H2116" s="101" t="s">
        <v>14</v>
      </c>
      <c r="I2116" s="93">
        <v>7730476322</v>
      </c>
      <c r="J2116" s="94">
        <v>46010</v>
      </c>
      <c r="K2116" s="90" t="s">
        <v>15</v>
      </c>
      <c r="L2116" s="90" t="s">
        <v>331</v>
      </c>
      <c r="M2116" s="91">
        <v>45958.625</v>
      </c>
      <c r="N2116" s="91">
        <v>45994.541666666664</v>
      </c>
      <c r="O2116" s="95">
        <f t="shared" si="181"/>
        <v>10</v>
      </c>
      <c r="P2116" s="95">
        <f>MONTH('RAW DATA'!$J2116)</f>
        <v>12</v>
      </c>
      <c r="Q2116" s="95" t="str">
        <f t="shared" si="182"/>
        <v>ICB</v>
      </c>
      <c r="R2116" s="96" t="str">
        <f t="shared" si="183"/>
        <v>CHINA</v>
      </c>
      <c r="S2116" s="90" t="str">
        <f>IF(OR('RAW DATA'!$D2116="",'RAW DATA'!$C2116='RAW DATA'!$D2116),"NO",IF('RAW DATA'!$C2116&lt;'RAW DATA'!$D2116,"YES","NO"))</f>
        <v>NO</v>
      </c>
      <c r="T2116" s="96" t="str">
        <f>IF('RAW DATA'!$D2116='RAW DATA'!$E2116,"YES","NO")</f>
        <v>NO</v>
      </c>
      <c r="U2116" s="95" t="str">
        <f>IF(('RAW DATA'!$D2116-'RAW DATA'!$M2116)&lt;=5,"YES","NO")</f>
        <v>YES</v>
      </c>
    </row>
    <row r="2117" spans="1:21" x14ac:dyDescent="0.25">
      <c r="A2117" s="77">
        <v>71</v>
      </c>
      <c r="B2117" s="74">
        <v>5283324085</v>
      </c>
      <c r="C2117" s="76">
        <v>45960</v>
      </c>
      <c r="D2117" s="76">
        <v>45959</v>
      </c>
      <c r="E2117" s="76">
        <v>45960</v>
      </c>
      <c r="F2117" s="74">
        <v>258385564</v>
      </c>
      <c r="G2117" s="82">
        <v>2871</v>
      </c>
      <c r="H2117" s="102" t="s">
        <v>14</v>
      </c>
      <c r="I2117" s="83">
        <v>7730476322</v>
      </c>
      <c r="J2117" s="84">
        <v>46010</v>
      </c>
      <c r="K2117" s="74" t="s">
        <v>15</v>
      </c>
      <c r="L2117" s="74" t="s">
        <v>331</v>
      </c>
      <c r="M2117" s="76">
        <v>45958.625</v>
      </c>
      <c r="N2117" s="76">
        <v>45994.541666666664</v>
      </c>
      <c r="O2117" s="73">
        <f t="shared" si="181"/>
        <v>10</v>
      </c>
      <c r="P2117" s="73">
        <f>MONTH('RAW DATA'!$J2117)</f>
        <v>12</v>
      </c>
      <c r="Q2117" s="73" t="str">
        <f t="shared" si="182"/>
        <v>ICB</v>
      </c>
      <c r="R2117" s="75" t="str">
        <f t="shared" si="183"/>
        <v>CHINA</v>
      </c>
      <c r="S2117" s="74" t="str">
        <f>IF(OR('RAW DATA'!$D2117="",'RAW DATA'!$C2117='RAW DATA'!$D2117),"NO",IF('RAW DATA'!$C2117&lt;'RAW DATA'!$D2117,"YES","NO"))</f>
        <v>NO</v>
      </c>
      <c r="T2117" s="75" t="str">
        <f>IF('RAW DATA'!$D2117='RAW DATA'!$E2117,"YES","NO")</f>
        <v>NO</v>
      </c>
      <c r="U2117" s="73" t="str">
        <f>IF(('RAW DATA'!$D2117-'RAW DATA'!$M2117)&lt;=5,"YES","NO")</f>
        <v>YES</v>
      </c>
    </row>
    <row r="2118" spans="1:21" x14ac:dyDescent="0.25">
      <c r="A2118" s="89">
        <v>1048704</v>
      </c>
      <c r="B2118" s="90" t="s">
        <v>302</v>
      </c>
      <c r="C2118" s="91">
        <v>45994</v>
      </c>
      <c r="D2118" s="91">
        <v>45994</v>
      </c>
      <c r="E2118" s="91" t="s">
        <v>375</v>
      </c>
      <c r="F2118" s="90" t="s">
        <v>303</v>
      </c>
      <c r="G2118" s="92">
        <v>68404</v>
      </c>
      <c r="H2118" s="101" t="s">
        <v>29</v>
      </c>
      <c r="I2118" s="93">
        <v>7730476322</v>
      </c>
      <c r="J2118" s="94">
        <v>46010</v>
      </c>
      <c r="K2118" s="90" t="s">
        <v>15</v>
      </c>
      <c r="L2118" s="90" t="s">
        <v>331</v>
      </c>
      <c r="M2118" s="91">
        <v>45991</v>
      </c>
      <c r="N2118" s="91">
        <v>45996</v>
      </c>
      <c r="O2118" s="95">
        <f t="shared" si="181"/>
        <v>12</v>
      </c>
      <c r="P2118" s="95">
        <f>MONTH('RAW DATA'!$J2118)</f>
        <v>12</v>
      </c>
      <c r="Q2118" s="95" t="str">
        <f t="shared" si="182"/>
        <v>Vendor</v>
      </c>
      <c r="R2118" s="96" t="str">
        <f t="shared" si="183"/>
        <v/>
      </c>
      <c r="S2118" s="90" t="str">
        <f>IF(OR('RAW DATA'!$D2118="",'RAW DATA'!$C2118='RAW DATA'!$D2118),"NO",IF('RAW DATA'!$C2118&lt;'RAW DATA'!$D2118,"YES","NO"))</f>
        <v>NO</v>
      </c>
      <c r="T2118" s="96" t="str">
        <f>IF('RAW DATA'!$D2118='RAW DATA'!$E2118,"YES","NO")</f>
        <v>NO</v>
      </c>
      <c r="U2118" s="95" t="str">
        <f>IF(('RAW DATA'!$D2118-'RAW DATA'!$M2118)&lt;=5,"YES","NO")</f>
        <v>YES</v>
      </c>
    </row>
    <row r="2119" spans="1:21" x14ac:dyDescent="0.25">
      <c r="A2119" s="77">
        <v>1048704</v>
      </c>
      <c r="B2119" s="74" t="s">
        <v>300</v>
      </c>
      <c r="C2119" s="76">
        <v>45994</v>
      </c>
      <c r="D2119" s="76">
        <v>45994</v>
      </c>
      <c r="E2119" s="76" t="s">
        <v>375</v>
      </c>
      <c r="F2119" s="74" t="s">
        <v>301</v>
      </c>
      <c r="G2119" s="82">
        <v>68404</v>
      </c>
      <c r="H2119" s="102" t="s">
        <v>29</v>
      </c>
      <c r="I2119" s="83">
        <v>7730476322</v>
      </c>
      <c r="J2119" s="84">
        <v>46010</v>
      </c>
      <c r="K2119" s="74" t="s">
        <v>15</v>
      </c>
      <c r="L2119" s="74" t="s">
        <v>331</v>
      </c>
      <c r="M2119" s="76">
        <v>45991</v>
      </c>
      <c r="N2119" s="76">
        <v>45996</v>
      </c>
      <c r="O2119" s="73">
        <f t="shared" ref="O2119:O2140" si="184">IF(D2119="", "", IF(YEAR(D2119)=2024, "", MONTH(D2119)))</f>
        <v>12</v>
      </c>
      <c r="P2119" s="73">
        <f>MONTH('RAW DATA'!$J2119)</f>
        <v>12</v>
      </c>
      <c r="Q2119" s="73" t="str">
        <f t="shared" ref="Q2119:Q2140" si="185">IF(OR(A2119=71,A2119=1595,A2119=1588,A2119=1594,A2119=3547,A2119=1571,A2119=1538,A2119=1570,A2119=1569,A2119=1590,A2119=1591,A2119=1589,A2119=515,A2119=1572,A2119=3546,A2119=1592,A2119=3548,A2119=122,A2119=10171,A2119=40,A2119=35,A2119=95,A2119=381,A2119=136,A2119=375),"ICB","Vendor")</f>
        <v>Vendor</v>
      </c>
      <c r="R2119" s="75" t="str">
        <f t="shared" ref="R2119:R2140" si="186">IF(OR(A2119=71,A2119=515,A2119=1592,A2119=1589,A2119=1591,A2119=1571,A2119=1572),"CHINA",IF(A2119=35,"POLAND",
IF(A2119=10171,"VIETNAM",
IF(A2119=381,"TURKEY",
IF(A2119=375,"CAMBODIA",
IF(A2119=40,"AUSTRALIA",""))))))</f>
        <v/>
      </c>
      <c r="S2119" s="74" t="str">
        <f>IF(OR('RAW DATA'!$D2119="",'RAW DATA'!$C2119='RAW DATA'!$D2119),"NO",IF('RAW DATA'!$C2119&lt;'RAW DATA'!$D2119,"YES","NO"))</f>
        <v>NO</v>
      </c>
      <c r="T2119" s="75" t="str">
        <f>IF('RAW DATA'!$D2119='RAW DATA'!$E2119,"YES","NO")</f>
        <v>NO</v>
      </c>
      <c r="U2119" s="73" t="str">
        <f>IF(('RAW DATA'!$D2119-'RAW DATA'!$M2119)&lt;=5,"YES","NO")</f>
        <v>YES</v>
      </c>
    </row>
    <row r="2120" spans="1:21" x14ac:dyDescent="0.25">
      <c r="A2120" s="89">
        <v>1048704</v>
      </c>
      <c r="B2120" s="90" t="s">
        <v>298</v>
      </c>
      <c r="C2120" s="91">
        <v>45994</v>
      </c>
      <c r="D2120" s="91">
        <v>45994</v>
      </c>
      <c r="E2120" s="91" t="s">
        <v>375</v>
      </c>
      <c r="F2120" s="90" t="s">
        <v>299</v>
      </c>
      <c r="G2120" s="92">
        <v>136711</v>
      </c>
      <c r="H2120" s="101" t="s">
        <v>29</v>
      </c>
      <c r="I2120" s="93">
        <v>7730476322</v>
      </c>
      <c r="J2120" s="94">
        <v>46010</v>
      </c>
      <c r="K2120" s="90" t="s">
        <v>15</v>
      </c>
      <c r="L2120" s="90" t="s">
        <v>331</v>
      </c>
      <c r="M2120" s="91">
        <v>45991</v>
      </c>
      <c r="N2120" s="91">
        <v>45996</v>
      </c>
      <c r="O2120" s="95">
        <f t="shared" si="184"/>
        <v>12</v>
      </c>
      <c r="P2120" s="95">
        <f>MONTH('RAW DATA'!$J2120)</f>
        <v>12</v>
      </c>
      <c r="Q2120" s="95" t="str">
        <f t="shared" si="185"/>
        <v>Vendor</v>
      </c>
      <c r="R2120" s="96" t="str">
        <f t="shared" si="186"/>
        <v/>
      </c>
      <c r="S2120" s="90" t="str">
        <f>IF(OR('RAW DATA'!$D2120="",'RAW DATA'!$C2120='RAW DATA'!$D2120),"NO",IF('RAW DATA'!$C2120&lt;'RAW DATA'!$D2120,"YES","NO"))</f>
        <v>NO</v>
      </c>
      <c r="T2120" s="96" t="str">
        <f>IF('RAW DATA'!$D2120='RAW DATA'!$E2120,"YES","NO")</f>
        <v>NO</v>
      </c>
      <c r="U2120" s="95" t="str">
        <f>IF(('RAW DATA'!$D2120-'RAW DATA'!$M2120)&lt;=5,"YES","NO")</f>
        <v>YES</v>
      </c>
    </row>
    <row r="2121" spans="1:21" x14ac:dyDescent="0.25">
      <c r="A2121" s="77">
        <v>1591</v>
      </c>
      <c r="B2121" s="74">
        <v>5817584972</v>
      </c>
      <c r="C2121" s="76">
        <v>45966</v>
      </c>
      <c r="D2121" s="76">
        <v>45964</v>
      </c>
      <c r="E2121" s="76">
        <v>45966</v>
      </c>
      <c r="F2121" s="74">
        <v>261088699</v>
      </c>
      <c r="G2121" s="82">
        <v>481</v>
      </c>
      <c r="H2121" s="102" t="s">
        <v>14</v>
      </c>
      <c r="I2121" s="83">
        <v>7730476322</v>
      </c>
      <c r="J2121" s="84">
        <v>46010</v>
      </c>
      <c r="K2121" s="74" t="s">
        <v>15</v>
      </c>
      <c r="L2121" s="74" t="s">
        <v>331</v>
      </c>
      <c r="M2121" s="76">
        <v>45961</v>
      </c>
      <c r="N2121" s="76">
        <v>45997</v>
      </c>
      <c r="O2121" s="73">
        <f t="shared" si="184"/>
        <v>11</v>
      </c>
      <c r="P2121" s="73">
        <f>MONTH('RAW DATA'!$J2121)</f>
        <v>12</v>
      </c>
      <c r="Q2121" s="73" t="str">
        <f t="shared" si="185"/>
        <v>ICB</v>
      </c>
      <c r="R2121" s="75" t="str">
        <f t="shared" si="186"/>
        <v>CHINA</v>
      </c>
      <c r="S2121" s="74" t="str">
        <f>IF(OR('RAW DATA'!$D2121="",'RAW DATA'!$C2121='RAW DATA'!$D2121),"NO",IF('RAW DATA'!$C2121&lt;'RAW DATA'!$D2121,"YES","NO"))</f>
        <v>NO</v>
      </c>
      <c r="T2121" s="75" t="str">
        <f>IF('RAW DATA'!$D2121='RAW DATA'!$E2121,"YES","NO")</f>
        <v>NO</v>
      </c>
      <c r="U2121" s="73" t="str">
        <f>IF(('RAW DATA'!$D2121-'RAW DATA'!$M2121)&lt;=5,"YES","NO")</f>
        <v>YES</v>
      </c>
    </row>
    <row r="2122" spans="1:21" x14ac:dyDescent="0.25">
      <c r="A2122" s="89">
        <v>1591</v>
      </c>
      <c r="B2122" s="90">
        <v>5817584975</v>
      </c>
      <c r="C2122" s="91">
        <v>45966</v>
      </c>
      <c r="D2122" s="91">
        <v>45964</v>
      </c>
      <c r="E2122" s="91">
        <v>45966</v>
      </c>
      <c r="F2122" s="90">
        <v>261088699</v>
      </c>
      <c r="G2122" s="92">
        <v>6071</v>
      </c>
      <c r="H2122" s="101" t="s">
        <v>14</v>
      </c>
      <c r="I2122" s="93">
        <v>7730476322</v>
      </c>
      <c r="J2122" s="94">
        <v>46010</v>
      </c>
      <c r="K2122" s="90" t="s">
        <v>15</v>
      </c>
      <c r="L2122" s="90" t="s">
        <v>331</v>
      </c>
      <c r="M2122" s="91">
        <v>45961</v>
      </c>
      <c r="N2122" s="91">
        <v>45997</v>
      </c>
      <c r="O2122" s="95">
        <f t="shared" si="184"/>
        <v>11</v>
      </c>
      <c r="P2122" s="95">
        <f>MONTH('RAW DATA'!$J2122)</f>
        <v>12</v>
      </c>
      <c r="Q2122" s="95" t="str">
        <f t="shared" si="185"/>
        <v>ICB</v>
      </c>
      <c r="R2122" s="96" t="str">
        <f t="shared" si="186"/>
        <v>CHINA</v>
      </c>
      <c r="S2122" s="90" t="str">
        <f>IF(OR('RAW DATA'!$D2122="",'RAW DATA'!$C2122='RAW DATA'!$D2122),"NO",IF('RAW DATA'!$C2122&lt;'RAW DATA'!$D2122,"YES","NO"))</f>
        <v>NO</v>
      </c>
      <c r="T2122" s="96" t="str">
        <f>IF('RAW DATA'!$D2122='RAW DATA'!$E2122,"YES","NO")</f>
        <v>NO</v>
      </c>
      <c r="U2122" s="95" t="str">
        <f>IF(('RAW DATA'!$D2122-'RAW DATA'!$M2122)&lt;=5,"YES","NO")</f>
        <v>YES</v>
      </c>
    </row>
    <row r="2123" spans="1:21" x14ac:dyDescent="0.25">
      <c r="A2123" s="77">
        <v>1591</v>
      </c>
      <c r="B2123" s="74">
        <v>5817584977</v>
      </c>
      <c r="C2123" s="76">
        <v>45966</v>
      </c>
      <c r="D2123" s="76">
        <v>45964</v>
      </c>
      <c r="E2123" s="76">
        <v>45966</v>
      </c>
      <c r="F2123" s="74">
        <v>259042264</v>
      </c>
      <c r="G2123" s="82">
        <v>1751</v>
      </c>
      <c r="H2123" s="102" t="s">
        <v>14</v>
      </c>
      <c r="I2123" s="83">
        <v>7730476322</v>
      </c>
      <c r="J2123" s="84">
        <v>46010</v>
      </c>
      <c r="K2123" s="74" t="s">
        <v>15</v>
      </c>
      <c r="L2123" s="74" t="s">
        <v>331</v>
      </c>
      <c r="M2123" s="76">
        <v>45961</v>
      </c>
      <c r="N2123" s="76">
        <v>45997</v>
      </c>
      <c r="O2123" s="73">
        <f t="shared" si="184"/>
        <v>11</v>
      </c>
      <c r="P2123" s="73">
        <f>MONTH('RAW DATA'!$J2123)</f>
        <v>12</v>
      </c>
      <c r="Q2123" s="73" t="str">
        <f t="shared" si="185"/>
        <v>ICB</v>
      </c>
      <c r="R2123" s="75" t="str">
        <f t="shared" si="186"/>
        <v>CHINA</v>
      </c>
      <c r="S2123" s="74" t="str">
        <f>IF(OR('RAW DATA'!$D2123="",'RAW DATA'!$C2123='RAW DATA'!$D2123),"NO",IF('RAW DATA'!$C2123&lt;'RAW DATA'!$D2123,"YES","NO"))</f>
        <v>NO</v>
      </c>
      <c r="T2123" s="75" t="str">
        <f>IF('RAW DATA'!$D2123='RAW DATA'!$E2123,"YES","NO")</f>
        <v>NO</v>
      </c>
      <c r="U2123" s="73" t="str">
        <f>IF(('RAW DATA'!$D2123-'RAW DATA'!$M2123)&lt;=5,"YES","NO")</f>
        <v>YES</v>
      </c>
    </row>
    <row r="2124" spans="1:21" x14ac:dyDescent="0.25">
      <c r="A2124" s="89">
        <v>1591</v>
      </c>
      <c r="B2124" s="90">
        <v>5817584979</v>
      </c>
      <c r="C2124" s="91">
        <v>45966</v>
      </c>
      <c r="D2124" s="91">
        <v>45964</v>
      </c>
      <c r="E2124" s="91">
        <v>45966</v>
      </c>
      <c r="F2124" s="90">
        <v>259042264</v>
      </c>
      <c r="G2124" s="92">
        <v>6126</v>
      </c>
      <c r="H2124" s="101" t="s">
        <v>14</v>
      </c>
      <c r="I2124" s="93">
        <v>7730476322</v>
      </c>
      <c r="J2124" s="94">
        <v>46010</v>
      </c>
      <c r="K2124" s="90" t="s">
        <v>15</v>
      </c>
      <c r="L2124" s="90" t="s">
        <v>331</v>
      </c>
      <c r="M2124" s="91">
        <v>45961</v>
      </c>
      <c r="N2124" s="91">
        <v>45997</v>
      </c>
      <c r="O2124" s="95">
        <f t="shared" si="184"/>
        <v>11</v>
      </c>
      <c r="P2124" s="95">
        <f>MONTH('RAW DATA'!$J2124)</f>
        <v>12</v>
      </c>
      <c r="Q2124" s="95" t="str">
        <f t="shared" si="185"/>
        <v>ICB</v>
      </c>
      <c r="R2124" s="96" t="str">
        <f t="shared" si="186"/>
        <v>CHINA</v>
      </c>
      <c r="S2124" s="90" t="str">
        <f>IF(OR('RAW DATA'!$D2124="",'RAW DATA'!$C2124='RAW DATA'!$D2124),"NO",IF('RAW DATA'!$C2124&lt;'RAW DATA'!$D2124,"YES","NO"))</f>
        <v>NO</v>
      </c>
      <c r="T2124" s="96" t="str">
        <f>IF('RAW DATA'!$D2124='RAW DATA'!$E2124,"YES","NO")</f>
        <v>NO</v>
      </c>
      <c r="U2124" s="95" t="str">
        <f>IF(('RAW DATA'!$D2124-'RAW DATA'!$M2124)&lt;=5,"YES","NO")</f>
        <v>YES</v>
      </c>
    </row>
    <row r="2125" spans="1:21" x14ac:dyDescent="0.25">
      <c r="A2125" s="77">
        <v>1591</v>
      </c>
      <c r="B2125" s="74">
        <v>5817584981</v>
      </c>
      <c r="C2125" s="76">
        <v>45966</v>
      </c>
      <c r="D2125" s="76">
        <v>45964</v>
      </c>
      <c r="E2125" s="76">
        <v>45966</v>
      </c>
      <c r="F2125" s="74">
        <v>259042264</v>
      </c>
      <c r="G2125" s="82">
        <v>9677</v>
      </c>
      <c r="H2125" s="102" t="s">
        <v>14</v>
      </c>
      <c r="I2125" s="83">
        <v>7730476322</v>
      </c>
      <c r="J2125" s="84">
        <v>46010</v>
      </c>
      <c r="K2125" s="74" t="s">
        <v>15</v>
      </c>
      <c r="L2125" s="74" t="s">
        <v>331</v>
      </c>
      <c r="M2125" s="76">
        <v>45961</v>
      </c>
      <c r="N2125" s="76">
        <v>45997</v>
      </c>
      <c r="O2125" s="73">
        <f t="shared" si="184"/>
        <v>11</v>
      </c>
      <c r="P2125" s="73">
        <f>MONTH('RAW DATA'!$J2125)</f>
        <v>12</v>
      </c>
      <c r="Q2125" s="73" t="str">
        <f t="shared" si="185"/>
        <v>ICB</v>
      </c>
      <c r="R2125" s="75" t="str">
        <f t="shared" si="186"/>
        <v>CHINA</v>
      </c>
      <c r="S2125" s="74" t="str">
        <f>IF(OR('RAW DATA'!$D2125="",'RAW DATA'!$C2125='RAW DATA'!$D2125),"NO",IF('RAW DATA'!$C2125&lt;'RAW DATA'!$D2125,"YES","NO"))</f>
        <v>NO</v>
      </c>
      <c r="T2125" s="75" t="str">
        <f>IF('RAW DATA'!$D2125='RAW DATA'!$E2125,"YES","NO")</f>
        <v>NO</v>
      </c>
      <c r="U2125" s="73" t="str">
        <f>IF(('RAW DATA'!$D2125-'RAW DATA'!$M2125)&lt;=5,"YES","NO")</f>
        <v>YES</v>
      </c>
    </row>
    <row r="2126" spans="1:21" x14ac:dyDescent="0.25">
      <c r="A2126" s="89">
        <v>71</v>
      </c>
      <c r="B2126" s="90">
        <v>5283324997</v>
      </c>
      <c r="C2126" s="91">
        <v>45960</v>
      </c>
      <c r="D2126" s="91">
        <v>45960</v>
      </c>
      <c r="E2126" s="91">
        <v>45960</v>
      </c>
      <c r="F2126" s="90">
        <v>258486642</v>
      </c>
      <c r="G2126" s="92">
        <v>2428</v>
      </c>
      <c r="H2126" s="101" t="s">
        <v>14</v>
      </c>
      <c r="I2126" s="93">
        <v>7730476322</v>
      </c>
      <c r="J2126" s="94">
        <v>46010</v>
      </c>
      <c r="K2126" s="90" t="s">
        <v>15</v>
      </c>
      <c r="L2126" s="90" t="s">
        <v>331</v>
      </c>
      <c r="M2126" s="91">
        <v>45958.625</v>
      </c>
      <c r="N2126" s="91">
        <v>45997.791666666664</v>
      </c>
      <c r="O2126" s="95">
        <f t="shared" si="184"/>
        <v>10</v>
      </c>
      <c r="P2126" s="95">
        <f>MONTH('RAW DATA'!$J2126)</f>
        <v>12</v>
      </c>
      <c r="Q2126" s="95" t="str">
        <f t="shared" si="185"/>
        <v>ICB</v>
      </c>
      <c r="R2126" s="96" t="str">
        <f t="shared" si="186"/>
        <v>CHINA</v>
      </c>
      <c r="S2126" s="90" t="str">
        <f>IF(OR('RAW DATA'!$D2126="",'RAW DATA'!$C2126='RAW DATA'!$D2126),"NO",IF('RAW DATA'!$C2126&lt;'RAW DATA'!$D2126,"YES","NO"))</f>
        <v>NO</v>
      </c>
      <c r="T2126" s="96" t="str">
        <f>IF('RAW DATA'!$D2126='RAW DATA'!$E2126,"YES","NO")</f>
        <v>YES</v>
      </c>
      <c r="U2126" s="95" t="str">
        <f>IF(('RAW DATA'!$D2126-'RAW DATA'!$M2126)&lt;=5,"YES","NO")</f>
        <v>YES</v>
      </c>
    </row>
    <row r="2127" spans="1:21" x14ac:dyDescent="0.25">
      <c r="A2127" s="77">
        <v>10171</v>
      </c>
      <c r="B2127" s="74">
        <v>5481995583</v>
      </c>
      <c r="C2127" s="76">
        <v>45979</v>
      </c>
      <c r="D2127" s="76">
        <v>45980</v>
      </c>
      <c r="E2127" s="76">
        <v>45994</v>
      </c>
      <c r="F2127" s="74">
        <v>260354230</v>
      </c>
      <c r="G2127" s="82">
        <v>27608</v>
      </c>
      <c r="H2127" s="102" t="s">
        <v>14</v>
      </c>
      <c r="I2127" s="83">
        <v>7730476322</v>
      </c>
      <c r="J2127" s="84">
        <v>46010</v>
      </c>
      <c r="K2127" s="74" t="s">
        <v>15</v>
      </c>
      <c r="L2127" s="74" t="s">
        <v>331</v>
      </c>
      <c r="M2127" s="76">
        <v>45976</v>
      </c>
      <c r="N2127" s="76">
        <v>45998</v>
      </c>
      <c r="O2127" s="73">
        <f t="shared" si="184"/>
        <v>11</v>
      </c>
      <c r="P2127" s="73">
        <f>MONTH('RAW DATA'!$J2127)</f>
        <v>12</v>
      </c>
      <c r="Q2127" s="73" t="str">
        <f t="shared" si="185"/>
        <v>ICB</v>
      </c>
      <c r="R2127" s="75" t="str">
        <f t="shared" si="186"/>
        <v>VIETNAM</v>
      </c>
      <c r="S2127" s="74" t="str">
        <f>IF(OR('RAW DATA'!$D2127="",'RAW DATA'!$C2127='RAW DATA'!$D2127),"NO",IF('RAW DATA'!$C2127&lt;'RAW DATA'!$D2127,"YES","NO"))</f>
        <v>YES</v>
      </c>
      <c r="T2127" s="75" t="str">
        <f>IF('RAW DATA'!$D2127='RAW DATA'!$E2127,"YES","NO")</f>
        <v>NO</v>
      </c>
      <c r="U2127" s="73" t="str">
        <f>IF(('RAW DATA'!$D2127-'RAW DATA'!$M2127)&lt;=5,"YES","NO")</f>
        <v>YES</v>
      </c>
    </row>
    <row r="2128" spans="1:21" x14ac:dyDescent="0.25">
      <c r="A2128" s="89">
        <v>10171</v>
      </c>
      <c r="B2128" s="90">
        <v>5481979467</v>
      </c>
      <c r="C2128" s="91">
        <v>45972</v>
      </c>
      <c r="D2128" s="91">
        <v>45973</v>
      </c>
      <c r="E2128" s="91">
        <v>45973</v>
      </c>
      <c r="F2128" s="90">
        <v>258100173</v>
      </c>
      <c r="G2128" s="92">
        <v>26514</v>
      </c>
      <c r="H2128" s="101" t="s">
        <v>14</v>
      </c>
      <c r="I2128" s="93">
        <v>7730476322</v>
      </c>
      <c r="J2128" s="94">
        <v>46010</v>
      </c>
      <c r="K2128" s="90" t="s">
        <v>15</v>
      </c>
      <c r="L2128" s="90" t="s">
        <v>331</v>
      </c>
      <c r="M2128" s="91">
        <v>45971</v>
      </c>
      <c r="N2128" s="91">
        <v>46001</v>
      </c>
      <c r="O2128" s="95">
        <f t="shared" si="184"/>
        <v>11</v>
      </c>
      <c r="P2128" s="95">
        <f>MONTH('RAW DATA'!$J2128)</f>
        <v>12</v>
      </c>
      <c r="Q2128" s="95" t="str">
        <f t="shared" si="185"/>
        <v>ICB</v>
      </c>
      <c r="R2128" s="96" t="str">
        <f t="shared" si="186"/>
        <v>VIETNAM</v>
      </c>
      <c r="S2128" s="90" t="str">
        <f>IF(OR('RAW DATA'!$D2128="",'RAW DATA'!$C2128='RAW DATA'!$D2128),"NO",IF('RAW DATA'!$C2128&lt;'RAW DATA'!$D2128,"YES","NO"))</f>
        <v>YES</v>
      </c>
      <c r="T2128" s="96" t="str">
        <f>IF('RAW DATA'!$D2128='RAW DATA'!$E2128,"YES","NO")</f>
        <v>YES</v>
      </c>
      <c r="U2128" s="95" t="str">
        <f>IF(('RAW DATA'!$D2128-'RAW DATA'!$M2128)&lt;=5,"YES","NO")</f>
        <v>YES</v>
      </c>
    </row>
    <row r="2129" spans="1:21" x14ac:dyDescent="0.25">
      <c r="A2129" s="77">
        <v>1592</v>
      </c>
      <c r="B2129" s="74">
        <v>5775855580</v>
      </c>
      <c r="C2129" s="76">
        <v>45974</v>
      </c>
      <c r="D2129" s="76">
        <v>45967</v>
      </c>
      <c r="E2129" s="76">
        <v>45974</v>
      </c>
      <c r="F2129" s="74">
        <v>259465920</v>
      </c>
      <c r="G2129" s="82">
        <v>22979</v>
      </c>
      <c r="H2129" s="102" t="s">
        <v>14</v>
      </c>
      <c r="I2129" s="83">
        <v>7730476322</v>
      </c>
      <c r="J2129" s="84">
        <v>46010</v>
      </c>
      <c r="K2129" s="74" t="s">
        <v>15</v>
      </c>
      <c r="L2129" s="74" t="s">
        <v>331</v>
      </c>
      <c r="M2129" s="76">
        <v>45966</v>
      </c>
      <c r="N2129" s="76">
        <v>46001</v>
      </c>
      <c r="O2129" s="73">
        <f t="shared" si="184"/>
        <v>11</v>
      </c>
      <c r="P2129" s="73">
        <f>MONTH('RAW DATA'!$J2129)</f>
        <v>12</v>
      </c>
      <c r="Q2129" s="73" t="str">
        <f t="shared" si="185"/>
        <v>ICB</v>
      </c>
      <c r="R2129" s="75" t="str">
        <f t="shared" si="186"/>
        <v>CHINA</v>
      </c>
      <c r="S2129" s="74" t="str">
        <f>IF(OR('RAW DATA'!$D2129="",'RAW DATA'!$C2129='RAW DATA'!$D2129),"NO",IF('RAW DATA'!$C2129&lt;'RAW DATA'!$D2129,"YES","NO"))</f>
        <v>NO</v>
      </c>
      <c r="T2129" s="75" t="str">
        <f>IF('RAW DATA'!$D2129='RAW DATA'!$E2129,"YES","NO")</f>
        <v>NO</v>
      </c>
      <c r="U2129" s="73" t="str">
        <f>IF(('RAW DATA'!$D2129-'RAW DATA'!$M2129)&lt;=5,"YES","NO")</f>
        <v>YES</v>
      </c>
    </row>
    <row r="2130" spans="1:21" x14ac:dyDescent="0.25">
      <c r="A2130" s="89">
        <v>1591</v>
      </c>
      <c r="B2130" s="90">
        <v>5817584971</v>
      </c>
      <c r="C2130" s="91">
        <v>45966</v>
      </c>
      <c r="D2130" s="91">
        <v>45964</v>
      </c>
      <c r="E2130" s="91">
        <v>45966</v>
      </c>
      <c r="F2130" s="90">
        <v>259371048</v>
      </c>
      <c r="G2130" s="92">
        <v>395</v>
      </c>
      <c r="H2130" s="101" t="s">
        <v>14</v>
      </c>
      <c r="I2130" s="93">
        <v>7730476322</v>
      </c>
      <c r="J2130" s="94">
        <v>46010</v>
      </c>
      <c r="K2130" s="90" t="s">
        <v>15</v>
      </c>
      <c r="L2130" s="90" t="s">
        <v>331</v>
      </c>
      <c r="M2130" s="91">
        <v>45961</v>
      </c>
      <c r="N2130" s="91">
        <v>46001</v>
      </c>
      <c r="O2130" s="95">
        <f t="shared" si="184"/>
        <v>11</v>
      </c>
      <c r="P2130" s="95">
        <f>MONTH('RAW DATA'!$J2130)</f>
        <v>12</v>
      </c>
      <c r="Q2130" s="95" t="str">
        <f t="shared" si="185"/>
        <v>ICB</v>
      </c>
      <c r="R2130" s="96" t="str">
        <f t="shared" si="186"/>
        <v>CHINA</v>
      </c>
      <c r="S2130" s="90" t="str">
        <f>IF(OR('RAW DATA'!$D2130="",'RAW DATA'!$C2130='RAW DATA'!$D2130),"NO",IF('RAW DATA'!$C2130&lt;'RAW DATA'!$D2130,"YES","NO"))</f>
        <v>NO</v>
      </c>
      <c r="T2130" s="96" t="str">
        <f>IF('RAW DATA'!$D2130='RAW DATA'!$E2130,"YES","NO")</f>
        <v>NO</v>
      </c>
      <c r="U2130" s="95" t="str">
        <f>IF(('RAW DATA'!$D2130-'RAW DATA'!$M2130)&lt;=5,"YES","NO")</f>
        <v>YES</v>
      </c>
    </row>
    <row r="2131" spans="1:21" x14ac:dyDescent="0.25">
      <c r="A2131" s="77">
        <v>1591</v>
      </c>
      <c r="B2131" s="74">
        <v>5817584973</v>
      </c>
      <c r="C2131" s="76">
        <v>45966</v>
      </c>
      <c r="D2131" s="76">
        <v>45964</v>
      </c>
      <c r="E2131" s="76">
        <v>45966</v>
      </c>
      <c r="F2131" s="74">
        <v>259371048</v>
      </c>
      <c r="G2131" s="82">
        <v>3549</v>
      </c>
      <c r="H2131" s="102" t="s">
        <v>14</v>
      </c>
      <c r="I2131" s="83">
        <v>7730476322</v>
      </c>
      <c r="J2131" s="84">
        <v>46010</v>
      </c>
      <c r="K2131" s="74" t="s">
        <v>15</v>
      </c>
      <c r="L2131" s="74" t="s">
        <v>331</v>
      </c>
      <c r="M2131" s="76">
        <v>45961</v>
      </c>
      <c r="N2131" s="76">
        <v>46001</v>
      </c>
      <c r="O2131" s="73">
        <f t="shared" si="184"/>
        <v>11</v>
      </c>
      <c r="P2131" s="73">
        <f>MONTH('RAW DATA'!$J2131)</f>
        <v>12</v>
      </c>
      <c r="Q2131" s="73" t="str">
        <f t="shared" si="185"/>
        <v>ICB</v>
      </c>
      <c r="R2131" s="75" t="str">
        <f t="shared" si="186"/>
        <v>CHINA</v>
      </c>
      <c r="S2131" s="74" t="str">
        <f>IF(OR('RAW DATA'!$D2131="",'RAW DATA'!$C2131='RAW DATA'!$D2131),"NO",IF('RAW DATA'!$C2131&lt;'RAW DATA'!$D2131,"YES","NO"))</f>
        <v>NO</v>
      </c>
      <c r="T2131" s="75" t="str">
        <f>IF('RAW DATA'!$D2131='RAW DATA'!$E2131,"YES","NO")</f>
        <v>NO</v>
      </c>
      <c r="U2131" s="73" t="str">
        <f>IF(('RAW DATA'!$D2131-'RAW DATA'!$M2131)&lt;=5,"YES","NO")</f>
        <v>YES</v>
      </c>
    </row>
    <row r="2132" spans="1:21" x14ac:dyDescent="0.25">
      <c r="A2132" s="89">
        <v>1591</v>
      </c>
      <c r="B2132" s="90">
        <v>5817584982</v>
      </c>
      <c r="C2132" s="91">
        <v>45966</v>
      </c>
      <c r="D2132" s="91">
        <v>45964</v>
      </c>
      <c r="E2132" s="91">
        <v>45966</v>
      </c>
      <c r="F2132" s="90">
        <v>259371048</v>
      </c>
      <c r="G2132" s="92">
        <v>3683</v>
      </c>
      <c r="H2132" s="101" t="s">
        <v>14</v>
      </c>
      <c r="I2132" s="93">
        <v>7730476322</v>
      </c>
      <c r="J2132" s="94">
        <v>46010</v>
      </c>
      <c r="K2132" s="90" t="s">
        <v>15</v>
      </c>
      <c r="L2132" s="90" t="s">
        <v>331</v>
      </c>
      <c r="M2132" s="91">
        <v>45961</v>
      </c>
      <c r="N2132" s="91">
        <v>46001</v>
      </c>
      <c r="O2132" s="95">
        <f t="shared" si="184"/>
        <v>11</v>
      </c>
      <c r="P2132" s="95">
        <f>MONTH('RAW DATA'!$J2132)</f>
        <v>12</v>
      </c>
      <c r="Q2132" s="95" t="str">
        <f t="shared" si="185"/>
        <v>ICB</v>
      </c>
      <c r="R2132" s="96" t="str">
        <f t="shared" si="186"/>
        <v>CHINA</v>
      </c>
      <c r="S2132" s="90" t="str">
        <f>IF(OR('RAW DATA'!$D2132="",'RAW DATA'!$C2132='RAW DATA'!$D2132),"NO",IF('RAW DATA'!$C2132&lt;'RAW DATA'!$D2132,"YES","NO"))</f>
        <v>NO</v>
      </c>
      <c r="T2132" s="96" t="str">
        <f>IF('RAW DATA'!$D2132='RAW DATA'!$E2132,"YES","NO")</f>
        <v>NO</v>
      </c>
      <c r="U2132" s="95" t="str">
        <f>IF(('RAW DATA'!$D2132-'RAW DATA'!$M2132)&lt;=5,"YES","NO")</f>
        <v>YES</v>
      </c>
    </row>
    <row r="2133" spans="1:21" x14ac:dyDescent="0.25">
      <c r="A2133" s="77">
        <v>1591</v>
      </c>
      <c r="B2133" s="74">
        <v>5817591804</v>
      </c>
      <c r="C2133" s="76">
        <v>45974</v>
      </c>
      <c r="D2133" s="76">
        <v>45971</v>
      </c>
      <c r="E2133" s="76">
        <v>45974</v>
      </c>
      <c r="F2133" s="74">
        <v>257986861</v>
      </c>
      <c r="G2133" s="82">
        <v>1712</v>
      </c>
      <c r="H2133" s="102" t="s">
        <v>14</v>
      </c>
      <c r="I2133" s="83">
        <v>7730476322</v>
      </c>
      <c r="J2133" s="84">
        <v>46010</v>
      </c>
      <c r="K2133" s="74" t="s">
        <v>15</v>
      </c>
      <c r="L2133" s="74" t="s">
        <v>331</v>
      </c>
      <c r="M2133" s="76">
        <v>45968</v>
      </c>
      <c r="N2133" s="76">
        <v>46001</v>
      </c>
      <c r="O2133" s="73">
        <f t="shared" si="184"/>
        <v>11</v>
      </c>
      <c r="P2133" s="73">
        <f>MONTH('RAW DATA'!$J2133)</f>
        <v>12</v>
      </c>
      <c r="Q2133" s="73" t="str">
        <f t="shared" si="185"/>
        <v>ICB</v>
      </c>
      <c r="R2133" s="75" t="str">
        <f t="shared" si="186"/>
        <v>CHINA</v>
      </c>
      <c r="S2133" s="74" t="str">
        <f>IF(OR('RAW DATA'!$D2133="",'RAW DATA'!$C2133='RAW DATA'!$D2133),"NO",IF('RAW DATA'!$C2133&lt;'RAW DATA'!$D2133,"YES","NO"))</f>
        <v>NO</v>
      </c>
      <c r="T2133" s="75" t="str">
        <f>IF('RAW DATA'!$D2133='RAW DATA'!$E2133,"YES","NO")</f>
        <v>NO</v>
      </c>
      <c r="U2133" s="73" t="str">
        <f>IF(('RAW DATA'!$D2133-'RAW DATA'!$M2133)&lt;=5,"YES","NO")</f>
        <v>YES</v>
      </c>
    </row>
    <row r="2134" spans="1:21" x14ac:dyDescent="0.25">
      <c r="A2134" s="89">
        <v>1591</v>
      </c>
      <c r="B2134" s="90">
        <v>5817591809</v>
      </c>
      <c r="C2134" s="91">
        <v>45974</v>
      </c>
      <c r="D2134" s="91">
        <v>45971</v>
      </c>
      <c r="E2134" s="91">
        <v>45974</v>
      </c>
      <c r="F2134" s="90" t="s">
        <v>283</v>
      </c>
      <c r="G2134" s="92">
        <v>2367</v>
      </c>
      <c r="H2134" s="101" t="s">
        <v>14</v>
      </c>
      <c r="I2134" s="93">
        <v>7730476322</v>
      </c>
      <c r="J2134" s="94">
        <v>46010</v>
      </c>
      <c r="K2134" s="90" t="s">
        <v>15</v>
      </c>
      <c r="L2134" s="90" t="s">
        <v>331</v>
      </c>
      <c r="M2134" s="91">
        <v>45968</v>
      </c>
      <c r="N2134" s="91">
        <v>46001</v>
      </c>
      <c r="O2134" s="95">
        <f t="shared" si="184"/>
        <v>11</v>
      </c>
      <c r="P2134" s="95">
        <f>MONTH('RAW DATA'!$J2134)</f>
        <v>12</v>
      </c>
      <c r="Q2134" s="95" t="str">
        <f t="shared" si="185"/>
        <v>ICB</v>
      </c>
      <c r="R2134" s="96" t="str">
        <f t="shared" si="186"/>
        <v>CHINA</v>
      </c>
      <c r="S2134" s="90" t="str">
        <f>IF(OR('RAW DATA'!$D2134="",'RAW DATA'!$C2134='RAW DATA'!$D2134),"NO",IF('RAW DATA'!$C2134&lt;'RAW DATA'!$D2134,"YES","NO"))</f>
        <v>NO</v>
      </c>
      <c r="T2134" s="96" t="str">
        <f>IF('RAW DATA'!$D2134='RAW DATA'!$E2134,"YES","NO")</f>
        <v>NO</v>
      </c>
      <c r="U2134" s="95" t="str">
        <f>IF(('RAW DATA'!$D2134-'RAW DATA'!$M2134)&lt;=5,"YES","NO")</f>
        <v>YES</v>
      </c>
    </row>
    <row r="2135" spans="1:21" x14ac:dyDescent="0.25">
      <c r="A2135" s="77">
        <v>1591</v>
      </c>
      <c r="B2135" s="74">
        <v>5817591810</v>
      </c>
      <c r="C2135" s="76">
        <v>45974</v>
      </c>
      <c r="D2135" s="76">
        <v>45971</v>
      </c>
      <c r="E2135" s="76">
        <v>45974</v>
      </c>
      <c r="F2135" s="74" t="s">
        <v>283</v>
      </c>
      <c r="G2135" s="82">
        <v>1407</v>
      </c>
      <c r="H2135" s="102" t="s">
        <v>14</v>
      </c>
      <c r="I2135" s="83">
        <v>7730476322</v>
      </c>
      <c r="J2135" s="84">
        <v>46010</v>
      </c>
      <c r="K2135" s="74" t="s">
        <v>15</v>
      </c>
      <c r="L2135" s="74" t="s">
        <v>331</v>
      </c>
      <c r="M2135" s="76">
        <v>45968</v>
      </c>
      <c r="N2135" s="76">
        <v>46001</v>
      </c>
      <c r="O2135" s="73">
        <f t="shared" si="184"/>
        <v>11</v>
      </c>
      <c r="P2135" s="73">
        <f>MONTH('RAW DATA'!$J2135)</f>
        <v>12</v>
      </c>
      <c r="Q2135" s="73" t="str">
        <f t="shared" si="185"/>
        <v>ICB</v>
      </c>
      <c r="R2135" s="75" t="str">
        <f t="shared" si="186"/>
        <v>CHINA</v>
      </c>
      <c r="S2135" s="74" t="str">
        <f>IF(OR('RAW DATA'!$D2135="",'RAW DATA'!$C2135='RAW DATA'!$D2135),"NO",IF('RAW DATA'!$C2135&lt;'RAW DATA'!$D2135,"YES","NO"))</f>
        <v>NO</v>
      </c>
      <c r="T2135" s="75" t="str">
        <f>IF('RAW DATA'!$D2135='RAW DATA'!$E2135,"YES","NO")</f>
        <v>NO</v>
      </c>
      <c r="U2135" s="73" t="str">
        <f>IF(('RAW DATA'!$D2135-'RAW DATA'!$M2135)&lt;=5,"YES","NO")</f>
        <v>YES</v>
      </c>
    </row>
    <row r="2136" spans="1:21" x14ac:dyDescent="0.25">
      <c r="A2136" s="89">
        <v>1591</v>
      </c>
      <c r="B2136" s="90">
        <v>5817591811</v>
      </c>
      <c r="C2136" s="91">
        <v>45974</v>
      </c>
      <c r="D2136" s="91">
        <v>45971</v>
      </c>
      <c r="E2136" s="91">
        <v>45974</v>
      </c>
      <c r="F2136" s="90" t="s">
        <v>283</v>
      </c>
      <c r="G2136" s="92">
        <v>5814</v>
      </c>
      <c r="H2136" s="101" t="s">
        <v>14</v>
      </c>
      <c r="I2136" s="93">
        <v>7730476322</v>
      </c>
      <c r="J2136" s="94">
        <v>46010</v>
      </c>
      <c r="K2136" s="90" t="s">
        <v>15</v>
      </c>
      <c r="L2136" s="90" t="s">
        <v>331</v>
      </c>
      <c r="M2136" s="91">
        <v>45968</v>
      </c>
      <c r="N2136" s="91">
        <v>46001</v>
      </c>
      <c r="O2136" s="95">
        <f t="shared" si="184"/>
        <v>11</v>
      </c>
      <c r="P2136" s="95">
        <f>MONTH('RAW DATA'!$J2136)</f>
        <v>12</v>
      </c>
      <c r="Q2136" s="95" t="str">
        <f t="shared" si="185"/>
        <v>ICB</v>
      </c>
      <c r="R2136" s="96" t="str">
        <f t="shared" si="186"/>
        <v>CHINA</v>
      </c>
      <c r="S2136" s="90" t="str">
        <f>IF(OR('RAW DATA'!$D2136="",'RAW DATA'!$C2136='RAW DATA'!$D2136),"NO",IF('RAW DATA'!$C2136&lt;'RAW DATA'!$D2136,"YES","NO"))</f>
        <v>NO</v>
      </c>
      <c r="T2136" s="96" t="str">
        <f>IF('RAW DATA'!$D2136='RAW DATA'!$E2136,"YES","NO")</f>
        <v>NO</v>
      </c>
      <c r="U2136" s="95" t="str">
        <f>IF(('RAW DATA'!$D2136-'RAW DATA'!$M2136)&lt;=5,"YES","NO")</f>
        <v>YES</v>
      </c>
    </row>
    <row r="2137" spans="1:21" x14ac:dyDescent="0.25">
      <c r="A2137" s="77">
        <v>1591</v>
      </c>
      <c r="B2137" s="74">
        <v>5817591812</v>
      </c>
      <c r="C2137" s="76">
        <v>45974</v>
      </c>
      <c r="D2137" s="76">
        <v>45971</v>
      </c>
      <c r="E2137" s="76">
        <v>45974</v>
      </c>
      <c r="F2137" s="74">
        <v>257986861</v>
      </c>
      <c r="G2137" s="82">
        <v>12008</v>
      </c>
      <c r="H2137" s="102" t="s">
        <v>14</v>
      </c>
      <c r="I2137" s="83">
        <v>7730476322</v>
      </c>
      <c r="J2137" s="84">
        <v>46010</v>
      </c>
      <c r="K2137" s="74" t="s">
        <v>15</v>
      </c>
      <c r="L2137" s="74" t="s">
        <v>331</v>
      </c>
      <c r="M2137" s="76">
        <v>45968</v>
      </c>
      <c r="N2137" s="76">
        <v>46001</v>
      </c>
      <c r="O2137" s="73">
        <f t="shared" si="184"/>
        <v>11</v>
      </c>
      <c r="P2137" s="73">
        <f>MONTH('RAW DATA'!$J2137)</f>
        <v>12</v>
      </c>
      <c r="Q2137" s="73" t="str">
        <f t="shared" si="185"/>
        <v>ICB</v>
      </c>
      <c r="R2137" s="75" t="str">
        <f t="shared" si="186"/>
        <v>CHINA</v>
      </c>
      <c r="S2137" s="74" t="str">
        <f>IF(OR('RAW DATA'!$D2137="",'RAW DATA'!$C2137='RAW DATA'!$D2137),"NO",IF('RAW DATA'!$C2137&lt;'RAW DATA'!$D2137,"YES","NO"))</f>
        <v>NO</v>
      </c>
      <c r="T2137" s="75" t="str">
        <f>IF('RAW DATA'!$D2137='RAW DATA'!$E2137,"YES","NO")</f>
        <v>NO</v>
      </c>
      <c r="U2137" s="73" t="str">
        <f>IF(('RAW DATA'!$D2137-'RAW DATA'!$M2137)&lt;=5,"YES","NO")</f>
        <v>YES</v>
      </c>
    </row>
    <row r="2138" spans="1:21" x14ac:dyDescent="0.25">
      <c r="A2138" s="89">
        <v>1591</v>
      </c>
      <c r="B2138" s="90">
        <v>5817591821</v>
      </c>
      <c r="C2138" s="91">
        <v>45974</v>
      </c>
      <c r="D2138" s="91">
        <v>45971</v>
      </c>
      <c r="E2138" s="91">
        <v>45974</v>
      </c>
      <c r="F2138" s="90" t="s">
        <v>283</v>
      </c>
      <c r="G2138" s="92">
        <v>225</v>
      </c>
      <c r="H2138" s="101" t="s">
        <v>14</v>
      </c>
      <c r="I2138" s="93">
        <v>7730476322</v>
      </c>
      <c r="J2138" s="94">
        <v>46010</v>
      </c>
      <c r="K2138" s="90" t="s">
        <v>15</v>
      </c>
      <c r="L2138" s="90" t="s">
        <v>331</v>
      </c>
      <c r="M2138" s="91">
        <v>45968</v>
      </c>
      <c r="N2138" s="91">
        <v>46001</v>
      </c>
      <c r="O2138" s="95">
        <f t="shared" si="184"/>
        <v>11</v>
      </c>
      <c r="P2138" s="95">
        <f>MONTH('RAW DATA'!$J2138)</f>
        <v>12</v>
      </c>
      <c r="Q2138" s="95" t="str">
        <f t="shared" si="185"/>
        <v>ICB</v>
      </c>
      <c r="R2138" s="96" t="str">
        <f t="shared" si="186"/>
        <v>CHINA</v>
      </c>
      <c r="S2138" s="90" t="str">
        <f>IF(OR('RAW DATA'!$D2138="",'RAW DATA'!$C2138='RAW DATA'!$D2138),"NO",IF('RAW DATA'!$C2138&lt;'RAW DATA'!$D2138,"YES","NO"))</f>
        <v>NO</v>
      </c>
      <c r="T2138" s="96" t="str">
        <f>IF('RAW DATA'!$D2138='RAW DATA'!$E2138,"YES","NO")</f>
        <v>NO</v>
      </c>
      <c r="U2138" s="95" t="str">
        <f>IF(('RAW DATA'!$D2138-'RAW DATA'!$M2138)&lt;=5,"YES","NO")</f>
        <v>YES</v>
      </c>
    </row>
    <row r="2139" spans="1:21" x14ac:dyDescent="0.25">
      <c r="A2139" s="77">
        <v>1591</v>
      </c>
      <c r="B2139" s="74">
        <v>5817591824</v>
      </c>
      <c r="C2139" s="76">
        <v>45974</v>
      </c>
      <c r="D2139" s="76">
        <v>45971</v>
      </c>
      <c r="E2139" s="76">
        <v>45974</v>
      </c>
      <c r="F2139" s="74">
        <v>257986862</v>
      </c>
      <c r="G2139" s="82">
        <v>2862</v>
      </c>
      <c r="H2139" s="102" t="s">
        <v>14</v>
      </c>
      <c r="I2139" s="83">
        <v>7730476322</v>
      </c>
      <c r="J2139" s="84">
        <v>46010</v>
      </c>
      <c r="K2139" s="74" t="s">
        <v>15</v>
      </c>
      <c r="L2139" s="74" t="s">
        <v>331</v>
      </c>
      <c r="M2139" s="76">
        <v>45968</v>
      </c>
      <c r="N2139" s="76">
        <v>46001</v>
      </c>
      <c r="O2139" s="73">
        <f t="shared" si="184"/>
        <v>11</v>
      </c>
      <c r="P2139" s="73">
        <f>MONTH('RAW DATA'!$J2139)</f>
        <v>12</v>
      </c>
      <c r="Q2139" s="73" t="str">
        <f t="shared" si="185"/>
        <v>ICB</v>
      </c>
      <c r="R2139" s="75" t="str">
        <f t="shared" si="186"/>
        <v>CHINA</v>
      </c>
      <c r="S2139" s="74" t="str">
        <f>IF(OR('RAW DATA'!$D2139="",'RAW DATA'!$C2139='RAW DATA'!$D2139),"NO",IF('RAW DATA'!$C2139&lt;'RAW DATA'!$D2139,"YES","NO"))</f>
        <v>NO</v>
      </c>
      <c r="T2139" s="75" t="str">
        <f>IF('RAW DATA'!$D2139='RAW DATA'!$E2139,"YES","NO")</f>
        <v>NO</v>
      </c>
      <c r="U2139" s="73" t="str">
        <f>IF(('RAW DATA'!$D2139-'RAW DATA'!$M2139)&lt;=5,"YES","NO")</f>
        <v>YES</v>
      </c>
    </row>
    <row r="2140" spans="1:21" x14ac:dyDescent="0.25">
      <c r="A2140" s="89">
        <v>1591</v>
      </c>
      <c r="B2140" s="90">
        <v>5817591827</v>
      </c>
      <c r="C2140" s="91">
        <v>45974</v>
      </c>
      <c r="D2140" s="91">
        <v>45971</v>
      </c>
      <c r="E2140" s="91">
        <v>45974</v>
      </c>
      <c r="F2140" s="90" t="s">
        <v>283</v>
      </c>
      <c r="G2140" s="92">
        <v>4394</v>
      </c>
      <c r="H2140" s="101" t="s">
        <v>14</v>
      </c>
      <c r="I2140" s="93">
        <v>7730476322</v>
      </c>
      <c r="J2140" s="94">
        <v>46010</v>
      </c>
      <c r="K2140" s="90" t="s">
        <v>15</v>
      </c>
      <c r="L2140" s="90" t="s">
        <v>331</v>
      </c>
      <c r="M2140" s="91">
        <v>45968</v>
      </c>
      <c r="N2140" s="91">
        <v>46001</v>
      </c>
      <c r="O2140" s="95">
        <f t="shared" si="184"/>
        <v>11</v>
      </c>
      <c r="P2140" s="95">
        <f>MONTH('RAW DATA'!$J2140)</f>
        <v>12</v>
      </c>
      <c r="Q2140" s="95" t="str">
        <f t="shared" si="185"/>
        <v>ICB</v>
      </c>
      <c r="R2140" s="96" t="str">
        <f t="shared" si="186"/>
        <v>CHINA</v>
      </c>
      <c r="S2140" s="90" t="str">
        <f>IF(OR('RAW DATA'!$D2140="",'RAW DATA'!$C2140='RAW DATA'!$D2140),"NO",IF('RAW DATA'!$C2140&lt;'RAW DATA'!$D2140,"YES","NO"))</f>
        <v>NO</v>
      </c>
      <c r="T2140" s="96" t="str">
        <f>IF('RAW DATA'!$D2140='RAW DATA'!$E2140,"YES","NO")</f>
        <v>NO</v>
      </c>
      <c r="U2140" s="95" t="str">
        <f>IF(('RAW DATA'!$D2140-'RAW DATA'!$M2140)&lt;=5,"YES","NO")</f>
        <v>YES</v>
      </c>
    </row>
    <row r="2141" spans="1:21" x14ac:dyDescent="0.25">
      <c r="A2141" s="77">
        <v>1591</v>
      </c>
      <c r="B2141" s="74">
        <v>5817591828</v>
      </c>
      <c r="C2141" s="76">
        <v>45974</v>
      </c>
      <c r="D2141" s="76">
        <v>45971</v>
      </c>
      <c r="E2141" s="76">
        <v>45974</v>
      </c>
      <c r="F2141" s="74" t="s">
        <v>283</v>
      </c>
      <c r="G2141" s="82">
        <v>2895</v>
      </c>
      <c r="H2141" s="102" t="s">
        <v>14</v>
      </c>
      <c r="I2141" s="83">
        <v>7730476322</v>
      </c>
      <c r="J2141" s="84">
        <v>46010</v>
      </c>
      <c r="K2141" s="74" t="s">
        <v>15</v>
      </c>
      <c r="L2141" s="74" t="s">
        <v>331</v>
      </c>
      <c r="M2141" s="76">
        <v>45968</v>
      </c>
      <c r="N2141" s="76">
        <v>46001</v>
      </c>
      <c r="O2141" s="73">
        <f t="shared" ref="O2141:O2186" si="187">IF(D2141="", "", IF(YEAR(D2141)=2024, "", MONTH(D2141)))</f>
        <v>11</v>
      </c>
      <c r="P2141" s="73">
        <f>MONTH('RAW DATA'!$J2141)</f>
        <v>12</v>
      </c>
      <c r="Q2141" s="73" t="str">
        <f t="shared" ref="Q2141:Q2186" si="188">IF(OR(A2141=71,A2141=1595,A2141=1588,A2141=1594,A2141=3547,A2141=1571,A2141=1538,A2141=1570,A2141=1569,A2141=1590,A2141=1591,A2141=1589,A2141=515,A2141=1572,A2141=3546,A2141=1592,A2141=3548,A2141=122,A2141=10171,A2141=40,A2141=35,A2141=95,A2141=381,A2141=136,A2141=375),"ICB","Vendor")</f>
        <v>ICB</v>
      </c>
      <c r="R2141" s="75" t="str">
        <f t="shared" ref="R2141:R2186" si="189">IF(OR(A2141=71,A2141=515,A2141=1592,A2141=1589,A2141=1591,A2141=1571,A2141=1572),"CHINA",IF(A2141=35,"POLAND",
IF(A2141=10171,"VIETNAM",
IF(A2141=381,"TURKEY",
IF(A2141=375,"CAMBODIA",
IF(A2141=40,"AUSTRALIA",""))))))</f>
        <v>CHINA</v>
      </c>
      <c r="S2141" s="74" t="str">
        <f>IF(OR('RAW DATA'!$D2141="",'RAW DATA'!$C2141='RAW DATA'!$D2141),"NO",IF('RAW DATA'!$C2141&lt;'RAW DATA'!$D2141,"YES","NO"))</f>
        <v>NO</v>
      </c>
      <c r="T2141" s="75" t="str">
        <f>IF('RAW DATA'!$D2141='RAW DATA'!$E2141,"YES","NO")</f>
        <v>NO</v>
      </c>
      <c r="U2141" s="73" t="str">
        <f>IF(('RAW DATA'!$D2141-'RAW DATA'!$M2141)&lt;=5,"YES","NO")</f>
        <v>YES</v>
      </c>
    </row>
    <row r="2142" spans="1:21" x14ac:dyDescent="0.25">
      <c r="A2142" s="89">
        <v>1591</v>
      </c>
      <c r="B2142" s="90">
        <v>5817591830</v>
      </c>
      <c r="C2142" s="91">
        <v>45974</v>
      </c>
      <c r="D2142" s="91">
        <v>45971</v>
      </c>
      <c r="E2142" s="91">
        <v>45974</v>
      </c>
      <c r="F2142" s="90" t="s">
        <v>283</v>
      </c>
      <c r="G2142" s="92">
        <v>771</v>
      </c>
      <c r="H2142" s="101" t="s">
        <v>14</v>
      </c>
      <c r="I2142" s="93">
        <v>7730476322</v>
      </c>
      <c r="J2142" s="94">
        <v>46010</v>
      </c>
      <c r="K2142" s="90" t="s">
        <v>15</v>
      </c>
      <c r="L2142" s="90" t="s">
        <v>331</v>
      </c>
      <c r="M2142" s="91">
        <v>45968</v>
      </c>
      <c r="N2142" s="91">
        <v>46001</v>
      </c>
      <c r="O2142" s="95">
        <f t="shared" si="187"/>
        <v>11</v>
      </c>
      <c r="P2142" s="95">
        <f>MONTH('RAW DATA'!$J2142)</f>
        <v>12</v>
      </c>
      <c r="Q2142" s="95" t="str">
        <f t="shared" si="188"/>
        <v>ICB</v>
      </c>
      <c r="R2142" s="96" t="str">
        <f t="shared" si="189"/>
        <v>CHINA</v>
      </c>
      <c r="S2142" s="90" t="str">
        <f>IF(OR('RAW DATA'!$D2142="",'RAW DATA'!$C2142='RAW DATA'!$D2142),"NO",IF('RAW DATA'!$C2142&lt;'RAW DATA'!$D2142,"YES","NO"))</f>
        <v>NO</v>
      </c>
      <c r="T2142" s="96" t="str">
        <f>IF('RAW DATA'!$D2142='RAW DATA'!$E2142,"YES","NO")</f>
        <v>NO</v>
      </c>
      <c r="U2142" s="95" t="str">
        <f>IF(('RAW DATA'!$D2142-'RAW DATA'!$M2142)&lt;=5,"YES","NO")</f>
        <v>YES</v>
      </c>
    </row>
    <row r="2143" spans="1:21" x14ac:dyDescent="0.25">
      <c r="A2143" s="77">
        <v>1591</v>
      </c>
      <c r="B2143" s="74">
        <v>5817591832</v>
      </c>
      <c r="C2143" s="76">
        <v>45974</v>
      </c>
      <c r="D2143" s="76">
        <v>45971</v>
      </c>
      <c r="E2143" s="76">
        <v>45974</v>
      </c>
      <c r="F2143" s="74" t="s">
        <v>284</v>
      </c>
      <c r="G2143" s="82">
        <v>13982</v>
      </c>
      <c r="H2143" s="102" t="s">
        <v>14</v>
      </c>
      <c r="I2143" s="83">
        <v>7730476322</v>
      </c>
      <c r="J2143" s="84">
        <v>46010</v>
      </c>
      <c r="K2143" s="74" t="s">
        <v>15</v>
      </c>
      <c r="L2143" s="74" t="s">
        <v>331</v>
      </c>
      <c r="M2143" s="76">
        <v>45968</v>
      </c>
      <c r="N2143" s="76">
        <v>46001</v>
      </c>
      <c r="O2143" s="73">
        <f t="shared" si="187"/>
        <v>11</v>
      </c>
      <c r="P2143" s="73">
        <f>MONTH('RAW DATA'!$J2143)</f>
        <v>12</v>
      </c>
      <c r="Q2143" s="73" t="str">
        <f t="shared" si="188"/>
        <v>ICB</v>
      </c>
      <c r="R2143" s="75" t="str">
        <f t="shared" si="189"/>
        <v>CHINA</v>
      </c>
      <c r="S2143" s="74" t="str">
        <f>IF(OR('RAW DATA'!$D2143="",'RAW DATA'!$C2143='RAW DATA'!$D2143),"NO",IF('RAW DATA'!$C2143&lt;'RAW DATA'!$D2143,"YES","NO"))</f>
        <v>NO</v>
      </c>
      <c r="T2143" s="75" t="str">
        <f>IF('RAW DATA'!$D2143='RAW DATA'!$E2143,"YES","NO")</f>
        <v>NO</v>
      </c>
      <c r="U2143" s="73" t="str">
        <f>IF(('RAW DATA'!$D2143-'RAW DATA'!$M2143)&lt;=5,"YES","NO")</f>
        <v>YES</v>
      </c>
    </row>
    <row r="2144" spans="1:21" x14ac:dyDescent="0.25">
      <c r="A2144" s="89">
        <v>1591</v>
      </c>
      <c r="B2144" s="90">
        <v>5817591834</v>
      </c>
      <c r="C2144" s="91">
        <v>45974</v>
      </c>
      <c r="D2144" s="91">
        <v>45971</v>
      </c>
      <c r="E2144" s="91">
        <v>45974</v>
      </c>
      <c r="F2144" s="90" t="s">
        <v>283</v>
      </c>
      <c r="G2144" s="92">
        <v>20599</v>
      </c>
      <c r="H2144" s="101" t="s">
        <v>14</v>
      </c>
      <c r="I2144" s="93">
        <v>7730476322</v>
      </c>
      <c r="J2144" s="94">
        <v>46010</v>
      </c>
      <c r="K2144" s="90" t="s">
        <v>15</v>
      </c>
      <c r="L2144" s="90" t="s">
        <v>331</v>
      </c>
      <c r="M2144" s="91">
        <v>45968</v>
      </c>
      <c r="N2144" s="91">
        <v>46001</v>
      </c>
      <c r="O2144" s="95">
        <f t="shared" si="187"/>
        <v>11</v>
      </c>
      <c r="P2144" s="95">
        <f>MONTH('RAW DATA'!$J2144)</f>
        <v>12</v>
      </c>
      <c r="Q2144" s="95" t="str">
        <f t="shared" si="188"/>
        <v>ICB</v>
      </c>
      <c r="R2144" s="96" t="str">
        <f t="shared" si="189"/>
        <v>CHINA</v>
      </c>
      <c r="S2144" s="90" t="str">
        <f>IF(OR('RAW DATA'!$D2144="",'RAW DATA'!$C2144='RAW DATA'!$D2144),"NO",IF('RAW DATA'!$C2144&lt;'RAW DATA'!$D2144,"YES","NO"))</f>
        <v>NO</v>
      </c>
      <c r="T2144" s="96" t="str">
        <f>IF('RAW DATA'!$D2144='RAW DATA'!$E2144,"YES","NO")</f>
        <v>NO</v>
      </c>
      <c r="U2144" s="95" t="str">
        <f>IF(('RAW DATA'!$D2144-'RAW DATA'!$M2144)&lt;=5,"YES","NO")</f>
        <v>YES</v>
      </c>
    </row>
    <row r="2145" spans="1:21" x14ac:dyDescent="0.25">
      <c r="A2145" s="77">
        <v>1591</v>
      </c>
      <c r="B2145" s="74">
        <v>5817591835</v>
      </c>
      <c r="C2145" s="76">
        <v>45974</v>
      </c>
      <c r="D2145" s="76">
        <v>45971</v>
      </c>
      <c r="E2145" s="76">
        <v>45974</v>
      </c>
      <c r="F2145" s="74" t="s">
        <v>283</v>
      </c>
      <c r="G2145" s="82">
        <v>4218</v>
      </c>
      <c r="H2145" s="102" t="s">
        <v>14</v>
      </c>
      <c r="I2145" s="83">
        <v>7730476322</v>
      </c>
      <c r="J2145" s="84">
        <v>46010</v>
      </c>
      <c r="K2145" s="74" t="s">
        <v>15</v>
      </c>
      <c r="L2145" s="74" t="s">
        <v>331</v>
      </c>
      <c r="M2145" s="76">
        <v>45968</v>
      </c>
      <c r="N2145" s="76">
        <v>46001</v>
      </c>
      <c r="O2145" s="73">
        <f t="shared" si="187"/>
        <v>11</v>
      </c>
      <c r="P2145" s="73">
        <f>MONTH('RAW DATA'!$J2145)</f>
        <v>12</v>
      </c>
      <c r="Q2145" s="73" t="str">
        <f t="shared" si="188"/>
        <v>ICB</v>
      </c>
      <c r="R2145" s="75" t="str">
        <f t="shared" si="189"/>
        <v>CHINA</v>
      </c>
      <c r="S2145" s="74" t="str">
        <f>IF(OR('RAW DATA'!$D2145="",'RAW DATA'!$C2145='RAW DATA'!$D2145),"NO",IF('RAW DATA'!$C2145&lt;'RAW DATA'!$D2145,"YES","NO"))</f>
        <v>NO</v>
      </c>
      <c r="T2145" s="75" t="str">
        <f>IF('RAW DATA'!$D2145='RAW DATA'!$E2145,"YES","NO")</f>
        <v>NO</v>
      </c>
      <c r="U2145" s="73" t="str">
        <f>IF(('RAW DATA'!$D2145-'RAW DATA'!$M2145)&lt;=5,"YES","NO")</f>
        <v>YES</v>
      </c>
    </row>
    <row r="2146" spans="1:21" x14ac:dyDescent="0.25">
      <c r="A2146" s="89">
        <v>1591</v>
      </c>
      <c r="B2146" s="90">
        <v>5817591836</v>
      </c>
      <c r="C2146" s="91">
        <v>45974</v>
      </c>
      <c r="D2146" s="91">
        <v>45971</v>
      </c>
      <c r="E2146" s="91">
        <v>45974</v>
      </c>
      <c r="F2146" s="90">
        <v>257986861</v>
      </c>
      <c r="G2146" s="92">
        <v>4276</v>
      </c>
      <c r="H2146" s="101" t="s">
        <v>14</v>
      </c>
      <c r="I2146" s="93">
        <v>7730476322</v>
      </c>
      <c r="J2146" s="94">
        <v>46010</v>
      </c>
      <c r="K2146" s="90" t="s">
        <v>15</v>
      </c>
      <c r="L2146" s="90" t="s">
        <v>331</v>
      </c>
      <c r="M2146" s="91">
        <v>45968</v>
      </c>
      <c r="N2146" s="91">
        <v>46001</v>
      </c>
      <c r="O2146" s="95">
        <f t="shared" si="187"/>
        <v>11</v>
      </c>
      <c r="P2146" s="95">
        <f>MONTH('RAW DATA'!$J2146)</f>
        <v>12</v>
      </c>
      <c r="Q2146" s="95" t="str">
        <f t="shared" si="188"/>
        <v>ICB</v>
      </c>
      <c r="R2146" s="96" t="str">
        <f t="shared" si="189"/>
        <v>CHINA</v>
      </c>
      <c r="S2146" s="90" t="str">
        <f>IF(OR('RAW DATA'!$D2146="",'RAW DATA'!$C2146='RAW DATA'!$D2146),"NO",IF('RAW DATA'!$C2146&lt;'RAW DATA'!$D2146,"YES","NO"))</f>
        <v>NO</v>
      </c>
      <c r="T2146" s="96" t="str">
        <f>IF('RAW DATA'!$D2146='RAW DATA'!$E2146,"YES","NO")</f>
        <v>NO</v>
      </c>
      <c r="U2146" s="95" t="str">
        <f>IF(('RAW DATA'!$D2146-'RAW DATA'!$M2146)&lt;=5,"YES","NO")</f>
        <v>YES</v>
      </c>
    </row>
    <row r="2147" spans="1:21" x14ac:dyDescent="0.25">
      <c r="A2147" s="77">
        <v>1591</v>
      </c>
      <c r="B2147" s="74">
        <v>5817591839</v>
      </c>
      <c r="C2147" s="76">
        <v>45974</v>
      </c>
      <c r="D2147" s="76">
        <v>45971</v>
      </c>
      <c r="E2147" s="76">
        <v>45974</v>
      </c>
      <c r="F2147" s="74" t="s">
        <v>283</v>
      </c>
      <c r="G2147" s="82">
        <v>5033</v>
      </c>
      <c r="H2147" s="102" t="s">
        <v>14</v>
      </c>
      <c r="I2147" s="83">
        <v>7730476322</v>
      </c>
      <c r="J2147" s="84">
        <v>46010</v>
      </c>
      <c r="K2147" s="74" t="s">
        <v>15</v>
      </c>
      <c r="L2147" s="74" t="s">
        <v>331</v>
      </c>
      <c r="M2147" s="76">
        <v>45968</v>
      </c>
      <c r="N2147" s="76">
        <v>46001</v>
      </c>
      <c r="O2147" s="73">
        <f t="shared" si="187"/>
        <v>11</v>
      </c>
      <c r="P2147" s="73">
        <f>MONTH('RAW DATA'!$J2147)</f>
        <v>12</v>
      </c>
      <c r="Q2147" s="73" t="str">
        <f t="shared" si="188"/>
        <v>ICB</v>
      </c>
      <c r="R2147" s="75" t="str">
        <f t="shared" si="189"/>
        <v>CHINA</v>
      </c>
      <c r="S2147" s="74" t="str">
        <f>IF(OR('RAW DATA'!$D2147="",'RAW DATA'!$C2147='RAW DATA'!$D2147),"NO",IF('RAW DATA'!$C2147&lt;'RAW DATA'!$D2147,"YES","NO"))</f>
        <v>NO</v>
      </c>
      <c r="T2147" s="75" t="str">
        <f>IF('RAW DATA'!$D2147='RAW DATA'!$E2147,"YES","NO")</f>
        <v>NO</v>
      </c>
      <c r="U2147" s="73" t="str">
        <f>IF(('RAW DATA'!$D2147-'RAW DATA'!$M2147)&lt;=5,"YES","NO")</f>
        <v>YES</v>
      </c>
    </row>
    <row r="2148" spans="1:21" x14ac:dyDescent="0.25">
      <c r="A2148" s="89">
        <v>71</v>
      </c>
      <c r="B2148" s="90">
        <v>5283320057</v>
      </c>
      <c r="C2148" s="91">
        <v>45959</v>
      </c>
      <c r="D2148" s="91">
        <v>45958.056450583521</v>
      </c>
      <c r="E2148" s="91">
        <v>45959</v>
      </c>
      <c r="F2148" s="90">
        <v>258933759</v>
      </c>
      <c r="G2148" s="92">
        <v>10094</v>
      </c>
      <c r="H2148" s="101" t="s">
        <v>14</v>
      </c>
      <c r="I2148" s="93">
        <v>7730476322</v>
      </c>
      <c r="J2148" s="94">
        <v>46010</v>
      </c>
      <c r="K2148" s="90" t="s">
        <v>15</v>
      </c>
      <c r="L2148" s="90" t="s">
        <v>331</v>
      </c>
      <c r="M2148" s="91">
        <v>45958.625</v>
      </c>
      <c r="N2148" s="91">
        <v>46001.291666666664</v>
      </c>
      <c r="O2148" s="95">
        <f t="shared" si="187"/>
        <v>10</v>
      </c>
      <c r="P2148" s="95">
        <f>MONTH('RAW DATA'!$J2148)</f>
        <v>12</v>
      </c>
      <c r="Q2148" s="95" t="str">
        <f t="shared" si="188"/>
        <v>ICB</v>
      </c>
      <c r="R2148" s="96" t="str">
        <f t="shared" si="189"/>
        <v>CHINA</v>
      </c>
      <c r="S2148" s="90" t="str">
        <f>IF(OR('RAW DATA'!$D2148="",'RAW DATA'!$C2148='RAW DATA'!$D2148),"NO",IF('RAW DATA'!$C2148&lt;'RAW DATA'!$D2148,"YES","NO"))</f>
        <v>NO</v>
      </c>
      <c r="T2148" s="96" t="str">
        <f>IF('RAW DATA'!$D2148='RAW DATA'!$E2148,"YES","NO")</f>
        <v>NO</v>
      </c>
      <c r="U2148" s="95" t="str">
        <f>IF(('RAW DATA'!$D2148-'RAW DATA'!$M2148)&lt;=5,"YES","NO")</f>
        <v>YES</v>
      </c>
    </row>
    <row r="2149" spans="1:21" x14ac:dyDescent="0.25">
      <c r="A2149" s="77">
        <v>71</v>
      </c>
      <c r="B2149" s="74">
        <v>5283320058</v>
      </c>
      <c r="C2149" s="76">
        <v>45959</v>
      </c>
      <c r="D2149" s="76">
        <v>45958.055540576388</v>
      </c>
      <c r="E2149" s="76">
        <v>45959</v>
      </c>
      <c r="F2149" s="74">
        <v>258933759</v>
      </c>
      <c r="G2149" s="82">
        <v>2867</v>
      </c>
      <c r="H2149" s="102" t="s">
        <v>14</v>
      </c>
      <c r="I2149" s="83">
        <v>7730476322</v>
      </c>
      <c r="J2149" s="84">
        <v>46010</v>
      </c>
      <c r="K2149" s="74" t="s">
        <v>15</v>
      </c>
      <c r="L2149" s="74" t="s">
        <v>331</v>
      </c>
      <c r="M2149" s="76">
        <v>45958.625</v>
      </c>
      <c r="N2149" s="76">
        <v>46001.291666666664</v>
      </c>
      <c r="O2149" s="73">
        <f t="shared" si="187"/>
        <v>10</v>
      </c>
      <c r="P2149" s="73">
        <f>MONTH('RAW DATA'!$J2149)</f>
        <v>12</v>
      </c>
      <c r="Q2149" s="73" t="str">
        <f t="shared" si="188"/>
        <v>ICB</v>
      </c>
      <c r="R2149" s="75" t="str">
        <f t="shared" si="189"/>
        <v>CHINA</v>
      </c>
      <c r="S2149" s="74" t="str">
        <f>IF(OR('RAW DATA'!$D2149="",'RAW DATA'!$C2149='RAW DATA'!$D2149),"NO",IF('RAW DATA'!$C2149&lt;'RAW DATA'!$D2149,"YES","NO"))</f>
        <v>NO</v>
      </c>
      <c r="T2149" s="75" t="str">
        <f>IF('RAW DATA'!$D2149='RAW DATA'!$E2149,"YES","NO")</f>
        <v>NO</v>
      </c>
      <c r="U2149" s="73" t="str">
        <f>IF(('RAW DATA'!$D2149-'RAW DATA'!$M2149)&lt;=5,"YES","NO")</f>
        <v>YES</v>
      </c>
    </row>
    <row r="2150" spans="1:21" x14ac:dyDescent="0.25">
      <c r="A2150" s="89">
        <v>71</v>
      </c>
      <c r="B2150" s="90">
        <v>5283320078</v>
      </c>
      <c r="C2150" s="91">
        <v>45959</v>
      </c>
      <c r="D2150" s="91">
        <v>45958.05811167611</v>
      </c>
      <c r="E2150" s="91">
        <v>45959</v>
      </c>
      <c r="F2150" s="90">
        <v>258933759</v>
      </c>
      <c r="G2150" s="92">
        <v>2867</v>
      </c>
      <c r="H2150" s="101" t="s">
        <v>14</v>
      </c>
      <c r="I2150" s="93">
        <v>7730476322</v>
      </c>
      <c r="J2150" s="94">
        <v>46010</v>
      </c>
      <c r="K2150" s="90" t="s">
        <v>15</v>
      </c>
      <c r="L2150" s="90" t="s">
        <v>331</v>
      </c>
      <c r="M2150" s="91">
        <v>45958.625</v>
      </c>
      <c r="N2150" s="91">
        <v>46001.291666666664</v>
      </c>
      <c r="O2150" s="95">
        <f t="shared" si="187"/>
        <v>10</v>
      </c>
      <c r="P2150" s="95">
        <f>MONTH('RAW DATA'!$J2150)</f>
        <v>12</v>
      </c>
      <c r="Q2150" s="95" t="str">
        <f t="shared" si="188"/>
        <v>ICB</v>
      </c>
      <c r="R2150" s="96" t="str">
        <f t="shared" si="189"/>
        <v>CHINA</v>
      </c>
      <c r="S2150" s="90" t="str">
        <f>IF(OR('RAW DATA'!$D2150="",'RAW DATA'!$C2150='RAW DATA'!$D2150),"NO",IF('RAW DATA'!$C2150&lt;'RAW DATA'!$D2150,"YES","NO"))</f>
        <v>NO</v>
      </c>
      <c r="T2150" s="96" t="str">
        <f>IF('RAW DATA'!$D2150='RAW DATA'!$E2150,"YES","NO")</f>
        <v>NO</v>
      </c>
      <c r="U2150" s="95" t="str">
        <f>IF(('RAW DATA'!$D2150-'RAW DATA'!$M2150)&lt;=5,"YES","NO")</f>
        <v>YES</v>
      </c>
    </row>
    <row r="2151" spans="1:21" x14ac:dyDescent="0.25">
      <c r="A2151" s="77">
        <v>71</v>
      </c>
      <c r="B2151" s="74">
        <v>5283339821</v>
      </c>
      <c r="C2151" s="76">
        <v>45966</v>
      </c>
      <c r="D2151" s="76">
        <v>45966</v>
      </c>
      <c r="E2151" s="76">
        <v>45966</v>
      </c>
      <c r="F2151" s="74" t="s">
        <v>279</v>
      </c>
      <c r="G2151" s="82">
        <v>2362</v>
      </c>
      <c r="H2151" s="102" t="s">
        <v>14</v>
      </c>
      <c r="I2151" s="83">
        <v>7730476322</v>
      </c>
      <c r="J2151" s="84">
        <v>46010</v>
      </c>
      <c r="K2151" s="74" t="s">
        <v>15</v>
      </c>
      <c r="L2151" s="74" t="s">
        <v>331</v>
      </c>
      <c r="M2151" s="76">
        <v>45964.583333333336</v>
      </c>
      <c r="N2151" s="76">
        <v>46001.541666666664</v>
      </c>
      <c r="O2151" s="73">
        <f t="shared" si="187"/>
        <v>11</v>
      </c>
      <c r="P2151" s="73">
        <f>MONTH('RAW DATA'!$J2151)</f>
        <v>12</v>
      </c>
      <c r="Q2151" s="73" t="str">
        <f t="shared" si="188"/>
        <v>ICB</v>
      </c>
      <c r="R2151" s="75" t="str">
        <f t="shared" si="189"/>
        <v>CHINA</v>
      </c>
      <c r="S2151" s="74" t="str">
        <f>IF(OR('RAW DATA'!$D2151="",'RAW DATA'!$C2151='RAW DATA'!$D2151),"NO",IF('RAW DATA'!$C2151&lt;'RAW DATA'!$D2151,"YES","NO"))</f>
        <v>NO</v>
      </c>
      <c r="T2151" s="75" t="str">
        <f>IF('RAW DATA'!$D2151='RAW DATA'!$E2151,"YES","NO")</f>
        <v>YES</v>
      </c>
      <c r="U2151" s="73" t="str">
        <f>IF(('RAW DATA'!$D2151-'RAW DATA'!$M2151)&lt;=5,"YES","NO")</f>
        <v>YES</v>
      </c>
    </row>
    <row r="2152" spans="1:21" x14ac:dyDescent="0.25">
      <c r="A2152" s="89">
        <v>71</v>
      </c>
      <c r="B2152" s="90">
        <v>5283339825</v>
      </c>
      <c r="C2152" s="91">
        <v>45966</v>
      </c>
      <c r="D2152" s="91">
        <v>45966</v>
      </c>
      <c r="E2152" s="91">
        <v>45966</v>
      </c>
      <c r="F2152" s="90" t="s">
        <v>279</v>
      </c>
      <c r="G2152" s="92">
        <v>2052</v>
      </c>
      <c r="H2152" s="101" t="s">
        <v>14</v>
      </c>
      <c r="I2152" s="93">
        <v>7730476322</v>
      </c>
      <c r="J2152" s="94">
        <v>46010</v>
      </c>
      <c r="K2152" s="90" t="s">
        <v>15</v>
      </c>
      <c r="L2152" s="90" t="s">
        <v>331</v>
      </c>
      <c r="M2152" s="91">
        <v>45964.583333333336</v>
      </c>
      <c r="N2152" s="91">
        <v>46001.541666666664</v>
      </c>
      <c r="O2152" s="95">
        <f t="shared" si="187"/>
        <v>11</v>
      </c>
      <c r="P2152" s="95">
        <f>MONTH('RAW DATA'!$J2152)</f>
        <v>12</v>
      </c>
      <c r="Q2152" s="95" t="str">
        <f t="shared" si="188"/>
        <v>ICB</v>
      </c>
      <c r="R2152" s="96" t="str">
        <f t="shared" si="189"/>
        <v>CHINA</v>
      </c>
      <c r="S2152" s="90" t="str">
        <f>IF(OR('RAW DATA'!$D2152="",'RAW DATA'!$C2152='RAW DATA'!$D2152),"NO",IF('RAW DATA'!$C2152&lt;'RAW DATA'!$D2152,"YES","NO"))</f>
        <v>NO</v>
      </c>
      <c r="T2152" s="96" t="str">
        <f>IF('RAW DATA'!$D2152='RAW DATA'!$E2152,"YES","NO")</f>
        <v>YES</v>
      </c>
      <c r="U2152" s="95" t="str">
        <f>IF(('RAW DATA'!$D2152-'RAW DATA'!$M2152)&lt;=5,"YES","NO")</f>
        <v>YES</v>
      </c>
    </row>
    <row r="2153" spans="1:21" x14ac:dyDescent="0.25">
      <c r="A2153" s="77">
        <v>71</v>
      </c>
      <c r="B2153" s="74">
        <v>5283339828</v>
      </c>
      <c r="C2153" s="76">
        <v>45966</v>
      </c>
      <c r="D2153" s="76">
        <v>45966</v>
      </c>
      <c r="E2153" s="76">
        <v>45966</v>
      </c>
      <c r="F2153" s="74" t="s">
        <v>278</v>
      </c>
      <c r="G2153" s="82">
        <v>2862</v>
      </c>
      <c r="H2153" s="102" t="s">
        <v>14</v>
      </c>
      <c r="I2153" s="83">
        <v>7730476322</v>
      </c>
      <c r="J2153" s="84">
        <v>46010</v>
      </c>
      <c r="K2153" s="74" t="s">
        <v>15</v>
      </c>
      <c r="L2153" s="74" t="s">
        <v>331</v>
      </c>
      <c r="M2153" s="76">
        <v>45964.625</v>
      </c>
      <c r="N2153" s="76">
        <v>46001.541666666664</v>
      </c>
      <c r="O2153" s="73">
        <f t="shared" si="187"/>
        <v>11</v>
      </c>
      <c r="P2153" s="73">
        <f>MONTH('RAW DATA'!$J2153)</f>
        <v>12</v>
      </c>
      <c r="Q2153" s="73" t="str">
        <f t="shared" si="188"/>
        <v>ICB</v>
      </c>
      <c r="R2153" s="75" t="str">
        <f t="shared" si="189"/>
        <v>CHINA</v>
      </c>
      <c r="S2153" s="74" t="str">
        <f>IF(OR('RAW DATA'!$D2153="",'RAW DATA'!$C2153='RAW DATA'!$D2153),"NO",IF('RAW DATA'!$C2153&lt;'RAW DATA'!$D2153,"YES","NO"))</f>
        <v>NO</v>
      </c>
      <c r="T2153" s="75" t="str">
        <f>IF('RAW DATA'!$D2153='RAW DATA'!$E2153,"YES","NO")</f>
        <v>YES</v>
      </c>
      <c r="U2153" s="73" t="str">
        <f>IF(('RAW DATA'!$D2153-'RAW DATA'!$M2153)&lt;=5,"YES","NO")</f>
        <v>YES</v>
      </c>
    </row>
    <row r="2154" spans="1:21" x14ac:dyDescent="0.25">
      <c r="A2154" s="89">
        <v>71</v>
      </c>
      <c r="B2154" s="90">
        <v>5283339850</v>
      </c>
      <c r="C2154" s="91">
        <v>45966</v>
      </c>
      <c r="D2154" s="91">
        <v>45966</v>
      </c>
      <c r="E2154" s="91">
        <v>45966</v>
      </c>
      <c r="F2154" s="90" t="s">
        <v>279</v>
      </c>
      <c r="G2154" s="92">
        <v>5267</v>
      </c>
      <c r="H2154" s="101" t="s">
        <v>14</v>
      </c>
      <c r="I2154" s="93">
        <v>7730476322</v>
      </c>
      <c r="J2154" s="94">
        <v>46010</v>
      </c>
      <c r="K2154" s="90" t="s">
        <v>15</v>
      </c>
      <c r="L2154" s="90" t="s">
        <v>331</v>
      </c>
      <c r="M2154" s="91">
        <v>45964.583333333336</v>
      </c>
      <c r="N2154" s="91">
        <v>46001.541666666664</v>
      </c>
      <c r="O2154" s="95">
        <f t="shared" si="187"/>
        <v>11</v>
      </c>
      <c r="P2154" s="95">
        <f>MONTH('RAW DATA'!$J2154)</f>
        <v>12</v>
      </c>
      <c r="Q2154" s="95" t="str">
        <f t="shared" si="188"/>
        <v>ICB</v>
      </c>
      <c r="R2154" s="96" t="str">
        <f t="shared" si="189"/>
        <v>CHINA</v>
      </c>
      <c r="S2154" s="90" t="str">
        <f>IF(OR('RAW DATA'!$D2154="",'RAW DATA'!$C2154='RAW DATA'!$D2154),"NO",IF('RAW DATA'!$C2154&lt;'RAW DATA'!$D2154,"YES","NO"))</f>
        <v>NO</v>
      </c>
      <c r="T2154" s="96" t="str">
        <f>IF('RAW DATA'!$D2154='RAW DATA'!$E2154,"YES","NO")</f>
        <v>YES</v>
      </c>
      <c r="U2154" s="95" t="str">
        <f>IF(('RAW DATA'!$D2154-'RAW DATA'!$M2154)&lt;=5,"YES","NO")</f>
        <v>YES</v>
      </c>
    </row>
    <row r="2155" spans="1:21" x14ac:dyDescent="0.25">
      <c r="A2155" s="77">
        <v>71</v>
      </c>
      <c r="B2155" s="74">
        <v>5283340568</v>
      </c>
      <c r="C2155" s="76">
        <v>45966</v>
      </c>
      <c r="D2155" s="76">
        <v>45966</v>
      </c>
      <c r="E2155" s="76">
        <v>45966</v>
      </c>
      <c r="F2155" s="74" t="s">
        <v>279</v>
      </c>
      <c r="G2155" s="82">
        <v>10391</v>
      </c>
      <c r="H2155" s="102" t="s">
        <v>14</v>
      </c>
      <c r="I2155" s="83">
        <v>7730476322</v>
      </c>
      <c r="J2155" s="84">
        <v>46010</v>
      </c>
      <c r="K2155" s="74" t="s">
        <v>15</v>
      </c>
      <c r="L2155" s="74" t="s">
        <v>331</v>
      </c>
      <c r="M2155" s="76">
        <v>45964.583333333336</v>
      </c>
      <c r="N2155" s="76">
        <v>46001.541666666664</v>
      </c>
      <c r="O2155" s="73">
        <f t="shared" si="187"/>
        <v>11</v>
      </c>
      <c r="P2155" s="73">
        <f>MONTH('RAW DATA'!$J2155)</f>
        <v>12</v>
      </c>
      <c r="Q2155" s="73" t="str">
        <f t="shared" si="188"/>
        <v>ICB</v>
      </c>
      <c r="R2155" s="75" t="str">
        <f t="shared" si="189"/>
        <v>CHINA</v>
      </c>
      <c r="S2155" s="74" t="str">
        <f>IF(OR('RAW DATA'!$D2155="",'RAW DATA'!$C2155='RAW DATA'!$D2155),"NO",IF('RAW DATA'!$C2155&lt;'RAW DATA'!$D2155,"YES","NO"))</f>
        <v>NO</v>
      </c>
      <c r="T2155" s="75" t="str">
        <f>IF('RAW DATA'!$D2155='RAW DATA'!$E2155,"YES","NO")</f>
        <v>YES</v>
      </c>
      <c r="U2155" s="73" t="str">
        <f>IF(('RAW DATA'!$D2155-'RAW DATA'!$M2155)&lt;=5,"YES","NO")</f>
        <v>YES</v>
      </c>
    </row>
    <row r="2156" spans="1:21" x14ac:dyDescent="0.25">
      <c r="A2156" s="89">
        <v>515</v>
      </c>
      <c r="B2156" s="90">
        <v>5548058596</v>
      </c>
      <c r="C2156" s="91">
        <v>45975</v>
      </c>
      <c r="D2156" s="91">
        <v>45974</v>
      </c>
      <c r="E2156" s="91">
        <v>45975</v>
      </c>
      <c r="F2156" s="90">
        <v>258347571</v>
      </c>
      <c r="G2156" s="92">
        <v>3.96</v>
      </c>
      <c r="H2156" s="101" t="s">
        <v>14</v>
      </c>
      <c r="I2156" s="93">
        <v>7730476322</v>
      </c>
      <c r="J2156" s="94">
        <v>46010</v>
      </c>
      <c r="K2156" s="90" t="s">
        <v>15</v>
      </c>
      <c r="L2156" s="90" t="s">
        <v>331</v>
      </c>
      <c r="M2156" s="91">
        <v>45971</v>
      </c>
      <c r="N2156" s="91">
        <v>46004</v>
      </c>
      <c r="O2156" s="95">
        <f t="shared" si="187"/>
        <v>11</v>
      </c>
      <c r="P2156" s="95">
        <f>MONTH('RAW DATA'!$J2156)</f>
        <v>12</v>
      </c>
      <c r="Q2156" s="95" t="str">
        <f t="shared" si="188"/>
        <v>ICB</v>
      </c>
      <c r="R2156" s="96" t="str">
        <f t="shared" si="189"/>
        <v>CHINA</v>
      </c>
      <c r="S2156" s="90" t="str">
        <f>IF(OR('RAW DATA'!$D2156="",'RAW DATA'!$C2156='RAW DATA'!$D2156),"NO",IF('RAW DATA'!$C2156&lt;'RAW DATA'!$D2156,"YES","NO"))</f>
        <v>NO</v>
      </c>
      <c r="T2156" s="96" t="str">
        <f>IF('RAW DATA'!$D2156='RAW DATA'!$E2156,"YES","NO")</f>
        <v>NO</v>
      </c>
      <c r="U2156" s="95" t="str">
        <f>IF(('RAW DATA'!$D2156-'RAW DATA'!$M2156)&lt;=5,"YES","NO")</f>
        <v>YES</v>
      </c>
    </row>
    <row r="2157" spans="1:21" x14ac:dyDescent="0.25">
      <c r="A2157" s="77">
        <v>1591</v>
      </c>
      <c r="B2157" s="74">
        <v>5817591815</v>
      </c>
      <c r="C2157" s="76">
        <v>45974</v>
      </c>
      <c r="D2157" s="76">
        <v>45971</v>
      </c>
      <c r="E2157" s="76">
        <v>45974</v>
      </c>
      <c r="F2157" s="74">
        <v>259581837</v>
      </c>
      <c r="G2157" s="82">
        <v>7516</v>
      </c>
      <c r="H2157" s="102" t="s">
        <v>14</v>
      </c>
      <c r="I2157" s="83">
        <v>7730476322</v>
      </c>
      <c r="J2157" s="84">
        <v>46010</v>
      </c>
      <c r="K2157" s="74" t="s">
        <v>15</v>
      </c>
      <c r="L2157" s="74" t="s">
        <v>331</v>
      </c>
      <c r="M2157" s="76">
        <v>45968</v>
      </c>
      <c r="N2157" s="76">
        <v>46004</v>
      </c>
      <c r="O2157" s="73">
        <f t="shared" si="187"/>
        <v>11</v>
      </c>
      <c r="P2157" s="73">
        <f>MONTH('RAW DATA'!$J2157)</f>
        <v>12</v>
      </c>
      <c r="Q2157" s="73" t="str">
        <f t="shared" si="188"/>
        <v>ICB</v>
      </c>
      <c r="R2157" s="75" t="str">
        <f t="shared" si="189"/>
        <v>CHINA</v>
      </c>
      <c r="S2157" s="74" t="str">
        <f>IF(OR('RAW DATA'!$D2157="",'RAW DATA'!$C2157='RAW DATA'!$D2157),"NO",IF('RAW DATA'!$C2157&lt;'RAW DATA'!$D2157,"YES","NO"))</f>
        <v>NO</v>
      </c>
      <c r="T2157" s="75" t="str">
        <f>IF('RAW DATA'!$D2157='RAW DATA'!$E2157,"YES","NO")</f>
        <v>NO</v>
      </c>
      <c r="U2157" s="73" t="str">
        <f>IF(('RAW DATA'!$D2157-'RAW DATA'!$M2157)&lt;=5,"YES","NO")</f>
        <v>YES</v>
      </c>
    </row>
    <row r="2158" spans="1:21" x14ac:dyDescent="0.25">
      <c r="A2158" s="89">
        <v>1591</v>
      </c>
      <c r="B2158" s="90">
        <v>5817591826</v>
      </c>
      <c r="C2158" s="91">
        <v>45974</v>
      </c>
      <c r="D2158" s="91">
        <v>45971</v>
      </c>
      <c r="E2158" s="91">
        <v>45974</v>
      </c>
      <c r="F2158" s="90">
        <v>259581837</v>
      </c>
      <c r="G2158" s="92">
        <v>18932</v>
      </c>
      <c r="H2158" s="101" t="s">
        <v>14</v>
      </c>
      <c r="I2158" s="93">
        <v>7730476322</v>
      </c>
      <c r="J2158" s="94">
        <v>46010</v>
      </c>
      <c r="K2158" s="90" t="s">
        <v>15</v>
      </c>
      <c r="L2158" s="90" t="s">
        <v>331</v>
      </c>
      <c r="M2158" s="91">
        <v>45968</v>
      </c>
      <c r="N2158" s="91">
        <v>46004</v>
      </c>
      <c r="O2158" s="95">
        <f t="shared" si="187"/>
        <v>11</v>
      </c>
      <c r="P2158" s="95">
        <f>MONTH('RAW DATA'!$J2158)</f>
        <v>12</v>
      </c>
      <c r="Q2158" s="95" t="str">
        <f t="shared" si="188"/>
        <v>ICB</v>
      </c>
      <c r="R2158" s="96" t="str">
        <f t="shared" si="189"/>
        <v>CHINA</v>
      </c>
      <c r="S2158" s="90" t="str">
        <f>IF(OR('RAW DATA'!$D2158="",'RAW DATA'!$C2158='RAW DATA'!$D2158),"NO",IF('RAW DATA'!$C2158&lt;'RAW DATA'!$D2158,"YES","NO"))</f>
        <v>NO</v>
      </c>
      <c r="T2158" s="96" t="str">
        <f>IF('RAW DATA'!$D2158='RAW DATA'!$E2158,"YES","NO")</f>
        <v>NO</v>
      </c>
      <c r="U2158" s="95" t="str">
        <f>IF(('RAW DATA'!$D2158-'RAW DATA'!$M2158)&lt;=5,"YES","NO")</f>
        <v>YES</v>
      </c>
    </row>
    <row r="2159" spans="1:21" x14ac:dyDescent="0.25">
      <c r="A2159" s="77">
        <v>1591</v>
      </c>
      <c r="B2159" s="74">
        <v>5817591837</v>
      </c>
      <c r="C2159" s="76">
        <v>45974</v>
      </c>
      <c r="D2159" s="76">
        <v>45971</v>
      </c>
      <c r="E2159" s="76">
        <v>45974</v>
      </c>
      <c r="F2159" s="74">
        <v>259581837</v>
      </c>
      <c r="G2159" s="82">
        <v>4173</v>
      </c>
      <c r="H2159" s="102" t="s">
        <v>14</v>
      </c>
      <c r="I2159" s="83">
        <v>7730476322</v>
      </c>
      <c r="J2159" s="84">
        <v>46010</v>
      </c>
      <c r="K2159" s="74" t="s">
        <v>15</v>
      </c>
      <c r="L2159" s="74" t="s">
        <v>331</v>
      </c>
      <c r="M2159" s="76">
        <v>45968</v>
      </c>
      <c r="N2159" s="76">
        <v>46004</v>
      </c>
      <c r="O2159" s="73">
        <f t="shared" si="187"/>
        <v>11</v>
      </c>
      <c r="P2159" s="73">
        <f>MONTH('RAW DATA'!$J2159)</f>
        <v>12</v>
      </c>
      <c r="Q2159" s="73" t="str">
        <f t="shared" si="188"/>
        <v>ICB</v>
      </c>
      <c r="R2159" s="75" t="str">
        <f t="shared" si="189"/>
        <v>CHINA</v>
      </c>
      <c r="S2159" s="74" t="str">
        <f>IF(OR('RAW DATA'!$D2159="",'RAW DATA'!$C2159='RAW DATA'!$D2159),"NO",IF('RAW DATA'!$C2159&lt;'RAW DATA'!$D2159,"YES","NO"))</f>
        <v>NO</v>
      </c>
      <c r="T2159" s="75" t="str">
        <f>IF('RAW DATA'!$D2159='RAW DATA'!$E2159,"YES","NO")</f>
        <v>NO</v>
      </c>
      <c r="U2159" s="73" t="str">
        <f>IF(('RAW DATA'!$D2159-'RAW DATA'!$M2159)&lt;=5,"YES","NO")</f>
        <v>YES</v>
      </c>
    </row>
    <row r="2160" spans="1:21" x14ac:dyDescent="0.25">
      <c r="A2160" s="89">
        <v>1591</v>
      </c>
      <c r="B2160" s="90">
        <v>5817591838</v>
      </c>
      <c r="C2160" s="91">
        <v>45974</v>
      </c>
      <c r="D2160" s="91">
        <v>45971</v>
      </c>
      <c r="E2160" s="91">
        <v>45974</v>
      </c>
      <c r="F2160" s="90">
        <v>259581837</v>
      </c>
      <c r="G2160" s="92">
        <v>4868</v>
      </c>
      <c r="H2160" s="101" t="s">
        <v>14</v>
      </c>
      <c r="I2160" s="93">
        <v>7730476322</v>
      </c>
      <c r="J2160" s="94">
        <v>46010</v>
      </c>
      <c r="K2160" s="90" t="s">
        <v>15</v>
      </c>
      <c r="L2160" s="90" t="s">
        <v>331</v>
      </c>
      <c r="M2160" s="91">
        <v>45968</v>
      </c>
      <c r="N2160" s="91">
        <v>46004</v>
      </c>
      <c r="O2160" s="95">
        <f t="shared" si="187"/>
        <v>11</v>
      </c>
      <c r="P2160" s="95">
        <f>MONTH('RAW DATA'!$J2160)</f>
        <v>12</v>
      </c>
      <c r="Q2160" s="95" t="str">
        <f t="shared" si="188"/>
        <v>ICB</v>
      </c>
      <c r="R2160" s="96" t="str">
        <f t="shared" si="189"/>
        <v>CHINA</v>
      </c>
      <c r="S2160" s="90" t="str">
        <f>IF(OR('RAW DATA'!$D2160="",'RAW DATA'!$C2160='RAW DATA'!$D2160),"NO",IF('RAW DATA'!$C2160&lt;'RAW DATA'!$D2160,"YES","NO"))</f>
        <v>NO</v>
      </c>
      <c r="T2160" s="96" t="str">
        <f>IF('RAW DATA'!$D2160='RAW DATA'!$E2160,"YES","NO")</f>
        <v>NO</v>
      </c>
      <c r="U2160" s="95" t="str">
        <f>IF(('RAW DATA'!$D2160-'RAW DATA'!$M2160)&lt;=5,"YES","NO")</f>
        <v>YES</v>
      </c>
    </row>
    <row r="2161" spans="1:21" x14ac:dyDescent="0.25">
      <c r="A2161" s="77">
        <v>71</v>
      </c>
      <c r="B2161" s="74">
        <v>5283342891</v>
      </c>
      <c r="C2161" s="76">
        <v>45971</v>
      </c>
      <c r="D2161" s="76">
        <v>45967</v>
      </c>
      <c r="E2161" s="76">
        <v>45971</v>
      </c>
      <c r="F2161" s="74">
        <v>260070860</v>
      </c>
      <c r="G2161" s="82">
        <v>1774</v>
      </c>
      <c r="H2161" s="102" t="s">
        <v>14</v>
      </c>
      <c r="I2161" s="83">
        <v>7730476322</v>
      </c>
      <c r="J2161" s="84">
        <v>46010</v>
      </c>
      <c r="K2161" s="74" t="s">
        <v>15</v>
      </c>
      <c r="L2161" s="74" t="s">
        <v>331</v>
      </c>
      <c r="M2161" s="76">
        <v>45966.643055555556</v>
      </c>
      <c r="N2161" s="76">
        <v>46004.791666666664</v>
      </c>
      <c r="O2161" s="73">
        <f t="shared" si="187"/>
        <v>11</v>
      </c>
      <c r="P2161" s="73">
        <f>MONTH('RAW DATA'!$J2161)</f>
        <v>12</v>
      </c>
      <c r="Q2161" s="73" t="str">
        <f t="shared" si="188"/>
        <v>ICB</v>
      </c>
      <c r="R2161" s="75" t="str">
        <f t="shared" si="189"/>
        <v>CHINA</v>
      </c>
      <c r="S2161" s="74" t="str">
        <f>IF(OR('RAW DATA'!$D2161="",'RAW DATA'!$C2161='RAW DATA'!$D2161),"NO",IF('RAW DATA'!$C2161&lt;'RAW DATA'!$D2161,"YES","NO"))</f>
        <v>NO</v>
      </c>
      <c r="T2161" s="75" t="str">
        <f>IF('RAW DATA'!$D2161='RAW DATA'!$E2161,"YES","NO")</f>
        <v>NO</v>
      </c>
      <c r="U2161" s="73" t="str">
        <f>IF(('RAW DATA'!$D2161-'RAW DATA'!$M2161)&lt;=5,"YES","NO")</f>
        <v>YES</v>
      </c>
    </row>
    <row r="2162" spans="1:21" x14ac:dyDescent="0.25">
      <c r="A2162" s="89">
        <v>71</v>
      </c>
      <c r="B2162" s="90">
        <v>5283342894</v>
      </c>
      <c r="C2162" s="91">
        <v>45971</v>
      </c>
      <c r="D2162" s="91">
        <v>45967</v>
      </c>
      <c r="E2162" s="91">
        <v>45971</v>
      </c>
      <c r="F2162" s="90">
        <v>260070860</v>
      </c>
      <c r="G2162" s="92">
        <v>64</v>
      </c>
      <c r="H2162" s="101" t="s">
        <v>14</v>
      </c>
      <c r="I2162" s="93">
        <v>7730476322</v>
      </c>
      <c r="J2162" s="94">
        <v>46010</v>
      </c>
      <c r="K2162" s="90" t="s">
        <v>15</v>
      </c>
      <c r="L2162" s="90" t="s">
        <v>331</v>
      </c>
      <c r="M2162" s="91">
        <v>45966.643055555556</v>
      </c>
      <c r="N2162" s="91">
        <v>46004.791666666664</v>
      </c>
      <c r="O2162" s="95">
        <f t="shared" si="187"/>
        <v>11</v>
      </c>
      <c r="P2162" s="95">
        <f>MONTH('RAW DATA'!$J2162)</f>
        <v>12</v>
      </c>
      <c r="Q2162" s="95" t="str">
        <f t="shared" si="188"/>
        <v>ICB</v>
      </c>
      <c r="R2162" s="96" t="str">
        <f t="shared" si="189"/>
        <v>CHINA</v>
      </c>
      <c r="S2162" s="90" t="str">
        <f>IF(OR('RAW DATA'!$D2162="",'RAW DATA'!$C2162='RAW DATA'!$D2162),"NO",IF('RAW DATA'!$C2162&lt;'RAW DATA'!$D2162,"YES","NO"))</f>
        <v>NO</v>
      </c>
      <c r="T2162" s="96" t="str">
        <f>IF('RAW DATA'!$D2162='RAW DATA'!$E2162,"YES","NO")</f>
        <v>NO</v>
      </c>
      <c r="U2162" s="95" t="str">
        <f>IF(('RAW DATA'!$D2162-'RAW DATA'!$M2162)&lt;=5,"YES","NO")</f>
        <v>YES</v>
      </c>
    </row>
    <row r="2163" spans="1:21" x14ac:dyDescent="0.25">
      <c r="A2163" s="77">
        <v>71</v>
      </c>
      <c r="B2163" s="74">
        <v>5283342898</v>
      </c>
      <c r="C2163" s="76">
        <v>45971</v>
      </c>
      <c r="D2163" s="76">
        <v>45967</v>
      </c>
      <c r="E2163" s="76">
        <v>45971</v>
      </c>
      <c r="F2163" s="74">
        <v>260070860</v>
      </c>
      <c r="G2163" s="82">
        <v>2908</v>
      </c>
      <c r="H2163" s="102" t="s">
        <v>14</v>
      </c>
      <c r="I2163" s="83">
        <v>7730476322</v>
      </c>
      <c r="J2163" s="84">
        <v>46010</v>
      </c>
      <c r="K2163" s="74" t="s">
        <v>15</v>
      </c>
      <c r="L2163" s="74" t="s">
        <v>331</v>
      </c>
      <c r="M2163" s="76">
        <v>45966.643055555556</v>
      </c>
      <c r="N2163" s="76">
        <v>46004.791666666664</v>
      </c>
      <c r="O2163" s="73">
        <f t="shared" si="187"/>
        <v>11</v>
      </c>
      <c r="P2163" s="73">
        <f>MONTH('RAW DATA'!$J2163)</f>
        <v>12</v>
      </c>
      <c r="Q2163" s="73" t="str">
        <f t="shared" si="188"/>
        <v>ICB</v>
      </c>
      <c r="R2163" s="75" t="str">
        <f t="shared" si="189"/>
        <v>CHINA</v>
      </c>
      <c r="S2163" s="74" t="str">
        <f>IF(OR('RAW DATA'!$D2163="",'RAW DATA'!$C2163='RAW DATA'!$D2163),"NO",IF('RAW DATA'!$C2163&lt;'RAW DATA'!$D2163,"YES","NO"))</f>
        <v>NO</v>
      </c>
      <c r="T2163" s="75" t="str">
        <f>IF('RAW DATA'!$D2163='RAW DATA'!$E2163,"YES","NO")</f>
        <v>NO</v>
      </c>
      <c r="U2163" s="73" t="str">
        <f>IF(('RAW DATA'!$D2163-'RAW DATA'!$M2163)&lt;=5,"YES","NO")</f>
        <v>YES</v>
      </c>
    </row>
    <row r="2164" spans="1:21" x14ac:dyDescent="0.25">
      <c r="A2164" s="89">
        <v>10171</v>
      </c>
      <c r="B2164" s="90">
        <v>5482011500</v>
      </c>
      <c r="C2164" s="91">
        <v>45986</v>
      </c>
      <c r="D2164" s="91">
        <v>45988</v>
      </c>
      <c r="E2164" s="91">
        <v>45998</v>
      </c>
      <c r="F2164" s="90">
        <v>261192017</v>
      </c>
      <c r="G2164" s="92">
        <v>2025</v>
      </c>
      <c r="H2164" s="101" t="s">
        <v>14</v>
      </c>
      <c r="I2164" s="93">
        <v>7730476322</v>
      </c>
      <c r="J2164" s="94">
        <v>46010</v>
      </c>
      <c r="K2164" s="90" t="s">
        <v>15</v>
      </c>
      <c r="L2164" s="90" t="s">
        <v>331</v>
      </c>
      <c r="M2164" s="91">
        <v>45983</v>
      </c>
      <c r="N2164" s="91">
        <v>46005</v>
      </c>
      <c r="O2164" s="95">
        <f t="shared" si="187"/>
        <v>11</v>
      </c>
      <c r="P2164" s="95">
        <f>MONTH('RAW DATA'!$J2164)</f>
        <v>12</v>
      </c>
      <c r="Q2164" s="95" t="str">
        <f t="shared" si="188"/>
        <v>ICB</v>
      </c>
      <c r="R2164" s="96" t="str">
        <f t="shared" si="189"/>
        <v>VIETNAM</v>
      </c>
      <c r="S2164" s="90" t="str">
        <f>IF(OR('RAW DATA'!$D2164="",'RAW DATA'!$C2164='RAW DATA'!$D2164),"NO",IF('RAW DATA'!$C2164&lt;'RAW DATA'!$D2164,"YES","NO"))</f>
        <v>YES</v>
      </c>
      <c r="T2164" s="96" t="str">
        <f>IF('RAW DATA'!$D2164='RAW DATA'!$E2164,"YES","NO")</f>
        <v>NO</v>
      </c>
      <c r="U2164" s="95" t="str">
        <f>IF(('RAW DATA'!$D2164-'RAW DATA'!$M2164)&lt;=5,"YES","NO")</f>
        <v>YES</v>
      </c>
    </row>
    <row r="2165" spans="1:21" x14ac:dyDescent="0.25">
      <c r="A2165" s="77">
        <v>1571</v>
      </c>
      <c r="B2165" s="74">
        <v>5784122952</v>
      </c>
      <c r="C2165" s="76">
        <v>45974</v>
      </c>
      <c r="D2165" s="76">
        <v>45967</v>
      </c>
      <c r="E2165" s="76">
        <v>45974</v>
      </c>
      <c r="F2165" s="74">
        <v>256081205</v>
      </c>
      <c r="G2165" s="82">
        <v>2847</v>
      </c>
      <c r="H2165" s="102" t="s">
        <v>14</v>
      </c>
      <c r="I2165" s="83">
        <v>7730476322</v>
      </c>
      <c r="J2165" s="84">
        <v>46010</v>
      </c>
      <c r="K2165" s="74" t="s">
        <v>15</v>
      </c>
      <c r="L2165" s="74" t="s">
        <v>331</v>
      </c>
      <c r="M2165" s="76">
        <v>45966</v>
      </c>
      <c r="N2165" s="76">
        <v>46005</v>
      </c>
      <c r="O2165" s="73">
        <f t="shared" si="187"/>
        <v>11</v>
      </c>
      <c r="P2165" s="73">
        <f>MONTH('RAW DATA'!$J2165)</f>
        <v>12</v>
      </c>
      <c r="Q2165" s="73" t="str">
        <f t="shared" si="188"/>
        <v>ICB</v>
      </c>
      <c r="R2165" s="75" t="str">
        <f t="shared" si="189"/>
        <v>CHINA</v>
      </c>
      <c r="S2165" s="74" t="str">
        <f>IF(OR('RAW DATA'!$D2165="",'RAW DATA'!$C2165='RAW DATA'!$D2165),"NO",IF('RAW DATA'!$C2165&lt;'RAW DATA'!$D2165,"YES","NO"))</f>
        <v>NO</v>
      </c>
      <c r="T2165" s="75" t="str">
        <f>IF('RAW DATA'!$D2165='RAW DATA'!$E2165,"YES","NO")</f>
        <v>NO</v>
      </c>
      <c r="U2165" s="73" t="str">
        <f>IF(('RAW DATA'!$D2165-'RAW DATA'!$M2165)&lt;=5,"YES","NO")</f>
        <v>YES</v>
      </c>
    </row>
    <row r="2166" spans="1:21" x14ac:dyDescent="0.25">
      <c r="A2166" s="89">
        <v>1591</v>
      </c>
      <c r="B2166" s="90">
        <v>5817591805</v>
      </c>
      <c r="C2166" s="91">
        <v>45974</v>
      </c>
      <c r="D2166" s="91">
        <v>45971</v>
      </c>
      <c r="E2166" s="91">
        <v>45974</v>
      </c>
      <c r="F2166" s="90">
        <v>257970469</v>
      </c>
      <c r="G2166" s="92">
        <v>6816</v>
      </c>
      <c r="H2166" s="101" t="s">
        <v>14</v>
      </c>
      <c r="I2166" s="93">
        <v>7730480712</v>
      </c>
      <c r="J2166" s="94">
        <v>46031</v>
      </c>
      <c r="K2166" s="90" t="s">
        <v>15</v>
      </c>
      <c r="L2166" s="90" t="s">
        <v>350</v>
      </c>
      <c r="M2166" s="91">
        <v>45968</v>
      </c>
      <c r="N2166" s="91">
        <v>46008</v>
      </c>
      <c r="O2166" s="95">
        <f t="shared" si="187"/>
        <v>11</v>
      </c>
      <c r="P2166" s="95">
        <f>MONTH('RAW DATA'!$J2166)</f>
        <v>1</v>
      </c>
      <c r="Q2166" s="95" t="str">
        <f t="shared" si="188"/>
        <v>ICB</v>
      </c>
      <c r="R2166" s="96" t="str">
        <f t="shared" si="189"/>
        <v>CHINA</v>
      </c>
      <c r="S2166" s="90" t="str">
        <f>IF(OR('RAW DATA'!$D2166="",'RAW DATA'!$C2166='RAW DATA'!$D2166),"NO",IF('RAW DATA'!$C2166&lt;'RAW DATA'!$D2166,"YES","NO"))</f>
        <v>NO</v>
      </c>
      <c r="T2166" s="96" t="str">
        <f>IF('RAW DATA'!$D2166='RAW DATA'!$E2166,"YES","NO")</f>
        <v>NO</v>
      </c>
      <c r="U2166" s="95" t="str">
        <f>IF(('RAW DATA'!$D2166-'RAW DATA'!$M2166)&lt;=5,"YES","NO")</f>
        <v>YES</v>
      </c>
    </row>
    <row r="2167" spans="1:21" x14ac:dyDescent="0.25">
      <c r="A2167" s="77">
        <v>1591</v>
      </c>
      <c r="B2167" s="74">
        <v>5817591806</v>
      </c>
      <c r="C2167" s="76">
        <v>45974</v>
      </c>
      <c r="D2167" s="76">
        <v>45971</v>
      </c>
      <c r="E2167" s="76">
        <v>45974</v>
      </c>
      <c r="F2167" s="74">
        <v>257970469</v>
      </c>
      <c r="G2167" s="82">
        <v>1136</v>
      </c>
      <c r="H2167" s="102" t="s">
        <v>14</v>
      </c>
      <c r="I2167" s="83">
        <v>7730480712</v>
      </c>
      <c r="J2167" s="84">
        <v>46031</v>
      </c>
      <c r="K2167" s="74" t="s">
        <v>15</v>
      </c>
      <c r="L2167" s="74" t="s">
        <v>350</v>
      </c>
      <c r="M2167" s="76">
        <v>45968</v>
      </c>
      <c r="N2167" s="76">
        <v>46008</v>
      </c>
      <c r="O2167" s="73">
        <f t="shared" si="187"/>
        <v>11</v>
      </c>
      <c r="P2167" s="73">
        <f>MONTH('RAW DATA'!$J2167)</f>
        <v>1</v>
      </c>
      <c r="Q2167" s="73" t="str">
        <f t="shared" si="188"/>
        <v>ICB</v>
      </c>
      <c r="R2167" s="75" t="str">
        <f t="shared" si="189"/>
        <v>CHINA</v>
      </c>
      <c r="S2167" s="74" t="str">
        <f>IF(OR('RAW DATA'!$D2167="",'RAW DATA'!$C2167='RAW DATA'!$D2167),"NO",IF('RAW DATA'!$C2167&lt;'RAW DATA'!$D2167,"YES","NO"))</f>
        <v>NO</v>
      </c>
      <c r="T2167" s="75" t="str">
        <f>IF('RAW DATA'!$D2167='RAW DATA'!$E2167,"YES","NO")</f>
        <v>NO</v>
      </c>
      <c r="U2167" s="73" t="str">
        <f>IF(('RAW DATA'!$D2167-'RAW DATA'!$M2167)&lt;=5,"YES","NO")</f>
        <v>YES</v>
      </c>
    </row>
    <row r="2168" spans="1:21" x14ac:dyDescent="0.25">
      <c r="A2168" s="89">
        <v>1591</v>
      </c>
      <c r="B2168" s="90">
        <v>5817591807</v>
      </c>
      <c r="C2168" s="91">
        <v>45974</v>
      </c>
      <c r="D2168" s="91">
        <v>45971</v>
      </c>
      <c r="E2168" s="91">
        <v>45974</v>
      </c>
      <c r="F2168" s="90">
        <v>257970469</v>
      </c>
      <c r="G2168" s="92">
        <v>896</v>
      </c>
      <c r="H2168" s="101" t="s">
        <v>14</v>
      </c>
      <c r="I2168" s="93">
        <v>7730480712</v>
      </c>
      <c r="J2168" s="94">
        <v>46031</v>
      </c>
      <c r="K2168" s="90" t="s">
        <v>15</v>
      </c>
      <c r="L2168" s="90" t="s">
        <v>350</v>
      </c>
      <c r="M2168" s="91">
        <v>45968</v>
      </c>
      <c r="N2168" s="91">
        <v>46008</v>
      </c>
      <c r="O2168" s="95">
        <f t="shared" si="187"/>
        <v>11</v>
      </c>
      <c r="P2168" s="95">
        <f>MONTH('RAW DATA'!$J2168)</f>
        <v>1</v>
      </c>
      <c r="Q2168" s="95" t="str">
        <f t="shared" si="188"/>
        <v>ICB</v>
      </c>
      <c r="R2168" s="96" t="str">
        <f t="shared" si="189"/>
        <v>CHINA</v>
      </c>
      <c r="S2168" s="90" t="str">
        <f>IF(OR('RAW DATA'!$D2168="",'RAW DATA'!$C2168='RAW DATA'!$D2168),"NO",IF('RAW DATA'!$C2168&lt;'RAW DATA'!$D2168,"YES","NO"))</f>
        <v>NO</v>
      </c>
      <c r="T2168" s="96" t="str">
        <f>IF('RAW DATA'!$D2168='RAW DATA'!$E2168,"YES","NO")</f>
        <v>NO</v>
      </c>
      <c r="U2168" s="95" t="str">
        <f>IF(('RAW DATA'!$D2168-'RAW DATA'!$M2168)&lt;=5,"YES","NO")</f>
        <v>YES</v>
      </c>
    </row>
    <row r="2169" spans="1:21" x14ac:dyDescent="0.25">
      <c r="A2169" s="77">
        <v>1591</v>
      </c>
      <c r="B2169" s="74">
        <v>5817591808</v>
      </c>
      <c r="C2169" s="76">
        <v>45974</v>
      </c>
      <c r="D2169" s="76">
        <v>45971</v>
      </c>
      <c r="E2169" s="76">
        <v>45974</v>
      </c>
      <c r="F2169" s="74">
        <v>257970469</v>
      </c>
      <c r="G2169" s="82">
        <v>2032</v>
      </c>
      <c r="H2169" s="102" t="s">
        <v>14</v>
      </c>
      <c r="I2169" s="83">
        <v>7730480712</v>
      </c>
      <c r="J2169" s="84">
        <v>46031</v>
      </c>
      <c r="K2169" s="74" t="s">
        <v>15</v>
      </c>
      <c r="L2169" s="74" t="s">
        <v>350</v>
      </c>
      <c r="M2169" s="76">
        <v>45968</v>
      </c>
      <c r="N2169" s="76">
        <v>46008</v>
      </c>
      <c r="O2169" s="73">
        <f t="shared" si="187"/>
        <v>11</v>
      </c>
      <c r="P2169" s="73">
        <f>MONTH('RAW DATA'!$J2169)</f>
        <v>1</v>
      </c>
      <c r="Q2169" s="73" t="str">
        <f t="shared" si="188"/>
        <v>ICB</v>
      </c>
      <c r="R2169" s="75" t="str">
        <f t="shared" si="189"/>
        <v>CHINA</v>
      </c>
      <c r="S2169" s="74" t="str">
        <f>IF(OR('RAW DATA'!$D2169="",'RAW DATA'!$C2169='RAW DATA'!$D2169),"NO",IF('RAW DATA'!$C2169&lt;'RAW DATA'!$D2169,"YES","NO"))</f>
        <v>NO</v>
      </c>
      <c r="T2169" s="75" t="str">
        <f>IF('RAW DATA'!$D2169='RAW DATA'!$E2169,"YES","NO")</f>
        <v>NO</v>
      </c>
      <c r="U2169" s="73" t="str">
        <f>IF(('RAW DATA'!$D2169-'RAW DATA'!$M2169)&lt;=5,"YES","NO")</f>
        <v>YES</v>
      </c>
    </row>
    <row r="2170" spans="1:21" x14ac:dyDescent="0.25">
      <c r="A2170" s="89">
        <v>1591</v>
      </c>
      <c r="B2170" s="90">
        <v>5817591813</v>
      </c>
      <c r="C2170" s="91">
        <v>45974</v>
      </c>
      <c r="D2170" s="91">
        <v>45971</v>
      </c>
      <c r="E2170" s="91">
        <v>45974</v>
      </c>
      <c r="F2170" s="90">
        <v>257970469</v>
      </c>
      <c r="G2170" s="92">
        <v>2779</v>
      </c>
      <c r="H2170" s="101" t="s">
        <v>14</v>
      </c>
      <c r="I2170" s="93">
        <v>7730480712</v>
      </c>
      <c r="J2170" s="94">
        <v>46031</v>
      </c>
      <c r="K2170" s="90" t="s">
        <v>15</v>
      </c>
      <c r="L2170" s="90" t="s">
        <v>350</v>
      </c>
      <c r="M2170" s="91">
        <v>45968</v>
      </c>
      <c r="N2170" s="91">
        <v>46008</v>
      </c>
      <c r="O2170" s="95">
        <f t="shared" si="187"/>
        <v>11</v>
      </c>
      <c r="P2170" s="95">
        <f>MONTH('RAW DATA'!$J2170)</f>
        <v>1</v>
      </c>
      <c r="Q2170" s="95" t="str">
        <f t="shared" si="188"/>
        <v>ICB</v>
      </c>
      <c r="R2170" s="96" t="str">
        <f t="shared" si="189"/>
        <v>CHINA</v>
      </c>
      <c r="S2170" s="90" t="str">
        <f>IF(OR('RAW DATA'!$D2170="",'RAW DATA'!$C2170='RAW DATA'!$D2170),"NO",IF('RAW DATA'!$C2170&lt;'RAW DATA'!$D2170,"YES","NO"))</f>
        <v>NO</v>
      </c>
      <c r="T2170" s="96" t="str">
        <f>IF('RAW DATA'!$D2170='RAW DATA'!$E2170,"YES","NO")</f>
        <v>NO</v>
      </c>
      <c r="U2170" s="95" t="str">
        <f>IF(('RAW DATA'!$D2170-'RAW DATA'!$M2170)&lt;=5,"YES","NO")</f>
        <v>YES</v>
      </c>
    </row>
    <row r="2171" spans="1:21" x14ac:dyDescent="0.25">
      <c r="A2171" s="77">
        <v>1591</v>
      </c>
      <c r="B2171" s="74">
        <v>5817591822</v>
      </c>
      <c r="C2171" s="76">
        <v>45974</v>
      </c>
      <c r="D2171" s="76">
        <v>45971</v>
      </c>
      <c r="E2171" s="76">
        <v>45974</v>
      </c>
      <c r="F2171" s="74">
        <v>257970469</v>
      </c>
      <c r="G2171" s="82">
        <v>2862</v>
      </c>
      <c r="H2171" s="102" t="s">
        <v>14</v>
      </c>
      <c r="I2171" s="83">
        <v>7730480712</v>
      </c>
      <c r="J2171" s="84">
        <v>46031</v>
      </c>
      <c r="K2171" s="74" t="s">
        <v>15</v>
      </c>
      <c r="L2171" s="74" t="s">
        <v>350</v>
      </c>
      <c r="M2171" s="76">
        <v>45968</v>
      </c>
      <c r="N2171" s="76">
        <v>46008</v>
      </c>
      <c r="O2171" s="73">
        <f t="shared" si="187"/>
        <v>11</v>
      </c>
      <c r="P2171" s="73">
        <f>MONTH('RAW DATA'!$J2171)</f>
        <v>1</v>
      </c>
      <c r="Q2171" s="73" t="str">
        <f t="shared" si="188"/>
        <v>ICB</v>
      </c>
      <c r="R2171" s="75" t="str">
        <f t="shared" si="189"/>
        <v>CHINA</v>
      </c>
      <c r="S2171" s="74" t="str">
        <f>IF(OR('RAW DATA'!$D2171="",'RAW DATA'!$C2171='RAW DATA'!$D2171),"NO",IF('RAW DATA'!$C2171&lt;'RAW DATA'!$D2171,"YES","NO"))</f>
        <v>NO</v>
      </c>
      <c r="T2171" s="75" t="str">
        <f>IF('RAW DATA'!$D2171='RAW DATA'!$E2171,"YES","NO")</f>
        <v>NO</v>
      </c>
      <c r="U2171" s="73" t="str">
        <f>IF(('RAW DATA'!$D2171-'RAW DATA'!$M2171)&lt;=5,"YES","NO")</f>
        <v>YES</v>
      </c>
    </row>
    <row r="2172" spans="1:21" x14ac:dyDescent="0.25">
      <c r="A2172" s="89">
        <v>1591</v>
      </c>
      <c r="B2172" s="90">
        <v>5817591825</v>
      </c>
      <c r="C2172" s="91">
        <v>45974</v>
      </c>
      <c r="D2172" s="91">
        <v>45971</v>
      </c>
      <c r="E2172" s="91">
        <v>45974</v>
      </c>
      <c r="F2172" s="90">
        <v>257970469</v>
      </c>
      <c r="G2172" s="92">
        <v>1166</v>
      </c>
      <c r="H2172" s="101" t="s">
        <v>14</v>
      </c>
      <c r="I2172" s="93">
        <v>7730480712</v>
      </c>
      <c r="J2172" s="94">
        <v>46031</v>
      </c>
      <c r="K2172" s="90" t="s">
        <v>15</v>
      </c>
      <c r="L2172" s="90" t="s">
        <v>350</v>
      </c>
      <c r="M2172" s="91">
        <v>45968</v>
      </c>
      <c r="N2172" s="91">
        <v>46008</v>
      </c>
      <c r="O2172" s="95">
        <f t="shared" si="187"/>
        <v>11</v>
      </c>
      <c r="P2172" s="95">
        <f>MONTH('RAW DATA'!$J2172)</f>
        <v>1</v>
      </c>
      <c r="Q2172" s="95" t="str">
        <f t="shared" si="188"/>
        <v>ICB</v>
      </c>
      <c r="R2172" s="96" t="str">
        <f t="shared" si="189"/>
        <v>CHINA</v>
      </c>
      <c r="S2172" s="90" t="str">
        <f>IF(OR('RAW DATA'!$D2172="",'RAW DATA'!$C2172='RAW DATA'!$D2172),"NO",IF('RAW DATA'!$C2172&lt;'RAW DATA'!$D2172,"YES","NO"))</f>
        <v>NO</v>
      </c>
      <c r="T2172" s="96" t="str">
        <f>IF('RAW DATA'!$D2172='RAW DATA'!$E2172,"YES","NO")</f>
        <v>NO</v>
      </c>
      <c r="U2172" s="95" t="str">
        <f>IF(('RAW DATA'!$D2172-'RAW DATA'!$M2172)&lt;=5,"YES","NO")</f>
        <v>YES</v>
      </c>
    </row>
    <row r="2173" spans="1:21" x14ac:dyDescent="0.25">
      <c r="A2173" s="77">
        <v>1591</v>
      </c>
      <c r="B2173" s="74">
        <v>5817591840</v>
      </c>
      <c r="C2173" s="76">
        <v>45974</v>
      </c>
      <c r="D2173" s="76">
        <v>45971</v>
      </c>
      <c r="E2173" s="76">
        <v>45974</v>
      </c>
      <c r="F2173" s="74">
        <v>257970469</v>
      </c>
      <c r="G2173" s="82">
        <v>50116</v>
      </c>
      <c r="H2173" s="102" t="s">
        <v>14</v>
      </c>
      <c r="I2173" s="83">
        <v>7730480712</v>
      </c>
      <c r="J2173" s="84">
        <v>46031</v>
      </c>
      <c r="K2173" s="74" t="s">
        <v>15</v>
      </c>
      <c r="L2173" s="74" t="s">
        <v>350</v>
      </c>
      <c r="M2173" s="76">
        <v>45968</v>
      </c>
      <c r="N2173" s="76">
        <v>46008</v>
      </c>
      <c r="O2173" s="73">
        <f t="shared" si="187"/>
        <v>11</v>
      </c>
      <c r="P2173" s="73">
        <f>MONTH('RAW DATA'!$J2173)</f>
        <v>1</v>
      </c>
      <c r="Q2173" s="73" t="str">
        <f t="shared" si="188"/>
        <v>ICB</v>
      </c>
      <c r="R2173" s="75" t="str">
        <f t="shared" si="189"/>
        <v>CHINA</v>
      </c>
      <c r="S2173" s="74" t="str">
        <f>IF(OR('RAW DATA'!$D2173="",'RAW DATA'!$C2173='RAW DATA'!$D2173),"NO",IF('RAW DATA'!$C2173&lt;'RAW DATA'!$D2173,"YES","NO"))</f>
        <v>NO</v>
      </c>
      <c r="T2173" s="75" t="str">
        <f>IF('RAW DATA'!$D2173='RAW DATA'!$E2173,"YES","NO")</f>
        <v>NO</v>
      </c>
      <c r="U2173" s="73" t="str">
        <f>IF(('RAW DATA'!$D2173-'RAW DATA'!$M2173)&lt;=5,"YES","NO")</f>
        <v>YES</v>
      </c>
    </row>
    <row r="2174" spans="1:21" x14ac:dyDescent="0.25">
      <c r="A2174" s="89">
        <v>71</v>
      </c>
      <c r="B2174" s="90">
        <v>5283339802</v>
      </c>
      <c r="C2174" s="91">
        <v>45966</v>
      </c>
      <c r="D2174" s="91">
        <v>45966</v>
      </c>
      <c r="E2174" s="91">
        <v>45966</v>
      </c>
      <c r="F2174" s="90">
        <v>258074103</v>
      </c>
      <c r="G2174" s="92">
        <v>2862</v>
      </c>
      <c r="H2174" s="101" t="s">
        <v>14</v>
      </c>
      <c r="I2174" s="93">
        <v>7730480712</v>
      </c>
      <c r="J2174" s="94">
        <v>46031</v>
      </c>
      <c r="K2174" s="90" t="s">
        <v>15</v>
      </c>
      <c r="L2174" s="90" t="s">
        <v>350</v>
      </c>
      <c r="M2174" s="91">
        <v>45964.458333333336</v>
      </c>
      <c r="N2174" s="91">
        <v>46008.291666666664</v>
      </c>
      <c r="O2174" s="95">
        <f t="shared" si="187"/>
        <v>11</v>
      </c>
      <c r="P2174" s="95">
        <f>MONTH('RAW DATA'!$J2174)</f>
        <v>1</v>
      </c>
      <c r="Q2174" s="95" t="str">
        <f t="shared" si="188"/>
        <v>ICB</v>
      </c>
      <c r="R2174" s="96" t="str">
        <f t="shared" si="189"/>
        <v>CHINA</v>
      </c>
      <c r="S2174" s="90" t="str">
        <f>IF(OR('RAW DATA'!$D2174="",'RAW DATA'!$C2174='RAW DATA'!$D2174),"NO",IF('RAW DATA'!$C2174&lt;'RAW DATA'!$D2174,"YES","NO"))</f>
        <v>NO</v>
      </c>
      <c r="T2174" s="96" t="str">
        <f>IF('RAW DATA'!$D2174='RAW DATA'!$E2174,"YES","NO")</f>
        <v>YES</v>
      </c>
      <c r="U2174" s="95" t="str">
        <f>IF(('RAW DATA'!$D2174-'RAW DATA'!$M2174)&lt;=5,"YES","NO")</f>
        <v>YES</v>
      </c>
    </row>
    <row r="2175" spans="1:21" x14ac:dyDescent="0.25">
      <c r="A2175" s="77">
        <v>71</v>
      </c>
      <c r="B2175" s="74">
        <v>5283339831</v>
      </c>
      <c r="C2175" s="76">
        <v>45966</v>
      </c>
      <c r="D2175" s="76">
        <v>45966</v>
      </c>
      <c r="E2175" s="76">
        <v>45966</v>
      </c>
      <c r="F2175" s="74">
        <v>258074103</v>
      </c>
      <c r="G2175" s="82">
        <v>2862</v>
      </c>
      <c r="H2175" s="102" t="s">
        <v>14</v>
      </c>
      <c r="I2175" s="83">
        <v>7730480712</v>
      </c>
      <c r="J2175" s="84">
        <v>46031</v>
      </c>
      <c r="K2175" s="74" t="s">
        <v>15</v>
      </c>
      <c r="L2175" s="74" t="s">
        <v>350</v>
      </c>
      <c r="M2175" s="76">
        <v>45964.458333333336</v>
      </c>
      <c r="N2175" s="76">
        <v>46008.291666666664</v>
      </c>
      <c r="O2175" s="73">
        <f t="shared" si="187"/>
        <v>11</v>
      </c>
      <c r="P2175" s="73">
        <f>MONTH('RAW DATA'!$J2175)</f>
        <v>1</v>
      </c>
      <c r="Q2175" s="73" t="str">
        <f t="shared" si="188"/>
        <v>ICB</v>
      </c>
      <c r="R2175" s="75" t="str">
        <f t="shared" si="189"/>
        <v>CHINA</v>
      </c>
      <c r="S2175" s="74" t="str">
        <f>IF(OR('RAW DATA'!$D2175="",'RAW DATA'!$C2175='RAW DATA'!$D2175),"NO",IF('RAW DATA'!$C2175&lt;'RAW DATA'!$D2175,"YES","NO"))</f>
        <v>NO</v>
      </c>
      <c r="T2175" s="75" t="str">
        <f>IF('RAW DATA'!$D2175='RAW DATA'!$E2175,"YES","NO")</f>
        <v>YES</v>
      </c>
      <c r="U2175" s="73" t="str">
        <f>IF(('RAW DATA'!$D2175-'RAW DATA'!$M2175)&lt;=5,"YES","NO")</f>
        <v>YES</v>
      </c>
    </row>
    <row r="2176" spans="1:21" x14ac:dyDescent="0.25">
      <c r="A2176" s="89">
        <v>71</v>
      </c>
      <c r="B2176" s="90">
        <v>5283362482</v>
      </c>
      <c r="C2176" s="91">
        <v>45975</v>
      </c>
      <c r="D2176" s="91">
        <v>45975</v>
      </c>
      <c r="E2176" s="91">
        <v>45975</v>
      </c>
      <c r="F2176" s="90" t="s">
        <v>288</v>
      </c>
      <c r="G2176" s="92">
        <v>14696</v>
      </c>
      <c r="H2176" s="101" t="s">
        <v>14</v>
      </c>
      <c r="I2176" s="93">
        <v>7730480712</v>
      </c>
      <c r="J2176" s="94">
        <v>46031</v>
      </c>
      <c r="K2176" s="90" t="s">
        <v>15</v>
      </c>
      <c r="L2176" s="90" t="s">
        <v>350</v>
      </c>
      <c r="M2176" s="91">
        <v>45973.625</v>
      </c>
      <c r="N2176" s="91">
        <v>46008.541666666664</v>
      </c>
      <c r="O2176" s="95">
        <f t="shared" si="187"/>
        <v>11</v>
      </c>
      <c r="P2176" s="95">
        <f>MONTH('RAW DATA'!$J2176)</f>
        <v>1</v>
      </c>
      <c r="Q2176" s="95" t="str">
        <f t="shared" si="188"/>
        <v>ICB</v>
      </c>
      <c r="R2176" s="96" t="str">
        <f t="shared" si="189"/>
        <v>CHINA</v>
      </c>
      <c r="S2176" s="90" t="str">
        <f>IF(OR('RAW DATA'!$D2176="",'RAW DATA'!$C2176='RAW DATA'!$D2176),"NO",IF('RAW DATA'!$C2176&lt;'RAW DATA'!$D2176,"YES","NO"))</f>
        <v>NO</v>
      </c>
      <c r="T2176" s="96" t="str">
        <f>IF('RAW DATA'!$D2176='RAW DATA'!$E2176,"YES","NO")</f>
        <v>YES</v>
      </c>
      <c r="U2176" s="95" t="str">
        <f>IF(('RAW DATA'!$D2176-'RAW DATA'!$M2176)&lt;=5,"YES","NO")</f>
        <v>YES</v>
      </c>
    </row>
    <row r="2177" spans="1:21" x14ac:dyDescent="0.25">
      <c r="A2177" s="77">
        <v>71</v>
      </c>
      <c r="B2177" s="74">
        <v>5283362483</v>
      </c>
      <c r="C2177" s="76">
        <v>45975</v>
      </c>
      <c r="D2177" s="76">
        <v>45975</v>
      </c>
      <c r="E2177" s="76">
        <v>45975</v>
      </c>
      <c r="F2177" s="74">
        <v>258963146</v>
      </c>
      <c r="G2177" s="82">
        <v>2864</v>
      </c>
      <c r="H2177" s="102" t="s">
        <v>14</v>
      </c>
      <c r="I2177" s="83">
        <v>7730480712</v>
      </c>
      <c r="J2177" s="84">
        <v>46031</v>
      </c>
      <c r="K2177" s="74" t="s">
        <v>15</v>
      </c>
      <c r="L2177" s="74" t="s">
        <v>350</v>
      </c>
      <c r="M2177" s="76">
        <v>45973.645833333336</v>
      </c>
      <c r="N2177" s="76">
        <v>46008.541666666664</v>
      </c>
      <c r="O2177" s="73">
        <f t="shared" si="187"/>
        <v>11</v>
      </c>
      <c r="P2177" s="73">
        <f>MONTH('RAW DATA'!$J2177)</f>
        <v>1</v>
      </c>
      <c r="Q2177" s="73" t="str">
        <f t="shared" si="188"/>
        <v>ICB</v>
      </c>
      <c r="R2177" s="75" t="str">
        <f t="shared" si="189"/>
        <v>CHINA</v>
      </c>
      <c r="S2177" s="74" t="str">
        <f>IF(OR('RAW DATA'!$D2177="",'RAW DATA'!$C2177='RAW DATA'!$D2177),"NO",IF('RAW DATA'!$C2177&lt;'RAW DATA'!$D2177,"YES","NO"))</f>
        <v>NO</v>
      </c>
      <c r="T2177" s="75" t="str">
        <f>IF('RAW DATA'!$D2177='RAW DATA'!$E2177,"YES","NO")</f>
        <v>YES</v>
      </c>
      <c r="U2177" s="73" t="str">
        <f>IF(('RAW DATA'!$D2177-'RAW DATA'!$M2177)&lt;=5,"YES","NO")</f>
        <v>YES</v>
      </c>
    </row>
    <row r="2178" spans="1:21" x14ac:dyDescent="0.25">
      <c r="A2178" s="89">
        <v>71</v>
      </c>
      <c r="B2178" s="90">
        <v>5283362492</v>
      </c>
      <c r="C2178" s="91">
        <v>45975</v>
      </c>
      <c r="D2178" s="91">
        <v>45975</v>
      </c>
      <c r="E2178" s="91">
        <v>45975</v>
      </c>
      <c r="F2178" s="90">
        <v>258963146</v>
      </c>
      <c r="G2178" s="92">
        <v>2864</v>
      </c>
      <c r="H2178" s="101" t="s">
        <v>14</v>
      </c>
      <c r="I2178" s="93">
        <v>7730480712</v>
      </c>
      <c r="J2178" s="94">
        <v>46031</v>
      </c>
      <c r="K2178" s="90" t="s">
        <v>15</v>
      </c>
      <c r="L2178" s="90" t="s">
        <v>350</v>
      </c>
      <c r="M2178" s="91">
        <v>45973.645833333336</v>
      </c>
      <c r="N2178" s="91">
        <v>46008.541666666664</v>
      </c>
      <c r="O2178" s="95">
        <f t="shared" si="187"/>
        <v>11</v>
      </c>
      <c r="P2178" s="95">
        <f>MONTH('RAW DATA'!$J2178)</f>
        <v>1</v>
      </c>
      <c r="Q2178" s="95" t="str">
        <f t="shared" si="188"/>
        <v>ICB</v>
      </c>
      <c r="R2178" s="96" t="str">
        <f t="shared" si="189"/>
        <v>CHINA</v>
      </c>
      <c r="S2178" s="90" t="str">
        <f>IF(OR('RAW DATA'!$D2178="",'RAW DATA'!$C2178='RAW DATA'!$D2178),"NO",IF('RAW DATA'!$C2178&lt;'RAW DATA'!$D2178,"YES","NO"))</f>
        <v>NO</v>
      </c>
      <c r="T2178" s="96" t="str">
        <f>IF('RAW DATA'!$D2178='RAW DATA'!$E2178,"YES","NO")</f>
        <v>YES</v>
      </c>
      <c r="U2178" s="95" t="str">
        <f>IF(('RAW DATA'!$D2178-'RAW DATA'!$M2178)&lt;=5,"YES","NO")</f>
        <v>YES</v>
      </c>
    </row>
    <row r="2179" spans="1:21" x14ac:dyDescent="0.25">
      <c r="A2179" s="77">
        <v>71</v>
      </c>
      <c r="B2179" s="74">
        <v>5283362494</v>
      </c>
      <c r="C2179" s="76">
        <v>45975</v>
      </c>
      <c r="D2179" s="76">
        <v>45975</v>
      </c>
      <c r="E2179" s="76">
        <v>45975</v>
      </c>
      <c r="F2179" s="74">
        <v>258004620</v>
      </c>
      <c r="G2179" s="82">
        <v>15104</v>
      </c>
      <c r="H2179" s="102" t="s">
        <v>14</v>
      </c>
      <c r="I2179" s="83">
        <v>7730480712</v>
      </c>
      <c r="J2179" s="84">
        <v>46031</v>
      </c>
      <c r="K2179" s="74" t="s">
        <v>15</v>
      </c>
      <c r="L2179" s="74" t="s">
        <v>350</v>
      </c>
      <c r="M2179" s="76">
        <v>45973.041666666664</v>
      </c>
      <c r="N2179" s="76">
        <v>46008.541666666664</v>
      </c>
      <c r="O2179" s="73">
        <f t="shared" si="187"/>
        <v>11</v>
      </c>
      <c r="P2179" s="73">
        <f>MONTH('RAW DATA'!$J2179)</f>
        <v>1</v>
      </c>
      <c r="Q2179" s="73" t="str">
        <f t="shared" si="188"/>
        <v>ICB</v>
      </c>
      <c r="R2179" s="75" t="str">
        <f t="shared" si="189"/>
        <v>CHINA</v>
      </c>
      <c r="S2179" s="74" t="str">
        <f>IF(OR('RAW DATA'!$D2179="",'RAW DATA'!$C2179='RAW DATA'!$D2179),"NO",IF('RAW DATA'!$C2179&lt;'RAW DATA'!$D2179,"YES","NO"))</f>
        <v>NO</v>
      </c>
      <c r="T2179" s="75" t="str">
        <f>IF('RAW DATA'!$D2179='RAW DATA'!$E2179,"YES","NO")</f>
        <v>YES</v>
      </c>
      <c r="U2179" s="73" t="str">
        <f>IF(('RAW DATA'!$D2179-'RAW DATA'!$M2179)&lt;=5,"YES","NO")</f>
        <v>YES</v>
      </c>
    </row>
    <row r="2180" spans="1:21" x14ac:dyDescent="0.25">
      <c r="A2180" s="89">
        <v>71</v>
      </c>
      <c r="B2180" s="90">
        <v>5283362497</v>
      </c>
      <c r="C2180" s="91">
        <v>45975</v>
      </c>
      <c r="D2180" s="91">
        <v>45975</v>
      </c>
      <c r="E2180" s="91">
        <v>45975</v>
      </c>
      <c r="F2180" s="90" t="s">
        <v>288</v>
      </c>
      <c r="G2180" s="92">
        <v>7815</v>
      </c>
      <c r="H2180" s="101" t="s">
        <v>14</v>
      </c>
      <c r="I2180" s="93">
        <v>7730480712</v>
      </c>
      <c r="J2180" s="94">
        <v>46031</v>
      </c>
      <c r="K2180" s="90" t="s">
        <v>15</v>
      </c>
      <c r="L2180" s="90" t="s">
        <v>350</v>
      </c>
      <c r="M2180" s="91">
        <v>45973.625</v>
      </c>
      <c r="N2180" s="91">
        <v>46008.541666666664</v>
      </c>
      <c r="O2180" s="95">
        <f t="shared" si="187"/>
        <v>11</v>
      </c>
      <c r="P2180" s="95">
        <f>MONTH('RAW DATA'!$J2180)</f>
        <v>1</v>
      </c>
      <c r="Q2180" s="95" t="str">
        <f t="shared" si="188"/>
        <v>ICB</v>
      </c>
      <c r="R2180" s="96" t="str">
        <f t="shared" si="189"/>
        <v>CHINA</v>
      </c>
      <c r="S2180" s="90" t="str">
        <f>IF(OR('RAW DATA'!$D2180="",'RAW DATA'!$C2180='RAW DATA'!$D2180),"NO",IF('RAW DATA'!$C2180&lt;'RAW DATA'!$D2180,"YES","NO"))</f>
        <v>NO</v>
      </c>
      <c r="T2180" s="96" t="str">
        <f>IF('RAW DATA'!$D2180='RAW DATA'!$E2180,"YES","NO")</f>
        <v>YES</v>
      </c>
      <c r="U2180" s="95" t="str">
        <f>IF(('RAW DATA'!$D2180-'RAW DATA'!$M2180)&lt;=5,"YES","NO")</f>
        <v>YES</v>
      </c>
    </row>
    <row r="2181" spans="1:21" x14ac:dyDescent="0.25">
      <c r="A2181" s="77">
        <v>71</v>
      </c>
      <c r="B2181" s="74">
        <v>5283342904</v>
      </c>
      <c r="C2181" s="76">
        <v>45971</v>
      </c>
      <c r="D2181" s="76">
        <v>45967</v>
      </c>
      <c r="E2181" s="76">
        <v>45971</v>
      </c>
      <c r="F2181" s="74">
        <v>261467092</v>
      </c>
      <c r="G2181" s="82">
        <v>1136</v>
      </c>
      <c r="H2181" s="102" t="s">
        <v>14</v>
      </c>
      <c r="I2181" s="83">
        <v>7730480712</v>
      </c>
      <c r="J2181" s="84">
        <v>46031</v>
      </c>
      <c r="K2181" s="74" t="s">
        <v>15</v>
      </c>
      <c r="L2181" s="74" t="s">
        <v>350</v>
      </c>
      <c r="M2181" s="76">
        <v>45965.583333333336</v>
      </c>
      <c r="N2181" s="76">
        <v>46008.791666666664</v>
      </c>
      <c r="O2181" s="73">
        <f t="shared" si="187"/>
        <v>11</v>
      </c>
      <c r="P2181" s="73">
        <f>MONTH('RAW DATA'!$J2181)</f>
        <v>1</v>
      </c>
      <c r="Q2181" s="73" t="str">
        <f t="shared" si="188"/>
        <v>ICB</v>
      </c>
      <c r="R2181" s="75" t="str">
        <f t="shared" si="189"/>
        <v>CHINA</v>
      </c>
      <c r="S2181" s="74" t="str">
        <f>IF(OR('RAW DATA'!$D2181="",'RAW DATA'!$C2181='RAW DATA'!$D2181),"NO",IF('RAW DATA'!$C2181&lt;'RAW DATA'!$D2181,"YES","NO"))</f>
        <v>NO</v>
      </c>
      <c r="T2181" s="75" t="str">
        <f>IF('RAW DATA'!$D2181='RAW DATA'!$E2181,"YES","NO")</f>
        <v>NO</v>
      </c>
      <c r="U2181" s="73" t="str">
        <f>IF(('RAW DATA'!$D2181-'RAW DATA'!$M2181)&lt;=5,"YES","NO")</f>
        <v>YES</v>
      </c>
    </row>
    <row r="2182" spans="1:21" x14ac:dyDescent="0.25">
      <c r="A2182" s="89">
        <v>515</v>
      </c>
      <c r="B2182" s="90">
        <v>5548050180</v>
      </c>
      <c r="C2182" s="91">
        <v>45974</v>
      </c>
      <c r="D2182" s="91">
        <v>45968</v>
      </c>
      <c r="E2182" s="91">
        <v>45974</v>
      </c>
      <c r="F2182" s="90">
        <v>260989524</v>
      </c>
      <c r="G2182" s="92">
        <v>6927</v>
      </c>
      <c r="H2182" s="101" t="s">
        <v>14</v>
      </c>
      <c r="I2182" s="93">
        <v>7730480712</v>
      </c>
      <c r="J2182" s="94">
        <v>46031</v>
      </c>
      <c r="K2182" s="90" t="s">
        <v>15</v>
      </c>
      <c r="L2182" s="90" t="s">
        <v>350</v>
      </c>
      <c r="M2182" s="91">
        <v>45968</v>
      </c>
      <c r="N2182" s="91">
        <v>46009</v>
      </c>
      <c r="O2182" s="95">
        <f t="shared" si="187"/>
        <v>11</v>
      </c>
      <c r="P2182" s="95">
        <f>MONTH('RAW DATA'!$J2182)</f>
        <v>1</v>
      </c>
      <c r="Q2182" s="95" t="str">
        <f t="shared" si="188"/>
        <v>ICB</v>
      </c>
      <c r="R2182" s="96" t="str">
        <f t="shared" si="189"/>
        <v>CHINA</v>
      </c>
      <c r="S2182" s="90" t="str">
        <f>IF(OR('RAW DATA'!$D2182="",'RAW DATA'!$C2182='RAW DATA'!$D2182),"NO",IF('RAW DATA'!$C2182&lt;'RAW DATA'!$D2182,"YES","NO"))</f>
        <v>NO</v>
      </c>
      <c r="T2182" s="96" t="str">
        <f>IF('RAW DATA'!$D2182='RAW DATA'!$E2182,"YES","NO")</f>
        <v>NO</v>
      </c>
      <c r="U2182" s="95" t="str">
        <f>IF(('RAW DATA'!$D2182-'RAW DATA'!$M2182)&lt;=5,"YES","NO")</f>
        <v>YES</v>
      </c>
    </row>
    <row r="2183" spans="1:21" x14ac:dyDescent="0.25">
      <c r="A2183" s="77">
        <v>71</v>
      </c>
      <c r="B2183" s="74">
        <v>5283363065</v>
      </c>
      <c r="C2183" s="76">
        <v>45975</v>
      </c>
      <c r="D2183" s="76">
        <v>45975</v>
      </c>
      <c r="E2183" s="76">
        <v>45975</v>
      </c>
      <c r="F2183" s="74">
        <v>261001028</v>
      </c>
      <c r="G2183" s="82">
        <v>13858</v>
      </c>
      <c r="H2183" s="102" t="s">
        <v>14</v>
      </c>
      <c r="I2183" s="83">
        <v>7730480712</v>
      </c>
      <c r="J2183" s="84">
        <v>46031</v>
      </c>
      <c r="K2183" s="74" t="s">
        <v>15</v>
      </c>
      <c r="L2183" s="74" t="s">
        <v>350</v>
      </c>
      <c r="M2183" s="76">
        <v>45974.041666666664</v>
      </c>
      <c r="N2183" s="76">
        <v>46009.291666666664</v>
      </c>
      <c r="O2183" s="73">
        <f t="shared" si="187"/>
        <v>11</v>
      </c>
      <c r="P2183" s="73">
        <f>MONTH('RAW DATA'!$J2183)</f>
        <v>1</v>
      </c>
      <c r="Q2183" s="73" t="str">
        <f t="shared" si="188"/>
        <v>ICB</v>
      </c>
      <c r="R2183" s="75" t="str">
        <f t="shared" si="189"/>
        <v>CHINA</v>
      </c>
      <c r="S2183" s="74" t="str">
        <f>IF(OR('RAW DATA'!$D2183="",'RAW DATA'!$C2183='RAW DATA'!$D2183),"NO",IF('RAW DATA'!$C2183&lt;'RAW DATA'!$D2183,"YES","NO"))</f>
        <v>NO</v>
      </c>
      <c r="T2183" s="75" t="str">
        <f>IF('RAW DATA'!$D2183='RAW DATA'!$E2183,"YES","NO")</f>
        <v>YES</v>
      </c>
      <c r="U2183" s="73" t="str">
        <f>IF(('RAW DATA'!$D2183-'RAW DATA'!$M2183)&lt;=5,"YES","NO")</f>
        <v>YES</v>
      </c>
    </row>
    <row r="2184" spans="1:21" x14ac:dyDescent="0.25">
      <c r="A2184" s="89">
        <v>515</v>
      </c>
      <c r="B2184" s="90">
        <v>5548069750</v>
      </c>
      <c r="C2184" s="91">
        <v>45980</v>
      </c>
      <c r="D2184" s="91">
        <v>45980</v>
      </c>
      <c r="E2184" s="91">
        <v>45980</v>
      </c>
      <c r="F2184" s="90">
        <v>259357413</v>
      </c>
      <c r="G2184" s="92">
        <v>6682</v>
      </c>
      <c r="H2184" s="101" t="s">
        <v>14</v>
      </c>
      <c r="I2184" s="93">
        <v>7730480712</v>
      </c>
      <c r="J2184" s="94">
        <v>46031</v>
      </c>
      <c r="K2184" s="90" t="s">
        <v>15</v>
      </c>
      <c r="L2184" s="90" t="s">
        <v>350</v>
      </c>
      <c r="M2184" s="91">
        <v>45978</v>
      </c>
      <c r="N2184" s="91">
        <v>46011</v>
      </c>
      <c r="O2184" s="95">
        <f t="shared" si="187"/>
        <v>11</v>
      </c>
      <c r="P2184" s="95">
        <f>MONTH('RAW DATA'!$J2184)</f>
        <v>1</v>
      </c>
      <c r="Q2184" s="95" t="str">
        <f t="shared" si="188"/>
        <v>ICB</v>
      </c>
      <c r="R2184" s="96" t="str">
        <f t="shared" si="189"/>
        <v>CHINA</v>
      </c>
      <c r="S2184" s="90" t="str">
        <f>IF(OR('RAW DATA'!$D2184="",'RAW DATA'!$C2184='RAW DATA'!$D2184),"NO",IF('RAW DATA'!$C2184&lt;'RAW DATA'!$D2184,"YES","NO"))</f>
        <v>NO</v>
      </c>
      <c r="T2184" s="96" t="str">
        <f>IF('RAW DATA'!$D2184='RAW DATA'!$E2184,"YES","NO")</f>
        <v>YES</v>
      </c>
      <c r="U2184" s="95" t="str">
        <f>IF(('RAW DATA'!$D2184-'RAW DATA'!$M2184)&lt;=5,"YES","NO")</f>
        <v>YES</v>
      </c>
    </row>
    <row r="2185" spans="1:21" x14ac:dyDescent="0.25">
      <c r="A2185" s="77">
        <v>515</v>
      </c>
      <c r="B2185" s="74">
        <v>5548069751</v>
      </c>
      <c r="C2185" s="76">
        <v>45980</v>
      </c>
      <c r="D2185" s="76">
        <v>45980</v>
      </c>
      <c r="E2185" s="76">
        <v>45980</v>
      </c>
      <c r="F2185" s="74">
        <v>259357413</v>
      </c>
      <c r="G2185" s="82">
        <v>349</v>
      </c>
      <c r="H2185" s="102" t="s">
        <v>14</v>
      </c>
      <c r="I2185" s="83">
        <v>7730480712</v>
      </c>
      <c r="J2185" s="84">
        <v>46031</v>
      </c>
      <c r="K2185" s="74" t="s">
        <v>15</v>
      </c>
      <c r="L2185" s="74" t="s">
        <v>350</v>
      </c>
      <c r="M2185" s="76">
        <v>45978</v>
      </c>
      <c r="N2185" s="76">
        <v>46011</v>
      </c>
      <c r="O2185" s="73">
        <f t="shared" si="187"/>
        <v>11</v>
      </c>
      <c r="P2185" s="73">
        <f>MONTH('RAW DATA'!$J2185)</f>
        <v>1</v>
      </c>
      <c r="Q2185" s="73" t="str">
        <f t="shared" si="188"/>
        <v>ICB</v>
      </c>
      <c r="R2185" s="75" t="str">
        <f t="shared" si="189"/>
        <v>CHINA</v>
      </c>
      <c r="S2185" s="74" t="str">
        <f>IF(OR('RAW DATA'!$D2185="",'RAW DATA'!$C2185='RAW DATA'!$D2185),"NO",IF('RAW DATA'!$C2185&lt;'RAW DATA'!$D2185,"YES","NO"))</f>
        <v>NO</v>
      </c>
      <c r="T2185" s="75" t="str">
        <f>IF('RAW DATA'!$D2185='RAW DATA'!$E2185,"YES","NO")</f>
        <v>YES</v>
      </c>
      <c r="U2185" s="73" t="str">
        <f>IF(('RAW DATA'!$D2185-'RAW DATA'!$M2185)&lt;=5,"YES","NO")</f>
        <v>YES</v>
      </c>
    </row>
    <row r="2186" spans="1:21" x14ac:dyDescent="0.25">
      <c r="A2186" s="89">
        <v>71</v>
      </c>
      <c r="B2186" s="90">
        <v>5283359897</v>
      </c>
      <c r="C2186" s="91">
        <v>45975</v>
      </c>
      <c r="D2186" s="91">
        <v>45974</v>
      </c>
      <c r="E2186" s="91">
        <v>45975</v>
      </c>
      <c r="F2186" s="90">
        <v>259792990</v>
      </c>
      <c r="G2186" s="92">
        <v>10</v>
      </c>
      <c r="H2186" s="101" t="s">
        <v>14</v>
      </c>
      <c r="I2186" s="93">
        <v>7730480712</v>
      </c>
      <c r="J2186" s="94">
        <v>46031</v>
      </c>
      <c r="K2186" s="90" t="s">
        <v>15</v>
      </c>
      <c r="L2186" s="90" t="s">
        <v>350</v>
      </c>
      <c r="M2186" s="91">
        <v>45972.75</v>
      </c>
      <c r="N2186" s="91">
        <v>46011.541666666664</v>
      </c>
      <c r="O2186" s="95">
        <f t="shared" si="187"/>
        <v>11</v>
      </c>
      <c r="P2186" s="95">
        <f>MONTH('RAW DATA'!$J2186)</f>
        <v>1</v>
      </c>
      <c r="Q2186" s="95" t="str">
        <f t="shared" si="188"/>
        <v>ICB</v>
      </c>
      <c r="R2186" s="96" t="str">
        <f t="shared" si="189"/>
        <v>CHINA</v>
      </c>
      <c r="S2186" s="90" t="str">
        <f>IF(OR('RAW DATA'!$D2186="",'RAW DATA'!$C2186='RAW DATA'!$D2186),"NO",IF('RAW DATA'!$C2186&lt;'RAW DATA'!$D2186,"YES","NO"))</f>
        <v>NO</v>
      </c>
      <c r="T2186" s="96" t="str">
        <f>IF('RAW DATA'!$D2186='RAW DATA'!$E2186,"YES","NO")</f>
        <v>NO</v>
      </c>
      <c r="U2186" s="95" t="str">
        <f>IF(('RAW DATA'!$D2186-'RAW DATA'!$M2186)&lt;=5,"YES","NO")</f>
        <v>YES</v>
      </c>
    </row>
    <row r="2187" spans="1:21" x14ac:dyDescent="0.25">
      <c r="A2187" s="77">
        <v>71</v>
      </c>
      <c r="B2187" s="74">
        <v>5283359902</v>
      </c>
      <c r="C2187" s="76">
        <v>45975</v>
      </c>
      <c r="D2187" s="76">
        <v>45974</v>
      </c>
      <c r="E2187" s="76">
        <v>45975</v>
      </c>
      <c r="F2187" s="74">
        <v>259792990</v>
      </c>
      <c r="G2187" s="82">
        <v>685</v>
      </c>
      <c r="H2187" s="102" t="s">
        <v>14</v>
      </c>
      <c r="I2187" s="83">
        <v>7730480712</v>
      </c>
      <c r="J2187" s="84">
        <v>46031</v>
      </c>
      <c r="K2187" s="74" t="s">
        <v>15</v>
      </c>
      <c r="L2187" s="74" t="s">
        <v>350</v>
      </c>
      <c r="M2187" s="76">
        <v>45972.75</v>
      </c>
      <c r="N2187" s="76">
        <v>46011.541666666664</v>
      </c>
      <c r="O2187" s="73">
        <f t="shared" ref="O2187:O2224" si="190">IF(D2187="", "", IF(YEAR(D2187)=2024, "", MONTH(D2187)))</f>
        <v>11</v>
      </c>
      <c r="P2187" s="73">
        <f>MONTH('RAW DATA'!$J2187)</f>
        <v>1</v>
      </c>
      <c r="Q2187" s="73" t="str">
        <f t="shared" ref="Q2187:Q2224" si="191">IF(OR(A2187=71,A2187=1595,A2187=1588,A2187=1594,A2187=3547,A2187=1571,A2187=1538,A2187=1570,A2187=1569,A2187=1590,A2187=1591,A2187=1589,A2187=515,A2187=1572,A2187=3546,A2187=1592,A2187=3548,A2187=122,A2187=10171,A2187=40,A2187=35,A2187=95,A2187=381,A2187=136,A2187=375),"ICB","Vendor")</f>
        <v>ICB</v>
      </c>
      <c r="R2187" s="75" t="str">
        <f t="shared" ref="R2187:R2224" si="192">IF(OR(A2187=71,A2187=515,A2187=1592,A2187=1589,A2187=1591,A2187=1571,A2187=1572),"CHINA",IF(A2187=35,"POLAND",
IF(A2187=10171,"VIETNAM",
IF(A2187=381,"TURKEY",
IF(A2187=375,"CAMBODIA",
IF(A2187=40,"AUSTRALIA",""))))))</f>
        <v>CHINA</v>
      </c>
      <c r="S2187" s="74" t="str">
        <f>IF(OR('RAW DATA'!$D2187="",'RAW DATA'!$C2187='RAW DATA'!$D2187),"NO",IF('RAW DATA'!$C2187&lt;'RAW DATA'!$D2187,"YES","NO"))</f>
        <v>NO</v>
      </c>
      <c r="T2187" s="75" t="str">
        <f>IF('RAW DATA'!$D2187='RAW DATA'!$E2187,"YES","NO")</f>
        <v>NO</v>
      </c>
      <c r="U2187" s="73" t="str">
        <f>IF(('RAW DATA'!$D2187-'RAW DATA'!$M2187)&lt;=5,"YES","NO")</f>
        <v>YES</v>
      </c>
    </row>
    <row r="2188" spans="1:21" x14ac:dyDescent="0.25">
      <c r="A2188" s="89">
        <v>71</v>
      </c>
      <c r="B2188" s="90">
        <v>5283359905</v>
      </c>
      <c r="C2188" s="91">
        <v>45975</v>
      </c>
      <c r="D2188" s="91">
        <v>45974</v>
      </c>
      <c r="E2188" s="91">
        <v>45975</v>
      </c>
      <c r="F2188" s="90">
        <v>259792990</v>
      </c>
      <c r="G2188" s="92">
        <v>802</v>
      </c>
      <c r="H2188" s="101" t="s">
        <v>14</v>
      </c>
      <c r="I2188" s="93">
        <v>7730480712</v>
      </c>
      <c r="J2188" s="94">
        <v>46031</v>
      </c>
      <c r="K2188" s="90" t="s">
        <v>15</v>
      </c>
      <c r="L2188" s="90" t="s">
        <v>350</v>
      </c>
      <c r="M2188" s="91">
        <v>45972.75</v>
      </c>
      <c r="N2188" s="91">
        <v>46011.541666666664</v>
      </c>
      <c r="O2188" s="95">
        <f t="shared" si="190"/>
        <v>11</v>
      </c>
      <c r="P2188" s="95">
        <f>MONTH('RAW DATA'!$J2188)</f>
        <v>1</v>
      </c>
      <c r="Q2188" s="95" t="str">
        <f t="shared" si="191"/>
        <v>ICB</v>
      </c>
      <c r="R2188" s="96" t="str">
        <f t="shared" si="192"/>
        <v>CHINA</v>
      </c>
      <c r="S2188" s="90" t="str">
        <f>IF(OR('RAW DATA'!$D2188="",'RAW DATA'!$C2188='RAW DATA'!$D2188),"NO",IF('RAW DATA'!$C2188&lt;'RAW DATA'!$D2188,"YES","NO"))</f>
        <v>NO</v>
      </c>
      <c r="T2188" s="96" t="str">
        <f>IF('RAW DATA'!$D2188='RAW DATA'!$E2188,"YES","NO")</f>
        <v>NO</v>
      </c>
      <c r="U2188" s="95" t="str">
        <f>IF(('RAW DATA'!$D2188-'RAW DATA'!$M2188)&lt;=5,"YES","NO")</f>
        <v>YES</v>
      </c>
    </row>
    <row r="2189" spans="1:21" x14ac:dyDescent="0.25">
      <c r="A2189" s="77">
        <v>71</v>
      </c>
      <c r="B2189" s="74">
        <v>5283359910</v>
      </c>
      <c r="C2189" s="76">
        <v>45975</v>
      </c>
      <c r="D2189" s="76">
        <v>45974</v>
      </c>
      <c r="E2189" s="76">
        <v>45975</v>
      </c>
      <c r="F2189" s="74">
        <v>259792990</v>
      </c>
      <c r="G2189" s="82">
        <v>4729</v>
      </c>
      <c r="H2189" s="102" t="s">
        <v>14</v>
      </c>
      <c r="I2189" s="83">
        <v>7730480712</v>
      </c>
      <c r="J2189" s="84">
        <v>46031</v>
      </c>
      <c r="K2189" s="74" t="s">
        <v>15</v>
      </c>
      <c r="L2189" s="74" t="s">
        <v>350</v>
      </c>
      <c r="M2189" s="76">
        <v>45972.75</v>
      </c>
      <c r="N2189" s="76">
        <v>46011.541666666664</v>
      </c>
      <c r="O2189" s="73">
        <f t="shared" si="190"/>
        <v>11</v>
      </c>
      <c r="P2189" s="73">
        <f>MONTH('RAW DATA'!$J2189)</f>
        <v>1</v>
      </c>
      <c r="Q2189" s="73" t="str">
        <f t="shared" si="191"/>
        <v>ICB</v>
      </c>
      <c r="R2189" s="75" t="str">
        <f t="shared" si="192"/>
        <v>CHINA</v>
      </c>
      <c r="S2189" s="74" t="str">
        <f>IF(OR('RAW DATA'!$D2189="",'RAW DATA'!$C2189='RAW DATA'!$D2189),"NO",IF('RAW DATA'!$C2189&lt;'RAW DATA'!$D2189,"YES","NO"))</f>
        <v>NO</v>
      </c>
      <c r="T2189" s="75" t="str">
        <f>IF('RAW DATA'!$D2189='RAW DATA'!$E2189,"YES","NO")</f>
        <v>NO</v>
      </c>
      <c r="U2189" s="73" t="str">
        <f>IF(('RAW DATA'!$D2189-'RAW DATA'!$M2189)&lt;=5,"YES","NO")</f>
        <v>YES</v>
      </c>
    </row>
    <row r="2190" spans="1:21" x14ac:dyDescent="0.25">
      <c r="A2190" s="89">
        <v>71</v>
      </c>
      <c r="B2190" s="90">
        <v>5283359929</v>
      </c>
      <c r="C2190" s="91">
        <v>45975</v>
      </c>
      <c r="D2190" s="91">
        <v>45974</v>
      </c>
      <c r="E2190" s="91">
        <v>45975</v>
      </c>
      <c r="F2190" s="90">
        <v>259792990</v>
      </c>
      <c r="G2190" s="92">
        <v>1158</v>
      </c>
      <c r="H2190" s="101" t="s">
        <v>14</v>
      </c>
      <c r="I2190" s="93">
        <v>7730480712</v>
      </c>
      <c r="J2190" s="94">
        <v>46031</v>
      </c>
      <c r="K2190" s="90" t="s">
        <v>15</v>
      </c>
      <c r="L2190" s="90" t="s">
        <v>350</v>
      </c>
      <c r="M2190" s="91">
        <v>45972.75</v>
      </c>
      <c r="N2190" s="91">
        <v>46011.541666666664</v>
      </c>
      <c r="O2190" s="95">
        <f t="shared" si="190"/>
        <v>11</v>
      </c>
      <c r="P2190" s="95">
        <f>MONTH('RAW DATA'!$J2190)</f>
        <v>1</v>
      </c>
      <c r="Q2190" s="95" t="str">
        <f t="shared" si="191"/>
        <v>ICB</v>
      </c>
      <c r="R2190" s="96" t="str">
        <f t="shared" si="192"/>
        <v>CHINA</v>
      </c>
      <c r="S2190" s="90" t="str">
        <f>IF(OR('RAW DATA'!$D2190="",'RAW DATA'!$C2190='RAW DATA'!$D2190),"NO",IF('RAW DATA'!$C2190&lt;'RAW DATA'!$D2190,"YES","NO"))</f>
        <v>NO</v>
      </c>
      <c r="T2190" s="96" t="str">
        <f>IF('RAW DATA'!$D2190='RAW DATA'!$E2190,"YES","NO")</f>
        <v>NO</v>
      </c>
      <c r="U2190" s="95" t="str">
        <f>IF(('RAW DATA'!$D2190-'RAW DATA'!$M2190)&lt;=5,"YES","NO")</f>
        <v>YES</v>
      </c>
    </row>
    <row r="2191" spans="1:21" x14ac:dyDescent="0.25">
      <c r="A2191" s="77">
        <v>71</v>
      </c>
      <c r="B2191" s="74">
        <v>5283403269</v>
      </c>
      <c r="C2191" s="76">
        <v>45994</v>
      </c>
      <c r="D2191" s="76">
        <v>45994</v>
      </c>
      <c r="E2191" s="76">
        <v>45994</v>
      </c>
      <c r="F2191" s="74">
        <v>259857236</v>
      </c>
      <c r="G2191" s="82">
        <v>6464</v>
      </c>
      <c r="H2191" s="102" t="s">
        <v>14</v>
      </c>
      <c r="I2191" s="83">
        <v>7730480712</v>
      </c>
      <c r="J2191" s="84">
        <v>46031</v>
      </c>
      <c r="K2191" s="74" t="s">
        <v>15</v>
      </c>
      <c r="L2191" s="74" t="s">
        <v>350</v>
      </c>
      <c r="M2191" s="76">
        <v>45974.875</v>
      </c>
      <c r="N2191" s="76">
        <v>46011.541666666664</v>
      </c>
      <c r="O2191" s="73">
        <f t="shared" si="190"/>
        <v>12</v>
      </c>
      <c r="P2191" s="73">
        <f>MONTH('RAW DATA'!$J2191)</f>
        <v>1</v>
      </c>
      <c r="Q2191" s="73" t="str">
        <f t="shared" si="191"/>
        <v>ICB</v>
      </c>
      <c r="R2191" s="75" t="str">
        <f t="shared" si="192"/>
        <v>CHINA</v>
      </c>
      <c r="S2191" s="74" t="str">
        <f>IF(OR('RAW DATA'!$D2191="",'RAW DATA'!$C2191='RAW DATA'!$D2191),"NO",IF('RAW DATA'!$C2191&lt;'RAW DATA'!$D2191,"YES","NO"))</f>
        <v>NO</v>
      </c>
      <c r="T2191" s="75" t="str">
        <f>IF('RAW DATA'!$D2191='RAW DATA'!$E2191,"YES","NO")</f>
        <v>YES</v>
      </c>
      <c r="U2191" s="73" t="str">
        <f>IF(('RAW DATA'!$D2191-'RAW DATA'!$M2191)&lt;=5,"YES","NO")</f>
        <v>NO</v>
      </c>
    </row>
    <row r="2192" spans="1:21" x14ac:dyDescent="0.25">
      <c r="A2192" s="89">
        <v>10171</v>
      </c>
      <c r="B2192" s="90">
        <v>5482023997</v>
      </c>
      <c r="C2192" s="91">
        <v>45993</v>
      </c>
      <c r="D2192" s="91">
        <v>45995</v>
      </c>
      <c r="E2192" s="91">
        <v>46002</v>
      </c>
      <c r="F2192" s="90">
        <v>261192018</v>
      </c>
      <c r="G2192" s="92">
        <v>31171</v>
      </c>
      <c r="H2192" s="101" t="s">
        <v>14</v>
      </c>
      <c r="I2192" s="93">
        <v>7730480712</v>
      </c>
      <c r="J2192" s="94">
        <v>46031</v>
      </c>
      <c r="K2192" s="90" t="s">
        <v>15</v>
      </c>
      <c r="L2192" s="90" t="s">
        <v>350</v>
      </c>
      <c r="M2192" s="91">
        <v>45990</v>
      </c>
      <c r="N2192" s="91">
        <v>46012</v>
      </c>
      <c r="O2192" s="95">
        <f t="shared" si="190"/>
        <v>12</v>
      </c>
      <c r="P2192" s="95">
        <f>MONTH('RAW DATA'!$J2192)</f>
        <v>1</v>
      </c>
      <c r="Q2192" s="95" t="str">
        <f t="shared" si="191"/>
        <v>ICB</v>
      </c>
      <c r="R2192" s="96" t="str">
        <f t="shared" si="192"/>
        <v>VIETNAM</v>
      </c>
      <c r="S2192" s="90" t="str">
        <f>IF(OR('RAW DATA'!$D2192="",'RAW DATA'!$C2192='RAW DATA'!$D2192),"NO",IF('RAW DATA'!$C2192&lt;'RAW DATA'!$D2192,"YES","NO"))</f>
        <v>YES</v>
      </c>
      <c r="T2192" s="96" t="str">
        <f>IF('RAW DATA'!$D2192='RAW DATA'!$E2192,"YES","NO")</f>
        <v>NO</v>
      </c>
      <c r="U2192" s="95" t="str">
        <f>IF(('RAW DATA'!$D2192-'RAW DATA'!$M2192)&lt;=5,"YES","NO")</f>
        <v>YES</v>
      </c>
    </row>
    <row r="2193" spans="1:21" x14ac:dyDescent="0.25">
      <c r="A2193" s="77">
        <v>71</v>
      </c>
      <c r="B2193" s="74">
        <v>5283362742</v>
      </c>
      <c r="C2193" s="76">
        <v>45975</v>
      </c>
      <c r="D2193" s="76">
        <v>45975</v>
      </c>
      <c r="E2193" s="76">
        <v>45975</v>
      </c>
      <c r="F2193" s="74">
        <v>259891685</v>
      </c>
      <c r="G2193" s="82">
        <v>11794</v>
      </c>
      <c r="H2193" s="102" t="s">
        <v>14</v>
      </c>
      <c r="I2193" s="83">
        <v>7730480712</v>
      </c>
      <c r="J2193" s="84">
        <v>46031</v>
      </c>
      <c r="K2193" s="74" t="s">
        <v>15</v>
      </c>
      <c r="L2193" s="74" t="s">
        <v>350</v>
      </c>
      <c r="M2193" s="76">
        <v>45973.041666666664</v>
      </c>
      <c r="N2193" s="76">
        <v>46015.291666666664</v>
      </c>
      <c r="O2193" s="73">
        <f t="shared" si="190"/>
        <v>11</v>
      </c>
      <c r="P2193" s="73">
        <f>MONTH('RAW DATA'!$J2193)</f>
        <v>1</v>
      </c>
      <c r="Q2193" s="73" t="str">
        <f t="shared" si="191"/>
        <v>ICB</v>
      </c>
      <c r="R2193" s="75" t="str">
        <f t="shared" si="192"/>
        <v>CHINA</v>
      </c>
      <c r="S2193" s="74" t="str">
        <f>IF(OR('RAW DATA'!$D2193="",'RAW DATA'!$C2193='RAW DATA'!$D2193),"NO",IF('RAW DATA'!$C2193&lt;'RAW DATA'!$D2193,"YES","NO"))</f>
        <v>NO</v>
      </c>
      <c r="T2193" s="75" t="str">
        <f>IF('RAW DATA'!$D2193='RAW DATA'!$E2193,"YES","NO")</f>
        <v>YES</v>
      </c>
      <c r="U2193" s="73" t="str">
        <f>IF(('RAW DATA'!$D2193-'RAW DATA'!$M2193)&lt;=5,"YES","NO")</f>
        <v>YES</v>
      </c>
    </row>
    <row r="2194" spans="1:21" x14ac:dyDescent="0.25">
      <c r="A2194" s="89">
        <v>71</v>
      </c>
      <c r="B2194" s="90">
        <v>5283362743</v>
      </c>
      <c r="C2194" s="91">
        <v>45975</v>
      </c>
      <c r="D2194" s="91">
        <v>45975</v>
      </c>
      <c r="E2194" s="91">
        <v>45975</v>
      </c>
      <c r="F2194" s="90">
        <v>259891685</v>
      </c>
      <c r="G2194" s="92">
        <v>22436</v>
      </c>
      <c r="H2194" s="101" t="s">
        <v>14</v>
      </c>
      <c r="I2194" s="93">
        <v>7730480712</v>
      </c>
      <c r="J2194" s="94">
        <v>46031</v>
      </c>
      <c r="K2194" s="90" t="s">
        <v>15</v>
      </c>
      <c r="L2194" s="90" t="s">
        <v>350</v>
      </c>
      <c r="M2194" s="91">
        <v>45973.041666666664</v>
      </c>
      <c r="N2194" s="91">
        <v>46015.291666666664</v>
      </c>
      <c r="O2194" s="95">
        <f t="shared" si="190"/>
        <v>11</v>
      </c>
      <c r="P2194" s="95">
        <f>MONTH('RAW DATA'!$J2194)</f>
        <v>1</v>
      </c>
      <c r="Q2194" s="95" t="str">
        <f t="shared" si="191"/>
        <v>ICB</v>
      </c>
      <c r="R2194" s="96" t="str">
        <f t="shared" si="192"/>
        <v>CHINA</v>
      </c>
      <c r="S2194" s="90" t="str">
        <f>IF(OR('RAW DATA'!$D2194="",'RAW DATA'!$C2194='RAW DATA'!$D2194),"NO",IF('RAW DATA'!$C2194&lt;'RAW DATA'!$D2194,"YES","NO"))</f>
        <v>NO</v>
      </c>
      <c r="T2194" s="96" t="str">
        <f>IF('RAW DATA'!$D2194='RAW DATA'!$E2194,"YES","NO")</f>
        <v>YES</v>
      </c>
      <c r="U2194" s="95" t="str">
        <f>IF(('RAW DATA'!$D2194-'RAW DATA'!$M2194)&lt;=5,"YES","NO")</f>
        <v>YES</v>
      </c>
    </row>
    <row r="2195" spans="1:21" x14ac:dyDescent="0.25">
      <c r="A2195" s="77">
        <v>71</v>
      </c>
      <c r="B2195" s="74">
        <v>5283362744</v>
      </c>
      <c r="C2195" s="76">
        <v>45975</v>
      </c>
      <c r="D2195" s="76">
        <v>45975</v>
      </c>
      <c r="E2195" s="76">
        <v>45975</v>
      </c>
      <c r="F2195" s="74">
        <v>259891685</v>
      </c>
      <c r="G2195" s="82">
        <v>2864</v>
      </c>
      <c r="H2195" s="102" t="s">
        <v>14</v>
      </c>
      <c r="I2195" s="83">
        <v>7730480712</v>
      </c>
      <c r="J2195" s="84">
        <v>46031</v>
      </c>
      <c r="K2195" s="74" t="s">
        <v>15</v>
      </c>
      <c r="L2195" s="74" t="s">
        <v>350</v>
      </c>
      <c r="M2195" s="76">
        <v>45973.041666666664</v>
      </c>
      <c r="N2195" s="76">
        <v>46015.291666666664</v>
      </c>
      <c r="O2195" s="73">
        <f t="shared" si="190"/>
        <v>11</v>
      </c>
      <c r="P2195" s="73">
        <f>MONTH('RAW DATA'!$J2195)</f>
        <v>1</v>
      </c>
      <c r="Q2195" s="73" t="str">
        <f t="shared" si="191"/>
        <v>ICB</v>
      </c>
      <c r="R2195" s="75" t="str">
        <f t="shared" si="192"/>
        <v>CHINA</v>
      </c>
      <c r="S2195" s="74" t="str">
        <f>IF(OR('RAW DATA'!$D2195="",'RAW DATA'!$C2195='RAW DATA'!$D2195),"NO",IF('RAW DATA'!$C2195&lt;'RAW DATA'!$D2195,"YES","NO"))</f>
        <v>NO</v>
      </c>
      <c r="T2195" s="75" t="str">
        <f>IF('RAW DATA'!$D2195='RAW DATA'!$E2195,"YES","NO")</f>
        <v>YES</v>
      </c>
      <c r="U2195" s="73" t="str">
        <f>IF(('RAW DATA'!$D2195-'RAW DATA'!$M2195)&lt;=5,"YES","NO")</f>
        <v>YES</v>
      </c>
    </row>
    <row r="2196" spans="1:21" x14ac:dyDescent="0.25">
      <c r="A2196" s="89">
        <v>71</v>
      </c>
      <c r="B2196" s="90">
        <v>5283362746</v>
      </c>
      <c r="C2196" s="91">
        <v>45975</v>
      </c>
      <c r="D2196" s="91">
        <v>45975</v>
      </c>
      <c r="E2196" s="91">
        <v>45975</v>
      </c>
      <c r="F2196" s="90">
        <v>259891685</v>
      </c>
      <c r="G2196" s="92">
        <v>23349</v>
      </c>
      <c r="H2196" s="101" t="s">
        <v>14</v>
      </c>
      <c r="I2196" s="93">
        <v>7730480712</v>
      </c>
      <c r="J2196" s="94">
        <v>46031</v>
      </c>
      <c r="K2196" s="90" t="s">
        <v>15</v>
      </c>
      <c r="L2196" s="90" t="s">
        <v>350</v>
      </c>
      <c r="M2196" s="91">
        <v>45973.041666666664</v>
      </c>
      <c r="N2196" s="91">
        <v>46015.291666666664</v>
      </c>
      <c r="O2196" s="95">
        <f t="shared" si="190"/>
        <v>11</v>
      </c>
      <c r="P2196" s="95">
        <f>MONTH('RAW DATA'!$J2196)</f>
        <v>1</v>
      </c>
      <c r="Q2196" s="95" t="str">
        <f t="shared" si="191"/>
        <v>ICB</v>
      </c>
      <c r="R2196" s="96" t="str">
        <f t="shared" si="192"/>
        <v>CHINA</v>
      </c>
      <c r="S2196" s="90" t="str">
        <f>IF(OR('RAW DATA'!$D2196="",'RAW DATA'!$C2196='RAW DATA'!$D2196),"NO",IF('RAW DATA'!$C2196&lt;'RAW DATA'!$D2196,"YES","NO"))</f>
        <v>NO</v>
      </c>
      <c r="T2196" s="96" t="str">
        <f>IF('RAW DATA'!$D2196='RAW DATA'!$E2196,"YES","NO")</f>
        <v>YES</v>
      </c>
      <c r="U2196" s="95" t="str">
        <f>IF(('RAW DATA'!$D2196-'RAW DATA'!$M2196)&lt;=5,"YES","NO")</f>
        <v>YES</v>
      </c>
    </row>
    <row r="2197" spans="1:21" x14ac:dyDescent="0.25">
      <c r="A2197" s="77">
        <v>71</v>
      </c>
      <c r="B2197" s="74">
        <v>5283362754</v>
      </c>
      <c r="C2197" s="76">
        <v>45975</v>
      </c>
      <c r="D2197" s="76">
        <v>45975</v>
      </c>
      <c r="E2197" s="76">
        <v>45975</v>
      </c>
      <c r="F2197" s="74">
        <v>259891685</v>
      </c>
      <c r="G2197" s="82">
        <v>8827</v>
      </c>
      <c r="H2197" s="102" t="s">
        <v>14</v>
      </c>
      <c r="I2197" s="83">
        <v>7730480712</v>
      </c>
      <c r="J2197" s="84">
        <v>46031</v>
      </c>
      <c r="K2197" s="74" t="s">
        <v>15</v>
      </c>
      <c r="L2197" s="74" t="s">
        <v>350</v>
      </c>
      <c r="M2197" s="76">
        <v>45973.041666666664</v>
      </c>
      <c r="N2197" s="76">
        <v>46015.291666666664</v>
      </c>
      <c r="O2197" s="73">
        <f t="shared" si="190"/>
        <v>11</v>
      </c>
      <c r="P2197" s="73">
        <f>MONTH('RAW DATA'!$J2197)</f>
        <v>1</v>
      </c>
      <c r="Q2197" s="73" t="str">
        <f t="shared" si="191"/>
        <v>ICB</v>
      </c>
      <c r="R2197" s="75" t="str">
        <f t="shared" si="192"/>
        <v>CHINA</v>
      </c>
      <c r="S2197" s="74" t="str">
        <f>IF(OR('RAW DATA'!$D2197="",'RAW DATA'!$C2197='RAW DATA'!$D2197),"NO",IF('RAW DATA'!$C2197&lt;'RAW DATA'!$D2197,"YES","NO"))</f>
        <v>NO</v>
      </c>
      <c r="T2197" s="75" t="str">
        <f>IF('RAW DATA'!$D2197='RAW DATA'!$E2197,"YES","NO")</f>
        <v>YES</v>
      </c>
      <c r="U2197" s="73" t="str">
        <f>IF(('RAW DATA'!$D2197-'RAW DATA'!$M2197)&lt;=5,"YES","NO")</f>
        <v>YES</v>
      </c>
    </row>
    <row r="2198" spans="1:21" x14ac:dyDescent="0.25">
      <c r="A2198" s="89">
        <v>71</v>
      </c>
      <c r="B2198" s="90">
        <v>5283362757</v>
      </c>
      <c r="C2198" s="91">
        <v>45975</v>
      </c>
      <c r="D2198" s="91">
        <v>45975</v>
      </c>
      <c r="E2198" s="91">
        <v>45975</v>
      </c>
      <c r="F2198" s="90">
        <v>259891685</v>
      </c>
      <c r="G2198" s="92">
        <v>2864</v>
      </c>
      <c r="H2198" s="101" t="s">
        <v>14</v>
      </c>
      <c r="I2198" s="93">
        <v>7730480712</v>
      </c>
      <c r="J2198" s="94">
        <v>46031</v>
      </c>
      <c r="K2198" s="90" t="s">
        <v>15</v>
      </c>
      <c r="L2198" s="90" t="s">
        <v>350</v>
      </c>
      <c r="M2198" s="91">
        <v>45973.041666666664</v>
      </c>
      <c r="N2198" s="91">
        <v>46015.291666666664</v>
      </c>
      <c r="O2198" s="95">
        <f t="shared" si="190"/>
        <v>11</v>
      </c>
      <c r="P2198" s="95">
        <f>MONTH('RAW DATA'!$J2198)</f>
        <v>1</v>
      </c>
      <c r="Q2198" s="95" t="str">
        <f t="shared" si="191"/>
        <v>ICB</v>
      </c>
      <c r="R2198" s="96" t="str">
        <f t="shared" si="192"/>
        <v>CHINA</v>
      </c>
      <c r="S2198" s="90" t="str">
        <f>IF(OR('RAW DATA'!$D2198="",'RAW DATA'!$C2198='RAW DATA'!$D2198),"NO",IF('RAW DATA'!$C2198&lt;'RAW DATA'!$D2198,"YES","NO"))</f>
        <v>NO</v>
      </c>
      <c r="T2198" s="96" t="str">
        <f>IF('RAW DATA'!$D2198='RAW DATA'!$E2198,"YES","NO")</f>
        <v>YES</v>
      </c>
      <c r="U2198" s="95" t="str">
        <f>IF(('RAW DATA'!$D2198-'RAW DATA'!$M2198)&lt;=5,"YES","NO")</f>
        <v>YES</v>
      </c>
    </row>
    <row r="2199" spans="1:21" x14ac:dyDescent="0.25">
      <c r="A2199" s="77">
        <v>71</v>
      </c>
      <c r="B2199" s="74">
        <v>5283362758</v>
      </c>
      <c r="C2199" s="76">
        <v>45975</v>
      </c>
      <c r="D2199" s="76">
        <v>45975</v>
      </c>
      <c r="E2199" s="76">
        <v>45975</v>
      </c>
      <c r="F2199" s="74">
        <v>259891685</v>
      </c>
      <c r="G2199" s="82">
        <v>10421</v>
      </c>
      <c r="H2199" s="102" t="s">
        <v>14</v>
      </c>
      <c r="I2199" s="83">
        <v>7730480712</v>
      </c>
      <c r="J2199" s="84">
        <v>46031</v>
      </c>
      <c r="K2199" s="74" t="s">
        <v>15</v>
      </c>
      <c r="L2199" s="74" t="s">
        <v>350</v>
      </c>
      <c r="M2199" s="76">
        <v>45973.041666666664</v>
      </c>
      <c r="N2199" s="76">
        <v>46015.291666666664</v>
      </c>
      <c r="O2199" s="73">
        <f t="shared" si="190"/>
        <v>11</v>
      </c>
      <c r="P2199" s="73">
        <f>MONTH('RAW DATA'!$J2199)</f>
        <v>1</v>
      </c>
      <c r="Q2199" s="73" t="str">
        <f t="shared" si="191"/>
        <v>ICB</v>
      </c>
      <c r="R2199" s="75" t="str">
        <f t="shared" si="192"/>
        <v>CHINA</v>
      </c>
      <c r="S2199" s="74" t="str">
        <f>IF(OR('RAW DATA'!$D2199="",'RAW DATA'!$C2199='RAW DATA'!$D2199),"NO",IF('RAW DATA'!$C2199&lt;'RAW DATA'!$D2199,"YES","NO"))</f>
        <v>NO</v>
      </c>
      <c r="T2199" s="75" t="str">
        <f>IF('RAW DATA'!$D2199='RAW DATA'!$E2199,"YES","NO")</f>
        <v>YES</v>
      </c>
      <c r="U2199" s="73" t="str">
        <f>IF(('RAW DATA'!$D2199-'RAW DATA'!$M2199)&lt;=5,"YES","NO")</f>
        <v>YES</v>
      </c>
    </row>
    <row r="2200" spans="1:21" x14ac:dyDescent="0.25">
      <c r="A2200" s="89">
        <v>10171</v>
      </c>
      <c r="B2200" s="90">
        <v>5482012968</v>
      </c>
      <c r="C2200" s="91">
        <v>45987</v>
      </c>
      <c r="D2200" s="91">
        <v>45989</v>
      </c>
      <c r="E2200" s="91">
        <v>45989</v>
      </c>
      <c r="F2200" s="90">
        <v>258100174</v>
      </c>
      <c r="G2200" s="92">
        <v>26514</v>
      </c>
      <c r="H2200" s="101" t="s">
        <v>14</v>
      </c>
      <c r="I2200" s="93">
        <v>7730480712</v>
      </c>
      <c r="J2200" s="94">
        <v>46031</v>
      </c>
      <c r="K2200" s="90" t="s">
        <v>15</v>
      </c>
      <c r="L2200" s="90" t="s">
        <v>350</v>
      </c>
      <c r="M2200" s="91">
        <v>45985</v>
      </c>
      <c r="N2200" s="91">
        <v>46017</v>
      </c>
      <c r="O2200" s="95">
        <f t="shared" si="190"/>
        <v>11</v>
      </c>
      <c r="P2200" s="95">
        <f>MONTH('RAW DATA'!$J2200)</f>
        <v>1</v>
      </c>
      <c r="Q2200" s="95" t="str">
        <f t="shared" si="191"/>
        <v>ICB</v>
      </c>
      <c r="R2200" s="96" t="str">
        <f t="shared" si="192"/>
        <v>VIETNAM</v>
      </c>
      <c r="S2200" s="90" t="str">
        <f>IF(OR('RAW DATA'!$D2200="",'RAW DATA'!$C2200='RAW DATA'!$D2200),"NO",IF('RAW DATA'!$C2200&lt;'RAW DATA'!$D2200,"YES","NO"))</f>
        <v>YES</v>
      </c>
      <c r="T2200" s="96" t="str">
        <f>IF('RAW DATA'!$D2200='RAW DATA'!$E2200,"YES","NO")</f>
        <v>YES</v>
      </c>
      <c r="U2200" s="95" t="str">
        <f>IF(('RAW DATA'!$D2200-'RAW DATA'!$M2200)&lt;=5,"YES","NO")</f>
        <v>YES</v>
      </c>
    </row>
    <row r="2201" spans="1:21" x14ac:dyDescent="0.25">
      <c r="A2201" s="77">
        <v>1591</v>
      </c>
      <c r="B2201" s="74">
        <v>5817611184</v>
      </c>
      <c r="C2201" s="76">
        <v>45985</v>
      </c>
      <c r="D2201" s="76">
        <v>45982</v>
      </c>
      <c r="E2201" s="76">
        <v>45985</v>
      </c>
      <c r="F2201" s="74" t="s">
        <v>290</v>
      </c>
      <c r="G2201" s="82">
        <v>11069</v>
      </c>
      <c r="H2201" s="102" t="s">
        <v>14</v>
      </c>
      <c r="I2201" s="83">
        <v>7730480712</v>
      </c>
      <c r="J2201" s="84">
        <v>46031</v>
      </c>
      <c r="K2201" s="74" t="s">
        <v>15</v>
      </c>
      <c r="L2201" s="74" t="s">
        <v>350</v>
      </c>
      <c r="M2201" s="76">
        <v>45982.625</v>
      </c>
      <c r="N2201" s="76">
        <v>46017</v>
      </c>
      <c r="O2201" s="73">
        <f t="shared" si="190"/>
        <v>11</v>
      </c>
      <c r="P2201" s="73">
        <f>MONTH('RAW DATA'!$J2201)</f>
        <v>1</v>
      </c>
      <c r="Q2201" s="73" t="str">
        <f t="shared" si="191"/>
        <v>ICB</v>
      </c>
      <c r="R2201" s="75" t="str">
        <f t="shared" si="192"/>
        <v>CHINA</v>
      </c>
      <c r="S2201" s="74" t="str">
        <f>IF(OR('RAW DATA'!$D2201="",'RAW DATA'!$C2201='RAW DATA'!$D2201),"NO",IF('RAW DATA'!$C2201&lt;'RAW DATA'!$D2201,"YES","NO"))</f>
        <v>NO</v>
      </c>
      <c r="T2201" s="75" t="str">
        <f>IF('RAW DATA'!$D2201='RAW DATA'!$E2201,"YES","NO")</f>
        <v>NO</v>
      </c>
      <c r="U2201" s="73" t="str">
        <f>IF(('RAW DATA'!$D2201-'RAW DATA'!$M2201)&lt;=5,"YES","NO")</f>
        <v>YES</v>
      </c>
    </row>
    <row r="2202" spans="1:21" x14ac:dyDescent="0.25">
      <c r="A2202" s="89">
        <v>1591</v>
      </c>
      <c r="B2202" s="90">
        <v>5817611511</v>
      </c>
      <c r="C2202" s="91">
        <v>45985</v>
      </c>
      <c r="D2202" s="91">
        <v>45985</v>
      </c>
      <c r="E2202" s="91">
        <v>45985</v>
      </c>
      <c r="F2202" s="90" t="s">
        <v>291</v>
      </c>
      <c r="G2202" s="92">
        <v>1711</v>
      </c>
      <c r="H2202" s="101" t="s">
        <v>14</v>
      </c>
      <c r="I2202" s="93">
        <v>7730480712</v>
      </c>
      <c r="J2202" s="94">
        <v>46031</v>
      </c>
      <c r="K2202" s="90" t="s">
        <v>15</v>
      </c>
      <c r="L2202" s="90" t="s">
        <v>350</v>
      </c>
      <c r="M2202" s="91">
        <v>45982.625</v>
      </c>
      <c r="N2202" s="91">
        <v>46017</v>
      </c>
      <c r="O2202" s="95">
        <f t="shared" si="190"/>
        <v>11</v>
      </c>
      <c r="P2202" s="95">
        <f>MONTH('RAW DATA'!$J2202)</f>
        <v>1</v>
      </c>
      <c r="Q2202" s="95" t="str">
        <f t="shared" si="191"/>
        <v>ICB</v>
      </c>
      <c r="R2202" s="96" t="str">
        <f t="shared" si="192"/>
        <v>CHINA</v>
      </c>
      <c r="S2202" s="90" t="str">
        <f>IF(OR('RAW DATA'!$D2202="",'RAW DATA'!$C2202='RAW DATA'!$D2202),"NO",IF('RAW DATA'!$C2202&lt;'RAW DATA'!$D2202,"YES","NO"))</f>
        <v>NO</v>
      </c>
      <c r="T2202" s="96" t="str">
        <f>IF('RAW DATA'!$D2202='RAW DATA'!$E2202,"YES","NO")</f>
        <v>YES</v>
      </c>
      <c r="U2202" s="95" t="str">
        <f>IF(('RAW DATA'!$D2202-'RAW DATA'!$M2202)&lt;=5,"YES","NO")</f>
        <v>YES</v>
      </c>
    </row>
    <row r="2203" spans="1:21" x14ac:dyDescent="0.25">
      <c r="A2203" s="77">
        <v>71</v>
      </c>
      <c r="B2203" s="74">
        <v>5283367650</v>
      </c>
      <c r="C2203" s="76">
        <v>45980</v>
      </c>
      <c r="D2203" s="76">
        <v>45979</v>
      </c>
      <c r="E2203" s="76">
        <v>45980</v>
      </c>
      <c r="F2203" s="74">
        <v>259243925</v>
      </c>
      <c r="G2203" s="82">
        <v>287</v>
      </c>
      <c r="H2203" s="102" t="s">
        <v>14</v>
      </c>
      <c r="I2203" s="83">
        <v>7730480712</v>
      </c>
      <c r="J2203" s="84">
        <v>46031</v>
      </c>
      <c r="K2203" s="74" t="s">
        <v>15</v>
      </c>
      <c r="L2203" s="74" t="s">
        <v>350</v>
      </c>
      <c r="M2203" s="76">
        <v>45978.625</v>
      </c>
      <c r="N2203" s="76">
        <v>46017.041666666664</v>
      </c>
      <c r="O2203" s="73">
        <f t="shared" si="190"/>
        <v>11</v>
      </c>
      <c r="P2203" s="73">
        <f>MONTH('RAW DATA'!$J2203)</f>
        <v>1</v>
      </c>
      <c r="Q2203" s="73" t="str">
        <f t="shared" si="191"/>
        <v>ICB</v>
      </c>
      <c r="R2203" s="75" t="str">
        <f t="shared" si="192"/>
        <v>CHINA</v>
      </c>
      <c r="S2203" s="74" t="str">
        <f>IF(OR('RAW DATA'!$D2203="",'RAW DATA'!$C2203='RAW DATA'!$D2203),"NO",IF('RAW DATA'!$C2203&lt;'RAW DATA'!$D2203,"YES","NO"))</f>
        <v>NO</v>
      </c>
      <c r="T2203" s="75" t="str">
        <f>IF('RAW DATA'!$D2203='RAW DATA'!$E2203,"YES","NO")</f>
        <v>NO</v>
      </c>
      <c r="U2203" s="73" t="str">
        <f>IF(('RAW DATA'!$D2203-'RAW DATA'!$M2203)&lt;=5,"YES","NO")</f>
        <v>YES</v>
      </c>
    </row>
    <row r="2204" spans="1:21" x14ac:dyDescent="0.25">
      <c r="A2204" s="89">
        <v>71</v>
      </c>
      <c r="B2204" s="90">
        <v>5283369115</v>
      </c>
      <c r="C2204" s="91">
        <v>45980</v>
      </c>
      <c r="D2204" s="91">
        <v>45979</v>
      </c>
      <c r="E2204" s="91">
        <v>45980</v>
      </c>
      <c r="F2204" s="90" t="s">
        <v>289</v>
      </c>
      <c r="G2204" s="92">
        <v>429</v>
      </c>
      <c r="H2204" s="101" t="s">
        <v>14</v>
      </c>
      <c r="I2204" s="93">
        <v>7730480712</v>
      </c>
      <c r="J2204" s="94">
        <v>46031</v>
      </c>
      <c r="K2204" s="90" t="s">
        <v>15</v>
      </c>
      <c r="L2204" s="90" t="s">
        <v>350</v>
      </c>
      <c r="M2204" s="91">
        <v>45977.583333333336</v>
      </c>
      <c r="N2204" s="91">
        <v>46017.041666666664</v>
      </c>
      <c r="O2204" s="95">
        <f t="shared" si="190"/>
        <v>11</v>
      </c>
      <c r="P2204" s="95">
        <f>MONTH('RAW DATA'!$J2204)</f>
        <v>1</v>
      </c>
      <c r="Q2204" s="95" t="str">
        <f t="shared" si="191"/>
        <v>ICB</v>
      </c>
      <c r="R2204" s="96" t="str">
        <f t="shared" si="192"/>
        <v>CHINA</v>
      </c>
      <c r="S2204" s="90" t="str">
        <f>IF(OR('RAW DATA'!$D2204="",'RAW DATA'!$C2204='RAW DATA'!$D2204),"NO",IF('RAW DATA'!$C2204&lt;'RAW DATA'!$D2204,"YES","NO"))</f>
        <v>NO</v>
      </c>
      <c r="T2204" s="96" t="str">
        <f>IF('RAW DATA'!$D2204='RAW DATA'!$E2204,"YES","NO")</f>
        <v>NO</v>
      </c>
      <c r="U2204" s="95" t="str">
        <f>IF(('RAW DATA'!$D2204-'RAW DATA'!$M2204)&lt;=5,"YES","NO")</f>
        <v>YES</v>
      </c>
    </row>
    <row r="2205" spans="1:21" x14ac:dyDescent="0.25">
      <c r="A2205" s="77">
        <v>71</v>
      </c>
      <c r="B2205" s="74">
        <v>5283369120</v>
      </c>
      <c r="C2205" s="76">
        <v>45980</v>
      </c>
      <c r="D2205" s="76">
        <v>45979</v>
      </c>
      <c r="E2205" s="76">
        <v>45980</v>
      </c>
      <c r="F2205" s="74" t="s">
        <v>289</v>
      </c>
      <c r="G2205" s="82">
        <v>3575</v>
      </c>
      <c r="H2205" s="102" t="s">
        <v>14</v>
      </c>
      <c r="I2205" s="83">
        <v>7730480712</v>
      </c>
      <c r="J2205" s="84">
        <v>46031</v>
      </c>
      <c r="K2205" s="74" t="s">
        <v>15</v>
      </c>
      <c r="L2205" s="74" t="s">
        <v>350</v>
      </c>
      <c r="M2205" s="76">
        <v>45977.583333333336</v>
      </c>
      <c r="N2205" s="76">
        <v>46017.041666666664</v>
      </c>
      <c r="O2205" s="73">
        <f t="shared" si="190"/>
        <v>11</v>
      </c>
      <c r="P2205" s="73">
        <f>MONTH('RAW DATA'!$J2205)</f>
        <v>1</v>
      </c>
      <c r="Q2205" s="73" t="str">
        <f t="shared" si="191"/>
        <v>ICB</v>
      </c>
      <c r="R2205" s="75" t="str">
        <f t="shared" si="192"/>
        <v>CHINA</v>
      </c>
      <c r="S2205" s="74" t="str">
        <f>IF(OR('RAW DATA'!$D2205="",'RAW DATA'!$C2205='RAW DATA'!$D2205),"NO",IF('RAW DATA'!$C2205&lt;'RAW DATA'!$D2205,"YES","NO"))</f>
        <v>NO</v>
      </c>
      <c r="T2205" s="75" t="str">
        <f>IF('RAW DATA'!$D2205='RAW DATA'!$E2205,"YES","NO")</f>
        <v>NO</v>
      </c>
      <c r="U2205" s="73" t="str">
        <f>IF(('RAW DATA'!$D2205-'RAW DATA'!$M2205)&lt;=5,"YES","NO")</f>
        <v>YES</v>
      </c>
    </row>
    <row r="2206" spans="1:21" x14ac:dyDescent="0.25">
      <c r="A2206" s="89">
        <v>71</v>
      </c>
      <c r="B2206" s="90">
        <v>5283369135</v>
      </c>
      <c r="C2206" s="91">
        <v>45980</v>
      </c>
      <c r="D2206" s="91">
        <v>45979</v>
      </c>
      <c r="E2206" s="91">
        <v>45980</v>
      </c>
      <c r="F2206" s="90" t="s">
        <v>289</v>
      </c>
      <c r="G2206" s="92">
        <v>3491</v>
      </c>
      <c r="H2206" s="101" t="s">
        <v>14</v>
      </c>
      <c r="I2206" s="93">
        <v>7730480712</v>
      </c>
      <c r="J2206" s="94">
        <v>46031</v>
      </c>
      <c r="K2206" s="90" t="s">
        <v>15</v>
      </c>
      <c r="L2206" s="90" t="s">
        <v>350</v>
      </c>
      <c r="M2206" s="91">
        <v>45977.583333333336</v>
      </c>
      <c r="N2206" s="91">
        <v>46017.041666666664</v>
      </c>
      <c r="O2206" s="95">
        <f t="shared" si="190"/>
        <v>11</v>
      </c>
      <c r="P2206" s="95">
        <f>MONTH('RAW DATA'!$J2206)</f>
        <v>1</v>
      </c>
      <c r="Q2206" s="95" t="str">
        <f t="shared" si="191"/>
        <v>ICB</v>
      </c>
      <c r="R2206" s="96" t="str">
        <f t="shared" si="192"/>
        <v>CHINA</v>
      </c>
      <c r="S2206" s="90" t="str">
        <f>IF(OR('RAW DATA'!$D2206="",'RAW DATA'!$C2206='RAW DATA'!$D2206),"NO",IF('RAW DATA'!$C2206&lt;'RAW DATA'!$D2206,"YES","NO"))</f>
        <v>NO</v>
      </c>
      <c r="T2206" s="96" t="str">
        <f>IF('RAW DATA'!$D2206='RAW DATA'!$E2206,"YES","NO")</f>
        <v>NO</v>
      </c>
      <c r="U2206" s="95" t="str">
        <f>IF(('RAW DATA'!$D2206-'RAW DATA'!$M2206)&lt;=5,"YES","NO")</f>
        <v>YES</v>
      </c>
    </row>
    <row r="2207" spans="1:21" x14ac:dyDescent="0.25">
      <c r="A2207" s="77">
        <v>1591</v>
      </c>
      <c r="B2207" s="74">
        <v>5817610825</v>
      </c>
      <c r="C2207" s="76">
        <v>45985</v>
      </c>
      <c r="D2207" s="76">
        <v>45982</v>
      </c>
      <c r="E2207" s="76">
        <v>45985</v>
      </c>
      <c r="F2207" s="74">
        <v>260514080</v>
      </c>
      <c r="G2207" s="82">
        <v>11428</v>
      </c>
      <c r="H2207" s="102" t="s">
        <v>14</v>
      </c>
      <c r="I2207" s="83">
        <v>7730480712</v>
      </c>
      <c r="J2207" s="84">
        <v>46031</v>
      </c>
      <c r="K2207" s="74" t="s">
        <v>15</v>
      </c>
      <c r="L2207" s="74" t="s">
        <v>350</v>
      </c>
      <c r="M2207" s="76">
        <v>45982.125</v>
      </c>
      <c r="N2207" s="76">
        <v>46017.041666666664</v>
      </c>
      <c r="O2207" s="73">
        <f t="shared" si="190"/>
        <v>11</v>
      </c>
      <c r="P2207" s="73">
        <f>MONTH('RAW DATA'!$J2207)</f>
        <v>1</v>
      </c>
      <c r="Q2207" s="73" t="str">
        <f t="shared" si="191"/>
        <v>ICB</v>
      </c>
      <c r="R2207" s="75" t="str">
        <f t="shared" si="192"/>
        <v>CHINA</v>
      </c>
      <c r="S2207" s="74" t="str">
        <f>IF(OR('RAW DATA'!$D2207="",'RAW DATA'!$C2207='RAW DATA'!$D2207),"NO",IF('RAW DATA'!$C2207&lt;'RAW DATA'!$D2207,"YES","NO"))</f>
        <v>NO</v>
      </c>
      <c r="T2207" s="75" t="str">
        <f>IF('RAW DATA'!$D2207='RAW DATA'!$E2207,"YES","NO")</f>
        <v>NO</v>
      </c>
      <c r="U2207" s="73" t="str">
        <f>IF(('RAW DATA'!$D2207-'RAW DATA'!$M2207)&lt;=5,"YES","NO")</f>
        <v>YES</v>
      </c>
    </row>
    <row r="2208" spans="1:21" x14ac:dyDescent="0.25">
      <c r="A2208" s="89">
        <v>1591</v>
      </c>
      <c r="B2208" s="90">
        <v>5817611179</v>
      </c>
      <c r="C2208" s="91">
        <v>45985</v>
      </c>
      <c r="D2208" s="91">
        <v>45982</v>
      </c>
      <c r="E2208" s="91">
        <v>45985</v>
      </c>
      <c r="F2208" s="90">
        <v>260514080</v>
      </c>
      <c r="G2208" s="92">
        <v>20911</v>
      </c>
      <c r="H2208" s="101" t="s">
        <v>14</v>
      </c>
      <c r="I2208" s="93">
        <v>7730480712</v>
      </c>
      <c r="J2208" s="94">
        <v>46031</v>
      </c>
      <c r="K2208" s="90" t="s">
        <v>15</v>
      </c>
      <c r="L2208" s="90" t="s">
        <v>350</v>
      </c>
      <c r="M2208" s="91">
        <v>45982.125</v>
      </c>
      <c r="N2208" s="91">
        <v>46017.041666666664</v>
      </c>
      <c r="O2208" s="95">
        <f t="shared" si="190"/>
        <v>11</v>
      </c>
      <c r="P2208" s="95">
        <f>MONTH('RAW DATA'!$J2208)</f>
        <v>1</v>
      </c>
      <c r="Q2208" s="95" t="str">
        <f t="shared" si="191"/>
        <v>ICB</v>
      </c>
      <c r="R2208" s="96" t="str">
        <f t="shared" si="192"/>
        <v>CHINA</v>
      </c>
      <c r="S2208" s="90" t="str">
        <f>IF(OR('RAW DATA'!$D2208="",'RAW DATA'!$C2208='RAW DATA'!$D2208),"NO",IF('RAW DATA'!$C2208&lt;'RAW DATA'!$D2208,"YES","NO"))</f>
        <v>NO</v>
      </c>
      <c r="T2208" s="96" t="str">
        <f>IF('RAW DATA'!$D2208='RAW DATA'!$E2208,"YES","NO")</f>
        <v>NO</v>
      </c>
      <c r="U2208" s="95" t="str">
        <f>IF(('RAW DATA'!$D2208-'RAW DATA'!$M2208)&lt;=5,"YES","NO")</f>
        <v>YES</v>
      </c>
    </row>
    <row r="2209" spans="1:21" x14ac:dyDescent="0.25">
      <c r="A2209" s="77">
        <v>1591</v>
      </c>
      <c r="B2209" s="74">
        <v>5817611449</v>
      </c>
      <c r="C2209" s="76">
        <v>45985</v>
      </c>
      <c r="D2209" s="76">
        <v>45985</v>
      </c>
      <c r="E2209" s="76">
        <v>45985</v>
      </c>
      <c r="F2209" s="74">
        <v>260514080</v>
      </c>
      <c r="G2209" s="82">
        <v>24032</v>
      </c>
      <c r="H2209" s="102" t="s">
        <v>14</v>
      </c>
      <c r="I2209" s="83">
        <v>7730480712</v>
      </c>
      <c r="J2209" s="84">
        <v>46031</v>
      </c>
      <c r="K2209" s="74" t="s">
        <v>15</v>
      </c>
      <c r="L2209" s="74" t="s">
        <v>350</v>
      </c>
      <c r="M2209" s="76">
        <v>45982.125</v>
      </c>
      <c r="N2209" s="76">
        <v>46017.041666666664</v>
      </c>
      <c r="O2209" s="73">
        <f t="shared" si="190"/>
        <v>11</v>
      </c>
      <c r="P2209" s="73">
        <f>MONTH('RAW DATA'!$J2209)</f>
        <v>1</v>
      </c>
      <c r="Q2209" s="73" t="str">
        <f t="shared" si="191"/>
        <v>ICB</v>
      </c>
      <c r="R2209" s="75" t="str">
        <f t="shared" si="192"/>
        <v>CHINA</v>
      </c>
      <c r="S2209" s="74" t="str">
        <f>IF(OR('RAW DATA'!$D2209="",'RAW DATA'!$C2209='RAW DATA'!$D2209),"NO",IF('RAW DATA'!$C2209&lt;'RAW DATA'!$D2209,"YES","NO"))</f>
        <v>NO</v>
      </c>
      <c r="T2209" s="75" t="str">
        <f>IF('RAW DATA'!$D2209='RAW DATA'!$E2209,"YES","NO")</f>
        <v>YES</v>
      </c>
      <c r="U2209" s="73" t="str">
        <f>IF(('RAW DATA'!$D2209-'RAW DATA'!$M2209)&lt;=5,"YES","NO")</f>
        <v>YES</v>
      </c>
    </row>
    <row r="2210" spans="1:21" x14ac:dyDescent="0.25">
      <c r="A2210" s="89">
        <v>71</v>
      </c>
      <c r="B2210" s="90">
        <v>5283374027</v>
      </c>
      <c r="C2210" s="91">
        <v>45982</v>
      </c>
      <c r="D2210" s="91">
        <v>45981</v>
      </c>
      <c r="E2210" s="91">
        <v>45982</v>
      </c>
      <c r="F2210" s="90">
        <v>259858402</v>
      </c>
      <c r="G2210" s="92">
        <v>46943</v>
      </c>
      <c r="H2210" s="101" t="s">
        <v>14</v>
      </c>
      <c r="I2210" s="93">
        <v>7730480712</v>
      </c>
      <c r="J2210" s="94">
        <v>46031</v>
      </c>
      <c r="K2210" s="90" t="s">
        <v>15</v>
      </c>
      <c r="L2210" s="90" t="s">
        <v>350</v>
      </c>
      <c r="M2210" s="91">
        <v>45980</v>
      </c>
      <c r="N2210" s="91">
        <v>46018</v>
      </c>
      <c r="O2210" s="95">
        <f t="shared" si="190"/>
        <v>11</v>
      </c>
      <c r="P2210" s="95">
        <f>MONTH('RAW DATA'!$J2210)</f>
        <v>1</v>
      </c>
      <c r="Q2210" s="95" t="str">
        <f t="shared" si="191"/>
        <v>ICB</v>
      </c>
      <c r="R2210" s="96" t="str">
        <f t="shared" si="192"/>
        <v>CHINA</v>
      </c>
      <c r="S2210" s="90" t="str">
        <f>IF(OR('RAW DATA'!$D2210="",'RAW DATA'!$C2210='RAW DATA'!$D2210),"NO",IF('RAW DATA'!$C2210&lt;'RAW DATA'!$D2210,"YES","NO"))</f>
        <v>NO</v>
      </c>
      <c r="T2210" s="96" t="str">
        <f>IF('RAW DATA'!$D2210='RAW DATA'!$E2210,"YES","NO")</f>
        <v>NO</v>
      </c>
      <c r="U2210" s="95" t="str">
        <f>IF(('RAW DATA'!$D2210-'RAW DATA'!$M2210)&lt;=5,"YES","NO")</f>
        <v>YES</v>
      </c>
    </row>
    <row r="2211" spans="1:21" x14ac:dyDescent="0.25">
      <c r="A2211" s="77">
        <v>515</v>
      </c>
      <c r="B2211" s="74">
        <v>5548078873</v>
      </c>
      <c r="C2211" s="76">
        <v>45987</v>
      </c>
      <c r="D2211" s="76">
        <v>45986</v>
      </c>
      <c r="E2211" s="76">
        <v>45987</v>
      </c>
      <c r="F2211" s="74">
        <v>258136620</v>
      </c>
      <c r="G2211" s="82">
        <v>1314</v>
      </c>
      <c r="H2211" s="102" t="s">
        <v>14</v>
      </c>
      <c r="I2211" s="83">
        <v>7730480712</v>
      </c>
      <c r="J2211" s="84">
        <v>46031</v>
      </c>
      <c r="K2211" s="74" t="s">
        <v>15</v>
      </c>
      <c r="L2211" s="74" t="s">
        <v>350</v>
      </c>
      <c r="M2211" s="76">
        <v>45984.541666666664</v>
      </c>
      <c r="N2211" s="76">
        <v>46018.791666666664</v>
      </c>
      <c r="O2211" s="73">
        <f t="shared" si="190"/>
        <v>11</v>
      </c>
      <c r="P2211" s="73">
        <f>MONTH('RAW DATA'!$J2211)</f>
        <v>1</v>
      </c>
      <c r="Q2211" s="73" t="str">
        <f t="shared" si="191"/>
        <v>ICB</v>
      </c>
      <c r="R2211" s="75" t="str">
        <f t="shared" si="192"/>
        <v>CHINA</v>
      </c>
      <c r="S2211" s="74" t="str">
        <f>IF(OR('RAW DATA'!$D2211="",'RAW DATA'!$C2211='RAW DATA'!$D2211),"NO",IF('RAW DATA'!$C2211&lt;'RAW DATA'!$D2211,"YES","NO"))</f>
        <v>NO</v>
      </c>
      <c r="T2211" s="75" t="str">
        <f>IF('RAW DATA'!$D2211='RAW DATA'!$E2211,"YES","NO")</f>
        <v>NO</v>
      </c>
      <c r="U2211" s="73" t="str">
        <f>IF(('RAW DATA'!$D2211-'RAW DATA'!$M2211)&lt;=5,"YES","NO")</f>
        <v>YES</v>
      </c>
    </row>
    <row r="2212" spans="1:21" x14ac:dyDescent="0.25">
      <c r="A2212" s="89">
        <v>515</v>
      </c>
      <c r="B2212" s="90">
        <v>5548078879</v>
      </c>
      <c r="C2212" s="91">
        <v>45987</v>
      </c>
      <c r="D2212" s="91">
        <v>45986</v>
      </c>
      <c r="E2212" s="91">
        <v>45987</v>
      </c>
      <c r="F2212" s="90">
        <v>258136620</v>
      </c>
      <c r="G2212" s="92">
        <v>21765</v>
      </c>
      <c r="H2212" s="101" t="s">
        <v>14</v>
      </c>
      <c r="I2212" s="93">
        <v>7730480712</v>
      </c>
      <c r="J2212" s="94">
        <v>46031</v>
      </c>
      <c r="K2212" s="90" t="s">
        <v>15</v>
      </c>
      <c r="L2212" s="90" t="s">
        <v>350</v>
      </c>
      <c r="M2212" s="91">
        <v>45984.541666666664</v>
      </c>
      <c r="N2212" s="91">
        <v>46018.791666666664</v>
      </c>
      <c r="O2212" s="95">
        <f t="shared" si="190"/>
        <v>11</v>
      </c>
      <c r="P2212" s="95">
        <f>MONTH('RAW DATA'!$J2212)</f>
        <v>1</v>
      </c>
      <c r="Q2212" s="95" t="str">
        <f t="shared" si="191"/>
        <v>ICB</v>
      </c>
      <c r="R2212" s="96" t="str">
        <f t="shared" si="192"/>
        <v>CHINA</v>
      </c>
      <c r="S2212" s="90" t="str">
        <f>IF(OR('RAW DATA'!$D2212="",'RAW DATA'!$C2212='RAW DATA'!$D2212),"NO",IF('RAW DATA'!$C2212&lt;'RAW DATA'!$D2212,"YES","NO"))</f>
        <v>NO</v>
      </c>
      <c r="T2212" s="96" t="str">
        <f>IF('RAW DATA'!$D2212='RAW DATA'!$E2212,"YES","NO")</f>
        <v>NO</v>
      </c>
      <c r="U2212" s="95" t="str">
        <f>IF(('RAW DATA'!$D2212-'RAW DATA'!$M2212)&lt;=5,"YES","NO")</f>
        <v>YES</v>
      </c>
    </row>
    <row r="2213" spans="1:21" x14ac:dyDescent="0.25">
      <c r="A2213" s="77">
        <v>515</v>
      </c>
      <c r="B2213" s="74">
        <v>5548078896</v>
      </c>
      <c r="C2213" s="76">
        <v>45987</v>
      </c>
      <c r="D2213" s="76">
        <v>45986</v>
      </c>
      <c r="E2213" s="76">
        <v>45987</v>
      </c>
      <c r="F2213" s="74">
        <v>258136620</v>
      </c>
      <c r="G2213" s="82">
        <v>229</v>
      </c>
      <c r="H2213" s="102" t="s">
        <v>14</v>
      </c>
      <c r="I2213" s="83">
        <v>7730480712</v>
      </c>
      <c r="J2213" s="84">
        <v>46031</v>
      </c>
      <c r="K2213" s="74" t="s">
        <v>15</v>
      </c>
      <c r="L2213" s="74" t="s">
        <v>350</v>
      </c>
      <c r="M2213" s="76">
        <v>45984.541666666664</v>
      </c>
      <c r="N2213" s="76">
        <v>46018.791666666664</v>
      </c>
      <c r="O2213" s="73">
        <f t="shared" si="190"/>
        <v>11</v>
      </c>
      <c r="P2213" s="73">
        <f>MONTH('RAW DATA'!$J2213)</f>
        <v>1</v>
      </c>
      <c r="Q2213" s="73" t="str">
        <f t="shared" si="191"/>
        <v>ICB</v>
      </c>
      <c r="R2213" s="75" t="str">
        <f t="shared" si="192"/>
        <v>CHINA</v>
      </c>
      <c r="S2213" s="74" t="str">
        <f>IF(OR('RAW DATA'!$D2213="",'RAW DATA'!$C2213='RAW DATA'!$D2213),"NO",IF('RAW DATA'!$C2213&lt;'RAW DATA'!$D2213,"YES","NO"))</f>
        <v>NO</v>
      </c>
      <c r="T2213" s="75" t="str">
        <f>IF('RAW DATA'!$D2213='RAW DATA'!$E2213,"YES","NO")</f>
        <v>NO</v>
      </c>
      <c r="U2213" s="73" t="str">
        <f>IF(('RAW DATA'!$D2213-'RAW DATA'!$M2213)&lt;=5,"YES","NO")</f>
        <v>YES</v>
      </c>
    </row>
    <row r="2214" spans="1:21" x14ac:dyDescent="0.25">
      <c r="A2214" s="89">
        <v>515</v>
      </c>
      <c r="B2214" s="90">
        <v>5548083027</v>
      </c>
      <c r="C2214" s="91">
        <v>45988</v>
      </c>
      <c r="D2214" s="91">
        <v>45987</v>
      </c>
      <c r="E2214" s="91">
        <v>45988</v>
      </c>
      <c r="F2214" s="90">
        <v>260240172</v>
      </c>
      <c r="G2214" s="92">
        <v>2172</v>
      </c>
      <c r="H2214" s="101" t="s">
        <v>14</v>
      </c>
      <c r="I2214" s="93">
        <v>7730480712</v>
      </c>
      <c r="J2214" s="94">
        <v>46031</v>
      </c>
      <c r="K2214" s="90" t="s">
        <v>15</v>
      </c>
      <c r="L2214" s="90" t="s">
        <v>350</v>
      </c>
      <c r="M2214" s="91">
        <v>45984.541666666664</v>
      </c>
      <c r="N2214" s="91">
        <v>46018.791666666664</v>
      </c>
      <c r="O2214" s="95">
        <f t="shared" si="190"/>
        <v>11</v>
      </c>
      <c r="P2214" s="95">
        <f>MONTH('RAW DATA'!$J2214)</f>
        <v>1</v>
      </c>
      <c r="Q2214" s="95" t="str">
        <f t="shared" si="191"/>
        <v>ICB</v>
      </c>
      <c r="R2214" s="96" t="str">
        <f t="shared" si="192"/>
        <v>CHINA</v>
      </c>
      <c r="S2214" s="90" t="str">
        <f>IF(OR('RAW DATA'!$D2214="",'RAW DATA'!$C2214='RAW DATA'!$D2214),"NO",IF('RAW DATA'!$C2214&lt;'RAW DATA'!$D2214,"YES","NO"))</f>
        <v>NO</v>
      </c>
      <c r="T2214" s="96" t="str">
        <f>IF('RAW DATA'!$D2214='RAW DATA'!$E2214,"YES","NO")</f>
        <v>NO</v>
      </c>
      <c r="U2214" s="95" t="str">
        <f>IF(('RAW DATA'!$D2214-'RAW DATA'!$M2214)&lt;=5,"YES","NO")</f>
        <v>YES</v>
      </c>
    </row>
    <row r="2215" spans="1:21" x14ac:dyDescent="0.25">
      <c r="A2215" s="77">
        <v>1591</v>
      </c>
      <c r="B2215" s="74">
        <v>5817610838</v>
      </c>
      <c r="C2215" s="76">
        <v>45985</v>
      </c>
      <c r="D2215" s="76">
        <v>45982</v>
      </c>
      <c r="E2215" s="76">
        <v>45985</v>
      </c>
      <c r="F2215" s="74">
        <v>260071033</v>
      </c>
      <c r="G2215" s="82">
        <v>17152</v>
      </c>
      <c r="H2215" s="102" t="s">
        <v>14</v>
      </c>
      <c r="I2215" s="83">
        <v>7730480712</v>
      </c>
      <c r="J2215" s="84">
        <v>46031</v>
      </c>
      <c r="K2215" s="74" t="s">
        <v>15</v>
      </c>
      <c r="L2215" s="74" t="s">
        <v>350</v>
      </c>
      <c r="M2215" s="76">
        <v>45982.625</v>
      </c>
      <c r="N2215" s="76">
        <v>46018.791666666664</v>
      </c>
      <c r="O2215" s="73">
        <f t="shared" si="190"/>
        <v>11</v>
      </c>
      <c r="P2215" s="73">
        <f>MONTH('RAW DATA'!$J2215)</f>
        <v>1</v>
      </c>
      <c r="Q2215" s="73" t="str">
        <f t="shared" si="191"/>
        <v>ICB</v>
      </c>
      <c r="R2215" s="75" t="str">
        <f t="shared" si="192"/>
        <v>CHINA</v>
      </c>
      <c r="S2215" s="74" t="str">
        <f>IF(OR('RAW DATA'!$D2215="",'RAW DATA'!$C2215='RAW DATA'!$D2215),"NO",IF('RAW DATA'!$C2215&lt;'RAW DATA'!$D2215,"YES","NO"))</f>
        <v>NO</v>
      </c>
      <c r="T2215" s="75" t="str">
        <f>IF('RAW DATA'!$D2215='RAW DATA'!$E2215,"YES","NO")</f>
        <v>NO</v>
      </c>
      <c r="U2215" s="73" t="str">
        <f>IF(('RAW DATA'!$D2215-'RAW DATA'!$M2215)&lt;=5,"YES","NO")</f>
        <v>YES</v>
      </c>
    </row>
    <row r="2216" spans="1:21" x14ac:dyDescent="0.25">
      <c r="A2216" s="89">
        <v>1591</v>
      </c>
      <c r="B2216" s="90">
        <v>5817610823</v>
      </c>
      <c r="C2216" s="91">
        <v>45985</v>
      </c>
      <c r="D2216" s="91">
        <v>45982</v>
      </c>
      <c r="E2216" s="91">
        <v>45985</v>
      </c>
      <c r="F2216" s="90">
        <v>260514482</v>
      </c>
      <c r="G2216" s="92">
        <v>2865</v>
      </c>
      <c r="H2216" s="101" t="s">
        <v>14</v>
      </c>
      <c r="I2216" s="93">
        <v>7730480712</v>
      </c>
      <c r="J2216" s="94">
        <v>46031</v>
      </c>
      <c r="K2216" s="90" t="s">
        <v>15</v>
      </c>
      <c r="L2216" s="90" t="s">
        <v>350</v>
      </c>
      <c r="M2216" s="91">
        <v>45982.625</v>
      </c>
      <c r="N2216" s="91">
        <v>46022.291666666664</v>
      </c>
      <c r="O2216" s="95">
        <f t="shared" si="190"/>
        <v>11</v>
      </c>
      <c r="P2216" s="95">
        <f>MONTH('RAW DATA'!$J2216)</f>
        <v>1</v>
      </c>
      <c r="Q2216" s="95" t="str">
        <f t="shared" si="191"/>
        <v>ICB</v>
      </c>
      <c r="R2216" s="96" t="str">
        <f t="shared" si="192"/>
        <v>CHINA</v>
      </c>
      <c r="S2216" s="90" t="str">
        <f>IF(OR('RAW DATA'!$D2216="",'RAW DATA'!$C2216='RAW DATA'!$D2216),"NO",IF('RAW DATA'!$C2216&lt;'RAW DATA'!$D2216,"YES","NO"))</f>
        <v>NO</v>
      </c>
      <c r="T2216" s="96" t="str">
        <f>IF('RAW DATA'!$D2216='RAW DATA'!$E2216,"YES","NO")</f>
        <v>NO</v>
      </c>
      <c r="U2216" s="95" t="str">
        <f>IF(('RAW DATA'!$D2216-'RAW DATA'!$M2216)&lt;=5,"YES","NO")</f>
        <v>YES</v>
      </c>
    </row>
    <row r="2217" spans="1:21" x14ac:dyDescent="0.25">
      <c r="A2217" s="77">
        <v>1591</v>
      </c>
      <c r="B2217" s="74">
        <v>5817610827</v>
      </c>
      <c r="C2217" s="76">
        <v>45985</v>
      </c>
      <c r="D2217" s="76">
        <v>45982</v>
      </c>
      <c r="E2217" s="76">
        <v>45985</v>
      </c>
      <c r="F2217" s="74">
        <v>260514482</v>
      </c>
      <c r="G2217" s="82">
        <v>7319</v>
      </c>
      <c r="H2217" s="102" t="s">
        <v>14</v>
      </c>
      <c r="I2217" s="83">
        <v>7730480712</v>
      </c>
      <c r="J2217" s="84">
        <v>46031</v>
      </c>
      <c r="K2217" s="74" t="s">
        <v>15</v>
      </c>
      <c r="L2217" s="74" t="s">
        <v>350</v>
      </c>
      <c r="M2217" s="76">
        <v>45982.625</v>
      </c>
      <c r="N2217" s="76">
        <v>46022.291666666664</v>
      </c>
      <c r="O2217" s="73">
        <f t="shared" si="190"/>
        <v>11</v>
      </c>
      <c r="P2217" s="73">
        <f>MONTH('RAW DATA'!$J2217)</f>
        <v>1</v>
      </c>
      <c r="Q2217" s="73" t="str">
        <f t="shared" si="191"/>
        <v>ICB</v>
      </c>
      <c r="R2217" s="75" t="str">
        <f t="shared" si="192"/>
        <v>CHINA</v>
      </c>
      <c r="S2217" s="74" t="str">
        <f>IF(OR('RAW DATA'!$D2217="",'RAW DATA'!$C2217='RAW DATA'!$D2217),"NO",IF('RAW DATA'!$C2217&lt;'RAW DATA'!$D2217,"YES","NO"))</f>
        <v>NO</v>
      </c>
      <c r="T2217" s="75" t="str">
        <f>IF('RAW DATA'!$D2217='RAW DATA'!$E2217,"YES","NO")</f>
        <v>NO</v>
      </c>
      <c r="U2217" s="73" t="str">
        <f>IF(('RAW DATA'!$D2217-'RAW DATA'!$M2217)&lt;=5,"YES","NO")</f>
        <v>YES</v>
      </c>
    </row>
    <row r="2218" spans="1:21" x14ac:dyDescent="0.25">
      <c r="A2218" s="89">
        <v>1591</v>
      </c>
      <c r="B2218" s="90">
        <v>5817610832</v>
      </c>
      <c r="C2218" s="91">
        <v>45985</v>
      </c>
      <c r="D2218" s="91">
        <v>45982</v>
      </c>
      <c r="E2218" s="91">
        <v>45985</v>
      </c>
      <c r="F2218" s="90">
        <v>260514482</v>
      </c>
      <c r="G2218" s="92">
        <v>10399</v>
      </c>
      <c r="H2218" s="101" t="s">
        <v>14</v>
      </c>
      <c r="I2218" s="93">
        <v>7730480712</v>
      </c>
      <c r="J2218" s="94">
        <v>46031</v>
      </c>
      <c r="K2218" s="90" t="s">
        <v>15</v>
      </c>
      <c r="L2218" s="90" t="s">
        <v>350</v>
      </c>
      <c r="M2218" s="91">
        <v>45982.625</v>
      </c>
      <c r="N2218" s="91">
        <v>46022.291666666664</v>
      </c>
      <c r="O2218" s="95">
        <f t="shared" si="190"/>
        <v>11</v>
      </c>
      <c r="P2218" s="95">
        <f>MONTH('RAW DATA'!$J2218)</f>
        <v>1</v>
      </c>
      <c r="Q2218" s="95" t="str">
        <f t="shared" si="191"/>
        <v>ICB</v>
      </c>
      <c r="R2218" s="96" t="str">
        <f t="shared" si="192"/>
        <v>CHINA</v>
      </c>
      <c r="S2218" s="90" t="str">
        <f>IF(OR('RAW DATA'!$D2218="",'RAW DATA'!$C2218='RAW DATA'!$D2218),"NO",IF('RAW DATA'!$C2218&lt;'RAW DATA'!$D2218,"YES","NO"))</f>
        <v>NO</v>
      </c>
      <c r="T2218" s="96" t="str">
        <f>IF('RAW DATA'!$D2218='RAW DATA'!$E2218,"YES","NO")</f>
        <v>NO</v>
      </c>
      <c r="U2218" s="95" t="str">
        <f>IF(('RAW DATA'!$D2218-'RAW DATA'!$M2218)&lt;=5,"YES","NO")</f>
        <v>YES</v>
      </c>
    </row>
    <row r="2219" spans="1:21" x14ac:dyDescent="0.25">
      <c r="A2219" s="77">
        <v>1591</v>
      </c>
      <c r="B2219" s="74">
        <v>5817610833</v>
      </c>
      <c r="C2219" s="76">
        <v>45985</v>
      </c>
      <c r="D2219" s="76">
        <v>45982</v>
      </c>
      <c r="E2219" s="76">
        <v>45985</v>
      </c>
      <c r="F2219" s="74">
        <v>260514482</v>
      </c>
      <c r="G2219" s="82">
        <v>2865</v>
      </c>
      <c r="H2219" s="102" t="s">
        <v>14</v>
      </c>
      <c r="I2219" s="83">
        <v>7730480712</v>
      </c>
      <c r="J2219" s="84">
        <v>46031</v>
      </c>
      <c r="K2219" s="74" t="s">
        <v>15</v>
      </c>
      <c r="L2219" s="74" t="s">
        <v>350</v>
      </c>
      <c r="M2219" s="76">
        <v>45982.625</v>
      </c>
      <c r="N2219" s="76">
        <v>46022.291666666664</v>
      </c>
      <c r="O2219" s="73">
        <f t="shared" si="190"/>
        <v>11</v>
      </c>
      <c r="P2219" s="73">
        <f>MONTH('RAW DATA'!$J2219)</f>
        <v>1</v>
      </c>
      <c r="Q2219" s="73" t="str">
        <f t="shared" si="191"/>
        <v>ICB</v>
      </c>
      <c r="R2219" s="75" t="str">
        <f t="shared" si="192"/>
        <v>CHINA</v>
      </c>
      <c r="S2219" s="74" t="str">
        <f>IF(OR('RAW DATA'!$D2219="",'RAW DATA'!$C2219='RAW DATA'!$D2219),"NO",IF('RAW DATA'!$C2219&lt;'RAW DATA'!$D2219,"YES","NO"))</f>
        <v>NO</v>
      </c>
      <c r="T2219" s="75" t="str">
        <f>IF('RAW DATA'!$D2219='RAW DATA'!$E2219,"YES","NO")</f>
        <v>NO</v>
      </c>
      <c r="U2219" s="73" t="str">
        <f>IF(('RAW DATA'!$D2219-'RAW DATA'!$M2219)&lt;=5,"YES","NO")</f>
        <v>YES</v>
      </c>
    </row>
    <row r="2220" spans="1:21" x14ac:dyDescent="0.25">
      <c r="A2220" s="89">
        <v>1591</v>
      </c>
      <c r="B2220" s="90">
        <v>5817610837</v>
      </c>
      <c r="C2220" s="91">
        <v>45985</v>
      </c>
      <c r="D2220" s="91">
        <v>45982</v>
      </c>
      <c r="E2220" s="91">
        <v>45985</v>
      </c>
      <c r="F2220" s="90">
        <v>260514482</v>
      </c>
      <c r="G2220" s="92">
        <v>1727</v>
      </c>
      <c r="H2220" s="101" t="s">
        <v>14</v>
      </c>
      <c r="I2220" s="93">
        <v>7730480712</v>
      </c>
      <c r="J2220" s="94">
        <v>46031</v>
      </c>
      <c r="K2220" s="90" t="s">
        <v>15</v>
      </c>
      <c r="L2220" s="90" t="s">
        <v>350</v>
      </c>
      <c r="M2220" s="91">
        <v>45982.625</v>
      </c>
      <c r="N2220" s="91">
        <v>46022.291666666664</v>
      </c>
      <c r="O2220" s="95">
        <f t="shared" si="190"/>
        <v>11</v>
      </c>
      <c r="P2220" s="95">
        <f>MONTH('RAW DATA'!$J2220)</f>
        <v>1</v>
      </c>
      <c r="Q2220" s="95" t="str">
        <f t="shared" si="191"/>
        <v>ICB</v>
      </c>
      <c r="R2220" s="96" t="str">
        <f t="shared" si="192"/>
        <v>CHINA</v>
      </c>
      <c r="S2220" s="90" t="str">
        <f>IF(OR('RAW DATA'!$D2220="",'RAW DATA'!$C2220='RAW DATA'!$D2220),"NO",IF('RAW DATA'!$C2220&lt;'RAW DATA'!$D2220,"YES","NO"))</f>
        <v>NO</v>
      </c>
      <c r="T2220" s="96" t="str">
        <f>IF('RAW DATA'!$D2220='RAW DATA'!$E2220,"YES","NO")</f>
        <v>NO</v>
      </c>
      <c r="U2220" s="95" t="str">
        <f>IF(('RAW DATA'!$D2220-'RAW DATA'!$M2220)&lt;=5,"YES","NO")</f>
        <v>YES</v>
      </c>
    </row>
    <row r="2221" spans="1:21" x14ac:dyDescent="0.25">
      <c r="A2221" s="77">
        <v>1048704</v>
      </c>
      <c r="B2221" s="74" t="s">
        <v>332</v>
      </c>
      <c r="C2221" s="76">
        <v>46001</v>
      </c>
      <c r="D2221" s="76">
        <v>46001</v>
      </c>
      <c r="E2221" s="76" t="s">
        <v>375</v>
      </c>
      <c r="F2221" s="74" t="s">
        <v>301</v>
      </c>
      <c r="G2221" s="82">
        <v>484</v>
      </c>
      <c r="H2221" s="102" t="s">
        <v>29</v>
      </c>
      <c r="I2221" s="83">
        <v>7730476322</v>
      </c>
      <c r="J2221" s="84">
        <v>46010</v>
      </c>
      <c r="K2221" s="74" t="s">
        <v>15</v>
      </c>
      <c r="L2221" s="74" t="s">
        <v>331</v>
      </c>
      <c r="M2221" s="76">
        <v>45991</v>
      </c>
      <c r="N2221" s="76">
        <v>45996</v>
      </c>
      <c r="O2221" s="73">
        <f t="shared" si="190"/>
        <v>12</v>
      </c>
      <c r="P2221" s="73">
        <f>MONTH('RAW DATA'!$J2221)</f>
        <v>12</v>
      </c>
      <c r="Q2221" s="73" t="str">
        <f t="shared" si="191"/>
        <v>Vendor</v>
      </c>
      <c r="R2221" s="75" t="str">
        <f t="shared" si="192"/>
        <v/>
      </c>
      <c r="S2221" s="74" t="str">
        <f>IF(OR('RAW DATA'!$D2221="",'RAW DATA'!$C2221='RAW DATA'!$D2221),"NO",IF('RAW DATA'!$C2221&lt;'RAW DATA'!$D2221,"YES","NO"))</f>
        <v>NO</v>
      </c>
      <c r="T2221" s="75" t="str">
        <f>IF('RAW DATA'!$D2221='RAW DATA'!$E2221,"YES","NO")</f>
        <v>NO</v>
      </c>
      <c r="U2221" s="73" t="str">
        <f>IF(('RAW DATA'!$D2221-'RAW DATA'!$M2221)&lt;=5,"YES","NO")</f>
        <v>NO</v>
      </c>
    </row>
    <row r="2222" spans="1:21" x14ac:dyDescent="0.25">
      <c r="A2222" s="89">
        <v>1048704</v>
      </c>
      <c r="B2222" s="90" t="s">
        <v>333</v>
      </c>
      <c r="C2222" s="91">
        <v>46001</v>
      </c>
      <c r="D2222" s="91">
        <v>46001</v>
      </c>
      <c r="E2222" s="91" t="s">
        <v>375</v>
      </c>
      <c r="F2222" s="90" t="s">
        <v>334</v>
      </c>
      <c r="G2222" s="92">
        <v>67653</v>
      </c>
      <c r="H2222" s="101" t="s">
        <v>29</v>
      </c>
      <c r="I2222" s="93">
        <v>7730476322</v>
      </c>
      <c r="J2222" s="94">
        <v>46010</v>
      </c>
      <c r="K2222" s="90" t="s">
        <v>15</v>
      </c>
      <c r="L2222" s="90" t="s">
        <v>331</v>
      </c>
      <c r="M2222" s="91">
        <v>45995</v>
      </c>
      <c r="N2222" s="91">
        <v>46003</v>
      </c>
      <c r="O2222" s="95">
        <f t="shared" si="190"/>
        <v>12</v>
      </c>
      <c r="P2222" s="95">
        <f>MONTH('RAW DATA'!$J2222)</f>
        <v>12</v>
      </c>
      <c r="Q2222" s="95" t="str">
        <f t="shared" si="191"/>
        <v>Vendor</v>
      </c>
      <c r="R2222" s="96" t="str">
        <f t="shared" si="192"/>
        <v/>
      </c>
      <c r="S2222" s="90" t="str">
        <f>IF(OR('RAW DATA'!$D2222="",'RAW DATA'!$C2222='RAW DATA'!$D2222),"NO",IF('RAW DATA'!$C2222&lt;'RAW DATA'!$D2222,"YES","NO"))</f>
        <v>NO</v>
      </c>
      <c r="T2222" s="96" t="str">
        <f>IF('RAW DATA'!$D2222='RAW DATA'!$E2222,"YES","NO")</f>
        <v>NO</v>
      </c>
      <c r="U2222" s="95" t="str">
        <f>IF(('RAW DATA'!$D2222-'RAW DATA'!$M2222)&lt;=5,"YES","NO")</f>
        <v>NO</v>
      </c>
    </row>
    <row r="2223" spans="1:21" x14ac:dyDescent="0.25">
      <c r="A2223" s="77">
        <v>1048704</v>
      </c>
      <c r="B2223" s="74" t="s">
        <v>335</v>
      </c>
      <c r="C2223" s="76">
        <v>46001</v>
      </c>
      <c r="D2223" s="76">
        <v>46001</v>
      </c>
      <c r="E2223" s="76" t="s">
        <v>375</v>
      </c>
      <c r="F2223" s="74" t="s">
        <v>336</v>
      </c>
      <c r="G2223" s="82">
        <v>68030</v>
      </c>
      <c r="H2223" s="102" t="s">
        <v>29</v>
      </c>
      <c r="I2223" s="83">
        <v>7730476322</v>
      </c>
      <c r="J2223" s="84">
        <v>46010</v>
      </c>
      <c r="K2223" s="74" t="s">
        <v>15</v>
      </c>
      <c r="L2223" s="74" t="s">
        <v>331</v>
      </c>
      <c r="M2223" s="76">
        <v>45995</v>
      </c>
      <c r="N2223" s="76">
        <v>46003</v>
      </c>
      <c r="O2223" s="73">
        <f t="shared" si="190"/>
        <v>12</v>
      </c>
      <c r="P2223" s="73">
        <f>MONTH('RAW DATA'!$J2223)</f>
        <v>12</v>
      </c>
      <c r="Q2223" s="73" t="str">
        <f t="shared" si="191"/>
        <v>Vendor</v>
      </c>
      <c r="R2223" s="75" t="str">
        <f t="shared" si="192"/>
        <v/>
      </c>
      <c r="S2223" s="74" t="str">
        <f>IF(OR('RAW DATA'!$D2223="",'RAW DATA'!$C2223='RAW DATA'!$D2223),"NO",IF('RAW DATA'!$C2223&lt;'RAW DATA'!$D2223,"YES","NO"))</f>
        <v>NO</v>
      </c>
      <c r="T2223" s="75" t="str">
        <f>IF('RAW DATA'!$D2223='RAW DATA'!$E2223,"YES","NO")</f>
        <v>NO</v>
      </c>
      <c r="U2223" s="73" t="str">
        <f>IF(('RAW DATA'!$D2223-'RAW DATA'!$M2223)&lt;=5,"YES","NO")</f>
        <v>NO</v>
      </c>
    </row>
    <row r="2224" spans="1:21" x14ac:dyDescent="0.25">
      <c r="A2224" s="89">
        <v>1048704</v>
      </c>
      <c r="B2224" s="90" t="s">
        <v>337</v>
      </c>
      <c r="C2224" s="91">
        <v>46001</v>
      </c>
      <c r="D2224" s="91">
        <v>46001</v>
      </c>
      <c r="E2224" s="91" t="s">
        <v>375</v>
      </c>
      <c r="F2224" s="90" t="s">
        <v>338</v>
      </c>
      <c r="G2224" s="92">
        <v>67653</v>
      </c>
      <c r="H2224" s="101" t="s">
        <v>29</v>
      </c>
      <c r="I2224" s="93">
        <v>7730476322</v>
      </c>
      <c r="J2224" s="94">
        <v>46010</v>
      </c>
      <c r="K2224" s="90" t="s">
        <v>15</v>
      </c>
      <c r="L2224" s="90" t="s">
        <v>331</v>
      </c>
      <c r="M2224" s="91">
        <v>45995</v>
      </c>
      <c r="N2224" s="91">
        <v>46003</v>
      </c>
      <c r="O2224" s="95">
        <f t="shared" si="190"/>
        <v>12</v>
      </c>
      <c r="P2224" s="95">
        <f>MONTH('RAW DATA'!$J2224)</f>
        <v>12</v>
      </c>
      <c r="Q2224" s="95" t="str">
        <f t="shared" si="191"/>
        <v>Vendor</v>
      </c>
      <c r="R2224" s="96" t="str">
        <f t="shared" si="192"/>
        <v/>
      </c>
      <c r="S2224" s="90" t="str">
        <f>IF(OR('RAW DATA'!$D2224="",'RAW DATA'!$C2224='RAW DATA'!$D2224),"NO",IF('RAW DATA'!$C2224&lt;'RAW DATA'!$D2224,"YES","NO"))</f>
        <v>NO</v>
      </c>
      <c r="T2224" s="96" t="str">
        <f>IF('RAW DATA'!$D2224='RAW DATA'!$E2224,"YES","NO")</f>
        <v>NO</v>
      </c>
      <c r="U2224" s="95" t="str">
        <f>IF(('RAW DATA'!$D2224-'RAW DATA'!$M2224)&lt;=5,"YES","NO")</f>
        <v>NO</v>
      </c>
    </row>
    <row r="2225" spans="1:21" x14ac:dyDescent="0.25">
      <c r="A2225" s="77">
        <v>1048704</v>
      </c>
      <c r="B2225" s="74" t="s">
        <v>339</v>
      </c>
      <c r="C2225" s="76">
        <v>46001</v>
      </c>
      <c r="D2225" s="76">
        <v>46001</v>
      </c>
      <c r="E2225" s="76" t="s">
        <v>375</v>
      </c>
      <c r="F2225" s="74" t="s">
        <v>303</v>
      </c>
      <c r="G2225" s="82">
        <v>63802</v>
      </c>
      <c r="H2225" s="102" t="s">
        <v>29</v>
      </c>
      <c r="I2225" s="83">
        <v>7730476322</v>
      </c>
      <c r="J2225" s="84">
        <v>46010</v>
      </c>
      <c r="K2225" s="74" t="s">
        <v>15</v>
      </c>
      <c r="L2225" s="74" t="s">
        <v>331</v>
      </c>
      <c r="M2225" s="76">
        <v>45991</v>
      </c>
      <c r="N2225" s="76">
        <v>45996</v>
      </c>
      <c r="O2225" s="73">
        <f t="shared" ref="O2225:O2231" si="193">IF(D2225="", "", IF(YEAR(D2225)=2024, "", MONTH(D2225)))</f>
        <v>12</v>
      </c>
      <c r="P2225" s="73">
        <f>MONTH('RAW DATA'!$J2225)</f>
        <v>12</v>
      </c>
      <c r="Q2225" s="73" t="str">
        <f t="shared" ref="Q2225:Q2231" si="194">IF(OR(A2225=71,A2225=1595,A2225=1588,A2225=1594,A2225=3547,A2225=1571,A2225=1538,A2225=1570,A2225=1569,A2225=1590,A2225=1591,A2225=1589,A2225=515,A2225=1572,A2225=3546,A2225=1592,A2225=3548,A2225=122,A2225=10171,A2225=40,A2225=35,A2225=95,A2225=381,A2225=136,A2225=375),"ICB","Vendor")</f>
        <v>Vendor</v>
      </c>
      <c r="R2225" s="75" t="str">
        <f t="shared" ref="R2225:R2231" si="195">IF(OR(A2225=71,A2225=515,A2225=1592,A2225=1589,A2225=1591,A2225=1571,A2225=1572),"CHINA",IF(A2225=35,"POLAND",
IF(A2225=10171,"VIETNAM",
IF(A2225=381,"TURKEY",
IF(A2225=375,"CAMBODIA",
IF(A2225=40,"AUSTRALIA",""))))))</f>
        <v/>
      </c>
      <c r="S2225" s="74" t="str">
        <f>IF(OR('RAW DATA'!$D2225="",'RAW DATA'!$C2225='RAW DATA'!$D2225),"NO",IF('RAW DATA'!$C2225&lt;'RAW DATA'!$D2225,"YES","NO"))</f>
        <v>NO</v>
      </c>
      <c r="T2225" s="75" t="str">
        <f>IF('RAW DATA'!$D2225='RAW DATA'!$E2225,"YES","NO")</f>
        <v>NO</v>
      </c>
      <c r="U2225" s="73" t="str">
        <f>IF(('RAW DATA'!$D2225-'RAW DATA'!$M2225)&lt;=5,"YES","NO")</f>
        <v>NO</v>
      </c>
    </row>
    <row r="2226" spans="1:21" x14ac:dyDescent="0.25">
      <c r="A2226" s="89">
        <v>1048704</v>
      </c>
      <c r="B2226" s="90" t="s">
        <v>340</v>
      </c>
      <c r="C2226" s="91">
        <v>46001</v>
      </c>
      <c r="D2226" s="91">
        <v>46001</v>
      </c>
      <c r="E2226" s="91" t="s">
        <v>375</v>
      </c>
      <c r="F2226" s="90" t="s">
        <v>299</v>
      </c>
      <c r="G2226" s="92">
        <v>127604</v>
      </c>
      <c r="H2226" s="101" t="s">
        <v>29</v>
      </c>
      <c r="I2226" s="93">
        <v>7730476322</v>
      </c>
      <c r="J2226" s="94">
        <v>46010</v>
      </c>
      <c r="K2226" s="90" t="s">
        <v>15</v>
      </c>
      <c r="L2226" s="90" t="s">
        <v>331</v>
      </c>
      <c r="M2226" s="91">
        <v>45991</v>
      </c>
      <c r="N2226" s="91">
        <v>45996</v>
      </c>
      <c r="O2226" s="95">
        <f t="shared" si="193"/>
        <v>12</v>
      </c>
      <c r="P2226" s="95">
        <f>MONTH('RAW DATA'!$J2226)</f>
        <v>12</v>
      </c>
      <c r="Q2226" s="95" t="str">
        <f t="shared" si="194"/>
        <v>Vendor</v>
      </c>
      <c r="R2226" s="96" t="str">
        <f t="shared" si="195"/>
        <v/>
      </c>
      <c r="S2226" s="90" t="str">
        <f>IF(OR('RAW DATA'!$D2226="",'RAW DATA'!$C2226='RAW DATA'!$D2226),"NO",IF('RAW DATA'!$C2226&lt;'RAW DATA'!$D2226,"YES","NO"))</f>
        <v>NO</v>
      </c>
      <c r="T2226" s="96" t="str">
        <f>IF('RAW DATA'!$D2226='RAW DATA'!$E2226,"YES","NO")</f>
        <v>NO</v>
      </c>
      <c r="U2226" s="95" t="str">
        <f>IF(('RAW DATA'!$D2226-'RAW DATA'!$M2226)&lt;=5,"YES","NO")</f>
        <v>NO</v>
      </c>
    </row>
    <row r="2227" spans="1:21" x14ac:dyDescent="0.25">
      <c r="A2227" s="77">
        <v>10171</v>
      </c>
      <c r="B2227" s="74">
        <v>5482046645</v>
      </c>
      <c r="C2227" s="76">
        <v>46001</v>
      </c>
      <c r="D2227" s="76">
        <v>46005</v>
      </c>
      <c r="E2227" s="76">
        <v>46006</v>
      </c>
      <c r="F2227" s="74">
        <v>261192022</v>
      </c>
      <c r="G2227" s="82">
        <v>8046</v>
      </c>
      <c r="H2227" s="102" t="s">
        <v>14</v>
      </c>
      <c r="I2227" s="83">
        <v>7730480712</v>
      </c>
      <c r="J2227" s="84">
        <v>46031</v>
      </c>
      <c r="K2227" s="74" t="s">
        <v>15</v>
      </c>
      <c r="L2227" s="74" t="s">
        <v>350</v>
      </c>
      <c r="M2227" s="76">
        <v>45997</v>
      </c>
      <c r="N2227" s="76">
        <v>46019</v>
      </c>
      <c r="O2227" s="73">
        <f t="shared" si="193"/>
        <v>12</v>
      </c>
      <c r="P2227" s="73">
        <f>MONTH('RAW DATA'!$J2227)</f>
        <v>1</v>
      </c>
      <c r="Q2227" s="73" t="str">
        <f t="shared" si="194"/>
        <v>ICB</v>
      </c>
      <c r="R2227" s="75" t="str">
        <f t="shared" si="195"/>
        <v>VIETNAM</v>
      </c>
      <c r="S2227" s="74" t="str">
        <f>IF(OR('RAW DATA'!$D2227="",'RAW DATA'!$C2227='RAW DATA'!$D2227),"NO",IF('RAW DATA'!$C2227&lt;'RAW DATA'!$D2227,"YES","NO"))</f>
        <v>YES</v>
      </c>
      <c r="T2227" s="75" t="str">
        <f>IF('RAW DATA'!$D2227='RAW DATA'!$E2227,"YES","NO")</f>
        <v>NO</v>
      </c>
      <c r="U2227" s="73" t="str">
        <f>IF(('RAW DATA'!$D2227-'RAW DATA'!$M2227)&lt;=5,"YES","NO")</f>
        <v>NO</v>
      </c>
    </row>
    <row r="2228" spans="1:21" x14ac:dyDescent="0.25">
      <c r="A2228" s="89">
        <v>10171</v>
      </c>
      <c r="B2228" s="90">
        <v>5482046641</v>
      </c>
      <c r="C2228" s="91">
        <v>46001</v>
      </c>
      <c r="D2228" s="91">
        <v>46005</v>
      </c>
      <c r="E2228" s="91">
        <v>46006</v>
      </c>
      <c r="F2228" s="90">
        <v>261192022</v>
      </c>
      <c r="G2228" s="92">
        <v>14351</v>
      </c>
      <c r="H2228" s="101" t="s">
        <v>14</v>
      </c>
      <c r="I2228" s="93">
        <v>7730480712</v>
      </c>
      <c r="J2228" s="94">
        <v>46031</v>
      </c>
      <c r="K2228" s="90" t="s">
        <v>15</v>
      </c>
      <c r="L2228" s="90" t="s">
        <v>350</v>
      </c>
      <c r="M2228" s="91">
        <v>45997</v>
      </c>
      <c r="N2228" s="91">
        <v>46019</v>
      </c>
      <c r="O2228" s="95">
        <f t="shared" si="193"/>
        <v>12</v>
      </c>
      <c r="P2228" s="95">
        <f>MONTH('RAW DATA'!$J2228)</f>
        <v>1</v>
      </c>
      <c r="Q2228" s="95" t="str">
        <f t="shared" si="194"/>
        <v>ICB</v>
      </c>
      <c r="R2228" s="96" t="str">
        <f t="shared" si="195"/>
        <v>VIETNAM</v>
      </c>
      <c r="S2228" s="90" t="str">
        <f>IF(OR('RAW DATA'!$D2228="",'RAW DATA'!$C2228='RAW DATA'!$D2228),"NO",IF('RAW DATA'!$C2228&lt;'RAW DATA'!$D2228,"YES","NO"))</f>
        <v>YES</v>
      </c>
      <c r="T2228" s="96" t="str">
        <f>IF('RAW DATA'!$D2228='RAW DATA'!$E2228,"YES","NO")</f>
        <v>NO</v>
      </c>
      <c r="U2228" s="95" t="str">
        <f>IF(('RAW DATA'!$D2228-'RAW DATA'!$M2228)&lt;=5,"YES","NO")</f>
        <v>NO</v>
      </c>
    </row>
    <row r="2229" spans="1:21" x14ac:dyDescent="0.25">
      <c r="A2229" s="77">
        <v>10171</v>
      </c>
      <c r="B2229" s="74">
        <v>5482046580</v>
      </c>
      <c r="C2229" s="76">
        <v>46001</v>
      </c>
      <c r="D2229" s="76">
        <v>46005</v>
      </c>
      <c r="E2229" s="76">
        <v>46006</v>
      </c>
      <c r="F2229" s="74">
        <v>261192022</v>
      </c>
      <c r="G2229" s="82">
        <v>2052</v>
      </c>
      <c r="H2229" s="102" t="s">
        <v>14</v>
      </c>
      <c r="I2229" s="83">
        <v>7730480712</v>
      </c>
      <c r="J2229" s="84">
        <v>46031</v>
      </c>
      <c r="K2229" s="74" t="s">
        <v>15</v>
      </c>
      <c r="L2229" s="74" t="s">
        <v>350</v>
      </c>
      <c r="M2229" s="76">
        <v>45997</v>
      </c>
      <c r="N2229" s="76">
        <v>46019</v>
      </c>
      <c r="O2229" s="73">
        <f t="shared" si="193"/>
        <v>12</v>
      </c>
      <c r="P2229" s="73">
        <f>MONTH('RAW DATA'!$J2229)</f>
        <v>1</v>
      </c>
      <c r="Q2229" s="73" t="str">
        <f t="shared" si="194"/>
        <v>ICB</v>
      </c>
      <c r="R2229" s="75" t="str">
        <f t="shared" si="195"/>
        <v>VIETNAM</v>
      </c>
      <c r="S2229" s="74" t="str">
        <f>IF(OR('RAW DATA'!$D2229="",'RAW DATA'!$C2229='RAW DATA'!$D2229),"NO",IF('RAW DATA'!$C2229&lt;'RAW DATA'!$D2229,"YES","NO"))</f>
        <v>YES</v>
      </c>
      <c r="T2229" s="75" t="str">
        <f>IF('RAW DATA'!$D2229='RAW DATA'!$E2229,"YES","NO")</f>
        <v>NO</v>
      </c>
      <c r="U2229" s="73" t="str">
        <f>IF(('RAW DATA'!$D2229-'RAW DATA'!$M2229)&lt;=5,"YES","NO")</f>
        <v>NO</v>
      </c>
    </row>
    <row r="2230" spans="1:21" x14ac:dyDescent="0.25">
      <c r="A2230" s="89">
        <v>1048704</v>
      </c>
      <c r="B2230" s="90" t="s">
        <v>341</v>
      </c>
      <c r="C2230" s="91">
        <v>46002</v>
      </c>
      <c r="D2230" s="91">
        <v>46002</v>
      </c>
      <c r="E2230" s="91" t="s">
        <v>375</v>
      </c>
      <c r="F2230" s="90" t="s">
        <v>295</v>
      </c>
      <c r="G2230" s="92">
        <v>43199</v>
      </c>
      <c r="H2230" s="101" t="s">
        <v>29</v>
      </c>
      <c r="I2230" s="93">
        <v>7730476322</v>
      </c>
      <c r="J2230" s="94">
        <v>46010</v>
      </c>
      <c r="K2230" s="90" t="s">
        <v>15</v>
      </c>
      <c r="L2230" s="90" t="s">
        <v>331</v>
      </c>
      <c r="M2230" s="91">
        <v>45981</v>
      </c>
      <c r="N2230" s="91">
        <v>45989</v>
      </c>
      <c r="O2230" s="95">
        <f t="shared" si="193"/>
        <v>12</v>
      </c>
      <c r="P2230" s="95">
        <f>MONTH('RAW DATA'!$J2230)</f>
        <v>12</v>
      </c>
      <c r="Q2230" s="95" t="str">
        <f t="shared" si="194"/>
        <v>Vendor</v>
      </c>
      <c r="R2230" s="96" t="str">
        <f t="shared" si="195"/>
        <v/>
      </c>
      <c r="S2230" s="90" t="str">
        <f>IF(OR('RAW DATA'!$D2230="",'RAW DATA'!$C2230='RAW DATA'!$D2230),"NO",IF('RAW DATA'!$C2230&lt;'RAW DATA'!$D2230,"YES","NO"))</f>
        <v>NO</v>
      </c>
      <c r="T2230" s="96" t="str">
        <f>IF('RAW DATA'!$D2230='RAW DATA'!$E2230,"YES","NO")</f>
        <v>NO</v>
      </c>
      <c r="U2230" s="95" t="str">
        <f>IF(('RAW DATA'!$D2230-'RAW DATA'!$M2230)&lt;=5,"YES","NO")</f>
        <v>NO</v>
      </c>
    </row>
    <row r="2231" spans="1:21" x14ac:dyDescent="0.25">
      <c r="A2231" s="77">
        <v>1048704</v>
      </c>
      <c r="B2231" s="74" t="s">
        <v>342</v>
      </c>
      <c r="C2231" s="76">
        <v>46008</v>
      </c>
      <c r="D2231" s="76">
        <v>46008</v>
      </c>
      <c r="E2231" s="76" t="s">
        <v>375</v>
      </c>
      <c r="F2231" s="74" t="s">
        <v>343</v>
      </c>
      <c r="G2231" s="82">
        <v>135026</v>
      </c>
      <c r="H2231" s="102" t="s">
        <v>29</v>
      </c>
      <c r="I2231" s="83">
        <v>7730480712</v>
      </c>
      <c r="J2231" s="84">
        <v>46031</v>
      </c>
      <c r="K2231" s="74" t="s">
        <v>15</v>
      </c>
      <c r="L2231" s="74" t="s">
        <v>350</v>
      </c>
      <c r="M2231" s="76">
        <v>46002</v>
      </c>
      <c r="N2231" s="76">
        <v>46010</v>
      </c>
      <c r="O2231" s="73">
        <f t="shared" si="193"/>
        <v>12</v>
      </c>
      <c r="P2231" s="73">
        <f>MONTH('RAW DATA'!$J2231)</f>
        <v>1</v>
      </c>
      <c r="Q2231" s="73" t="str">
        <f t="shared" si="194"/>
        <v>Vendor</v>
      </c>
      <c r="R2231" s="75" t="str">
        <f t="shared" si="195"/>
        <v/>
      </c>
      <c r="S2231" s="74" t="str">
        <f>IF(OR('RAW DATA'!$D2231="",'RAW DATA'!$C2231='RAW DATA'!$D2231),"NO",IF('RAW DATA'!$C2231&lt;'RAW DATA'!$D2231,"YES","NO"))</f>
        <v>NO</v>
      </c>
      <c r="T2231" s="75" t="str">
        <f>IF('RAW DATA'!$D2231='RAW DATA'!$E2231,"YES","NO")</f>
        <v>NO</v>
      </c>
      <c r="U2231" s="73" t="str">
        <f>IF(('RAW DATA'!$D2231-'RAW DATA'!$M2231)&lt;=5,"YES","NO")</f>
        <v>NO</v>
      </c>
    </row>
    <row r="2232" spans="1:21" x14ac:dyDescent="0.25">
      <c r="A2232" s="89">
        <v>71</v>
      </c>
      <c r="B2232" s="90">
        <v>5589503747</v>
      </c>
      <c r="C2232" s="91">
        <v>46009</v>
      </c>
      <c r="D2232" s="91">
        <v>46008</v>
      </c>
      <c r="E2232" s="91">
        <v>46009</v>
      </c>
      <c r="F2232" s="90" t="s">
        <v>344</v>
      </c>
      <c r="G2232" s="92">
        <v>14173</v>
      </c>
      <c r="H2232" s="101" t="s">
        <v>14</v>
      </c>
      <c r="I2232" s="93">
        <v>7730480712</v>
      </c>
      <c r="J2232" s="94">
        <v>46031</v>
      </c>
      <c r="K2232" s="90" t="s">
        <v>15</v>
      </c>
      <c r="L2232" s="90" t="s">
        <v>350</v>
      </c>
      <c r="M2232" s="91">
        <v>46043.541666666664</v>
      </c>
      <c r="N2232" s="91">
        <v>46007.5</v>
      </c>
      <c r="O2232" s="95">
        <f t="shared" ref="O2232" si="196">IF(D2232="", "", IF(YEAR(D2232)=2024, "", MONTH(D2232)))</f>
        <v>12</v>
      </c>
      <c r="P2232" s="95">
        <f>MONTH('RAW DATA'!$J2232)</f>
        <v>1</v>
      </c>
      <c r="Q2232" s="95" t="str">
        <f t="shared" ref="Q2232" si="197">IF(OR(A2232=71,A2232=1595,A2232=1588,A2232=1594,A2232=3547,A2232=1571,A2232=1538,A2232=1570,A2232=1569,A2232=1590,A2232=1591,A2232=1589,A2232=515,A2232=1572,A2232=3546,A2232=1592,A2232=3548,A2232=122,A2232=10171,A2232=40,A2232=35,A2232=95,A2232=381,A2232=136,A2232=375),"ICB","Vendor")</f>
        <v>ICB</v>
      </c>
      <c r="R2232" s="96" t="str">
        <f t="shared" ref="R2232" si="198">IF(OR(A2232=71,A2232=515,A2232=1592,A2232=1589,A2232=1591,A2232=1571,A2232=1572),"CHINA",IF(A2232=35,"POLAND",
IF(A2232=10171,"VIETNAM",
IF(A2232=381,"TURKEY",
IF(A2232=375,"CAMBODIA",
IF(A2232=40,"AUSTRALIA",""))))))</f>
        <v>CHINA</v>
      </c>
      <c r="S2232" s="90" t="str">
        <f>IF(OR('RAW DATA'!$D2232="",'RAW DATA'!$C2232='RAW DATA'!$D2232),"NO",IF('RAW DATA'!$C2232&lt;'RAW DATA'!$D2232,"YES","NO"))</f>
        <v>NO</v>
      </c>
      <c r="T2232" s="96" t="str">
        <f>IF('RAW DATA'!$D2232='RAW DATA'!$E2232,"YES","NO")</f>
        <v>NO</v>
      </c>
      <c r="U2232" s="95" t="str">
        <f>IF(('RAW DATA'!$D2232-'RAW DATA'!$M2232)&lt;=5,"YES","NO")</f>
        <v>YES</v>
      </c>
    </row>
    <row r="2233" spans="1:21" x14ac:dyDescent="0.25">
      <c r="A2233" s="77">
        <v>71</v>
      </c>
      <c r="B2233" s="74">
        <v>5589506191</v>
      </c>
      <c r="C2233" s="76">
        <v>46009</v>
      </c>
      <c r="D2233" s="76">
        <v>46009</v>
      </c>
      <c r="E2233" s="76">
        <v>46009</v>
      </c>
      <c r="F2233" s="74" t="s">
        <v>345</v>
      </c>
      <c r="G2233" s="82">
        <v>3289</v>
      </c>
      <c r="H2233" s="102" t="s">
        <v>14</v>
      </c>
      <c r="I2233" s="83">
        <v>7730480712</v>
      </c>
      <c r="J2233" s="84">
        <v>46031</v>
      </c>
      <c r="K2233" s="74" t="s">
        <v>15</v>
      </c>
      <c r="L2233" s="74" t="s">
        <v>350</v>
      </c>
      <c r="M2233" s="76">
        <v>46043.541666666664</v>
      </c>
      <c r="N2233" s="76">
        <v>46007.5</v>
      </c>
      <c r="O2233" s="73">
        <f t="shared" ref="O2233:O2247" si="199">IF(D2233="", "", IF(YEAR(D2233)=2024, "", MONTH(D2233)))</f>
        <v>12</v>
      </c>
      <c r="P2233" s="73">
        <f>MONTH('RAW DATA'!$J2233)</f>
        <v>1</v>
      </c>
      <c r="Q2233" s="73" t="str">
        <f t="shared" ref="Q2233:Q2247" si="200">IF(OR(A2233=71,A2233=1595,A2233=1588,A2233=1594,A2233=3547,A2233=1571,A2233=1538,A2233=1570,A2233=1569,A2233=1590,A2233=1591,A2233=1589,A2233=515,A2233=1572,A2233=3546,A2233=1592,A2233=3548,A2233=122,A2233=10171,A2233=40,A2233=35,A2233=95,A2233=381,A2233=136,A2233=375),"ICB","Vendor")</f>
        <v>ICB</v>
      </c>
      <c r="R2233" s="75" t="str">
        <f t="shared" ref="R2233:R2247" si="201">IF(OR(A2233=71,A2233=515,A2233=1592,A2233=1589,A2233=1591,A2233=1571,A2233=1572),"CHINA",IF(A2233=35,"POLAND",
IF(A2233=10171,"VIETNAM",
IF(A2233=381,"TURKEY",
IF(A2233=375,"CAMBODIA",
IF(A2233=40,"AUSTRALIA",""))))))</f>
        <v>CHINA</v>
      </c>
      <c r="S2233" s="74" t="str">
        <f>IF(OR('RAW DATA'!$D2233="",'RAW DATA'!$C2233='RAW DATA'!$D2233),"NO",IF('RAW DATA'!$C2233&lt;'RAW DATA'!$D2233,"YES","NO"))</f>
        <v>NO</v>
      </c>
      <c r="T2233" s="75" t="str">
        <f>IF('RAW DATA'!$D2233='RAW DATA'!$E2233,"YES","NO")</f>
        <v>YES</v>
      </c>
      <c r="U2233" s="73" t="str">
        <f>IF(('RAW DATA'!$D2233-'RAW DATA'!$M2233)&lt;=5,"YES","NO")</f>
        <v>YES</v>
      </c>
    </row>
    <row r="2234" spans="1:21" x14ac:dyDescent="0.25">
      <c r="A2234" s="89">
        <v>71</v>
      </c>
      <c r="B2234" s="90">
        <v>5589506189</v>
      </c>
      <c r="C2234" s="91">
        <v>46009</v>
      </c>
      <c r="D2234" s="91">
        <v>46009</v>
      </c>
      <c r="E2234" s="91">
        <v>46009</v>
      </c>
      <c r="F2234" s="90" t="s">
        <v>345</v>
      </c>
      <c r="G2234" s="92">
        <v>1289</v>
      </c>
      <c r="H2234" s="101" t="s">
        <v>14</v>
      </c>
      <c r="I2234" s="93">
        <v>7730480712</v>
      </c>
      <c r="J2234" s="94">
        <v>46031</v>
      </c>
      <c r="K2234" s="90" t="s">
        <v>15</v>
      </c>
      <c r="L2234" s="90" t="s">
        <v>350</v>
      </c>
      <c r="M2234" s="91">
        <v>46043.541666666664</v>
      </c>
      <c r="N2234" s="91">
        <v>46007.5</v>
      </c>
      <c r="O2234" s="95">
        <f t="shared" si="199"/>
        <v>12</v>
      </c>
      <c r="P2234" s="95">
        <f>MONTH('RAW DATA'!$J2234)</f>
        <v>1</v>
      </c>
      <c r="Q2234" s="95" t="str">
        <f t="shared" si="200"/>
        <v>ICB</v>
      </c>
      <c r="R2234" s="96" t="str">
        <f t="shared" si="201"/>
        <v>CHINA</v>
      </c>
      <c r="S2234" s="90" t="str">
        <f>IF(OR('RAW DATA'!$D2234="",'RAW DATA'!$C2234='RAW DATA'!$D2234),"NO",IF('RAW DATA'!$C2234&lt;'RAW DATA'!$D2234,"YES","NO"))</f>
        <v>NO</v>
      </c>
      <c r="T2234" s="96" t="str">
        <f>IF('RAW DATA'!$D2234='RAW DATA'!$E2234,"YES","NO")</f>
        <v>YES</v>
      </c>
      <c r="U2234" s="95" t="str">
        <f>IF(('RAW DATA'!$D2234-'RAW DATA'!$M2234)&lt;=5,"YES","NO")</f>
        <v>YES</v>
      </c>
    </row>
    <row r="2235" spans="1:21" x14ac:dyDescent="0.25">
      <c r="A2235" s="77">
        <v>71</v>
      </c>
      <c r="B2235" s="74">
        <v>5589506190</v>
      </c>
      <c r="C2235" s="76">
        <v>46009</v>
      </c>
      <c r="D2235" s="76">
        <v>46009</v>
      </c>
      <c r="E2235" s="76">
        <v>46009</v>
      </c>
      <c r="F2235" s="74" t="s">
        <v>345</v>
      </c>
      <c r="G2235" s="82">
        <v>1134</v>
      </c>
      <c r="H2235" s="102" t="s">
        <v>14</v>
      </c>
      <c r="I2235" s="83">
        <v>7730480712</v>
      </c>
      <c r="J2235" s="84">
        <v>46031</v>
      </c>
      <c r="K2235" s="74" t="s">
        <v>15</v>
      </c>
      <c r="L2235" s="74" t="s">
        <v>350</v>
      </c>
      <c r="M2235" s="76">
        <v>46043.541666666664</v>
      </c>
      <c r="N2235" s="76">
        <v>46007.5</v>
      </c>
      <c r="O2235" s="73">
        <f t="shared" si="199"/>
        <v>12</v>
      </c>
      <c r="P2235" s="73">
        <f>MONTH('RAW DATA'!$J2235)</f>
        <v>1</v>
      </c>
      <c r="Q2235" s="73" t="str">
        <f t="shared" si="200"/>
        <v>ICB</v>
      </c>
      <c r="R2235" s="75" t="str">
        <f t="shared" si="201"/>
        <v>CHINA</v>
      </c>
      <c r="S2235" s="74" t="str">
        <f>IF(OR('RAW DATA'!$D2235="",'RAW DATA'!$C2235='RAW DATA'!$D2235),"NO",IF('RAW DATA'!$C2235&lt;'RAW DATA'!$D2235,"YES","NO"))</f>
        <v>NO</v>
      </c>
      <c r="T2235" s="75" t="str">
        <f>IF('RAW DATA'!$D2235='RAW DATA'!$E2235,"YES","NO")</f>
        <v>YES</v>
      </c>
      <c r="U2235" s="73" t="str">
        <f>IF(('RAW DATA'!$D2235-'RAW DATA'!$M2235)&lt;=5,"YES","NO")</f>
        <v>YES</v>
      </c>
    </row>
    <row r="2236" spans="1:21" x14ac:dyDescent="0.25">
      <c r="A2236" s="89">
        <v>71</v>
      </c>
      <c r="B2236" s="90">
        <v>5589506114</v>
      </c>
      <c r="C2236" s="91">
        <v>46009</v>
      </c>
      <c r="D2236" s="91">
        <v>46008</v>
      </c>
      <c r="E2236" s="91">
        <v>46009</v>
      </c>
      <c r="F2236" s="90">
        <v>258074102</v>
      </c>
      <c r="G2236" s="92">
        <v>2895</v>
      </c>
      <c r="H2236" s="101" t="s">
        <v>14</v>
      </c>
      <c r="I2236" s="93">
        <v>7730480712</v>
      </c>
      <c r="J2236" s="94">
        <v>46031</v>
      </c>
      <c r="K2236" s="90" t="s">
        <v>15</v>
      </c>
      <c r="L2236" s="90" t="s">
        <v>350</v>
      </c>
      <c r="M2236" s="91">
        <v>46050.291666666664</v>
      </c>
      <c r="N2236" s="91">
        <v>46006.625</v>
      </c>
      <c r="O2236" s="95">
        <f t="shared" si="199"/>
        <v>12</v>
      </c>
      <c r="P2236" s="95">
        <f>MONTH('RAW DATA'!$J2236)</f>
        <v>1</v>
      </c>
      <c r="Q2236" s="95" t="str">
        <f t="shared" si="200"/>
        <v>ICB</v>
      </c>
      <c r="R2236" s="96" t="str">
        <f t="shared" si="201"/>
        <v>CHINA</v>
      </c>
      <c r="S2236" s="90" t="str">
        <f>IF(OR('RAW DATA'!$D2236="",'RAW DATA'!$C2236='RAW DATA'!$D2236),"NO",IF('RAW DATA'!$C2236&lt;'RAW DATA'!$D2236,"YES","NO"))</f>
        <v>NO</v>
      </c>
      <c r="T2236" s="96" t="str">
        <f>IF('RAW DATA'!$D2236='RAW DATA'!$E2236,"YES","NO")</f>
        <v>NO</v>
      </c>
      <c r="U2236" s="95" t="str">
        <f>IF(('RAW DATA'!$D2236-'RAW DATA'!$M2236)&lt;=5,"YES","NO")</f>
        <v>YES</v>
      </c>
    </row>
    <row r="2237" spans="1:21" x14ac:dyDescent="0.25">
      <c r="A2237" s="77">
        <v>71</v>
      </c>
      <c r="B2237" s="74">
        <v>5589506117</v>
      </c>
      <c r="C2237" s="76">
        <v>46009</v>
      </c>
      <c r="D2237" s="76">
        <v>46008</v>
      </c>
      <c r="E2237" s="76">
        <v>46009</v>
      </c>
      <c r="F2237" s="74">
        <v>258074102</v>
      </c>
      <c r="G2237" s="82">
        <v>1994</v>
      </c>
      <c r="H2237" s="102" t="s">
        <v>14</v>
      </c>
      <c r="I2237" s="83">
        <v>7730480712</v>
      </c>
      <c r="J2237" s="84">
        <v>46031</v>
      </c>
      <c r="K2237" s="74" t="s">
        <v>15</v>
      </c>
      <c r="L2237" s="74" t="s">
        <v>350</v>
      </c>
      <c r="M2237" s="76">
        <v>46050.291666666664</v>
      </c>
      <c r="N2237" s="76">
        <v>46006.625</v>
      </c>
      <c r="O2237" s="73">
        <f t="shared" si="199"/>
        <v>12</v>
      </c>
      <c r="P2237" s="73">
        <f>MONTH('RAW DATA'!$J2237)</f>
        <v>1</v>
      </c>
      <c r="Q2237" s="73" t="str">
        <f t="shared" si="200"/>
        <v>ICB</v>
      </c>
      <c r="R2237" s="75" t="str">
        <f t="shared" si="201"/>
        <v>CHINA</v>
      </c>
      <c r="S2237" s="74" t="str">
        <f>IF(OR('RAW DATA'!$D2237="",'RAW DATA'!$C2237='RAW DATA'!$D2237),"NO",IF('RAW DATA'!$C2237&lt;'RAW DATA'!$D2237,"YES","NO"))</f>
        <v>NO</v>
      </c>
      <c r="T2237" s="75" t="str">
        <f>IF('RAW DATA'!$D2237='RAW DATA'!$E2237,"YES","NO")</f>
        <v>NO</v>
      </c>
      <c r="U2237" s="73" t="str">
        <f>IF(('RAW DATA'!$D2237-'RAW DATA'!$M2237)&lt;=5,"YES","NO")</f>
        <v>YES</v>
      </c>
    </row>
    <row r="2238" spans="1:21" x14ac:dyDescent="0.25">
      <c r="A2238" s="89">
        <v>71</v>
      </c>
      <c r="B2238" s="90">
        <v>5589506116</v>
      </c>
      <c r="C2238" s="91">
        <v>46009</v>
      </c>
      <c r="D2238" s="91">
        <v>46008</v>
      </c>
      <c r="E2238" s="91">
        <v>46009</v>
      </c>
      <c r="F2238" s="90">
        <v>258074102</v>
      </c>
      <c r="G2238" s="92">
        <v>9281</v>
      </c>
      <c r="H2238" s="101" t="s">
        <v>14</v>
      </c>
      <c r="I2238" s="93">
        <v>7730480712</v>
      </c>
      <c r="J2238" s="94">
        <v>46031</v>
      </c>
      <c r="K2238" s="90" t="s">
        <v>15</v>
      </c>
      <c r="L2238" s="90" t="s">
        <v>350</v>
      </c>
      <c r="M2238" s="91">
        <v>46050.291666666664</v>
      </c>
      <c r="N2238" s="91">
        <v>46006.625</v>
      </c>
      <c r="O2238" s="95">
        <f t="shared" si="199"/>
        <v>12</v>
      </c>
      <c r="P2238" s="95">
        <f>MONTH('RAW DATA'!$J2238)</f>
        <v>1</v>
      </c>
      <c r="Q2238" s="95" t="str">
        <f t="shared" si="200"/>
        <v>ICB</v>
      </c>
      <c r="R2238" s="96" t="str">
        <f t="shared" si="201"/>
        <v>CHINA</v>
      </c>
      <c r="S2238" s="90" t="str">
        <f>IF(OR('RAW DATA'!$D2238="",'RAW DATA'!$C2238='RAW DATA'!$D2238),"NO",IF('RAW DATA'!$C2238&lt;'RAW DATA'!$D2238,"YES","NO"))</f>
        <v>NO</v>
      </c>
      <c r="T2238" s="96" t="str">
        <f>IF('RAW DATA'!$D2238='RAW DATA'!$E2238,"YES","NO")</f>
        <v>NO</v>
      </c>
      <c r="U2238" s="95" t="str">
        <f>IF(('RAW DATA'!$D2238-'RAW DATA'!$M2238)&lt;=5,"YES","NO")</f>
        <v>YES</v>
      </c>
    </row>
    <row r="2239" spans="1:21" x14ac:dyDescent="0.25">
      <c r="A2239" s="77">
        <v>1048704</v>
      </c>
      <c r="B2239" s="74" t="s">
        <v>353</v>
      </c>
      <c r="C2239" s="76">
        <v>46015</v>
      </c>
      <c r="D2239" s="76">
        <v>46015</v>
      </c>
      <c r="E2239" s="76" t="s">
        <v>375</v>
      </c>
      <c r="F2239" s="74" t="s">
        <v>354</v>
      </c>
      <c r="G2239" s="82">
        <v>134756</v>
      </c>
      <c r="H2239" s="102" t="s">
        <v>29</v>
      </c>
      <c r="I2239" s="83">
        <v>7730480712</v>
      </c>
      <c r="J2239" s="84">
        <v>46031</v>
      </c>
      <c r="K2239" s="74" t="s">
        <v>15</v>
      </c>
      <c r="L2239" s="74" t="s">
        <v>350</v>
      </c>
      <c r="M2239" s="76">
        <v>46009</v>
      </c>
      <c r="N2239" s="76">
        <v>46017</v>
      </c>
      <c r="O2239" s="73">
        <f t="shared" si="199"/>
        <v>12</v>
      </c>
      <c r="P2239" s="73">
        <f>MONTH('RAW DATA'!$J2239)</f>
        <v>1</v>
      </c>
      <c r="Q2239" s="73" t="str">
        <f t="shared" si="200"/>
        <v>Vendor</v>
      </c>
      <c r="R2239" s="75" t="str">
        <f t="shared" si="201"/>
        <v/>
      </c>
      <c r="S2239" s="74" t="str">
        <f>IF(OR('RAW DATA'!$D2239="",'RAW DATA'!$C2239='RAW DATA'!$D2239),"NO",IF('RAW DATA'!$C2239&lt;'RAW DATA'!$D2239,"YES","NO"))</f>
        <v>NO</v>
      </c>
      <c r="T2239" s="75" t="str">
        <f>IF('RAW DATA'!$D2239='RAW DATA'!$E2239,"YES","NO")</f>
        <v>NO</v>
      </c>
      <c r="U2239" s="73" t="str">
        <f>IF(('RAW DATA'!$D2239-'RAW DATA'!$M2239)&lt;=5,"YES","NO")</f>
        <v>NO</v>
      </c>
    </row>
    <row r="2240" spans="1:21" x14ac:dyDescent="0.25">
      <c r="A2240" s="89">
        <v>1048704</v>
      </c>
      <c r="B2240" s="90" t="s">
        <v>355</v>
      </c>
      <c r="C2240" s="91">
        <v>46015</v>
      </c>
      <c r="D2240" s="91">
        <v>46015</v>
      </c>
      <c r="E2240" s="91" t="s">
        <v>375</v>
      </c>
      <c r="F2240" s="90" t="s">
        <v>356</v>
      </c>
      <c r="G2240" s="92">
        <v>67427</v>
      </c>
      <c r="H2240" s="101" t="s">
        <v>29</v>
      </c>
      <c r="I2240" s="93">
        <v>7730480712</v>
      </c>
      <c r="J2240" s="94">
        <v>46031</v>
      </c>
      <c r="K2240" s="90" t="s">
        <v>15</v>
      </c>
      <c r="L2240" s="90" t="s">
        <v>350</v>
      </c>
      <c r="M2240" s="91">
        <v>46009</v>
      </c>
      <c r="N2240" s="91">
        <v>46017</v>
      </c>
      <c r="O2240" s="95">
        <f t="shared" si="199"/>
        <v>12</v>
      </c>
      <c r="P2240" s="95">
        <f>MONTH('RAW DATA'!$J2240)</f>
        <v>1</v>
      </c>
      <c r="Q2240" s="95" t="str">
        <f t="shared" si="200"/>
        <v>Vendor</v>
      </c>
      <c r="R2240" s="96" t="str">
        <f t="shared" si="201"/>
        <v/>
      </c>
      <c r="S2240" s="90" t="str">
        <f>IF(OR('RAW DATA'!$D2240="",'RAW DATA'!$C2240='RAW DATA'!$D2240),"NO",IF('RAW DATA'!$C2240&lt;'RAW DATA'!$D2240,"YES","NO"))</f>
        <v>NO</v>
      </c>
      <c r="T2240" s="96" t="str">
        <f>IF('RAW DATA'!$D2240='RAW DATA'!$E2240,"YES","NO")</f>
        <v>NO</v>
      </c>
      <c r="U2240" s="95" t="str">
        <f>IF(('RAW DATA'!$D2240-'RAW DATA'!$M2240)&lt;=5,"YES","NO")</f>
        <v>NO</v>
      </c>
    </row>
    <row r="2241" spans="1:21" x14ac:dyDescent="0.25">
      <c r="A2241" s="77">
        <v>35</v>
      </c>
      <c r="B2241" s="74">
        <v>5310388168</v>
      </c>
      <c r="C2241" s="76">
        <v>45681</v>
      </c>
      <c r="D2241" s="76">
        <v>45681</v>
      </c>
      <c r="E2241" s="76">
        <v>45681</v>
      </c>
      <c r="F2241" s="74">
        <v>246811248</v>
      </c>
      <c r="G2241" s="75">
        <v>905</v>
      </c>
      <c r="H2241" s="74" t="s">
        <v>29</v>
      </c>
      <c r="I2241" s="85">
        <v>7730414929</v>
      </c>
      <c r="J2241" s="76">
        <v>45727</v>
      </c>
      <c r="K2241" s="74" t="s">
        <v>82</v>
      </c>
      <c r="L2241" s="74"/>
      <c r="M2241" s="76">
        <v>45619</v>
      </c>
      <c r="N2241" s="76">
        <v>45661</v>
      </c>
      <c r="O2241" s="73">
        <f t="shared" si="199"/>
        <v>1</v>
      </c>
      <c r="P2241" s="73">
        <f>MONTH('RAW DATA'!$J2241)</f>
        <v>3</v>
      </c>
      <c r="Q2241" s="73" t="str">
        <f t="shared" si="200"/>
        <v>ICB</v>
      </c>
      <c r="R2241" s="75" t="str">
        <f t="shared" si="201"/>
        <v>POLAND</v>
      </c>
      <c r="S2241" s="74" t="str">
        <f>IF(OR('RAW DATA'!$D2241="",'RAW DATA'!$C2241='RAW DATA'!$D2241),"NO",IF('RAW DATA'!$C2241&lt;'RAW DATA'!$D2241,"YES","NO"))</f>
        <v>NO</v>
      </c>
      <c r="T2241" s="75" t="str">
        <f>IF('RAW DATA'!$D2241='RAW DATA'!$E2241,"YES","NO")</f>
        <v>YES</v>
      </c>
      <c r="U2241" s="73" t="str">
        <f>IF(('RAW DATA'!$D2241-'RAW DATA'!$M2241)&lt;=5,"YES","NO")</f>
        <v>NO</v>
      </c>
    </row>
    <row r="2242" spans="1:21" x14ac:dyDescent="0.25">
      <c r="A2242" s="89">
        <v>35</v>
      </c>
      <c r="B2242" s="90">
        <v>5310388167</v>
      </c>
      <c r="C2242" s="91">
        <v>45681</v>
      </c>
      <c r="D2242" s="91">
        <v>45681</v>
      </c>
      <c r="E2242" s="91">
        <v>45681</v>
      </c>
      <c r="F2242" s="90">
        <v>246811248</v>
      </c>
      <c r="G2242" s="96">
        <v>905</v>
      </c>
      <c r="H2242" s="90" t="s">
        <v>29</v>
      </c>
      <c r="I2242" s="97">
        <v>7730414929</v>
      </c>
      <c r="J2242" s="91">
        <v>45727</v>
      </c>
      <c r="K2242" s="90" t="s">
        <v>82</v>
      </c>
      <c r="L2242" s="90"/>
      <c r="M2242" s="91">
        <v>45619</v>
      </c>
      <c r="N2242" s="91">
        <v>45661</v>
      </c>
      <c r="O2242" s="95">
        <f t="shared" si="199"/>
        <v>1</v>
      </c>
      <c r="P2242" s="95">
        <f>MONTH('RAW DATA'!$J2242)</f>
        <v>3</v>
      </c>
      <c r="Q2242" s="95" t="str">
        <f t="shared" si="200"/>
        <v>ICB</v>
      </c>
      <c r="R2242" s="96" t="str">
        <f t="shared" si="201"/>
        <v>POLAND</v>
      </c>
      <c r="S2242" s="90" t="str">
        <f>IF(OR('RAW DATA'!$D2242="",'RAW DATA'!$C2242='RAW DATA'!$D2242),"NO",IF('RAW DATA'!$C2242&lt;'RAW DATA'!$D2242,"YES","NO"))</f>
        <v>NO</v>
      </c>
      <c r="T2242" s="96" t="str">
        <f>IF('RAW DATA'!$D2242='RAW DATA'!$E2242,"YES","NO")</f>
        <v>YES</v>
      </c>
      <c r="U2242" s="95" t="str">
        <f>IF(('RAW DATA'!$D2242-'RAW DATA'!$M2242)&lt;=5,"YES","NO")</f>
        <v>NO</v>
      </c>
    </row>
    <row r="2243" spans="1:21" x14ac:dyDescent="0.25">
      <c r="A2243" s="77" t="s">
        <v>83</v>
      </c>
      <c r="B2243" s="74" t="s">
        <v>83</v>
      </c>
      <c r="C2243" s="74" t="s">
        <v>83</v>
      </c>
      <c r="D2243" s="74" t="s">
        <v>83</v>
      </c>
      <c r="E2243" s="74" t="s">
        <v>83</v>
      </c>
      <c r="F2243" s="74">
        <v>247615434</v>
      </c>
      <c r="G2243" s="75">
        <v>70</v>
      </c>
      <c r="H2243" s="74" t="s">
        <v>29</v>
      </c>
      <c r="I2243" s="85">
        <v>7730414929</v>
      </c>
      <c r="J2243" s="76">
        <v>45727</v>
      </c>
      <c r="K2243" s="74" t="s">
        <v>82</v>
      </c>
      <c r="L2243" s="74"/>
      <c r="M2243" s="76">
        <v>45646</v>
      </c>
      <c r="N2243" s="76">
        <v>45664</v>
      </c>
      <c r="O2243" s="73" t="e">
        <f t="shared" si="199"/>
        <v>#VALUE!</v>
      </c>
      <c r="P2243" s="73">
        <f>MONTH('RAW DATA'!$J2243)</f>
        <v>3</v>
      </c>
      <c r="Q2243" s="73" t="str">
        <f t="shared" si="200"/>
        <v>Vendor</v>
      </c>
      <c r="R2243" s="75" t="str">
        <f t="shared" si="201"/>
        <v/>
      </c>
      <c r="S2243" s="74" t="str">
        <f>IF(OR('RAW DATA'!$D2243="",'RAW DATA'!$C2243='RAW DATA'!$D2243),"NO",IF('RAW DATA'!$C2243&lt;'RAW DATA'!$D2243,"YES","NO"))</f>
        <v>NO</v>
      </c>
      <c r="T2243" s="75" t="str">
        <f>IF('RAW DATA'!$D2243='RAW DATA'!$E2243,"YES","NO")</f>
        <v>YES</v>
      </c>
      <c r="U2243" s="73" t="e">
        <f>IF(('RAW DATA'!$D2243-'RAW DATA'!$M2243)&lt;=5,"YES","NO")</f>
        <v>#VALUE!</v>
      </c>
    </row>
    <row r="2244" spans="1:21" x14ac:dyDescent="0.25">
      <c r="A2244" s="89" t="s">
        <v>83</v>
      </c>
      <c r="B2244" s="90" t="s">
        <v>83</v>
      </c>
      <c r="C2244" s="90" t="s">
        <v>83</v>
      </c>
      <c r="D2244" s="90" t="s">
        <v>83</v>
      </c>
      <c r="E2244" s="90" t="s">
        <v>83</v>
      </c>
      <c r="F2244" s="90">
        <v>247615434</v>
      </c>
      <c r="G2244" s="96">
        <v>70</v>
      </c>
      <c r="H2244" s="90" t="s">
        <v>29</v>
      </c>
      <c r="I2244" s="97">
        <v>7730414929</v>
      </c>
      <c r="J2244" s="91">
        <v>45727</v>
      </c>
      <c r="K2244" s="90" t="s">
        <v>82</v>
      </c>
      <c r="L2244" s="90"/>
      <c r="M2244" s="91">
        <v>45646</v>
      </c>
      <c r="N2244" s="91">
        <v>45664</v>
      </c>
      <c r="O2244" s="95" t="e">
        <f t="shared" si="199"/>
        <v>#VALUE!</v>
      </c>
      <c r="P2244" s="95">
        <f>MONTH('RAW DATA'!$J2244)</f>
        <v>3</v>
      </c>
      <c r="Q2244" s="95" t="str">
        <f t="shared" si="200"/>
        <v>Vendor</v>
      </c>
      <c r="R2244" s="96" t="str">
        <f t="shared" si="201"/>
        <v/>
      </c>
      <c r="S2244" s="90" t="str">
        <f>IF(OR('RAW DATA'!$D2244="",'RAW DATA'!$C2244='RAW DATA'!$D2244),"NO",IF('RAW DATA'!$C2244&lt;'RAW DATA'!$D2244,"YES","NO"))</f>
        <v>NO</v>
      </c>
      <c r="T2244" s="96" t="str">
        <f>IF('RAW DATA'!$D2244='RAW DATA'!$E2244,"YES","NO")</f>
        <v>YES</v>
      </c>
      <c r="U2244" s="95" t="e">
        <f>IF(('RAW DATA'!$D2244-'RAW DATA'!$M2244)&lt;=5,"YES","NO")</f>
        <v>#VALUE!</v>
      </c>
    </row>
    <row r="2245" spans="1:21" x14ac:dyDescent="0.25">
      <c r="A2245" s="77" t="s">
        <v>83</v>
      </c>
      <c r="B2245" s="74" t="s">
        <v>83</v>
      </c>
      <c r="C2245" s="74" t="s">
        <v>83</v>
      </c>
      <c r="D2245" s="74" t="s">
        <v>83</v>
      </c>
      <c r="E2245" s="74" t="s">
        <v>83</v>
      </c>
      <c r="F2245" s="74">
        <v>247785247</v>
      </c>
      <c r="G2245" s="75">
        <v>70</v>
      </c>
      <c r="H2245" s="74" t="s">
        <v>29</v>
      </c>
      <c r="I2245" s="85">
        <v>7730414929</v>
      </c>
      <c r="J2245" s="76">
        <v>45727</v>
      </c>
      <c r="K2245" s="74" t="s">
        <v>82</v>
      </c>
      <c r="L2245" s="74"/>
      <c r="M2245" s="76">
        <v>45654</v>
      </c>
      <c r="N2245" s="76">
        <v>45672</v>
      </c>
      <c r="O2245" s="73" t="e">
        <f t="shared" si="199"/>
        <v>#VALUE!</v>
      </c>
      <c r="P2245" s="73">
        <f>MONTH('RAW DATA'!$J2245)</f>
        <v>3</v>
      </c>
      <c r="Q2245" s="73" t="str">
        <f t="shared" si="200"/>
        <v>Vendor</v>
      </c>
      <c r="R2245" s="75" t="str">
        <f t="shared" si="201"/>
        <v/>
      </c>
      <c r="S2245" s="74" t="str">
        <f>IF(OR('RAW DATA'!$D2245="",'RAW DATA'!$C2245='RAW DATA'!$D2245),"NO",IF('RAW DATA'!$C2245&lt;'RAW DATA'!$D2245,"YES","NO"))</f>
        <v>NO</v>
      </c>
      <c r="T2245" s="75" t="str">
        <f>IF('RAW DATA'!$D2245='RAW DATA'!$E2245,"YES","NO")</f>
        <v>YES</v>
      </c>
      <c r="U2245" s="73" t="e">
        <f>IF(('RAW DATA'!$D2245-'RAW DATA'!$M2245)&lt;=5,"YES","NO")</f>
        <v>#VALUE!</v>
      </c>
    </row>
    <row r="2246" spans="1:21" x14ac:dyDescent="0.25">
      <c r="A2246" s="89" t="s">
        <v>83</v>
      </c>
      <c r="B2246" s="90" t="s">
        <v>83</v>
      </c>
      <c r="C2246" s="90" t="s">
        <v>83</v>
      </c>
      <c r="D2246" s="90" t="s">
        <v>83</v>
      </c>
      <c r="E2246" s="90" t="s">
        <v>83</v>
      </c>
      <c r="F2246" s="90">
        <v>247785247</v>
      </c>
      <c r="G2246" s="96">
        <v>70</v>
      </c>
      <c r="H2246" s="90" t="s">
        <v>29</v>
      </c>
      <c r="I2246" s="97">
        <v>7730414929</v>
      </c>
      <c r="J2246" s="91">
        <v>45727</v>
      </c>
      <c r="K2246" s="90" t="s">
        <v>82</v>
      </c>
      <c r="L2246" s="90"/>
      <c r="M2246" s="91">
        <v>45654</v>
      </c>
      <c r="N2246" s="91">
        <v>45672</v>
      </c>
      <c r="O2246" s="95" t="e">
        <f t="shared" si="199"/>
        <v>#VALUE!</v>
      </c>
      <c r="P2246" s="95">
        <f>MONTH('RAW DATA'!$J2246)</f>
        <v>3</v>
      </c>
      <c r="Q2246" s="95" t="str">
        <f t="shared" si="200"/>
        <v>Vendor</v>
      </c>
      <c r="R2246" s="96" t="str">
        <f t="shared" si="201"/>
        <v/>
      </c>
      <c r="S2246" s="90" t="str">
        <f>IF(OR('RAW DATA'!$D2246="",'RAW DATA'!$C2246='RAW DATA'!$D2246),"NO",IF('RAW DATA'!$C2246&lt;'RAW DATA'!$D2246,"YES","NO"))</f>
        <v>NO</v>
      </c>
      <c r="T2246" s="96" t="str">
        <f>IF('RAW DATA'!$D2246='RAW DATA'!$E2246,"YES","NO")</f>
        <v>YES</v>
      </c>
      <c r="U2246" s="95" t="e">
        <f>IF(('RAW DATA'!$D2246-'RAW DATA'!$M2246)&lt;=5,"YES","NO")</f>
        <v>#VALUE!</v>
      </c>
    </row>
    <row r="2247" spans="1:21" x14ac:dyDescent="0.25">
      <c r="A2247" s="77" t="s">
        <v>83</v>
      </c>
      <c r="B2247" s="74" t="s">
        <v>83</v>
      </c>
      <c r="C2247" s="74" t="s">
        <v>83</v>
      </c>
      <c r="D2247" s="74" t="s">
        <v>83</v>
      </c>
      <c r="E2247" s="74" t="s">
        <v>83</v>
      </c>
      <c r="F2247" s="74">
        <v>247785247</v>
      </c>
      <c r="G2247" s="75">
        <v>70</v>
      </c>
      <c r="H2247" s="74" t="s">
        <v>29</v>
      </c>
      <c r="I2247" s="85">
        <v>7730414929</v>
      </c>
      <c r="J2247" s="76">
        <v>45727</v>
      </c>
      <c r="K2247" s="74" t="s">
        <v>82</v>
      </c>
      <c r="L2247" s="74"/>
      <c r="M2247" s="76">
        <v>45654</v>
      </c>
      <c r="N2247" s="76">
        <v>45672</v>
      </c>
      <c r="O2247" s="73" t="e">
        <f t="shared" si="199"/>
        <v>#VALUE!</v>
      </c>
      <c r="P2247" s="73">
        <f>MONTH('RAW DATA'!$J2247)</f>
        <v>3</v>
      </c>
      <c r="Q2247" s="73" t="str">
        <f t="shared" si="200"/>
        <v>Vendor</v>
      </c>
      <c r="R2247" s="75" t="str">
        <f t="shared" si="201"/>
        <v/>
      </c>
      <c r="S2247" s="74" t="str">
        <f>IF(OR('RAW DATA'!$D2247="",'RAW DATA'!$C2247='RAW DATA'!$D2247),"NO",IF('RAW DATA'!$C2247&lt;'RAW DATA'!$D2247,"YES","NO"))</f>
        <v>NO</v>
      </c>
      <c r="T2247" s="75" t="str">
        <f>IF('RAW DATA'!$D2247='RAW DATA'!$E2247,"YES","NO")</f>
        <v>YES</v>
      </c>
      <c r="U2247" s="73" t="e">
        <f>IF(('RAW DATA'!$D2247-'RAW DATA'!$M2247)&lt;=5,"YES","NO")</f>
        <v>#VALUE!</v>
      </c>
    </row>
    <row r="2248" spans="1:21" x14ac:dyDescent="0.25">
      <c r="A2248" s="89" t="s">
        <v>83</v>
      </c>
      <c r="B2248" s="90" t="s">
        <v>83</v>
      </c>
      <c r="C2248" s="90" t="s">
        <v>83</v>
      </c>
      <c r="D2248" s="90" t="s">
        <v>83</v>
      </c>
      <c r="E2248" s="90" t="s">
        <v>83</v>
      </c>
      <c r="F2248" s="90" t="s">
        <v>84</v>
      </c>
      <c r="G2248" s="96">
        <v>70</v>
      </c>
      <c r="H2248" s="90" t="s">
        <v>29</v>
      </c>
      <c r="I2248" s="97">
        <v>7730414929</v>
      </c>
      <c r="J2248" s="91">
        <v>45727</v>
      </c>
      <c r="K2248" s="90" t="s">
        <v>82</v>
      </c>
      <c r="L2248" s="90"/>
      <c r="M2248" s="91">
        <v>45645</v>
      </c>
      <c r="N2248" s="91">
        <v>45677</v>
      </c>
      <c r="O2248" s="95" t="e">
        <f t="shared" ref="O2248:O2262" si="202">IF(D2248="", "", IF(YEAR(D2248)=2024, "", MONTH(D2248)))</f>
        <v>#VALUE!</v>
      </c>
      <c r="P2248" s="95">
        <f>MONTH('RAW DATA'!$J2248)</f>
        <v>3</v>
      </c>
      <c r="Q2248" s="95" t="str">
        <f t="shared" ref="Q2248:Q2262" si="203">IF(OR(A2248=71,A2248=1595,A2248=1588,A2248=1594,A2248=3547,A2248=1571,A2248=1538,A2248=1570,A2248=1569,A2248=1590,A2248=1591,A2248=1589,A2248=515,A2248=1572,A2248=3546,A2248=1592,A2248=3548,A2248=122,A2248=10171,A2248=40,A2248=35,A2248=95,A2248=381,A2248=136,A2248=375),"ICB","Vendor")</f>
        <v>Vendor</v>
      </c>
      <c r="R2248" s="96" t="str">
        <f t="shared" ref="R2248:R2262" si="204">IF(OR(A2248=71,A2248=515,A2248=1592,A2248=1589,A2248=1591,A2248=1571,A2248=1572),"CHINA",IF(A2248=35,"POLAND",
IF(A2248=10171,"VIETNAM",
IF(A2248=381,"TURKEY",
IF(A2248=375,"CAMBODIA",
IF(A2248=40,"AUSTRALIA",""))))))</f>
        <v/>
      </c>
      <c r="S2248" s="90" t="str">
        <f>IF(OR('RAW DATA'!$D2248="",'RAW DATA'!$C2248='RAW DATA'!$D2248),"NO",IF('RAW DATA'!$C2248&lt;'RAW DATA'!$D2248,"YES","NO"))</f>
        <v>NO</v>
      </c>
      <c r="T2248" s="96" t="str">
        <f>IF('RAW DATA'!$D2248='RAW DATA'!$E2248,"YES","NO")</f>
        <v>YES</v>
      </c>
      <c r="U2248" s="95" t="e">
        <f>IF(('RAW DATA'!$D2248-'RAW DATA'!$M2248)&lt;=5,"YES","NO")</f>
        <v>#VALUE!</v>
      </c>
    </row>
    <row r="2249" spans="1:21" x14ac:dyDescent="0.25">
      <c r="A2249" s="77" t="s">
        <v>83</v>
      </c>
      <c r="B2249" s="74" t="s">
        <v>83</v>
      </c>
      <c r="C2249" s="74" t="s">
        <v>83</v>
      </c>
      <c r="D2249" s="74" t="s">
        <v>83</v>
      </c>
      <c r="E2249" s="74" t="s">
        <v>83</v>
      </c>
      <c r="F2249" s="74" t="s">
        <v>84</v>
      </c>
      <c r="G2249" s="75">
        <v>70</v>
      </c>
      <c r="H2249" s="74" t="s">
        <v>29</v>
      </c>
      <c r="I2249" s="85">
        <v>7730414929</v>
      </c>
      <c r="J2249" s="76">
        <v>45727</v>
      </c>
      <c r="K2249" s="74" t="s">
        <v>82</v>
      </c>
      <c r="L2249" s="74"/>
      <c r="M2249" s="76">
        <v>45645</v>
      </c>
      <c r="N2249" s="76">
        <v>45677</v>
      </c>
      <c r="O2249" s="73" t="e">
        <f t="shared" si="202"/>
        <v>#VALUE!</v>
      </c>
      <c r="P2249" s="73">
        <f>MONTH('RAW DATA'!$J2249)</f>
        <v>3</v>
      </c>
      <c r="Q2249" s="73" t="str">
        <f t="shared" si="203"/>
        <v>Vendor</v>
      </c>
      <c r="R2249" s="75" t="str">
        <f t="shared" si="204"/>
        <v/>
      </c>
      <c r="S2249" s="74" t="str">
        <f>IF(OR('RAW DATA'!$D2249="",'RAW DATA'!$C2249='RAW DATA'!$D2249),"NO",IF('RAW DATA'!$C2249&lt;'RAW DATA'!$D2249,"YES","NO"))</f>
        <v>NO</v>
      </c>
      <c r="T2249" s="75" t="str">
        <f>IF('RAW DATA'!$D2249='RAW DATA'!$E2249,"YES","NO")</f>
        <v>YES</v>
      </c>
      <c r="U2249" s="73" t="e">
        <f>IF(('RAW DATA'!$D2249-'RAW DATA'!$M2249)&lt;=5,"YES","NO")</f>
        <v>#VALUE!</v>
      </c>
    </row>
    <row r="2250" spans="1:21" x14ac:dyDescent="0.25">
      <c r="A2250" s="89" t="s">
        <v>83</v>
      </c>
      <c r="B2250" s="90" t="s">
        <v>83</v>
      </c>
      <c r="C2250" s="90" t="s">
        <v>83</v>
      </c>
      <c r="D2250" s="90" t="s">
        <v>83</v>
      </c>
      <c r="E2250" s="90" t="s">
        <v>83</v>
      </c>
      <c r="F2250" s="90" t="s">
        <v>85</v>
      </c>
      <c r="G2250" s="96">
        <v>70</v>
      </c>
      <c r="H2250" s="90" t="s">
        <v>29</v>
      </c>
      <c r="I2250" s="97">
        <v>7730414929</v>
      </c>
      <c r="J2250" s="91">
        <v>45727</v>
      </c>
      <c r="K2250" s="90" t="s">
        <v>82</v>
      </c>
      <c r="L2250" s="90"/>
      <c r="M2250" s="91">
        <v>45648</v>
      </c>
      <c r="N2250" s="91">
        <v>45677</v>
      </c>
      <c r="O2250" s="95" t="e">
        <f t="shared" si="202"/>
        <v>#VALUE!</v>
      </c>
      <c r="P2250" s="95">
        <f>MONTH('RAW DATA'!$J2250)</f>
        <v>3</v>
      </c>
      <c r="Q2250" s="95" t="str">
        <f t="shared" si="203"/>
        <v>Vendor</v>
      </c>
      <c r="R2250" s="96" t="str">
        <f t="shared" si="204"/>
        <v/>
      </c>
      <c r="S2250" s="90" t="str">
        <f>IF(OR('RAW DATA'!$D2250="",'RAW DATA'!$C2250='RAW DATA'!$D2250),"NO",IF('RAW DATA'!$C2250&lt;'RAW DATA'!$D2250,"YES","NO"))</f>
        <v>NO</v>
      </c>
      <c r="T2250" s="96" t="str">
        <f>IF('RAW DATA'!$D2250='RAW DATA'!$E2250,"YES","NO")</f>
        <v>YES</v>
      </c>
      <c r="U2250" s="95" t="e">
        <f>IF(('RAW DATA'!$D2250-'RAW DATA'!$M2250)&lt;=5,"YES","NO")</f>
        <v>#VALUE!</v>
      </c>
    </row>
    <row r="2251" spans="1:21" x14ac:dyDescent="0.25">
      <c r="A2251" s="77" t="s">
        <v>83</v>
      </c>
      <c r="B2251" s="74" t="s">
        <v>83</v>
      </c>
      <c r="C2251" s="74" t="s">
        <v>83</v>
      </c>
      <c r="D2251" s="74" t="s">
        <v>83</v>
      </c>
      <c r="E2251" s="74" t="s">
        <v>83</v>
      </c>
      <c r="F2251" s="74" t="s">
        <v>85</v>
      </c>
      <c r="G2251" s="75">
        <v>70</v>
      </c>
      <c r="H2251" s="74" t="s">
        <v>29</v>
      </c>
      <c r="I2251" s="85">
        <v>7730414929</v>
      </c>
      <c r="J2251" s="76">
        <v>45727</v>
      </c>
      <c r="K2251" s="74" t="s">
        <v>82</v>
      </c>
      <c r="L2251" s="74"/>
      <c r="M2251" s="76">
        <v>45648</v>
      </c>
      <c r="N2251" s="76">
        <v>45677</v>
      </c>
      <c r="O2251" s="73" t="e">
        <f t="shared" si="202"/>
        <v>#VALUE!</v>
      </c>
      <c r="P2251" s="73">
        <f>MONTH('RAW DATA'!$J2251)</f>
        <v>3</v>
      </c>
      <c r="Q2251" s="73" t="str">
        <f t="shared" si="203"/>
        <v>Vendor</v>
      </c>
      <c r="R2251" s="75" t="str">
        <f t="shared" si="204"/>
        <v/>
      </c>
      <c r="S2251" s="74" t="str">
        <f>IF(OR('RAW DATA'!$D2251="",'RAW DATA'!$C2251='RAW DATA'!$D2251),"NO",IF('RAW DATA'!$C2251&lt;'RAW DATA'!$D2251,"YES","NO"))</f>
        <v>NO</v>
      </c>
      <c r="T2251" s="75" t="str">
        <f>IF('RAW DATA'!$D2251='RAW DATA'!$E2251,"YES","NO")</f>
        <v>YES</v>
      </c>
      <c r="U2251" s="73" t="e">
        <f>IF(('RAW DATA'!$D2251-'RAW DATA'!$M2251)&lt;=5,"YES","NO")</f>
        <v>#VALUE!</v>
      </c>
    </row>
    <row r="2252" spans="1:21" x14ac:dyDescent="0.25">
      <c r="A2252" s="89" t="s">
        <v>83</v>
      </c>
      <c r="B2252" s="90" t="s">
        <v>83</v>
      </c>
      <c r="C2252" s="90" t="s">
        <v>83</v>
      </c>
      <c r="D2252" s="90" t="s">
        <v>83</v>
      </c>
      <c r="E2252" s="90" t="s">
        <v>83</v>
      </c>
      <c r="F2252" s="90">
        <v>248143054</v>
      </c>
      <c r="G2252" s="96">
        <v>70</v>
      </c>
      <c r="H2252" s="90" t="s">
        <v>29</v>
      </c>
      <c r="I2252" s="97">
        <v>7730414929</v>
      </c>
      <c r="J2252" s="91">
        <v>45727</v>
      </c>
      <c r="K2252" s="90" t="s">
        <v>82</v>
      </c>
      <c r="L2252" s="90"/>
      <c r="M2252" s="91">
        <v>45660</v>
      </c>
      <c r="N2252" s="91">
        <v>45678</v>
      </c>
      <c r="O2252" s="95" t="e">
        <f t="shared" si="202"/>
        <v>#VALUE!</v>
      </c>
      <c r="P2252" s="95">
        <f>MONTH('RAW DATA'!$J2252)</f>
        <v>3</v>
      </c>
      <c r="Q2252" s="95" t="str">
        <f t="shared" si="203"/>
        <v>Vendor</v>
      </c>
      <c r="R2252" s="96" t="str">
        <f t="shared" si="204"/>
        <v/>
      </c>
      <c r="S2252" s="90" t="str">
        <f>IF(OR('RAW DATA'!$D2252="",'RAW DATA'!$C2252='RAW DATA'!$D2252),"NO",IF('RAW DATA'!$C2252&lt;'RAW DATA'!$D2252,"YES","NO"))</f>
        <v>NO</v>
      </c>
      <c r="T2252" s="96" t="str">
        <f>IF('RAW DATA'!$D2252='RAW DATA'!$E2252,"YES","NO")</f>
        <v>YES</v>
      </c>
      <c r="U2252" s="95" t="e">
        <f>IF(('RAW DATA'!$D2252-'RAW DATA'!$M2252)&lt;=5,"YES","NO")</f>
        <v>#VALUE!</v>
      </c>
    </row>
    <row r="2253" spans="1:21" x14ac:dyDescent="0.25">
      <c r="A2253" s="77" t="s">
        <v>83</v>
      </c>
      <c r="B2253" s="74" t="s">
        <v>83</v>
      </c>
      <c r="C2253" s="74" t="s">
        <v>83</v>
      </c>
      <c r="D2253" s="74" t="s">
        <v>83</v>
      </c>
      <c r="E2253" s="74" t="s">
        <v>83</v>
      </c>
      <c r="F2253" s="74">
        <v>248143054</v>
      </c>
      <c r="G2253" s="75">
        <v>70</v>
      </c>
      <c r="H2253" s="74" t="s">
        <v>29</v>
      </c>
      <c r="I2253" s="85">
        <v>7730414929</v>
      </c>
      <c r="J2253" s="76">
        <v>45727</v>
      </c>
      <c r="K2253" s="74" t="s">
        <v>82</v>
      </c>
      <c r="L2253" s="74"/>
      <c r="M2253" s="76">
        <v>45660</v>
      </c>
      <c r="N2253" s="76">
        <v>45678</v>
      </c>
      <c r="O2253" s="73" t="e">
        <f t="shared" si="202"/>
        <v>#VALUE!</v>
      </c>
      <c r="P2253" s="73">
        <f>MONTH('RAW DATA'!$J2253)</f>
        <v>3</v>
      </c>
      <c r="Q2253" s="73" t="str">
        <f t="shared" si="203"/>
        <v>Vendor</v>
      </c>
      <c r="R2253" s="75" t="str">
        <f t="shared" si="204"/>
        <v/>
      </c>
      <c r="S2253" s="74" t="str">
        <f>IF(OR('RAW DATA'!$D2253="",'RAW DATA'!$C2253='RAW DATA'!$D2253),"NO",IF('RAW DATA'!$C2253&lt;'RAW DATA'!$D2253,"YES","NO"))</f>
        <v>NO</v>
      </c>
      <c r="T2253" s="75" t="str">
        <f>IF('RAW DATA'!$D2253='RAW DATA'!$E2253,"YES","NO")</f>
        <v>YES</v>
      </c>
      <c r="U2253" s="73" t="e">
        <f>IF(('RAW DATA'!$D2253-'RAW DATA'!$M2253)&lt;=5,"YES","NO")</f>
        <v>#VALUE!</v>
      </c>
    </row>
    <row r="2254" spans="1:21" x14ac:dyDescent="0.25">
      <c r="A2254" s="89" t="s">
        <v>83</v>
      </c>
      <c r="B2254" s="90" t="s">
        <v>83</v>
      </c>
      <c r="C2254" s="90" t="s">
        <v>83</v>
      </c>
      <c r="D2254" s="90" t="s">
        <v>83</v>
      </c>
      <c r="E2254" s="90" t="s">
        <v>83</v>
      </c>
      <c r="F2254" s="90" t="s">
        <v>208</v>
      </c>
      <c r="G2254" s="96">
        <v>70</v>
      </c>
      <c r="H2254" s="90" t="s">
        <v>29</v>
      </c>
      <c r="I2254" s="97">
        <v>7730414929</v>
      </c>
      <c r="J2254" s="91">
        <v>45727</v>
      </c>
      <c r="K2254" s="90" t="s">
        <v>82</v>
      </c>
      <c r="L2254" s="90"/>
      <c r="M2254" s="91">
        <v>45649</v>
      </c>
      <c r="N2254" s="91">
        <v>45678</v>
      </c>
      <c r="O2254" s="95" t="e">
        <f t="shared" si="202"/>
        <v>#VALUE!</v>
      </c>
      <c r="P2254" s="95">
        <f>MONTH('RAW DATA'!$J2254)</f>
        <v>3</v>
      </c>
      <c r="Q2254" s="95" t="str">
        <f t="shared" si="203"/>
        <v>Vendor</v>
      </c>
      <c r="R2254" s="96" t="str">
        <f t="shared" si="204"/>
        <v/>
      </c>
      <c r="S2254" s="90" t="str">
        <f>IF(OR('RAW DATA'!$D2254="",'RAW DATA'!$C2254='RAW DATA'!$D2254),"NO",IF('RAW DATA'!$C2254&lt;'RAW DATA'!$D2254,"YES","NO"))</f>
        <v>NO</v>
      </c>
      <c r="T2254" s="96" t="str">
        <f>IF('RAW DATA'!$D2254='RAW DATA'!$E2254,"YES","NO")</f>
        <v>YES</v>
      </c>
      <c r="U2254" s="95" t="e">
        <f>IF(('RAW DATA'!$D2254-'RAW DATA'!$M2254)&lt;=5,"YES","NO")</f>
        <v>#VALUE!</v>
      </c>
    </row>
    <row r="2255" spans="1:21" x14ac:dyDescent="0.25">
      <c r="A2255" s="77" t="s">
        <v>83</v>
      </c>
      <c r="B2255" s="74" t="s">
        <v>83</v>
      </c>
      <c r="C2255" s="74" t="s">
        <v>83</v>
      </c>
      <c r="D2255" s="74" t="s">
        <v>83</v>
      </c>
      <c r="E2255" s="74" t="s">
        <v>83</v>
      </c>
      <c r="F2255" s="74" t="s">
        <v>208</v>
      </c>
      <c r="G2255" s="75">
        <v>70</v>
      </c>
      <c r="H2255" s="74" t="s">
        <v>29</v>
      </c>
      <c r="I2255" s="85">
        <v>7730414929</v>
      </c>
      <c r="J2255" s="76">
        <v>45727</v>
      </c>
      <c r="K2255" s="74" t="s">
        <v>82</v>
      </c>
      <c r="L2255" s="74"/>
      <c r="M2255" s="76">
        <v>45649</v>
      </c>
      <c r="N2255" s="76">
        <v>45678</v>
      </c>
      <c r="O2255" s="73" t="e">
        <f t="shared" si="202"/>
        <v>#VALUE!</v>
      </c>
      <c r="P2255" s="73">
        <f>MONTH('RAW DATA'!$J2255)</f>
        <v>3</v>
      </c>
      <c r="Q2255" s="73" t="str">
        <f t="shared" si="203"/>
        <v>Vendor</v>
      </c>
      <c r="R2255" s="75" t="str">
        <f t="shared" si="204"/>
        <v/>
      </c>
      <c r="S2255" s="74" t="str">
        <f>IF(OR('RAW DATA'!$D2255="",'RAW DATA'!$C2255='RAW DATA'!$D2255),"NO",IF('RAW DATA'!$C2255&lt;'RAW DATA'!$D2255,"YES","NO"))</f>
        <v>NO</v>
      </c>
      <c r="T2255" s="75" t="str">
        <f>IF('RAW DATA'!$D2255='RAW DATA'!$E2255,"YES","NO")</f>
        <v>YES</v>
      </c>
      <c r="U2255" s="73" t="e">
        <f>IF(('RAW DATA'!$D2255-'RAW DATA'!$M2255)&lt;=5,"YES","NO")</f>
        <v>#VALUE!</v>
      </c>
    </row>
    <row r="2256" spans="1:21" x14ac:dyDescent="0.25">
      <c r="A2256" s="89" t="s">
        <v>83</v>
      </c>
      <c r="B2256" s="90" t="s">
        <v>83</v>
      </c>
      <c r="C2256" s="90" t="s">
        <v>83</v>
      </c>
      <c r="D2256" s="90" t="s">
        <v>83</v>
      </c>
      <c r="E2256" s="90" t="s">
        <v>83</v>
      </c>
      <c r="F2256" s="90" t="s">
        <v>208</v>
      </c>
      <c r="G2256" s="96">
        <v>70</v>
      </c>
      <c r="H2256" s="90" t="s">
        <v>29</v>
      </c>
      <c r="I2256" s="97">
        <v>7730414929</v>
      </c>
      <c r="J2256" s="91">
        <v>45727</v>
      </c>
      <c r="K2256" s="90" t="s">
        <v>82</v>
      </c>
      <c r="L2256" s="90"/>
      <c r="M2256" s="91">
        <v>45649</v>
      </c>
      <c r="N2256" s="91">
        <v>45678</v>
      </c>
      <c r="O2256" s="95" t="e">
        <f t="shared" si="202"/>
        <v>#VALUE!</v>
      </c>
      <c r="P2256" s="95">
        <f>MONTH('RAW DATA'!$J2256)</f>
        <v>3</v>
      </c>
      <c r="Q2256" s="95" t="str">
        <f t="shared" si="203"/>
        <v>Vendor</v>
      </c>
      <c r="R2256" s="96" t="str">
        <f t="shared" si="204"/>
        <v/>
      </c>
      <c r="S2256" s="90" t="str">
        <f>IF(OR('RAW DATA'!$D2256="",'RAW DATA'!$C2256='RAW DATA'!$D2256),"NO",IF('RAW DATA'!$C2256&lt;'RAW DATA'!$D2256,"YES","NO"))</f>
        <v>NO</v>
      </c>
      <c r="T2256" s="96" t="str">
        <f>IF('RAW DATA'!$D2256='RAW DATA'!$E2256,"YES","NO")</f>
        <v>YES</v>
      </c>
      <c r="U2256" s="95" t="e">
        <f>IF(('RAW DATA'!$D2256-'RAW DATA'!$M2256)&lt;=5,"YES","NO")</f>
        <v>#VALUE!</v>
      </c>
    </row>
    <row r="2257" spans="1:21" x14ac:dyDescent="0.25">
      <c r="A2257" s="77" t="s">
        <v>83</v>
      </c>
      <c r="B2257" s="74" t="s">
        <v>83</v>
      </c>
      <c r="C2257" s="74" t="s">
        <v>83</v>
      </c>
      <c r="D2257" s="74" t="s">
        <v>83</v>
      </c>
      <c r="E2257" s="74" t="s">
        <v>83</v>
      </c>
      <c r="F2257" s="74">
        <v>246488522</v>
      </c>
      <c r="G2257" s="75">
        <v>1465</v>
      </c>
      <c r="H2257" s="74" t="s">
        <v>29</v>
      </c>
      <c r="I2257" s="85">
        <v>7730414929</v>
      </c>
      <c r="J2257" s="76">
        <v>45727</v>
      </c>
      <c r="K2257" s="74" t="s">
        <v>82</v>
      </c>
      <c r="L2257" s="74"/>
      <c r="M2257" s="76">
        <v>45658</v>
      </c>
      <c r="N2257" s="76">
        <v>45688</v>
      </c>
      <c r="O2257" s="73" t="e">
        <f t="shared" si="202"/>
        <v>#VALUE!</v>
      </c>
      <c r="P2257" s="73">
        <f>MONTH('RAW DATA'!$J2257)</f>
        <v>3</v>
      </c>
      <c r="Q2257" s="73" t="str">
        <f t="shared" si="203"/>
        <v>Vendor</v>
      </c>
      <c r="R2257" s="75" t="str">
        <f t="shared" si="204"/>
        <v/>
      </c>
      <c r="S2257" s="74" t="str">
        <f>IF(OR('RAW DATA'!$D2257="",'RAW DATA'!$C2257='RAW DATA'!$D2257),"NO",IF('RAW DATA'!$C2257&lt;'RAW DATA'!$D2257,"YES","NO"))</f>
        <v>NO</v>
      </c>
      <c r="T2257" s="75" t="str">
        <f>IF('RAW DATA'!$D2257='RAW DATA'!$E2257,"YES","NO")</f>
        <v>YES</v>
      </c>
      <c r="U2257" s="73" t="e">
        <f>IF(('RAW DATA'!$D2257-'RAW DATA'!$M2257)&lt;=5,"YES","NO")</f>
        <v>#VALUE!</v>
      </c>
    </row>
    <row r="2258" spans="1:21" x14ac:dyDescent="0.25">
      <c r="A2258" s="89" t="s">
        <v>83</v>
      </c>
      <c r="B2258" s="90" t="s">
        <v>83</v>
      </c>
      <c r="C2258" s="90" t="s">
        <v>83</v>
      </c>
      <c r="D2258" s="90" t="s">
        <v>83</v>
      </c>
      <c r="E2258" s="90" t="s">
        <v>83</v>
      </c>
      <c r="F2258" s="90">
        <v>248776804</v>
      </c>
      <c r="G2258" s="96">
        <v>70</v>
      </c>
      <c r="H2258" s="90" t="s">
        <v>29</v>
      </c>
      <c r="I2258" s="97">
        <v>7730415838</v>
      </c>
      <c r="J2258" s="91">
        <v>45733</v>
      </c>
      <c r="K2258" s="90" t="s">
        <v>82</v>
      </c>
      <c r="L2258" s="90"/>
      <c r="M2258" s="91">
        <v>45674</v>
      </c>
      <c r="N2258" s="91">
        <v>45692</v>
      </c>
      <c r="O2258" s="95" t="e">
        <f t="shared" si="202"/>
        <v>#VALUE!</v>
      </c>
      <c r="P2258" s="95">
        <f>MONTH('RAW DATA'!$J2258)</f>
        <v>3</v>
      </c>
      <c r="Q2258" s="95" t="str">
        <f t="shared" si="203"/>
        <v>Vendor</v>
      </c>
      <c r="R2258" s="96" t="str">
        <f t="shared" si="204"/>
        <v/>
      </c>
      <c r="S2258" s="90" t="str">
        <f>IF(OR('RAW DATA'!$D2258="",'RAW DATA'!$C2258='RAW DATA'!$D2258),"NO",IF('RAW DATA'!$C2258&lt;'RAW DATA'!$D2258,"YES","NO"))</f>
        <v>NO</v>
      </c>
      <c r="T2258" s="96" t="str">
        <f>IF('RAW DATA'!$D2258='RAW DATA'!$E2258,"YES","NO")</f>
        <v>YES</v>
      </c>
      <c r="U2258" s="95" t="e">
        <f>IF(('RAW DATA'!$D2258-'RAW DATA'!$M2258)&lt;=5,"YES","NO")</f>
        <v>#VALUE!</v>
      </c>
    </row>
    <row r="2259" spans="1:21" x14ac:dyDescent="0.25">
      <c r="A2259" s="77" t="s">
        <v>83</v>
      </c>
      <c r="B2259" s="74" t="s">
        <v>83</v>
      </c>
      <c r="C2259" s="74" t="s">
        <v>83</v>
      </c>
      <c r="D2259" s="74" t="s">
        <v>83</v>
      </c>
      <c r="E2259" s="74" t="s">
        <v>83</v>
      </c>
      <c r="F2259" s="74">
        <v>248776804</v>
      </c>
      <c r="G2259" s="75">
        <v>70</v>
      </c>
      <c r="H2259" s="74" t="s">
        <v>29</v>
      </c>
      <c r="I2259" s="85">
        <v>7730415838</v>
      </c>
      <c r="J2259" s="76">
        <v>45733</v>
      </c>
      <c r="K2259" s="74" t="s">
        <v>82</v>
      </c>
      <c r="L2259" s="74"/>
      <c r="M2259" s="76">
        <v>45674</v>
      </c>
      <c r="N2259" s="76">
        <v>45692</v>
      </c>
      <c r="O2259" s="73" t="e">
        <f t="shared" si="202"/>
        <v>#VALUE!</v>
      </c>
      <c r="P2259" s="73">
        <f>MONTH('RAW DATA'!$J2259)</f>
        <v>3</v>
      </c>
      <c r="Q2259" s="73" t="str">
        <f t="shared" si="203"/>
        <v>Vendor</v>
      </c>
      <c r="R2259" s="75" t="str">
        <f t="shared" si="204"/>
        <v/>
      </c>
      <c r="S2259" s="74" t="str">
        <f>IF(OR('RAW DATA'!$D2259="",'RAW DATA'!$C2259='RAW DATA'!$D2259),"NO",IF('RAW DATA'!$C2259&lt;'RAW DATA'!$D2259,"YES","NO"))</f>
        <v>NO</v>
      </c>
      <c r="T2259" s="75" t="str">
        <f>IF('RAW DATA'!$D2259='RAW DATA'!$E2259,"YES","NO")</f>
        <v>YES</v>
      </c>
      <c r="U2259" s="73" t="e">
        <f>IF(('RAW DATA'!$D2259-'RAW DATA'!$M2259)&lt;=5,"YES","NO")</f>
        <v>#VALUE!</v>
      </c>
    </row>
    <row r="2260" spans="1:21" x14ac:dyDescent="0.25">
      <c r="A2260" s="89" t="s">
        <v>83</v>
      </c>
      <c r="B2260" s="90" t="s">
        <v>83</v>
      </c>
      <c r="C2260" s="90" t="s">
        <v>83</v>
      </c>
      <c r="D2260" s="90" t="s">
        <v>83</v>
      </c>
      <c r="E2260" s="90" t="s">
        <v>83</v>
      </c>
      <c r="F2260" s="90">
        <v>248417388</v>
      </c>
      <c r="G2260" s="96">
        <v>70</v>
      </c>
      <c r="H2260" s="90" t="s">
        <v>29</v>
      </c>
      <c r="I2260" s="97">
        <v>7730415838</v>
      </c>
      <c r="J2260" s="91">
        <v>45733</v>
      </c>
      <c r="K2260" s="90" t="s">
        <v>82</v>
      </c>
      <c r="L2260" s="90"/>
      <c r="M2260" s="91">
        <v>45676</v>
      </c>
      <c r="N2260" s="91">
        <v>45694</v>
      </c>
      <c r="O2260" s="95" t="e">
        <f t="shared" si="202"/>
        <v>#VALUE!</v>
      </c>
      <c r="P2260" s="95">
        <f>MONTH('RAW DATA'!$J2260)</f>
        <v>3</v>
      </c>
      <c r="Q2260" s="95" t="str">
        <f t="shared" si="203"/>
        <v>Vendor</v>
      </c>
      <c r="R2260" s="96" t="str">
        <f t="shared" si="204"/>
        <v/>
      </c>
      <c r="S2260" s="90" t="str">
        <f>IF(OR('RAW DATA'!$D2260="",'RAW DATA'!$C2260='RAW DATA'!$D2260),"NO",IF('RAW DATA'!$C2260&lt;'RAW DATA'!$D2260,"YES","NO"))</f>
        <v>NO</v>
      </c>
      <c r="T2260" s="96" t="str">
        <f>IF('RAW DATA'!$D2260='RAW DATA'!$E2260,"YES","NO")</f>
        <v>YES</v>
      </c>
      <c r="U2260" s="95" t="e">
        <f>IF(('RAW DATA'!$D2260-'RAW DATA'!$M2260)&lt;=5,"YES","NO")</f>
        <v>#VALUE!</v>
      </c>
    </row>
    <row r="2261" spans="1:21" x14ac:dyDescent="0.25">
      <c r="A2261" s="77" t="s">
        <v>83</v>
      </c>
      <c r="B2261" s="74" t="s">
        <v>83</v>
      </c>
      <c r="C2261" s="74" t="s">
        <v>83</v>
      </c>
      <c r="D2261" s="74" t="s">
        <v>83</v>
      </c>
      <c r="E2261" s="74" t="s">
        <v>83</v>
      </c>
      <c r="F2261" s="74">
        <v>248417388</v>
      </c>
      <c r="G2261" s="75">
        <v>70</v>
      </c>
      <c r="H2261" s="74" t="s">
        <v>29</v>
      </c>
      <c r="I2261" s="85">
        <v>7730415838</v>
      </c>
      <c r="J2261" s="76">
        <v>45733</v>
      </c>
      <c r="K2261" s="74" t="s">
        <v>82</v>
      </c>
      <c r="L2261" s="74"/>
      <c r="M2261" s="76">
        <v>45676</v>
      </c>
      <c r="N2261" s="76">
        <v>45694</v>
      </c>
      <c r="O2261" s="73" t="e">
        <f t="shared" si="202"/>
        <v>#VALUE!</v>
      </c>
      <c r="P2261" s="73">
        <f>MONTH('RAW DATA'!$J2261)</f>
        <v>3</v>
      </c>
      <c r="Q2261" s="73" t="str">
        <f t="shared" si="203"/>
        <v>Vendor</v>
      </c>
      <c r="R2261" s="75" t="str">
        <f t="shared" si="204"/>
        <v/>
      </c>
      <c r="S2261" s="74" t="str">
        <f>IF(OR('RAW DATA'!$D2261="",'RAW DATA'!$C2261='RAW DATA'!$D2261),"NO",IF('RAW DATA'!$C2261&lt;'RAW DATA'!$D2261,"YES","NO"))</f>
        <v>NO</v>
      </c>
      <c r="T2261" s="75" t="str">
        <f>IF('RAW DATA'!$D2261='RAW DATA'!$E2261,"YES","NO")</f>
        <v>YES</v>
      </c>
      <c r="U2261" s="73" t="e">
        <f>IF(('RAW DATA'!$D2261-'RAW DATA'!$M2261)&lt;=5,"YES","NO")</f>
        <v>#VALUE!</v>
      </c>
    </row>
    <row r="2262" spans="1:21" x14ac:dyDescent="0.25">
      <c r="A2262" s="89">
        <v>35</v>
      </c>
      <c r="B2262" s="90">
        <v>5310392258</v>
      </c>
      <c r="C2262" s="91">
        <v>45712</v>
      </c>
      <c r="D2262" s="91">
        <v>45710</v>
      </c>
      <c r="E2262" s="91">
        <v>45712</v>
      </c>
      <c r="F2262" s="90">
        <v>247728704</v>
      </c>
      <c r="G2262" s="96">
        <v>905</v>
      </c>
      <c r="H2262" s="90" t="s">
        <v>29</v>
      </c>
      <c r="I2262" s="97">
        <v>7730415838</v>
      </c>
      <c r="J2262" s="91">
        <v>45733</v>
      </c>
      <c r="K2262" s="90" t="s">
        <v>82</v>
      </c>
      <c r="L2262" s="90"/>
      <c r="M2262" s="91">
        <v>45643</v>
      </c>
      <c r="N2262" s="91">
        <v>45696</v>
      </c>
      <c r="O2262" s="95">
        <f t="shared" si="202"/>
        <v>2</v>
      </c>
      <c r="P2262" s="95">
        <f>MONTH('RAW DATA'!$J2262)</f>
        <v>3</v>
      </c>
      <c r="Q2262" s="95" t="str">
        <f t="shared" si="203"/>
        <v>ICB</v>
      </c>
      <c r="R2262" s="96" t="str">
        <f t="shared" si="204"/>
        <v>POLAND</v>
      </c>
      <c r="S2262" s="90" t="str">
        <f>IF(OR('RAW DATA'!$D2262="",'RAW DATA'!$C2262='RAW DATA'!$D2262),"NO",IF('RAW DATA'!$C2262&lt;'RAW DATA'!$D2262,"YES","NO"))</f>
        <v>NO</v>
      </c>
      <c r="T2262" s="96" t="str">
        <f>IF('RAW DATA'!$D2262='RAW DATA'!$E2262,"YES","NO")</f>
        <v>NO</v>
      </c>
      <c r="U2262" s="95" t="str">
        <f>IF(('RAW DATA'!$D2262-'RAW DATA'!$M2262)&lt;=5,"YES","NO")</f>
        <v>NO</v>
      </c>
    </row>
    <row r="2263" spans="1:21" x14ac:dyDescent="0.25">
      <c r="A2263" s="77">
        <v>35</v>
      </c>
      <c r="B2263" s="74">
        <v>5310392257</v>
      </c>
      <c r="C2263" s="76">
        <v>45712</v>
      </c>
      <c r="D2263" s="76">
        <v>45710</v>
      </c>
      <c r="E2263" s="76">
        <v>45712</v>
      </c>
      <c r="F2263" s="74" t="s">
        <v>203</v>
      </c>
      <c r="G2263" s="75">
        <v>855</v>
      </c>
      <c r="H2263" s="74" t="s">
        <v>29</v>
      </c>
      <c r="I2263" s="85">
        <v>7730415838</v>
      </c>
      <c r="J2263" s="76">
        <v>45733</v>
      </c>
      <c r="K2263" s="74" t="s">
        <v>82</v>
      </c>
      <c r="L2263" s="74"/>
      <c r="M2263" s="76">
        <v>45643</v>
      </c>
      <c r="N2263" s="76">
        <v>45696</v>
      </c>
      <c r="O2263" s="73">
        <f t="shared" ref="O2263:O2265" si="205">IF(D2263="", "", IF(YEAR(D2263)=2024, "", MONTH(D2263)))</f>
        <v>2</v>
      </c>
      <c r="P2263" s="73">
        <f>MONTH('RAW DATA'!$J2263)</f>
        <v>3</v>
      </c>
      <c r="Q2263" s="73" t="str">
        <f t="shared" ref="Q2263:Q2265" si="206">IF(OR(A2263=71,A2263=1595,A2263=1588,A2263=1594,A2263=3547,A2263=1571,A2263=1538,A2263=1570,A2263=1569,A2263=1590,A2263=1591,A2263=1589,A2263=515,A2263=1572,A2263=3546,A2263=1592,A2263=3548,A2263=122,A2263=10171,A2263=40,A2263=35,A2263=95,A2263=381,A2263=136,A2263=375),"ICB","Vendor")</f>
        <v>ICB</v>
      </c>
      <c r="R2263" s="75" t="str">
        <f t="shared" ref="R2263:R2265" si="207">IF(OR(A2263=71,A2263=515,A2263=1592,A2263=1589,A2263=1591,A2263=1571,A2263=1572),"CHINA",IF(A2263=35,"POLAND",
IF(A2263=10171,"VIETNAM",
IF(A2263=381,"TURKEY",
IF(A2263=375,"CAMBODIA",
IF(A2263=40,"AUSTRALIA",""))))))</f>
        <v>POLAND</v>
      </c>
      <c r="S2263" s="74" t="str">
        <f>IF(OR('RAW DATA'!$D2263="",'RAW DATA'!$C2263='RAW DATA'!$D2263),"NO",IF('RAW DATA'!$C2263&lt;'RAW DATA'!$D2263,"YES","NO"))</f>
        <v>NO</v>
      </c>
      <c r="T2263" s="75" t="str">
        <f>IF('RAW DATA'!$D2263='RAW DATA'!$E2263,"YES","NO")</f>
        <v>NO</v>
      </c>
      <c r="U2263" s="73" t="str">
        <f>IF(('RAW DATA'!$D2263-'RAW DATA'!$M2263)&lt;=5,"YES","NO")</f>
        <v>NO</v>
      </c>
    </row>
    <row r="2264" spans="1:21" x14ac:dyDescent="0.25">
      <c r="A2264" s="89">
        <v>35</v>
      </c>
      <c r="B2264" s="90">
        <v>5310395678</v>
      </c>
      <c r="C2264" s="91">
        <v>45736</v>
      </c>
      <c r="D2264" s="91">
        <v>45736</v>
      </c>
      <c r="E2264" s="91">
        <v>45736</v>
      </c>
      <c r="F2264" s="90" t="s">
        <v>204</v>
      </c>
      <c r="G2264" s="96">
        <v>855</v>
      </c>
      <c r="H2264" s="90" t="s">
        <v>29</v>
      </c>
      <c r="I2264" s="97">
        <v>7730418550</v>
      </c>
      <c r="J2264" s="91">
        <v>45756</v>
      </c>
      <c r="K2264" s="90" t="s">
        <v>82</v>
      </c>
      <c r="L2264" s="90"/>
      <c r="M2264" s="91">
        <v>45644</v>
      </c>
      <c r="N2264" s="91">
        <v>45696</v>
      </c>
      <c r="O2264" s="95">
        <f t="shared" si="205"/>
        <v>3</v>
      </c>
      <c r="P2264" s="95">
        <f>MONTH('RAW DATA'!$J2264)</f>
        <v>4</v>
      </c>
      <c r="Q2264" s="95" t="str">
        <f t="shared" si="206"/>
        <v>ICB</v>
      </c>
      <c r="R2264" s="96" t="str">
        <f t="shared" si="207"/>
        <v>POLAND</v>
      </c>
      <c r="S2264" s="90" t="str">
        <f>IF(OR('RAW DATA'!$D2264="",'RAW DATA'!$C2264='RAW DATA'!$D2264),"NO",IF('RAW DATA'!$C2264&lt;'RAW DATA'!$D2264,"YES","NO"))</f>
        <v>NO</v>
      </c>
      <c r="T2264" s="96" t="str">
        <f>IF('RAW DATA'!$D2264='RAW DATA'!$E2264,"YES","NO")</f>
        <v>YES</v>
      </c>
      <c r="U2264" s="95" t="str">
        <f>IF(('RAW DATA'!$D2264-'RAW DATA'!$M2264)&lt;=5,"YES","NO")</f>
        <v>NO</v>
      </c>
    </row>
    <row r="2265" spans="1:21" x14ac:dyDescent="0.25">
      <c r="A2265" s="77" t="s">
        <v>83</v>
      </c>
      <c r="B2265" s="74" t="s">
        <v>83</v>
      </c>
      <c r="C2265" s="74" t="s">
        <v>83</v>
      </c>
      <c r="D2265" s="74" t="s">
        <v>83</v>
      </c>
      <c r="E2265" s="74" t="s">
        <v>83</v>
      </c>
      <c r="F2265" s="74">
        <v>248807046</v>
      </c>
      <c r="G2265" s="75">
        <v>70</v>
      </c>
      <c r="H2265" s="74" t="s">
        <v>29</v>
      </c>
      <c r="I2265" s="85">
        <v>7730415838</v>
      </c>
      <c r="J2265" s="76">
        <v>45733</v>
      </c>
      <c r="K2265" s="74" t="s">
        <v>82</v>
      </c>
      <c r="L2265" s="74"/>
      <c r="M2265" s="76">
        <v>45681</v>
      </c>
      <c r="N2265" s="76">
        <v>45700</v>
      </c>
      <c r="O2265" s="73" t="e">
        <f t="shared" si="205"/>
        <v>#VALUE!</v>
      </c>
      <c r="P2265" s="73">
        <f>MONTH('RAW DATA'!$J2265)</f>
        <v>3</v>
      </c>
      <c r="Q2265" s="73" t="str">
        <f t="shared" si="206"/>
        <v>Vendor</v>
      </c>
      <c r="R2265" s="75" t="str">
        <f t="shared" si="207"/>
        <v/>
      </c>
      <c r="S2265" s="74" t="str">
        <f>IF(OR('RAW DATA'!$D2265="",'RAW DATA'!$C2265='RAW DATA'!$D2265),"NO",IF('RAW DATA'!$C2265&lt;'RAW DATA'!$D2265,"YES","NO"))</f>
        <v>NO</v>
      </c>
      <c r="T2265" s="75" t="str">
        <f>IF('RAW DATA'!$D2265='RAW DATA'!$E2265,"YES","NO")</f>
        <v>YES</v>
      </c>
      <c r="U2265" s="73" t="e">
        <f>IF(('RAW DATA'!$D2265-'RAW DATA'!$M2265)&lt;=5,"YES","NO")</f>
        <v>#VALUE!</v>
      </c>
    </row>
    <row r="2266" spans="1:21" x14ac:dyDescent="0.25">
      <c r="A2266" s="89" t="s">
        <v>83</v>
      </c>
      <c r="B2266" s="90" t="s">
        <v>83</v>
      </c>
      <c r="C2266" s="90" t="s">
        <v>83</v>
      </c>
      <c r="D2266" s="90" t="s">
        <v>83</v>
      </c>
      <c r="E2266" s="90" t="s">
        <v>83</v>
      </c>
      <c r="F2266" s="90">
        <v>248807046</v>
      </c>
      <c r="G2266" s="96">
        <v>70</v>
      </c>
      <c r="H2266" s="90" t="s">
        <v>29</v>
      </c>
      <c r="I2266" s="97">
        <v>7730415838</v>
      </c>
      <c r="J2266" s="91">
        <v>45733</v>
      </c>
      <c r="K2266" s="90" t="s">
        <v>82</v>
      </c>
      <c r="L2266" s="90"/>
      <c r="M2266" s="91">
        <v>45681</v>
      </c>
      <c r="N2266" s="91">
        <v>45700</v>
      </c>
      <c r="O2266" s="95" t="e">
        <f t="shared" ref="O2266:O2293" si="208">IF(D2266="", "", IF(YEAR(D2266)=2024, "", MONTH(D2266)))</f>
        <v>#VALUE!</v>
      </c>
      <c r="P2266" s="95">
        <f>MONTH('RAW DATA'!$J2266)</f>
        <v>3</v>
      </c>
      <c r="Q2266" s="95" t="str">
        <f t="shared" ref="Q2266:Q2293" si="209">IF(OR(A2266=71,A2266=1595,A2266=1588,A2266=1594,A2266=3547,A2266=1571,A2266=1538,A2266=1570,A2266=1569,A2266=1590,A2266=1591,A2266=1589,A2266=515,A2266=1572,A2266=3546,A2266=1592,A2266=3548,A2266=122,A2266=10171,A2266=40,A2266=35,A2266=95,A2266=381,A2266=136,A2266=375),"ICB","Vendor")</f>
        <v>Vendor</v>
      </c>
      <c r="R2266" s="96" t="str">
        <f t="shared" ref="R2266:R2293" si="210">IF(OR(A2266=71,A2266=515,A2266=1592,A2266=1589,A2266=1591,A2266=1571,A2266=1572),"CHINA",IF(A2266=35,"POLAND",
IF(A2266=10171,"VIETNAM",
IF(A2266=381,"TURKEY",
IF(A2266=375,"CAMBODIA",
IF(A2266=40,"AUSTRALIA",""))))))</f>
        <v/>
      </c>
      <c r="S2266" s="90" t="str">
        <f>IF(OR('RAW DATA'!$D2266="",'RAW DATA'!$C2266='RAW DATA'!$D2266),"NO",IF('RAW DATA'!$C2266&lt;'RAW DATA'!$D2266,"YES","NO"))</f>
        <v>NO</v>
      </c>
      <c r="T2266" s="96" t="str">
        <f>IF('RAW DATA'!$D2266='RAW DATA'!$E2266,"YES","NO")</f>
        <v>YES</v>
      </c>
      <c r="U2266" s="95" t="e">
        <f>IF(('RAW DATA'!$D2266-'RAW DATA'!$M2266)&lt;=5,"YES","NO")</f>
        <v>#VALUE!</v>
      </c>
    </row>
    <row r="2267" spans="1:21" x14ac:dyDescent="0.25">
      <c r="A2267" s="77" t="s">
        <v>83</v>
      </c>
      <c r="B2267" s="74" t="s">
        <v>83</v>
      </c>
      <c r="C2267" s="74" t="s">
        <v>83</v>
      </c>
      <c r="D2267" s="74" t="s">
        <v>83</v>
      </c>
      <c r="E2267" s="74" t="s">
        <v>83</v>
      </c>
      <c r="F2267" s="74">
        <v>248807046</v>
      </c>
      <c r="G2267" s="75">
        <v>70</v>
      </c>
      <c r="H2267" s="74" t="s">
        <v>29</v>
      </c>
      <c r="I2267" s="85">
        <v>7730415838</v>
      </c>
      <c r="J2267" s="76">
        <v>45733</v>
      </c>
      <c r="K2267" s="74" t="s">
        <v>82</v>
      </c>
      <c r="L2267" s="74"/>
      <c r="M2267" s="76">
        <v>45681</v>
      </c>
      <c r="N2267" s="76">
        <v>45700</v>
      </c>
      <c r="O2267" s="73" t="e">
        <f t="shared" si="208"/>
        <v>#VALUE!</v>
      </c>
      <c r="P2267" s="73">
        <f>MONTH('RAW DATA'!$J2267)</f>
        <v>3</v>
      </c>
      <c r="Q2267" s="73" t="str">
        <f t="shared" si="209"/>
        <v>Vendor</v>
      </c>
      <c r="R2267" s="75" t="str">
        <f t="shared" si="210"/>
        <v/>
      </c>
      <c r="S2267" s="74" t="str">
        <f>IF(OR('RAW DATA'!$D2267="",'RAW DATA'!$C2267='RAW DATA'!$D2267),"NO",IF('RAW DATA'!$C2267&lt;'RAW DATA'!$D2267,"YES","NO"))</f>
        <v>NO</v>
      </c>
      <c r="T2267" s="75" t="str">
        <f>IF('RAW DATA'!$D2267='RAW DATA'!$E2267,"YES","NO")</f>
        <v>YES</v>
      </c>
      <c r="U2267" s="73" t="e">
        <f>IF(('RAW DATA'!$D2267-'RAW DATA'!$M2267)&lt;=5,"YES","NO")</f>
        <v>#VALUE!</v>
      </c>
    </row>
    <row r="2268" spans="1:21" x14ac:dyDescent="0.25">
      <c r="A2268" s="89" t="s">
        <v>83</v>
      </c>
      <c r="B2268" s="90" t="s">
        <v>83</v>
      </c>
      <c r="C2268" s="90" t="s">
        <v>83</v>
      </c>
      <c r="D2268" s="90" t="s">
        <v>83</v>
      </c>
      <c r="E2268" s="90" t="s">
        <v>83</v>
      </c>
      <c r="F2268" s="90">
        <v>248807046</v>
      </c>
      <c r="G2268" s="96">
        <v>70</v>
      </c>
      <c r="H2268" s="90" t="s">
        <v>29</v>
      </c>
      <c r="I2268" s="97">
        <v>7730415838</v>
      </c>
      <c r="J2268" s="91">
        <v>45733</v>
      </c>
      <c r="K2268" s="90" t="s">
        <v>82</v>
      </c>
      <c r="L2268" s="90"/>
      <c r="M2268" s="91">
        <v>45681</v>
      </c>
      <c r="N2268" s="91">
        <v>45700</v>
      </c>
      <c r="O2268" s="95" t="e">
        <f t="shared" si="208"/>
        <v>#VALUE!</v>
      </c>
      <c r="P2268" s="95">
        <f>MONTH('RAW DATA'!$J2268)</f>
        <v>3</v>
      </c>
      <c r="Q2268" s="95" t="str">
        <f t="shared" si="209"/>
        <v>Vendor</v>
      </c>
      <c r="R2268" s="96" t="str">
        <f t="shared" si="210"/>
        <v/>
      </c>
      <c r="S2268" s="90" t="str">
        <f>IF(OR('RAW DATA'!$D2268="",'RAW DATA'!$C2268='RAW DATA'!$D2268),"NO",IF('RAW DATA'!$C2268&lt;'RAW DATA'!$D2268,"YES","NO"))</f>
        <v>NO</v>
      </c>
      <c r="T2268" s="96" t="str">
        <f>IF('RAW DATA'!$D2268='RAW DATA'!$E2268,"YES","NO")</f>
        <v>YES</v>
      </c>
      <c r="U2268" s="95" t="e">
        <f>IF(('RAW DATA'!$D2268-'RAW DATA'!$M2268)&lt;=5,"YES","NO")</f>
        <v>#VALUE!</v>
      </c>
    </row>
    <row r="2269" spans="1:21" x14ac:dyDescent="0.25">
      <c r="A2269" s="77">
        <v>35</v>
      </c>
      <c r="B2269" s="74">
        <v>5310393775</v>
      </c>
      <c r="C2269" s="76">
        <v>45723</v>
      </c>
      <c r="D2269" s="76">
        <v>45721</v>
      </c>
      <c r="E2269" s="76">
        <v>45723</v>
      </c>
      <c r="F2269" s="74">
        <v>247728816</v>
      </c>
      <c r="G2269" s="75">
        <v>905</v>
      </c>
      <c r="H2269" s="74" t="s">
        <v>29</v>
      </c>
      <c r="I2269" s="85">
        <v>7730415838</v>
      </c>
      <c r="J2269" s="76">
        <v>45733</v>
      </c>
      <c r="K2269" s="74" t="s">
        <v>82</v>
      </c>
      <c r="L2269" s="74"/>
      <c r="M2269" s="76">
        <v>45648</v>
      </c>
      <c r="N2269" s="76">
        <v>45703</v>
      </c>
      <c r="O2269" s="73">
        <f t="shared" si="208"/>
        <v>3</v>
      </c>
      <c r="P2269" s="73">
        <f>MONTH('RAW DATA'!$J2269)</f>
        <v>3</v>
      </c>
      <c r="Q2269" s="73" t="str">
        <f t="shared" si="209"/>
        <v>ICB</v>
      </c>
      <c r="R2269" s="75" t="str">
        <f t="shared" si="210"/>
        <v>POLAND</v>
      </c>
      <c r="S2269" s="74" t="str">
        <f>IF(OR('RAW DATA'!$D2269="",'RAW DATA'!$C2269='RAW DATA'!$D2269),"NO",IF('RAW DATA'!$C2269&lt;'RAW DATA'!$D2269,"YES","NO"))</f>
        <v>NO</v>
      </c>
      <c r="T2269" s="75" t="str">
        <f>IF('RAW DATA'!$D2269='RAW DATA'!$E2269,"YES","NO")</f>
        <v>NO</v>
      </c>
      <c r="U2269" s="73" t="str">
        <f>IF(('RAW DATA'!$D2269-'RAW DATA'!$M2269)&lt;=5,"YES","NO")</f>
        <v>NO</v>
      </c>
    </row>
    <row r="2270" spans="1:21" x14ac:dyDescent="0.25">
      <c r="A2270" s="89" t="s">
        <v>83</v>
      </c>
      <c r="B2270" s="90" t="s">
        <v>83</v>
      </c>
      <c r="C2270" s="90" t="s">
        <v>83</v>
      </c>
      <c r="D2270" s="90" t="s">
        <v>83</v>
      </c>
      <c r="E2270" s="90" t="s">
        <v>83</v>
      </c>
      <c r="F2270" s="90">
        <v>249357372</v>
      </c>
      <c r="G2270" s="96">
        <v>70</v>
      </c>
      <c r="H2270" s="90" t="s">
        <v>29</v>
      </c>
      <c r="I2270" s="97">
        <v>7730415838</v>
      </c>
      <c r="J2270" s="91">
        <v>45733</v>
      </c>
      <c r="K2270" s="90" t="s">
        <v>82</v>
      </c>
      <c r="L2270" s="90"/>
      <c r="M2270" s="91">
        <v>45692</v>
      </c>
      <c r="N2270" s="91">
        <v>45709</v>
      </c>
      <c r="O2270" s="95" t="e">
        <f t="shared" si="208"/>
        <v>#VALUE!</v>
      </c>
      <c r="P2270" s="95">
        <f>MONTH('RAW DATA'!$J2270)</f>
        <v>3</v>
      </c>
      <c r="Q2270" s="95" t="str">
        <f t="shared" si="209"/>
        <v>Vendor</v>
      </c>
      <c r="R2270" s="96" t="str">
        <f t="shared" si="210"/>
        <v/>
      </c>
      <c r="S2270" s="90" t="str">
        <f>IF(OR('RAW DATA'!$D2270="",'RAW DATA'!$C2270='RAW DATA'!$D2270),"NO",IF('RAW DATA'!$C2270&lt;'RAW DATA'!$D2270,"YES","NO"))</f>
        <v>NO</v>
      </c>
      <c r="T2270" s="96" t="str">
        <f>IF('RAW DATA'!$D2270='RAW DATA'!$E2270,"YES","NO")</f>
        <v>YES</v>
      </c>
      <c r="U2270" s="95" t="e">
        <f>IF(('RAW DATA'!$D2270-'RAW DATA'!$M2270)&lt;=5,"YES","NO")</f>
        <v>#VALUE!</v>
      </c>
    </row>
    <row r="2271" spans="1:21" x14ac:dyDescent="0.25">
      <c r="A2271" s="77">
        <v>35</v>
      </c>
      <c r="B2271" s="74">
        <v>5310393778</v>
      </c>
      <c r="C2271" s="76">
        <v>45723</v>
      </c>
      <c r="D2271" s="76">
        <v>45721</v>
      </c>
      <c r="E2271" s="76">
        <v>45723</v>
      </c>
      <c r="F2271" s="74">
        <v>248172577</v>
      </c>
      <c r="G2271" s="75">
        <v>905</v>
      </c>
      <c r="H2271" s="74" t="s">
        <v>29</v>
      </c>
      <c r="I2271" s="85">
        <v>7730415838</v>
      </c>
      <c r="J2271" s="76">
        <v>45733</v>
      </c>
      <c r="K2271" s="74" t="s">
        <v>82</v>
      </c>
      <c r="L2271" s="74"/>
      <c r="M2271" s="76">
        <v>45657</v>
      </c>
      <c r="N2271" s="76">
        <v>45710</v>
      </c>
      <c r="O2271" s="73">
        <f t="shared" si="208"/>
        <v>3</v>
      </c>
      <c r="P2271" s="73">
        <f>MONTH('RAW DATA'!$J2271)</f>
        <v>3</v>
      </c>
      <c r="Q2271" s="73" t="str">
        <f t="shared" si="209"/>
        <v>ICB</v>
      </c>
      <c r="R2271" s="75" t="str">
        <f t="shared" si="210"/>
        <v>POLAND</v>
      </c>
      <c r="S2271" s="74" t="str">
        <f>IF(OR('RAW DATA'!$D2271="",'RAW DATA'!$C2271='RAW DATA'!$D2271),"NO",IF('RAW DATA'!$C2271&lt;'RAW DATA'!$D2271,"YES","NO"))</f>
        <v>NO</v>
      </c>
      <c r="T2271" s="75" t="str">
        <f>IF('RAW DATA'!$D2271='RAW DATA'!$E2271,"YES","NO")</f>
        <v>NO</v>
      </c>
      <c r="U2271" s="73" t="str">
        <f>IF(('RAW DATA'!$D2271-'RAW DATA'!$M2271)&lt;=5,"YES","NO")</f>
        <v>NO</v>
      </c>
    </row>
    <row r="2272" spans="1:21" x14ac:dyDescent="0.25">
      <c r="A2272" s="89" t="s">
        <v>83</v>
      </c>
      <c r="B2272" s="90" t="s">
        <v>83</v>
      </c>
      <c r="C2272" s="90" t="s">
        <v>83</v>
      </c>
      <c r="D2272" s="90" t="s">
        <v>83</v>
      </c>
      <c r="E2272" s="90" t="s">
        <v>83</v>
      </c>
      <c r="F2272" s="90">
        <v>247608459</v>
      </c>
      <c r="G2272" s="96">
        <v>1070</v>
      </c>
      <c r="H2272" s="90" t="s">
        <v>29</v>
      </c>
      <c r="I2272" s="97">
        <v>7730415838</v>
      </c>
      <c r="J2272" s="91">
        <v>45733</v>
      </c>
      <c r="K2272" s="90" t="s">
        <v>82</v>
      </c>
      <c r="L2272" s="90"/>
      <c r="M2272" s="91">
        <v>45689</v>
      </c>
      <c r="N2272" s="91">
        <v>45716</v>
      </c>
      <c r="O2272" s="95" t="e">
        <f t="shared" si="208"/>
        <v>#VALUE!</v>
      </c>
      <c r="P2272" s="95">
        <f>MONTH('RAW DATA'!$J2272)</f>
        <v>3</v>
      </c>
      <c r="Q2272" s="95" t="str">
        <f t="shared" si="209"/>
        <v>Vendor</v>
      </c>
      <c r="R2272" s="96" t="str">
        <f t="shared" si="210"/>
        <v/>
      </c>
      <c r="S2272" s="90" t="str">
        <f>IF(OR('RAW DATA'!$D2272="",'RAW DATA'!$C2272='RAW DATA'!$D2272),"NO",IF('RAW DATA'!$C2272&lt;'RAW DATA'!$D2272,"YES","NO"))</f>
        <v>NO</v>
      </c>
      <c r="T2272" s="96" t="str">
        <f>IF('RAW DATA'!$D2272='RAW DATA'!$E2272,"YES","NO")</f>
        <v>YES</v>
      </c>
      <c r="U2272" s="95" t="e">
        <f>IF(('RAW DATA'!$D2272-'RAW DATA'!$M2272)&lt;=5,"YES","NO")</f>
        <v>#VALUE!</v>
      </c>
    </row>
    <row r="2273" spans="1:21" x14ac:dyDescent="0.25">
      <c r="A2273" s="77">
        <v>35</v>
      </c>
      <c r="B2273" s="74">
        <v>5310395679</v>
      </c>
      <c r="C2273" s="76">
        <v>45736</v>
      </c>
      <c r="D2273" s="76">
        <v>45736</v>
      </c>
      <c r="E2273" s="76">
        <v>45736</v>
      </c>
      <c r="F2273" s="74">
        <v>247989682</v>
      </c>
      <c r="G2273" s="75">
        <v>850</v>
      </c>
      <c r="H2273" s="74" t="s">
        <v>29</v>
      </c>
      <c r="I2273" s="85">
        <v>7730418550</v>
      </c>
      <c r="J2273" s="76">
        <v>45756</v>
      </c>
      <c r="K2273" s="74" t="s">
        <v>82</v>
      </c>
      <c r="L2273" s="74"/>
      <c r="M2273" s="76">
        <v>45673</v>
      </c>
      <c r="N2273" s="76">
        <v>45717</v>
      </c>
      <c r="O2273" s="73">
        <f t="shared" si="208"/>
        <v>3</v>
      </c>
      <c r="P2273" s="73">
        <f>MONTH('RAW DATA'!$J2273)</f>
        <v>4</v>
      </c>
      <c r="Q2273" s="73" t="str">
        <f t="shared" si="209"/>
        <v>ICB</v>
      </c>
      <c r="R2273" s="75" t="str">
        <f t="shared" si="210"/>
        <v>POLAND</v>
      </c>
      <c r="S2273" s="74" t="str">
        <f>IF(OR('RAW DATA'!$D2273="",'RAW DATA'!$C2273='RAW DATA'!$D2273),"NO",IF('RAW DATA'!$C2273&lt;'RAW DATA'!$D2273,"YES","NO"))</f>
        <v>NO</v>
      </c>
      <c r="T2273" s="75" t="str">
        <f>IF('RAW DATA'!$D2273='RAW DATA'!$E2273,"YES","NO")</f>
        <v>YES</v>
      </c>
      <c r="U2273" s="73" t="str">
        <f>IF(('RAW DATA'!$D2273-'RAW DATA'!$M2273)&lt;=5,"YES","NO")</f>
        <v>NO</v>
      </c>
    </row>
    <row r="2274" spans="1:21" x14ac:dyDescent="0.25">
      <c r="A2274" s="89">
        <v>35</v>
      </c>
      <c r="B2274" s="90">
        <v>5310395680</v>
      </c>
      <c r="C2274" s="91">
        <v>45736</v>
      </c>
      <c r="D2274" s="91">
        <v>45736</v>
      </c>
      <c r="E2274" s="91">
        <v>45736</v>
      </c>
      <c r="F2274" s="90">
        <v>247989682</v>
      </c>
      <c r="G2274" s="96">
        <v>800</v>
      </c>
      <c r="H2274" s="90" t="s">
        <v>29</v>
      </c>
      <c r="I2274" s="97">
        <v>7730418550</v>
      </c>
      <c r="J2274" s="91">
        <v>45756</v>
      </c>
      <c r="K2274" s="90" t="s">
        <v>82</v>
      </c>
      <c r="L2274" s="90"/>
      <c r="M2274" s="91">
        <v>45673</v>
      </c>
      <c r="N2274" s="91">
        <v>45717</v>
      </c>
      <c r="O2274" s="95">
        <f t="shared" si="208"/>
        <v>3</v>
      </c>
      <c r="P2274" s="95">
        <f>MONTH('RAW DATA'!$J2274)</f>
        <v>4</v>
      </c>
      <c r="Q2274" s="95" t="str">
        <f t="shared" si="209"/>
        <v>ICB</v>
      </c>
      <c r="R2274" s="96" t="str">
        <f t="shared" si="210"/>
        <v>POLAND</v>
      </c>
      <c r="S2274" s="90" t="str">
        <f>IF(OR('RAW DATA'!$D2274="",'RAW DATA'!$C2274='RAW DATA'!$D2274),"NO",IF('RAW DATA'!$C2274&lt;'RAW DATA'!$D2274,"YES","NO"))</f>
        <v>NO</v>
      </c>
      <c r="T2274" s="96" t="str">
        <f>IF('RAW DATA'!$D2274='RAW DATA'!$E2274,"YES","NO")</f>
        <v>YES</v>
      </c>
      <c r="U2274" s="95" t="str">
        <f>IF(('RAW DATA'!$D2274-'RAW DATA'!$M2274)&lt;=5,"YES","NO")</f>
        <v>NO</v>
      </c>
    </row>
    <row r="2275" spans="1:21" x14ac:dyDescent="0.25">
      <c r="A2275" s="77">
        <v>35</v>
      </c>
      <c r="B2275" s="74">
        <v>5310395682</v>
      </c>
      <c r="C2275" s="76">
        <v>45736</v>
      </c>
      <c r="D2275" s="76">
        <v>45736</v>
      </c>
      <c r="E2275" s="76">
        <v>45736</v>
      </c>
      <c r="F2275" s="74">
        <v>248482989</v>
      </c>
      <c r="G2275" s="75">
        <v>850</v>
      </c>
      <c r="H2275" s="74" t="s">
        <v>29</v>
      </c>
      <c r="I2275" s="85">
        <v>7730418550</v>
      </c>
      <c r="J2275" s="76">
        <v>45756</v>
      </c>
      <c r="K2275" s="74" t="s">
        <v>82</v>
      </c>
      <c r="L2275" s="74"/>
      <c r="M2275" s="76">
        <v>45669</v>
      </c>
      <c r="N2275" s="76">
        <v>45723</v>
      </c>
      <c r="O2275" s="73">
        <f t="shared" si="208"/>
        <v>3</v>
      </c>
      <c r="P2275" s="73">
        <f>MONTH('RAW DATA'!$J2275)</f>
        <v>4</v>
      </c>
      <c r="Q2275" s="73" t="str">
        <f t="shared" si="209"/>
        <v>ICB</v>
      </c>
      <c r="R2275" s="75" t="str">
        <f t="shared" si="210"/>
        <v>POLAND</v>
      </c>
      <c r="S2275" s="74" t="str">
        <f>IF(OR('RAW DATA'!$D2275="",'RAW DATA'!$C2275='RAW DATA'!$D2275),"NO",IF('RAW DATA'!$C2275&lt;'RAW DATA'!$D2275,"YES","NO"))</f>
        <v>NO</v>
      </c>
      <c r="T2275" s="75" t="str">
        <f>IF('RAW DATA'!$D2275='RAW DATA'!$E2275,"YES","NO")</f>
        <v>YES</v>
      </c>
      <c r="U2275" s="73" t="str">
        <f>IF(('RAW DATA'!$D2275-'RAW DATA'!$M2275)&lt;=5,"YES","NO")</f>
        <v>NO</v>
      </c>
    </row>
    <row r="2276" spans="1:21" x14ac:dyDescent="0.25">
      <c r="A2276" s="89">
        <v>35</v>
      </c>
      <c r="B2276" s="90">
        <v>5310395681</v>
      </c>
      <c r="C2276" s="91">
        <v>45736</v>
      </c>
      <c r="D2276" s="91">
        <v>45736</v>
      </c>
      <c r="E2276" s="91">
        <v>45736</v>
      </c>
      <c r="F2276" s="90">
        <v>248482989</v>
      </c>
      <c r="G2276" s="96">
        <v>800</v>
      </c>
      <c r="H2276" s="90" t="s">
        <v>29</v>
      </c>
      <c r="I2276" s="97">
        <v>7730418550</v>
      </c>
      <c r="J2276" s="91">
        <v>45756</v>
      </c>
      <c r="K2276" s="90" t="s">
        <v>82</v>
      </c>
      <c r="L2276" s="90"/>
      <c r="M2276" s="91">
        <v>45669</v>
      </c>
      <c r="N2276" s="91">
        <v>45723</v>
      </c>
      <c r="O2276" s="95">
        <f t="shared" si="208"/>
        <v>3</v>
      </c>
      <c r="P2276" s="95">
        <f>MONTH('RAW DATA'!$J2276)</f>
        <v>4</v>
      </c>
      <c r="Q2276" s="95" t="str">
        <f t="shared" si="209"/>
        <v>ICB</v>
      </c>
      <c r="R2276" s="96" t="str">
        <f t="shared" si="210"/>
        <v>POLAND</v>
      </c>
      <c r="S2276" s="90" t="str">
        <f>IF(OR('RAW DATA'!$D2276="",'RAW DATA'!$C2276='RAW DATA'!$D2276),"NO",IF('RAW DATA'!$C2276&lt;'RAW DATA'!$D2276,"YES","NO"))</f>
        <v>NO</v>
      </c>
      <c r="T2276" s="96" t="str">
        <f>IF('RAW DATA'!$D2276='RAW DATA'!$E2276,"YES","NO")</f>
        <v>YES</v>
      </c>
      <c r="U2276" s="95" t="str">
        <f>IF(('RAW DATA'!$D2276-'RAW DATA'!$M2276)&lt;=5,"YES","NO")</f>
        <v>NO</v>
      </c>
    </row>
    <row r="2277" spans="1:21" x14ac:dyDescent="0.25">
      <c r="A2277" s="77" t="s">
        <v>83</v>
      </c>
      <c r="B2277" s="74" t="s">
        <v>83</v>
      </c>
      <c r="C2277" s="74" t="s">
        <v>83</v>
      </c>
      <c r="D2277" s="74" t="s">
        <v>83</v>
      </c>
      <c r="E2277" s="74" t="s">
        <v>83</v>
      </c>
      <c r="F2277" s="74">
        <v>249809354</v>
      </c>
      <c r="G2277" s="75">
        <v>70</v>
      </c>
      <c r="H2277" s="74" t="s">
        <v>29</v>
      </c>
      <c r="I2277" s="85">
        <v>7730418550</v>
      </c>
      <c r="J2277" s="76">
        <v>45756</v>
      </c>
      <c r="K2277" s="74" t="s">
        <v>82</v>
      </c>
      <c r="L2277" s="74"/>
      <c r="M2277" s="76">
        <v>45707</v>
      </c>
      <c r="N2277" s="76">
        <v>45725</v>
      </c>
      <c r="O2277" s="73" t="e">
        <f t="shared" si="208"/>
        <v>#VALUE!</v>
      </c>
      <c r="P2277" s="73">
        <f>MONTH('RAW DATA'!$J2277)</f>
        <v>4</v>
      </c>
      <c r="Q2277" s="73" t="str">
        <f t="shared" si="209"/>
        <v>Vendor</v>
      </c>
      <c r="R2277" s="75" t="str">
        <f t="shared" si="210"/>
        <v/>
      </c>
      <c r="S2277" s="74" t="str">
        <f>IF(OR('RAW DATA'!$D2277="",'RAW DATA'!$C2277='RAW DATA'!$D2277),"NO",IF('RAW DATA'!$C2277&lt;'RAW DATA'!$D2277,"YES","NO"))</f>
        <v>NO</v>
      </c>
      <c r="T2277" s="75" t="str">
        <f>IF('RAW DATA'!$D2277='RAW DATA'!$E2277,"YES","NO")</f>
        <v>YES</v>
      </c>
      <c r="U2277" s="73" t="e">
        <f>IF(('RAW DATA'!$D2277-'RAW DATA'!$M2277)&lt;=5,"YES","NO")</f>
        <v>#VALUE!</v>
      </c>
    </row>
    <row r="2278" spans="1:21" x14ac:dyDescent="0.25">
      <c r="A2278" s="89" t="s">
        <v>83</v>
      </c>
      <c r="B2278" s="90" t="s">
        <v>83</v>
      </c>
      <c r="C2278" s="90" t="s">
        <v>83</v>
      </c>
      <c r="D2278" s="90" t="s">
        <v>83</v>
      </c>
      <c r="E2278" s="90" t="s">
        <v>83</v>
      </c>
      <c r="F2278" s="90" t="s">
        <v>86</v>
      </c>
      <c r="G2278" s="96">
        <v>70</v>
      </c>
      <c r="H2278" s="90" t="s">
        <v>29</v>
      </c>
      <c r="I2278" s="97">
        <v>7730415838</v>
      </c>
      <c r="J2278" s="91">
        <v>45733</v>
      </c>
      <c r="K2278" s="90" t="s">
        <v>82</v>
      </c>
      <c r="L2278" s="90"/>
      <c r="M2278" s="91">
        <v>45703</v>
      </c>
      <c r="N2278" s="91">
        <v>45728</v>
      </c>
      <c r="O2278" s="95" t="e">
        <f t="shared" si="208"/>
        <v>#VALUE!</v>
      </c>
      <c r="P2278" s="95">
        <f>MONTH('RAW DATA'!$J2278)</f>
        <v>3</v>
      </c>
      <c r="Q2278" s="95" t="str">
        <f t="shared" si="209"/>
        <v>Vendor</v>
      </c>
      <c r="R2278" s="96" t="str">
        <f t="shared" si="210"/>
        <v/>
      </c>
      <c r="S2278" s="90" t="str">
        <f>IF(OR('RAW DATA'!$D2278="",'RAW DATA'!$C2278='RAW DATA'!$D2278),"NO",IF('RAW DATA'!$C2278&lt;'RAW DATA'!$D2278,"YES","NO"))</f>
        <v>NO</v>
      </c>
      <c r="T2278" s="96" t="str">
        <f>IF('RAW DATA'!$D2278='RAW DATA'!$E2278,"YES","NO")</f>
        <v>YES</v>
      </c>
      <c r="U2278" s="95" t="e">
        <f>IF(('RAW DATA'!$D2278-'RAW DATA'!$M2278)&lt;=5,"YES","NO")</f>
        <v>#VALUE!</v>
      </c>
    </row>
    <row r="2279" spans="1:21" x14ac:dyDescent="0.25">
      <c r="A2279" s="77" t="s">
        <v>83</v>
      </c>
      <c r="B2279" s="74" t="s">
        <v>83</v>
      </c>
      <c r="C2279" s="74" t="s">
        <v>83</v>
      </c>
      <c r="D2279" s="74" t="s">
        <v>83</v>
      </c>
      <c r="E2279" s="74" t="s">
        <v>83</v>
      </c>
      <c r="F2279" s="74" t="s">
        <v>86</v>
      </c>
      <c r="G2279" s="75">
        <v>70</v>
      </c>
      <c r="H2279" s="74" t="s">
        <v>29</v>
      </c>
      <c r="I2279" s="85">
        <v>7730415838</v>
      </c>
      <c r="J2279" s="76">
        <v>45733</v>
      </c>
      <c r="K2279" s="74" t="s">
        <v>82</v>
      </c>
      <c r="L2279" s="74"/>
      <c r="M2279" s="76">
        <v>45703</v>
      </c>
      <c r="N2279" s="76">
        <v>45728</v>
      </c>
      <c r="O2279" s="73" t="e">
        <f t="shared" si="208"/>
        <v>#VALUE!</v>
      </c>
      <c r="P2279" s="73">
        <f>MONTH('RAW DATA'!$J2279)</f>
        <v>3</v>
      </c>
      <c r="Q2279" s="73" t="str">
        <f t="shared" si="209"/>
        <v>Vendor</v>
      </c>
      <c r="R2279" s="75" t="str">
        <f t="shared" si="210"/>
        <v/>
      </c>
      <c r="S2279" s="74" t="str">
        <f>IF(OR('RAW DATA'!$D2279="",'RAW DATA'!$C2279='RAW DATA'!$D2279),"NO",IF('RAW DATA'!$C2279&lt;'RAW DATA'!$D2279,"YES","NO"))</f>
        <v>NO</v>
      </c>
      <c r="T2279" s="75" t="str">
        <f>IF('RAW DATA'!$D2279='RAW DATA'!$E2279,"YES","NO")</f>
        <v>YES</v>
      </c>
      <c r="U2279" s="73" t="e">
        <f>IF(('RAW DATA'!$D2279-'RAW DATA'!$M2279)&lt;=5,"YES","NO")</f>
        <v>#VALUE!</v>
      </c>
    </row>
    <row r="2280" spans="1:21" x14ac:dyDescent="0.25">
      <c r="A2280" s="89" t="s">
        <v>83</v>
      </c>
      <c r="B2280" s="90" t="s">
        <v>83</v>
      </c>
      <c r="C2280" s="90" t="s">
        <v>83</v>
      </c>
      <c r="D2280" s="90" t="s">
        <v>83</v>
      </c>
      <c r="E2280" s="90" t="s">
        <v>83</v>
      </c>
      <c r="F2280" s="90">
        <v>250040785</v>
      </c>
      <c r="G2280" s="96">
        <v>70</v>
      </c>
      <c r="H2280" s="90" t="s">
        <v>29</v>
      </c>
      <c r="I2280" s="97">
        <v>7730418550</v>
      </c>
      <c r="J2280" s="91">
        <v>45756</v>
      </c>
      <c r="K2280" s="90" t="s">
        <v>82</v>
      </c>
      <c r="L2280" s="90"/>
      <c r="M2280" s="91">
        <v>45715</v>
      </c>
      <c r="N2280" s="91">
        <v>45732</v>
      </c>
      <c r="O2280" s="95" t="e">
        <f t="shared" si="208"/>
        <v>#VALUE!</v>
      </c>
      <c r="P2280" s="95">
        <f>MONTH('RAW DATA'!$J2280)</f>
        <v>4</v>
      </c>
      <c r="Q2280" s="95" t="str">
        <f t="shared" si="209"/>
        <v>Vendor</v>
      </c>
      <c r="R2280" s="96" t="str">
        <f t="shared" si="210"/>
        <v/>
      </c>
      <c r="S2280" s="90" t="str">
        <f>IF(OR('RAW DATA'!$D2280="",'RAW DATA'!$C2280='RAW DATA'!$D2280),"NO",IF('RAW DATA'!$C2280&lt;'RAW DATA'!$D2280,"YES","NO"))</f>
        <v>NO</v>
      </c>
      <c r="T2280" s="96" t="str">
        <f>IF('RAW DATA'!$D2280='RAW DATA'!$E2280,"YES","NO")</f>
        <v>YES</v>
      </c>
      <c r="U2280" s="95" t="e">
        <f>IF(('RAW DATA'!$D2280-'RAW DATA'!$M2280)&lt;=5,"YES","NO")</f>
        <v>#VALUE!</v>
      </c>
    </row>
    <row r="2281" spans="1:21" x14ac:dyDescent="0.25">
      <c r="A2281" s="77" t="s">
        <v>83</v>
      </c>
      <c r="B2281" s="74" t="s">
        <v>83</v>
      </c>
      <c r="C2281" s="74" t="s">
        <v>83</v>
      </c>
      <c r="D2281" s="74" t="s">
        <v>83</v>
      </c>
      <c r="E2281" s="74" t="s">
        <v>83</v>
      </c>
      <c r="F2281" s="74">
        <v>250150185</v>
      </c>
      <c r="G2281" s="75">
        <v>70</v>
      </c>
      <c r="H2281" s="74" t="s">
        <v>29</v>
      </c>
      <c r="I2281" s="85">
        <v>7730418550</v>
      </c>
      <c r="J2281" s="76">
        <v>45756</v>
      </c>
      <c r="K2281" s="74" t="s">
        <v>82</v>
      </c>
      <c r="L2281" s="74"/>
      <c r="M2281" s="76">
        <v>45722</v>
      </c>
      <c r="N2281" s="76">
        <v>45739</v>
      </c>
      <c r="O2281" s="73" t="e">
        <f t="shared" si="208"/>
        <v>#VALUE!</v>
      </c>
      <c r="P2281" s="73">
        <f>MONTH('RAW DATA'!$J2281)</f>
        <v>4</v>
      </c>
      <c r="Q2281" s="73" t="str">
        <f t="shared" si="209"/>
        <v>Vendor</v>
      </c>
      <c r="R2281" s="75" t="str">
        <f t="shared" si="210"/>
        <v/>
      </c>
      <c r="S2281" s="74" t="str">
        <f>IF(OR('RAW DATA'!$D2281="",'RAW DATA'!$C2281='RAW DATA'!$D2281),"NO",IF('RAW DATA'!$C2281&lt;'RAW DATA'!$D2281,"YES","NO"))</f>
        <v>NO</v>
      </c>
      <c r="T2281" s="75" t="str">
        <f>IF('RAW DATA'!$D2281='RAW DATA'!$E2281,"YES","NO")</f>
        <v>YES</v>
      </c>
      <c r="U2281" s="73" t="e">
        <f>IF(('RAW DATA'!$D2281-'RAW DATA'!$M2281)&lt;=5,"YES","NO")</f>
        <v>#VALUE!</v>
      </c>
    </row>
    <row r="2282" spans="1:21" x14ac:dyDescent="0.25">
      <c r="A2282" s="89" t="s">
        <v>83</v>
      </c>
      <c r="B2282" s="90" t="s">
        <v>83</v>
      </c>
      <c r="C2282" s="90" t="s">
        <v>83</v>
      </c>
      <c r="D2282" s="90" t="s">
        <v>83</v>
      </c>
      <c r="E2282" s="90" t="s">
        <v>83</v>
      </c>
      <c r="F2282" s="90">
        <v>250761405</v>
      </c>
      <c r="G2282" s="96">
        <v>70</v>
      </c>
      <c r="H2282" s="90" t="s">
        <v>29</v>
      </c>
      <c r="I2282" s="97">
        <v>7730418550</v>
      </c>
      <c r="J2282" s="91">
        <v>45756</v>
      </c>
      <c r="K2282" s="90" t="s">
        <v>82</v>
      </c>
      <c r="L2282" s="90"/>
      <c r="M2282" s="91">
        <v>45729</v>
      </c>
      <c r="N2282" s="91">
        <v>45746</v>
      </c>
      <c r="O2282" s="95" t="e">
        <f t="shared" si="208"/>
        <v>#VALUE!</v>
      </c>
      <c r="P2282" s="95">
        <f>MONTH('RAW DATA'!$J2282)</f>
        <v>4</v>
      </c>
      <c r="Q2282" s="95" t="str">
        <f t="shared" si="209"/>
        <v>Vendor</v>
      </c>
      <c r="R2282" s="96" t="str">
        <f t="shared" si="210"/>
        <v/>
      </c>
      <c r="S2282" s="90" t="str">
        <f>IF(OR('RAW DATA'!$D2282="",'RAW DATA'!$C2282='RAW DATA'!$D2282),"NO",IF('RAW DATA'!$C2282&lt;'RAW DATA'!$D2282,"YES","NO"))</f>
        <v>NO</v>
      </c>
      <c r="T2282" s="96" t="str">
        <f>IF('RAW DATA'!$D2282='RAW DATA'!$E2282,"YES","NO")</f>
        <v>YES</v>
      </c>
      <c r="U2282" s="95" t="e">
        <f>IF(('RAW DATA'!$D2282-'RAW DATA'!$M2282)&lt;=5,"YES","NO")</f>
        <v>#VALUE!</v>
      </c>
    </row>
    <row r="2283" spans="1:21" x14ac:dyDescent="0.25">
      <c r="A2283" s="77" t="s">
        <v>83</v>
      </c>
      <c r="B2283" s="74" t="s">
        <v>83</v>
      </c>
      <c r="C2283" s="74" t="s">
        <v>83</v>
      </c>
      <c r="D2283" s="74" t="s">
        <v>83</v>
      </c>
      <c r="E2283" s="74" t="s">
        <v>83</v>
      </c>
      <c r="F2283" s="74">
        <v>250988698</v>
      </c>
      <c r="G2283" s="75">
        <v>70</v>
      </c>
      <c r="H2283" s="74" t="s">
        <v>29</v>
      </c>
      <c r="I2283" s="85">
        <v>7730422187</v>
      </c>
      <c r="J2283" s="76">
        <v>45786</v>
      </c>
      <c r="K2283" s="74" t="s">
        <v>82</v>
      </c>
      <c r="L2283" s="74"/>
      <c r="M2283" s="76">
        <v>45736</v>
      </c>
      <c r="N2283" s="76">
        <v>45753</v>
      </c>
      <c r="O2283" s="73" t="e">
        <f t="shared" si="208"/>
        <v>#VALUE!</v>
      </c>
      <c r="P2283" s="73">
        <f>MONTH('RAW DATA'!$J2283)</f>
        <v>5</v>
      </c>
      <c r="Q2283" s="73" t="str">
        <f t="shared" si="209"/>
        <v>Vendor</v>
      </c>
      <c r="R2283" s="75" t="str">
        <f t="shared" si="210"/>
        <v/>
      </c>
      <c r="S2283" s="74" t="str">
        <f>IF(OR('RAW DATA'!$D2283="",'RAW DATA'!$C2283='RAW DATA'!$D2283),"NO",IF('RAW DATA'!$C2283&lt;'RAW DATA'!$D2283,"YES","NO"))</f>
        <v>NO</v>
      </c>
      <c r="T2283" s="75" t="str">
        <f>IF('RAW DATA'!$D2283='RAW DATA'!$E2283,"YES","NO")</f>
        <v>YES</v>
      </c>
      <c r="U2283" s="73" t="e">
        <f>IF(('RAW DATA'!$D2283-'RAW DATA'!$M2283)&lt;=5,"YES","NO")</f>
        <v>#VALUE!</v>
      </c>
    </row>
    <row r="2284" spans="1:21" x14ac:dyDescent="0.25">
      <c r="A2284" s="89" t="s">
        <v>83</v>
      </c>
      <c r="B2284" s="90" t="s">
        <v>83</v>
      </c>
      <c r="C2284" s="90" t="s">
        <v>83</v>
      </c>
      <c r="D2284" s="90" t="s">
        <v>83</v>
      </c>
      <c r="E2284" s="90" t="s">
        <v>83</v>
      </c>
      <c r="F2284" s="90">
        <v>247355811</v>
      </c>
      <c r="G2284" s="96">
        <v>945</v>
      </c>
      <c r="H2284" s="90" t="s">
        <v>29</v>
      </c>
      <c r="I2284" s="97">
        <v>7730422187</v>
      </c>
      <c r="J2284" s="91">
        <v>45756</v>
      </c>
      <c r="K2284" s="90" t="s">
        <v>82</v>
      </c>
      <c r="L2284" s="90"/>
      <c r="M2284" s="91">
        <v>45717</v>
      </c>
      <c r="N2284" s="91">
        <v>45747</v>
      </c>
      <c r="O2284" s="95" t="e">
        <f t="shared" si="208"/>
        <v>#VALUE!</v>
      </c>
      <c r="P2284" s="95">
        <f>MONTH('RAW DATA'!$J2284)</f>
        <v>4</v>
      </c>
      <c r="Q2284" s="95" t="str">
        <f t="shared" si="209"/>
        <v>Vendor</v>
      </c>
      <c r="R2284" s="96" t="str">
        <f t="shared" si="210"/>
        <v/>
      </c>
      <c r="S2284" s="90" t="str">
        <f>IF(OR('RAW DATA'!$D2284="",'RAW DATA'!$C2284='RAW DATA'!$D2284),"NO",IF('RAW DATA'!$C2284&lt;'RAW DATA'!$D2284,"YES","NO"))</f>
        <v>NO</v>
      </c>
      <c r="T2284" s="96" t="str">
        <f>IF('RAW DATA'!$D2284='RAW DATA'!$E2284,"YES","NO")</f>
        <v>YES</v>
      </c>
      <c r="U2284" s="95" t="e">
        <f>IF(('RAW DATA'!$D2284-'RAW DATA'!$M2284)&lt;=5,"YES","NO")</f>
        <v>#VALUE!</v>
      </c>
    </row>
    <row r="2285" spans="1:21" x14ac:dyDescent="0.25">
      <c r="A2285" s="77" t="s">
        <v>83</v>
      </c>
      <c r="B2285" s="74" t="s">
        <v>83</v>
      </c>
      <c r="C2285" s="74" t="s">
        <v>83</v>
      </c>
      <c r="D2285" s="74" t="s">
        <v>83</v>
      </c>
      <c r="E2285" s="74" t="s">
        <v>83</v>
      </c>
      <c r="F2285" s="74">
        <v>249305766</v>
      </c>
      <c r="G2285" s="75">
        <v>252</v>
      </c>
      <c r="H2285" s="74" t="s">
        <v>29</v>
      </c>
      <c r="I2285" s="85">
        <v>7730418550</v>
      </c>
      <c r="J2285" s="76">
        <v>45756</v>
      </c>
      <c r="K2285" s="74" t="s">
        <v>82</v>
      </c>
      <c r="L2285" s="74"/>
      <c r="M2285" s="76">
        <v>45717</v>
      </c>
      <c r="N2285" s="76">
        <v>45747</v>
      </c>
      <c r="O2285" s="73" t="e">
        <f t="shared" si="208"/>
        <v>#VALUE!</v>
      </c>
      <c r="P2285" s="73">
        <f>MONTH('RAW DATA'!$J2285)</f>
        <v>4</v>
      </c>
      <c r="Q2285" s="73" t="str">
        <f t="shared" si="209"/>
        <v>Vendor</v>
      </c>
      <c r="R2285" s="75" t="str">
        <f t="shared" si="210"/>
        <v/>
      </c>
      <c r="S2285" s="74" t="str">
        <f>IF(OR('RAW DATA'!$D2285="",'RAW DATA'!$C2285='RAW DATA'!$D2285),"NO",IF('RAW DATA'!$C2285&lt;'RAW DATA'!$D2285,"YES","NO"))</f>
        <v>NO</v>
      </c>
      <c r="T2285" s="75" t="str">
        <f>IF('RAW DATA'!$D2285='RAW DATA'!$E2285,"YES","NO")</f>
        <v>YES</v>
      </c>
      <c r="U2285" s="73" t="e">
        <f>IF(('RAW DATA'!$D2285-'RAW DATA'!$M2285)&lt;=5,"YES","NO")</f>
        <v>#VALUE!</v>
      </c>
    </row>
    <row r="2286" spans="1:21" x14ac:dyDescent="0.25">
      <c r="A2286" s="89" t="s">
        <v>83</v>
      </c>
      <c r="B2286" s="90" t="s">
        <v>83</v>
      </c>
      <c r="C2286" s="90" t="s">
        <v>83</v>
      </c>
      <c r="D2286" s="90" t="s">
        <v>83</v>
      </c>
      <c r="E2286" s="90" t="s">
        <v>83</v>
      </c>
      <c r="F2286" s="90">
        <v>251706106</v>
      </c>
      <c r="G2286" s="96">
        <v>70</v>
      </c>
      <c r="H2286" s="90" t="s">
        <v>29</v>
      </c>
      <c r="I2286" s="97">
        <v>7730422187</v>
      </c>
      <c r="J2286" s="91">
        <v>45786</v>
      </c>
      <c r="K2286" s="90" t="s">
        <v>82</v>
      </c>
      <c r="L2286" s="90"/>
      <c r="M2286" s="91">
        <v>45750</v>
      </c>
      <c r="N2286" s="91">
        <v>45767</v>
      </c>
      <c r="O2286" s="95" t="e">
        <f t="shared" si="208"/>
        <v>#VALUE!</v>
      </c>
      <c r="P2286" s="95">
        <f>MONTH('RAW DATA'!$J2286)</f>
        <v>5</v>
      </c>
      <c r="Q2286" s="95" t="str">
        <f t="shared" si="209"/>
        <v>Vendor</v>
      </c>
      <c r="R2286" s="96" t="str">
        <f t="shared" si="210"/>
        <v/>
      </c>
      <c r="S2286" s="90" t="str">
        <f>IF(OR('RAW DATA'!$D2286="",'RAW DATA'!$C2286='RAW DATA'!$D2286),"NO",IF('RAW DATA'!$C2286&lt;'RAW DATA'!$D2286,"YES","NO"))</f>
        <v>NO</v>
      </c>
      <c r="T2286" s="96" t="str">
        <f>IF('RAW DATA'!$D2286='RAW DATA'!$E2286,"YES","NO")</f>
        <v>YES</v>
      </c>
      <c r="U2286" s="95" t="e">
        <f>IF(('RAW DATA'!$D2286-'RAW DATA'!$M2286)&lt;=5,"YES","NO")</f>
        <v>#VALUE!</v>
      </c>
    </row>
    <row r="2287" spans="1:21" x14ac:dyDescent="0.25">
      <c r="A2287" s="77" t="s">
        <v>83</v>
      </c>
      <c r="B2287" s="74" t="s">
        <v>83</v>
      </c>
      <c r="C2287" s="74" t="s">
        <v>83</v>
      </c>
      <c r="D2287" s="74" t="s">
        <v>83</v>
      </c>
      <c r="E2287" s="74" t="s">
        <v>83</v>
      </c>
      <c r="F2287" s="74">
        <v>251706106</v>
      </c>
      <c r="G2287" s="75">
        <v>70</v>
      </c>
      <c r="H2287" s="74" t="s">
        <v>29</v>
      </c>
      <c r="I2287" s="85">
        <v>7730422187</v>
      </c>
      <c r="J2287" s="76">
        <v>45786</v>
      </c>
      <c r="K2287" s="74" t="s">
        <v>82</v>
      </c>
      <c r="L2287" s="74"/>
      <c r="M2287" s="76">
        <v>45750</v>
      </c>
      <c r="N2287" s="76">
        <v>45767</v>
      </c>
      <c r="O2287" s="73" t="e">
        <f t="shared" si="208"/>
        <v>#VALUE!</v>
      </c>
      <c r="P2287" s="73">
        <f>MONTH('RAW DATA'!$J2287)</f>
        <v>5</v>
      </c>
      <c r="Q2287" s="73" t="str">
        <f t="shared" si="209"/>
        <v>Vendor</v>
      </c>
      <c r="R2287" s="75" t="str">
        <f t="shared" si="210"/>
        <v/>
      </c>
      <c r="S2287" s="74" t="str">
        <f>IF(OR('RAW DATA'!$D2287="",'RAW DATA'!$C2287='RAW DATA'!$D2287),"NO",IF('RAW DATA'!$C2287&lt;'RAW DATA'!$D2287,"YES","NO"))</f>
        <v>NO</v>
      </c>
      <c r="T2287" s="75" t="str">
        <f>IF('RAW DATA'!$D2287='RAW DATA'!$E2287,"YES","NO")</f>
        <v>YES</v>
      </c>
      <c r="U2287" s="73" t="e">
        <f>IF(('RAW DATA'!$D2287-'RAW DATA'!$M2287)&lt;=5,"YES","NO")</f>
        <v>#VALUE!</v>
      </c>
    </row>
    <row r="2288" spans="1:21" x14ac:dyDescent="0.25">
      <c r="A2288" s="89" t="s">
        <v>83</v>
      </c>
      <c r="B2288" s="90" t="s">
        <v>83</v>
      </c>
      <c r="C2288" s="90" t="s">
        <v>83</v>
      </c>
      <c r="D2288" s="90" t="s">
        <v>83</v>
      </c>
      <c r="E2288" s="90" t="s">
        <v>83</v>
      </c>
      <c r="F2288" s="90">
        <v>251221247</v>
      </c>
      <c r="G2288" s="96">
        <v>70</v>
      </c>
      <c r="H2288" s="90" t="s">
        <v>29</v>
      </c>
      <c r="I2288" s="97">
        <v>7730422187</v>
      </c>
      <c r="J2288" s="91">
        <v>45786</v>
      </c>
      <c r="K2288" s="90" t="s">
        <v>82</v>
      </c>
      <c r="L2288" s="90"/>
      <c r="M2288" s="91">
        <v>45743</v>
      </c>
      <c r="N2288" s="91">
        <v>45760</v>
      </c>
      <c r="O2288" s="95" t="e">
        <f t="shared" si="208"/>
        <v>#VALUE!</v>
      </c>
      <c r="P2288" s="95">
        <f>MONTH('RAW DATA'!$J2288)</f>
        <v>5</v>
      </c>
      <c r="Q2288" s="95" t="str">
        <f t="shared" si="209"/>
        <v>Vendor</v>
      </c>
      <c r="R2288" s="96" t="str">
        <f t="shared" si="210"/>
        <v/>
      </c>
      <c r="S2288" s="90" t="str">
        <f>IF(OR('RAW DATA'!$D2288="",'RAW DATA'!$C2288='RAW DATA'!$D2288),"NO",IF('RAW DATA'!$C2288&lt;'RAW DATA'!$D2288,"YES","NO"))</f>
        <v>NO</v>
      </c>
      <c r="T2288" s="96" t="str">
        <f>IF('RAW DATA'!$D2288='RAW DATA'!$E2288,"YES","NO")</f>
        <v>YES</v>
      </c>
      <c r="U2288" s="95" t="e">
        <f>IF(('RAW DATA'!$D2288-'RAW DATA'!$M2288)&lt;=5,"YES","NO")</f>
        <v>#VALUE!</v>
      </c>
    </row>
    <row r="2289" spans="1:21" x14ac:dyDescent="0.25">
      <c r="A2289" s="77" t="s">
        <v>83</v>
      </c>
      <c r="B2289" s="74" t="s">
        <v>83</v>
      </c>
      <c r="C2289" s="76" t="s">
        <v>83</v>
      </c>
      <c r="D2289" s="74" t="s">
        <v>83</v>
      </c>
      <c r="E2289" s="74" t="s">
        <v>83</v>
      </c>
      <c r="F2289" s="74">
        <v>252050525</v>
      </c>
      <c r="G2289" s="75">
        <v>70</v>
      </c>
      <c r="H2289" s="74" t="s">
        <v>29</v>
      </c>
      <c r="I2289" s="85">
        <v>7730422187</v>
      </c>
      <c r="J2289" s="76">
        <v>45786</v>
      </c>
      <c r="K2289" s="74" t="s">
        <v>82</v>
      </c>
      <c r="L2289" s="74"/>
      <c r="M2289" s="76">
        <v>45757</v>
      </c>
      <c r="N2289" s="76">
        <v>45774</v>
      </c>
      <c r="O2289" s="73" t="e">
        <f t="shared" si="208"/>
        <v>#VALUE!</v>
      </c>
      <c r="P2289" s="73">
        <f>MONTH('RAW DATA'!$J2289)</f>
        <v>5</v>
      </c>
      <c r="Q2289" s="73" t="str">
        <f t="shared" si="209"/>
        <v>Vendor</v>
      </c>
      <c r="R2289" s="75" t="str">
        <f t="shared" si="210"/>
        <v/>
      </c>
      <c r="S2289" s="74" t="str">
        <f>IF(OR('RAW DATA'!$D2289="",'RAW DATA'!$C2289='RAW DATA'!$D2289),"NO",IF('RAW DATA'!$C2289&lt;'RAW DATA'!$D2289,"YES","NO"))</f>
        <v>NO</v>
      </c>
      <c r="T2289" s="75" t="str">
        <f>IF('RAW DATA'!$D2289='RAW DATA'!$E2289,"YES","NO")</f>
        <v>YES</v>
      </c>
      <c r="U2289" s="73" t="e">
        <f>IF(('RAW DATA'!$D2289-'RAW DATA'!$M2289)&lt;=5,"YES","NO")</f>
        <v>#VALUE!</v>
      </c>
    </row>
    <row r="2290" spans="1:21" x14ac:dyDescent="0.25">
      <c r="A2290" s="89" t="s">
        <v>83</v>
      </c>
      <c r="B2290" s="90" t="s">
        <v>83</v>
      </c>
      <c r="C2290" s="91" t="s">
        <v>83</v>
      </c>
      <c r="D2290" s="90" t="s">
        <v>83</v>
      </c>
      <c r="E2290" s="90" t="s">
        <v>83</v>
      </c>
      <c r="F2290" s="90">
        <v>252153519</v>
      </c>
      <c r="G2290" s="96">
        <v>70</v>
      </c>
      <c r="H2290" s="90" t="s">
        <v>29</v>
      </c>
      <c r="I2290" s="97">
        <v>7730426134</v>
      </c>
      <c r="J2290" s="91">
        <v>45812</v>
      </c>
      <c r="K2290" s="90" t="s">
        <v>82</v>
      </c>
      <c r="L2290" s="90"/>
      <c r="M2290" s="91">
        <v>45764</v>
      </c>
      <c r="N2290" s="91">
        <v>45781</v>
      </c>
      <c r="O2290" s="95" t="e">
        <f t="shared" si="208"/>
        <v>#VALUE!</v>
      </c>
      <c r="P2290" s="95">
        <f>MONTH('RAW DATA'!$J2290)</f>
        <v>6</v>
      </c>
      <c r="Q2290" s="95" t="str">
        <f t="shared" si="209"/>
        <v>Vendor</v>
      </c>
      <c r="R2290" s="96" t="str">
        <f t="shared" si="210"/>
        <v/>
      </c>
      <c r="S2290" s="90" t="str">
        <f>IF(OR('RAW DATA'!$D2290="",'RAW DATA'!$C2290='RAW DATA'!$D2290),"NO",IF('RAW DATA'!$C2290&lt;'RAW DATA'!$D2290,"YES","NO"))</f>
        <v>NO</v>
      </c>
      <c r="T2290" s="96" t="str">
        <f>IF('RAW DATA'!$D2290='RAW DATA'!$E2290,"YES","NO")</f>
        <v>YES</v>
      </c>
      <c r="U2290" s="95" t="e">
        <f>IF(('RAW DATA'!$D2290-'RAW DATA'!$M2290)&lt;=5,"YES","NO")</f>
        <v>#VALUE!</v>
      </c>
    </row>
    <row r="2291" spans="1:21" x14ac:dyDescent="0.25">
      <c r="A2291" s="77" t="s">
        <v>83</v>
      </c>
      <c r="B2291" s="74" t="s">
        <v>83</v>
      </c>
      <c r="C2291" s="76" t="s">
        <v>83</v>
      </c>
      <c r="D2291" s="74" t="s">
        <v>83</v>
      </c>
      <c r="E2291" s="74" t="s">
        <v>83</v>
      </c>
      <c r="F2291" s="74">
        <v>249404092</v>
      </c>
      <c r="G2291" s="75">
        <v>70</v>
      </c>
      <c r="H2291" s="74" t="s">
        <v>29</v>
      </c>
      <c r="I2291" s="85">
        <v>7730422187</v>
      </c>
      <c r="J2291" s="76">
        <v>45786</v>
      </c>
      <c r="K2291" s="74" t="s">
        <v>82</v>
      </c>
      <c r="L2291" s="74"/>
      <c r="M2291" s="76">
        <v>45682</v>
      </c>
      <c r="N2291" s="76">
        <v>45705</v>
      </c>
      <c r="O2291" s="73" t="e">
        <f t="shared" si="208"/>
        <v>#VALUE!</v>
      </c>
      <c r="P2291" s="73">
        <f>MONTH('RAW DATA'!$J2291)</f>
        <v>5</v>
      </c>
      <c r="Q2291" s="73" t="str">
        <f t="shared" si="209"/>
        <v>Vendor</v>
      </c>
      <c r="R2291" s="75" t="str">
        <f t="shared" si="210"/>
        <v/>
      </c>
      <c r="S2291" s="74" t="str">
        <f>IF(OR('RAW DATA'!$D2291="",'RAW DATA'!$C2291='RAW DATA'!$D2291),"NO",IF('RAW DATA'!$C2291&lt;'RAW DATA'!$D2291,"YES","NO"))</f>
        <v>NO</v>
      </c>
      <c r="T2291" s="75" t="str">
        <f>IF('RAW DATA'!$D2291='RAW DATA'!$E2291,"YES","NO")</f>
        <v>YES</v>
      </c>
      <c r="U2291" s="73" t="e">
        <f>IF(('RAW DATA'!$D2291-'RAW DATA'!$M2291)&lt;=5,"YES","NO")</f>
        <v>#VALUE!</v>
      </c>
    </row>
    <row r="2292" spans="1:21" x14ac:dyDescent="0.25">
      <c r="A2292" s="89" t="s">
        <v>83</v>
      </c>
      <c r="B2292" s="90" t="s">
        <v>83</v>
      </c>
      <c r="C2292" s="91" t="s">
        <v>83</v>
      </c>
      <c r="D2292" s="90" t="s">
        <v>83</v>
      </c>
      <c r="E2292" s="90" t="s">
        <v>83</v>
      </c>
      <c r="F2292" s="90">
        <v>249404092</v>
      </c>
      <c r="G2292" s="96">
        <v>70</v>
      </c>
      <c r="H2292" s="90" t="s">
        <v>29</v>
      </c>
      <c r="I2292" s="97">
        <v>7730422187</v>
      </c>
      <c r="J2292" s="91">
        <v>45786</v>
      </c>
      <c r="K2292" s="90" t="s">
        <v>82</v>
      </c>
      <c r="L2292" s="90"/>
      <c r="M2292" s="91">
        <v>45682</v>
      </c>
      <c r="N2292" s="91">
        <v>45705</v>
      </c>
      <c r="O2292" s="95" t="e">
        <f t="shared" si="208"/>
        <v>#VALUE!</v>
      </c>
      <c r="P2292" s="95">
        <f>MONTH('RAW DATA'!$J2292)</f>
        <v>5</v>
      </c>
      <c r="Q2292" s="95" t="str">
        <f t="shared" si="209"/>
        <v>Vendor</v>
      </c>
      <c r="R2292" s="96" t="str">
        <f t="shared" si="210"/>
        <v/>
      </c>
      <c r="S2292" s="90" t="str">
        <f>IF(OR('RAW DATA'!$D2292="",'RAW DATA'!$C2292='RAW DATA'!$D2292),"NO",IF('RAW DATA'!$C2292&lt;'RAW DATA'!$D2292,"YES","NO"))</f>
        <v>NO</v>
      </c>
      <c r="T2292" s="96" t="str">
        <f>IF('RAW DATA'!$D2292='RAW DATA'!$E2292,"YES","NO")</f>
        <v>YES</v>
      </c>
      <c r="U2292" s="95" t="e">
        <f>IF(('RAW DATA'!$D2292-'RAW DATA'!$M2292)&lt;=5,"YES","NO")</f>
        <v>#VALUE!</v>
      </c>
    </row>
    <row r="2293" spans="1:21" x14ac:dyDescent="0.25">
      <c r="A2293" s="77" t="s">
        <v>83</v>
      </c>
      <c r="B2293" s="74" t="s">
        <v>83</v>
      </c>
      <c r="C2293" s="76" t="s">
        <v>83</v>
      </c>
      <c r="D2293" s="74" t="s">
        <v>83</v>
      </c>
      <c r="E2293" s="74" t="s">
        <v>83</v>
      </c>
      <c r="F2293" s="74">
        <v>249404092</v>
      </c>
      <c r="G2293" s="75">
        <v>70</v>
      </c>
      <c r="H2293" s="74" t="s">
        <v>29</v>
      </c>
      <c r="I2293" s="85">
        <v>7730422187</v>
      </c>
      <c r="J2293" s="76">
        <v>45786</v>
      </c>
      <c r="K2293" s="74" t="s">
        <v>82</v>
      </c>
      <c r="L2293" s="74"/>
      <c r="M2293" s="76">
        <v>45682</v>
      </c>
      <c r="N2293" s="76">
        <v>45705</v>
      </c>
      <c r="O2293" s="73" t="e">
        <f t="shared" si="208"/>
        <v>#VALUE!</v>
      </c>
      <c r="P2293" s="73">
        <f>MONTH('RAW DATA'!$J2293)</f>
        <v>5</v>
      </c>
      <c r="Q2293" s="73" t="str">
        <f t="shared" si="209"/>
        <v>Vendor</v>
      </c>
      <c r="R2293" s="75" t="str">
        <f t="shared" si="210"/>
        <v/>
      </c>
      <c r="S2293" s="74" t="str">
        <f>IF(OR('RAW DATA'!$D2293="",'RAW DATA'!$C2293='RAW DATA'!$D2293),"NO",IF('RAW DATA'!$C2293&lt;'RAW DATA'!$D2293,"YES","NO"))</f>
        <v>NO</v>
      </c>
      <c r="T2293" s="75" t="str">
        <f>IF('RAW DATA'!$D2293='RAW DATA'!$E2293,"YES","NO")</f>
        <v>YES</v>
      </c>
      <c r="U2293" s="73" t="e">
        <f>IF(('RAW DATA'!$D2293-'RAW DATA'!$M2293)&lt;=5,"YES","NO")</f>
        <v>#VALUE!</v>
      </c>
    </row>
    <row r="2294" spans="1:21" x14ac:dyDescent="0.25">
      <c r="A2294" s="89" t="s">
        <v>83</v>
      </c>
      <c r="B2294" s="90" t="s">
        <v>83</v>
      </c>
      <c r="C2294" s="91" t="s">
        <v>83</v>
      </c>
      <c r="D2294" s="90" t="s">
        <v>83</v>
      </c>
      <c r="E2294" s="90" t="s">
        <v>83</v>
      </c>
      <c r="F2294" s="90">
        <v>249404092</v>
      </c>
      <c r="G2294" s="96">
        <v>70</v>
      </c>
      <c r="H2294" s="90" t="s">
        <v>29</v>
      </c>
      <c r="I2294" s="97">
        <v>7730422187</v>
      </c>
      <c r="J2294" s="91">
        <v>45786</v>
      </c>
      <c r="K2294" s="90" t="s">
        <v>82</v>
      </c>
      <c r="L2294" s="90"/>
      <c r="M2294" s="91">
        <v>45682</v>
      </c>
      <c r="N2294" s="91">
        <v>45705</v>
      </c>
      <c r="O2294" s="95" t="e">
        <f t="shared" ref="O2294:O2308" si="211">IF(D2294="", "", IF(YEAR(D2294)=2024, "", MONTH(D2294)))</f>
        <v>#VALUE!</v>
      </c>
      <c r="P2294" s="95">
        <f>MONTH('RAW DATA'!$J2294)</f>
        <v>5</v>
      </c>
      <c r="Q2294" s="95" t="str">
        <f t="shared" ref="Q2294:Q2308" si="212">IF(OR(A2294=71,A2294=1595,A2294=1588,A2294=1594,A2294=3547,A2294=1571,A2294=1538,A2294=1570,A2294=1569,A2294=1590,A2294=1591,A2294=1589,A2294=515,A2294=1572,A2294=3546,A2294=1592,A2294=3548,A2294=122,A2294=10171,A2294=40,A2294=35,A2294=95,A2294=381,A2294=136,A2294=375),"ICB","Vendor")</f>
        <v>Vendor</v>
      </c>
      <c r="R2294" s="96" t="str">
        <f t="shared" ref="R2294:R2308" si="213">IF(OR(A2294=71,A2294=515,A2294=1592,A2294=1589,A2294=1591,A2294=1571,A2294=1572),"CHINA",IF(A2294=35,"POLAND",
IF(A2294=10171,"VIETNAM",
IF(A2294=381,"TURKEY",
IF(A2294=375,"CAMBODIA",
IF(A2294=40,"AUSTRALIA",""))))))</f>
        <v/>
      </c>
      <c r="S2294" s="90" t="str">
        <f>IF(OR('RAW DATA'!$D2294="",'RAW DATA'!$C2294='RAW DATA'!$D2294),"NO",IF('RAW DATA'!$C2294&lt;'RAW DATA'!$D2294,"YES","NO"))</f>
        <v>NO</v>
      </c>
      <c r="T2294" s="96" t="str">
        <f>IF('RAW DATA'!$D2294='RAW DATA'!$E2294,"YES","NO")</f>
        <v>YES</v>
      </c>
      <c r="U2294" s="95" t="e">
        <f>IF(('RAW DATA'!$D2294-'RAW DATA'!$M2294)&lt;=5,"YES","NO")</f>
        <v>#VALUE!</v>
      </c>
    </row>
    <row r="2295" spans="1:21" x14ac:dyDescent="0.25">
      <c r="A2295" s="77" t="s">
        <v>83</v>
      </c>
      <c r="B2295" s="74" t="s">
        <v>83</v>
      </c>
      <c r="C2295" s="76" t="s">
        <v>83</v>
      </c>
      <c r="D2295" s="74" t="s">
        <v>83</v>
      </c>
      <c r="E2295" s="74" t="s">
        <v>83</v>
      </c>
      <c r="F2295" s="74" t="s">
        <v>93</v>
      </c>
      <c r="G2295" s="75">
        <v>70</v>
      </c>
      <c r="H2295" s="74" t="s">
        <v>29</v>
      </c>
      <c r="I2295" s="85">
        <v>7730422187</v>
      </c>
      <c r="J2295" s="76">
        <v>45786</v>
      </c>
      <c r="K2295" s="74" t="s">
        <v>82</v>
      </c>
      <c r="L2295" s="74"/>
      <c r="M2295" s="76">
        <v>45718</v>
      </c>
      <c r="N2295" s="76">
        <v>45743</v>
      </c>
      <c r="O2295" s="73" t="e">
        <f t="shared" si="211"/>
        <v>#VALUE!</v>
      </c>
      <c r="P2295" s="73">
        <f>MONTH('RAW DATA'!$J2295)</f>
        <v>5</v>
      </c>
      <c r="Q2295" s="73" t="str">
        <f t="shared" si="212"/>
        <v>Vendor</v>
      </c>
      <c r="R2295" s="75" t="str">
        <f t="shared" si="213"/>
        <v/>
      </c>
      <c r="S2295" s="74" t="str">
        <f>IF(OR('RAW DATA'!$D2295="",'RAW DATA'!$C2295='RAW DATA'!$D2295),"NO",IF('RAW DATA'!$C2295&lt;'RAW DATA'!$D2295,"YES","NO"))</f>
        <v>NO</v>
      </c>
      <c r="T2295" s="75" t="str">
        <f>IF('RAW DATA'!$D2295='RAW DATA'!$E2295,"YES","NO")</f>
        <v>YES</v>
      </c>
      <c r="U2295" s="73" t="e">
        <f>IF(('RAW DATA'!$D2295-'RAW DATA'!$M2295)&lt;=5,"YES","NO")</f>
        <v>#VALUE!</v>
      </c>
    </row>
    <row r="2296" spans="1:21" x14ac:dyDescent="0.25">
      <c r="A2296" s="89" t="s">
        <v>83</v>
      </c>
      <c r="B2296" s="90" t="s">
        <v>83</v>
      </c>
      <c r="C2296" s="91" t="s">
        <v>83</v>
      </c>
      <c r="D2296" s="90" t="s">
        <v>83</v>
      </c>
      <c r="E2296" s="90" t="s">
        <v>83</v>
      </c>
      <c r="F2296" s="90" t="s">
        <v>93</v>
      </c>
      <c r="G2296" s="96">
        <v>70</v>
      </c>
      <c r="H2296" s="90" t="s">
        <v>29</v>
      </c>
      <c r="I2296" s="97">
        <v>7730422187</v>
      </c>
      <c r="J2296" s="91">
        <v>45786</v>
      </c>
      <c r="K2296" s="90" t="s">
        <v>82</v>
      </c>
      <c r="L2296" s="90"/>
      <c r="M2296" s="91">
        <v>45718</v>
      </c>
      <c r="N2296" s="91">
        <v>45743</v>
      </c>
      <c r="O2296" s="95" t="e">
        <f t="shared" si="211"/>
        <v>#VALUE!</v>
      </c>
      <c r="P2296" s="95">
        <f>MONTH('RAW DATA'!$J2296)</f>
        <v>5</v>
      </c>
      <c r="Q2296" s="95" t="str">
        <f t="shared" si="212"/>
        <v>Vendor</v>
      </c>
      <c r="R2296" s="96" t="str">
        <f t="shared" si="213"/>
        <v/>
      </c>
      <c r="S2296" s="90" t="str">
        <f>IF(OR('RAW DATA'!$D2296="",'RAW DATA'!$C2296='RAW DATA'!$D2296),"NO",IF('RAW DATA'!$C2296&lt;'RAW DATA'!$D2296,"YES","NO"))</f>
        <v>NO</v>
      </c>
      <c r="T2296" s="96" t="str">
        <f>IF('RAW DATA'!$D2296='RAW DATA'!$E2296,"YES","NO")</f>
        <v>YES</v>
      </c>
      <c r="U2296" s="95" t="e">
        <f>IF(('RAW DATA'!$D2296-'RAW DATA'!$M2296)&lt;=5,"YES","NO")</f>
        <v>#VALUE!</v>
      </c>
    </row>
    <row r="2297" spans="1:21" x14ac:dyDescent="0.25">
      <c r="A2297" s="77" t="s">
        <v>83</v>
      </c>
      <c r="B2297" s="74" t="s">
        <v>83</v>
      </c>
      <c r="C2297" s="76" t="s">
        <v>83</v>
      </c>
      <c r="D2297" s="74" t="s">
        <v>83</v>
      </c>
      <c r="E2297" s="74" t="s">
        <v>83</v>
      </c>
      <c r="F2297" s="74" t="s">
        <v>93</v>
      </c>
      <c r="G2297" s="75">
        <v>70</v>
      </c>
      <c r="H2297" s="74" t="s">
        <v>29</v>
      </c>
      <c r="I2297" s="85">
        <v>7730422187</v>
      </c>
      <c r="J2297" s="76">
        <v>45786</v>
      </c>
      <c r="K2297" s="74" t="s">
        <v>82</v>
      </c>
      <c r="L2297" s="74"/>
      <c r="M2297" s="76">
        <v>45718</v>
      </c>
      <c r="N2297" s="76">
        <v>45743</v>
      </c>
      <c r="O2297" s="73" t="e">
        <f t="shared" si="211"/>
        <v>#VALUE!</v>
      </c>
      <c r="P2297" s="73">
        <f>MONTH('RAW DATA'!$J2297)</f>
        <v>5</v>
      </c>
      <c r="Q2297" s="73" t="str">
        <f t="shared" si="212"/>
        <v>Vendor</v>
      </c>
      <c r="R2297" s="75" t="str">
        <f t="shared" si="213"/>
        <v/>
      </c>
      <c r="S2297" s="74" t="str">
        <f>IF(OR('RAW DATA'!$D2297="",'RAW DATA'!$C2297='RAW DATA'!$D2297),"NO",IF('RAW DATA'!$C2297&lt;'RAW DATA'!$D2297,"YES","NO"))</f>
        <v>NO</v>
      </c>
      <c r="T2297" s="75" t="str">
        <f>IF('RAW DATA'!$D2297='RAW DATA'!$E2297,"YES","NO")</f>
        <v>YES</v>
      </c>
      <c r="U2297" s="73" t="e">
        <f>IF(('RAW DATA'!$D2297-'RAW DATA'!$M2297)&lt;=5,"YES","NO")</f>
        <v>#VALUE!</v>
      </c>
    </row>
    <row r="2298" spans="1:21" x14ac:dyDescent="0.25">
      <c r="A2298" s="89" t="s">
        <v>83</v>
      </c>
      <c r="B2298" s="90" t="s">
        <v>83</v>
      </c>
      <c r="C2298" s="91" t="s">
        <v>83</v>
      </c>
      <c r="D2298" s="90" t="s">
        <v>83</v>
      </c>
      <c r="E2298" s="90" t="s">
        <v>83</v>
      </c>
      <c r="F2298" s="90" t="s">
        <v>94</v>
      </c>
      <c r="G2298" s="96">
        <v>70</v>
      </c>
      <c r="H2298" s="90" t="s">
        <v>29</v>
      </c>
      <c r="I2298" s="97">
        <v>7730422187</v>
      </c>
      <c r="J2298" s="91">
        <v>45786</v>
      </c>
      <c r="K2298" s="90" t="s">
        <v>82</v>
      </c>
      <c r="L2298" s="90"/>
      <c r="M2298" s="91">
        <v>45732</v>
      </c>
      <c r="N2298" s="91">
        <v>45763</v>
      </c>
      <c r="O2298" s="95" t="e">
        <f t="shared" si="211"/>
        <v>#VALUE!</v>
      </c>
      <c r="P2298" s="95">
        <f>MONTH('RAW DATA'!$J2298)</f>
        <v>5</v>
      </c>
      <c r="Q2298" s="95" t="str">
        <f t="shared" si="212"/>
        <v>Vendor</v>
      </c>
      <c r="R2298" s="96" t="str">
        <f t="shared" si="213"/>
        <v/>
      </c>
      <c r="S2298" s="90" t="str">
        <f>IF(OR('RAW DATA'!$D2298="",'RAW DATA'!$C2298='RAW DATA'!$D2298),"NO",IF('RAW DATA'!$C2298&lt;'RAW DATA'!$D2298,"YES","NO"))</f>
        <v>NO</v>
      </c>
      <c r="T2298" s="96" t="str">
        <f>IF('RAW DATA'!$D2298='RAW DATA'!$E2298,"YES","NO")</f>
        <v>YES</v>
      </c>
      <c r="U2298" s="95" t="e">
        <f>IF(('RAW DATA'!$D2298-'RAW DATA'!$M2298)&lt;=5,"YES","NO")</f>
        <v>#VALUE!</v>
      </c>
    </row>
    <row r="2299" spans="1:21" x14ac:dyDescent="0.25">
      <c r="A2299" s="77" t="s">
        <v>83</v>
      </c>
      <c r="B2299" s="74" t="s">
        <v>83</v>
      </c>
      <c r="C2299" s="76" t="s">
        <v>83</v>
      </c>
      <c r="D2299" s="74" t="s">
        <v>83</v>
      </c>
      <c r="E2299" s="74" t="s">
        <v>83</v>
      </c>
      <c r="F2299" s="74" t="s">
        <v>94</v>
      </c>
      <c r="G2299" s="75">
        <v>70</v>
      </c>
      <c r="H2299" s="74" t="s">
        <v>29</v>
      </c>
      <c r="I2299" s="85">
        <v>7730422187</v>
      </c>
      <c r="J2299" s="76">
        <v>45786</v>
      </c>
      <c r="K2299" s="74" t="s">
        <v>82</v>
      </c>
      <c r="L2299" s="74"/>
      <c r="M2299" s="76">
        <v>45732</v>
      </c>
      <c r="N2299" s="76">
        <v>45763</v>
      </c>
      <c r="O2299" s="73" t="e">
        <f t="shared" si="211"/>
        <v>#VALUE!</v>
      </c>
      <c r="P2299" s="73">
        <f>MONTH('RAW DATA'!$J2299)</f>
        <v>5</v>
      </c>
      <c r="Q2299" s="73" t="str">
        <f t="shared" si="212"/>
        <v>Vendor</v>
      </c>
      <c r="R2299" s="75" t="str">
        <f t="shared" si="213"/>
        <v/>
      </c>
      <c r="S2299" s="74" t="str">
        <f>IF(OR('RAW DATA'!$D2299="",'RAW DATA'!$C2299='RAW DATA'!$D2299),"NO",IF('RAW DATA'!$C2299&lt;'RAW DATA'!$D2299,"YES","NO"))</f>
        <v>NO</v>
      </c>
      <c r="T2299" s="75" t="str">
        <f>IF('RAW DATA'!$D2299='RAW DATA'!$E2299,"YES","NO")</f>
        <v>YES</v>
      </c>
      <c r="U2299" s="73" t="e">
        <f>IF(('RAW DATA'!$D2299-'RAW DATA'!$M2299)&lt;=5,"YES","NO")</f>
        <v>#VALUE!</v>
      </c>
    </row>
    <row r="2300" spans="1:21" x14ac:dyDescent="0.25">
      <c r="A2300" s="89" t="s">
        <v>83</v>
      </c>
      <c r="B2300" s="90" t="s">
        <v>83</v>
      </c>
      <c r="C2300" s="91" t="s">
        <v>83</v>
      </c>
      <c r="D2300" s="90" t="s">
        <v>83</v>
      </c>
      <c r="E2300" s="90" t="s">
        <v>83</v>
      </c>
      <c r="F2300" s="90" t="s">
        <v>98</v>
      </c>
      <c r="G2300" s="96">
        <v>70</v>
      </c>
      <c r="H2300" s="90" t="s">
        <v>29</v>
      </c>
      <c r="I2300" s="97">
        <v>7730422187</v>
      </c>
      <c r="J2300" s="91">
        <v>45786</v>
      </c>
      <c r="K2300" s="90" t="s">
        <v>82</v>
      </c>
      <c r="L2300" s="90"/>
      <c r="M2300" s="91">
        <v>45749</v>
      </c>
      <c r="N2300" s="91">
        <v>45777</v>
      </c>
      <c r="O2300" s="95" t="e">
        <f t="shared" si="211"/>
        <v>#VALUE!</v>
      </c>
      <c r="P2300" s="95">
        <f>MONTH('RAW DATA'!$J2300)</f>
        <v>5</v>
      </c>
      <c r="Q2300" s="95" t="str">
        <f t="shared" si="212"/>
        <v>Vendor</v>
      </c>
      <c r="R2300" s="96" t="str">
        <f t="shared" si="213"/>
        <v/>
      </c>
      <c r="S2300" s="90" t="str">
        <f>IF(OR('RAW DATA'!$D2300="",'RAW DATA'!$C2300='RAW DATA'!$D2300),"NO",IF('RAW DATA'!$C2300&lt;'RAW DATA'!$D2300,"YES","NO"))</f>
        <v>NO</v>
      </c>
      <c r="T2300" s="96" t="str">
        <f>IF('RAW DATA'!$D2300='RAW DATA'!$E2300,"YES","NO")</f>
        <v>YES</v>
      </c>
      <c r="U2300" s="95" t="e">
        <f>IF(('RAW DATA'!$D2300-'RAW DATA'!$M2300)&lt;=5,"YES","NO")</f>
        <v>#VALUE!</v>
      </c>
    </row>
    <row r="2301" spans="1:21" x14ac:dyDescent="0.25">
      <c r="A2301" s="77" t="s">
        <v>83</v>
      </c>
      <c r="B2301" s="74" t="s">
        <v>83</v>
      </c>
      <c r="C2301" s="76" t="s">
        <v>83</v>
      </c>
      <c r="D2301" s="74" t="s">
        <v>83</v>
      </c>
      <c r="E2301" s="74" t="s">
        <v>83</v>
      </c>
      <c r="F2301" s="74" t="s">
        <v>98</v>
      </c>
      <c r="G2301" s="75">
        <v>70</v>
      </c>
      <c r="H2301" s="74" t="s">
        <v>29</v>
      </c>
      <c r="I2301" s="85">
        <v>7730422187</v>
      </c>
      <c r="J2301" s="76">
        <v>45786</v>
      </c>
      <c r="K2301" s="74" t="s">
        <v>82</v>
      </c>
      <c r="L2301" s="74"/>
      <c r="M2301" s="76">
        <v>45749</v>
      </c>
      <c r="N2301" s="76">
        <v>45777</v>
      </c>
      <c r="O2301" s="73" t="e">
        <f t="shared" si="211"/>
        <v>#VALUE!</v>
      </c>
      <c r="P2301" s="73">
        <f>MONTH('RAW DATA'!$J2301)</f>
        <v>5</v>
      </c>
      <c r="Q2301" s="73" t="str">
        <f t="shared" si="212"/>
        <v>Vendor</v>
      </c>
      <c r="R2301" s="75" t="str">
        <f t="shared" si="213"/>
        <v/>
      </c>
      <c r="S2301" s="74" t="str">
        <f>IF(OR('RAW DATA'!$D2301="",'RAW DATA'!$C2301='RAW DATA'!$D2301),"NO",IF('RAW DATA'!$C2301&lt;'RAW DATA'!$D2301,"YES","NO"))</f>
        <v>NO</v>
      </c>
      <c r="T2301" s="75" t="str">
        <f>IF('RAW DATA'!$D2301='RAW DATA'!$E2301,"YES","NO")</f>
        <v>YES</v>
      </c>
      <c r="U2301" s="73" t="e">
        <f>IF(('RAW DATA'!$D2301-'RAW DATA'!$M2301)&lt;=5,"YES","NO")</f>
        <v>#VALUE!</v>
      </c>
    </row>
    <row r="2302" spans="1:21" x14ac:dyDescent="0.25">
      <c r="A2302" s="89" t="s">
        <v>83</v>
      </c>
      <c r="B2302" s="90" t="s">
        <v>83</v>
      </c>
      <c r="C2302" s="91" t="s">
        <v>83</v>
      </c>
      <c r="D2302" s="90" t="s">
        <v>83</v>
      </c>
      <c r="E2302" s="90" t="s">
        <v>83</v>
      </c>
      <c r="F2302" s="90" t="s">
        <v>99</v>
      </c>
      <c r="G2302" s="96">
        <v>70</v>
      </c>
      <c r="H2302" s="90" t="s">
        <v>29</v>
      </c>
      <c r="I2302" s="97">
        <v>7730422187</v>
      </c>
      <c r="J2302" s="91">
        <v>45786</v>
      </c>
      <c r="K2302" s="90" t="s">
        <v>82</v>
      </c>
      <c r="L2302" s="90"/>
      <c r="M2302" s="91">
        <v>45758</v>
      </c>
      <c r="N2302" s="91">
        <v>45784</v>
      </c>
      <c r="O2302" s="95" t="e">
        <f t="shared" si="211"/>
        <v>#VALUE!</v>
      </c>
      <c r="P2302" s="95">
        <f>MONTH('RAW DATA'!$J2302)</f>
        <v>5</v>
      </c>
      <c r="Q2302" s="95" t="str">
        <f t="shared" si="212"/>
        <v>Vendor</v>
      </c>
      <c r="R2302" s="96" t="str">
        <f t="shared" si="213"/>
        <v/>
      </c>
      <c r="S2302" s="90" t="str">
        <f>IF(OR('RAW DATA'!$D2302="",'RAW DATA'!$C2302='RAW DATA'!$D2302),"NO",IF('RAW DATA'!$C2302&lt;'RAW DATA'!$D2302,"YES","NO"))</f>
        <v>NO</v>
      </c>
      <c r="T2302" s="96" t="str">
        <f>IF('RAW DATA'!$D2302='RAW DATA'!$E2302,"YES","NO")</f>
        <v>YES</v>
      </c>
      <c r="U2302" s="95" t="e">
        <f>IF(('RAW DATA'!$D2302-'RAW DATA'!$M2302)&lt;=5,"YES","NO")</f>
        <v>#VALUE!</v>
      </c>
    </row>
    <row r="2303" spans="1:21" x14ac:dyDescent="0.25">
      <c r="A2303" s="77" t="s">
        <v>83</v>
      </c>
      <c r="B2303" s="74" t="s">
        <v>83</v>
      </c>
      <c r="C2303" s="76" t="s">
        <v>83</v>
      </c>
      <c r="D2303" s="74" t="s">
        <v>83</v>
      </c>
      <c r="E2303" s="74" t="s">
        <v>83</v>
      </c>
      <c r="F2303" s="74" t="s">
        <v>99</v>
      </c>
      <c r="G2303" s="75">
        <v>70</v>
      </c>
      <c r="H2303" s="74" t="s">
        <v>29</v>
      </c>
      <c r="I2303" s="85">
        <v>7730422187</v>
      </c>
      <c r="J2303" s="76">
        <v>45786</v>
      </c>
      <c r="K2303" s="74" t="s">
        <v>82</v>
      </c>
      <c r="L2303" s="74"/>
      <c r="M2303" s="76">
        <v>45758</v>
      </c>
      <c r="N2303" s="76">
        <v>45784</v>
      </c>
      <c r="O2303" s="73" t="e">
        <f t="shared" si="211"/>
        <v>#VALUE!</v>
      </c>
      <c r="P2303" s="73">
        <f>MONTH('RAW DATA'!$J2303)</f>
        <v>5</v>
      </c>
      <c r="Q2303" s="73" t="str">
        <f t="shared" si="212"/>
        <v>Vendor</v>
      </c>
      <c r="R2303" s="75" t="str">
        <f t="shared" si="213"/>
        <v/>
      </c>
      <c r="S2303" s="74" t="str">
        <f>IF(OR('RAW DATA'!$D2303="",'RAW DATA'!$C2303='RAW DATA'!$D2303),"NO",IF('RAW DATA'!$C2303&lt;'RAW DATA'!$D2303,"YES","NO"))</f>
        <v>NO</v>
      </c>
      <c r="T2303" s="75" t="str">
        <f>IF('RAW DATA'!$D2303='RAW DATA'!$E2303,"YES","NO")</f>
        <v>YES</v>
      </c>
      <c r="U2303" s="73" t="e">
        <f>IF(('RAW DATA'!$D2303-'RAW DATA'!$M2303)&lt;=5,"YES","NO")</f>
        <v>#VALUE!</v>
      </c>
    </row>
    <row r="2304" spans="1:21" x14ac:dyDescent="0.25">
      <c r="A2304" s="89" t="s">
        <v>83</v>
      </c>
      <c r="B2304" s="90" t="s">
        <v>83</v>
      </c>
      <c r="C2304" s="91" t="s">
        <v>83</v>
      </c>
      <c r="D2304" s="90" t="s">
        <v>83</v>
      </c>
      <c r="E2304" s="90" t="s">
        <v>83</v>
      </c>
      <c r="F2304" s="90" t="s">
        <v>100</v>
      </c>
      <c r="G2304" s="96">
        <v>70</v>
      </c>
      <c r="H2304" s="90" t="s">
        <v>29</v>
      </c>
      <c r="I2304" s="97">
        <v>7730422187</v>
      </c>
      <c r="J2304" s="91">
        <v>45786</v>
      </c>
      <c r="K2304" s="90" t="s">
        <v>82</v>
      </c>
      <c r="L2304" s="90"/>
      <c r="M2304" s="91">
        <v>45772</v>
      </c>
      <c r="N2304" s="91">
        <v>45798</v>
      </c>
      <c r="O2304" s="95" t="e">
        <f t="shared" si="211"/>
        <v>#VALUE!</v>
      </c>
      <c r="P2304" s="95">
        <f>MONTH('RAW DATA'!$J2304)</f>
        <v>5</v>
      </c>
      <c r="Q2304" s="95" t="str">
        <f t="shared" si="212"/>
        <v>Vendor</v>
      </c>
      <c r="R2304" s="96" t="str">
        <f t="shared" si="213"/>
        <v/>
      </c>
      <c r="S2304" s="90" t="str">
        <f>IF(OR('RAW DATA'!$D2304="",'RAW DATA'!$C2304='RAW DATA'!$D2304),"NO",IF('RAW DATA'!$C2304&lt;'RAW DATA'!$D2304,"YES","NO"))</f>
        <v>NO</v>
      </c>
      <c r="T2304" s="96" t="str">
        <f>IF('RAW DATA'!$D2304='RAW DATA'!$E2304,"YES","NO")</f>
        <v>YES</v>
      </c>
      <c r="U2304" s="95" t="e">
        <f>IF(('RAW DATA'!$D2304-'RAW DATA'!$M2304)&lt;=5,"YES","NO")</f>
        <v>#VALUE!</v>
      </c>
    </row>
    <row r="2305" spans="1:21" x14ac:dyDescent="0.25">
      <c r="A2305" s="77" t="s">
        <v>83</v>
      </c>
      <c r="B2305" s="74" t="s">
        <v>83</v>
      </c>
      <c r="C2305" s="76" t="s">
        <v>83</v>
      </c>
      <c r="D2305" s="74" t="s">
        <v>83</v>
      </c>
      <c r="E2305" s="74" t="s">
        <v>83</v>
      </c>
      <c r="F2305" s="74" t="s">
        <v>100</v>
      </c>
      <c r="G2305" s="75">
        <v>70</v>
      </c>
      <c r="H2305" s="74" t="s">
        <v>29</v>
      </c>
      <c r="I2305" s="85">
        <v>7730422187</v>
      </c>
      <c r="J2305" s="76">
        <v>45786</v>
      </c>
      <c r="K2305" s="74" t="s">
        <v>82</v>
      </c>
      <c r="L2305" s="74"/>
      <c r="M2305" s="76">
        <v>45772</v>
      </c>
      <c r="N2305" s="76">
        <v>45798</v>
      </c>
      <c r="O2305" s="73" t="e">
        <f t="shared" si="211"/>
        <v>#VALUE!</v>
      </c>
      <c r="P2305" s="73">
        <f>MONTH('RAW DATA'!$J2305)</f>
        <v>5</v>
      </c>
      <c r="Q2305" s="73" t="str">
        <f t="shared" si="212"/>
        <v>Vendor</v>
      </c>
      <c r="R2305" s="75" t="str">
        <f t="shared" si="213"/>
        <v/>
      </c>
      <c r="S2305" s="74" t="str">
        <f>IF(OR('RAW DATA'!$D2305="",'RAW DATA'!$C2305='RAW DATA'!$D2305),"NO",IF('RAW DATA'!$C2305&lt;'RAW DATA'!$D2305,"YES","NO"))</f>
        <v>NO</v>
      </c>
      <c r="T2305" s="75" t="str">
        <f>IF('RAW DATA'!$D2305='RAW DATA'!$E2305,"YES","NO")</f>
        <v>YES</v>
      </c>
      <c r="U2305" s="73" t="e">
        <f>IF(('RAW DATA'!$D2305-'RAW DATA'!$M2305)&lt;=5,"YES","NO")</f>
        <v>#VALUE!</v>
      </c>
    </row>
    <row r="2306" spans="1:21" x14ac:dyDescent="0.25">
      <c r="A2306" s="89" t="s">
        <v>83</v>
      </c>
      <c r="B2306" s="90" t="s">
        <v>83</v>
      </c>
      <c r="C2306" s="91" t="s">
        <v>83</v>
      </c>
      <c r="D2306" s="90" t="s">
        <v>83</v>
      </c>
      <c r="E2306" s="90" t="s">
        <v>83</v>
      </c>
      <c r="F2306" s="90" t="s">
        <v>100</v>
      </c>
      <c r="G2306" s="96">
        <v>70</v>
      </c>
      <c r="H2306" s="90" t="s">
        <v>29</v>
      </c>
      <c r="I2306" s="97">
        <v>7730422187</v>
      </c>
      <c r="J2306" s="91">
        <v>45786</v>
      </c>
      <c r="K2306" s="90" t="s">
        <v>82</v>
      </c>
      <c r="L2306" s="90"/>
      <c r="M2306" s="91">
        <v>45772</v>
      </c>
      <c r="N2306" s="91">
        <v>45798</v>
      </c>
      <c r="O2306" s="95" t="e">
        <f t="shared" si="211"/>
        <v>#VALUE!</v>
      </c>
      <c r="P2306" s="95">
        <f>MONTH('RAW DATA'!$J2306)</f>
        <v>5</v>
      </c>
      <c r="Q2306" s="95" t="str">
        <f t="shared" si="212"/>
        <v>Vendor</v>
      </c>
      <c r="R2306" s="96" t="str">
        <f t="shared" si="213"/>
        <v/>
      </c>
      <c r="S2306" s="90" t="str">
        <f>IF(OR('RAW DATA'!$D2306="",'RAW DATA'!$C2306='RAW DATA'!$D2306),"NO",IF('RAW DATA'!$C2306&lt;'RAW DATA'!$D2306,"YES","NO"))</f>
        <v>NO</v>
      </c>
      <c r="T2306" s="96" t="str">
        <f>IF('RAW DATA'!$D2306='RAW DATA'!$E2306,"YES","NO")</f>
        <v>YES</v>
      </c>
      <c r="U2306" s="95" t="e">
        <f>IF(('RAW DATA'!$D2306-'RAW DATA'!$M2306)&lt;=5,"YES","NO")</f>
        <v>#VALUE!</v>
      </c>
    </row>
    <row r="2307" spans="1:21" x14ac:dyDescent="0.25">
      <c r="A2307" s="77" t="s">
        <v>83</v>
      </c>
      <c r="B2307" s="74" t="s">
        <v>83</v>
      </c>
      <c r="C2307" s="74" t="s">
        <v>83</v>
      </c>
      <c r="D2307" s="74" t="s">
        <v>83</v>
      </c>
      <c r="E2307" s="74" t="s">
        <v>83</v>
      </c>
      <c r="F2307" s="74">
        <v>249417305</v>
      </c>
      <c r="G2307" s="75">
        <v>445</v>
      </c>
      <c r="H2307" s="74" t="s">
        <v>29</v>
      </c>
      <c r="I2307" s="85">
        <v>7730422187</v>
      </c>
      <c r="J2307" s="76">
        <v>45786</v>
      </c>
      <c r="K2307" s="74" t="s">
        <v>82</v>
      </c>
      <c r="L2307" s="74"/>
      <c r="M2307" s="76">
        <v>45748</v>
      </c>
      <c r="N2307" s="76">
        <v>45777</v>
      </c>
      <c r="O2307" s="73" t="e">
        <f t="shared" si="211"/>
        <v>#VALUE!</v>
      </c>
      <c r="P2307" s="73">
        <f>MONTH('RAW DATA'!$J2307)</f>
        <v>5</v>
      </c>
      <c r="Q2307" s="73" t="str">
        <f t="shared" si="212"/>
        <v>Vendor</v>
      </c>
      <c r="R2307" s="75" t="str">
        <f t="shared" si="213"/>
        <v/>
      </c>
      <c r="S2307" s="74" t="str">
        <f>IF(OR('RAW DATA'!$D2307="",'RAW DATA'!$C2307='RAW DATA'!$D2307),"NO",IF('RAW DATA'!$C2307&lt;'RAW DATA'!$D2307,"YES","NO"))</f>
        <v>NO</v>
      </c>
      <c r="T2307" s="75" t="str">
        <f>IF('RAW DATA'!$D2307='RAW DATA'!$E2307,"YES","NO")</f>
        <v>YES</v>
      </c>
      <c r="U2307" s="73" t="e">
        <f>IF(('RAW DATA'!$D2307-'RAW DATA'!$M2307)&lt;=5,"YES","NO")</f>
        <v>#VALUE!</v>
      </c>
    </row>
    <row r="2308" spans="1:21" x14ac:dyDescent="0.25">
      <c r="A2308" s="89" t="s">
        <v>83</v>
      </c>
      <c r="B2308" s="90" t="s">
        <v>83</v>
      </c>
      <c r="C2308" s="90" t="s">
        <v>83</v>
      </c>
      <c r="D2308" s="90" t="s">
        <v>83</v>
      </c>
      <c r="E2308" s="90" t="s">
        <v>83</v>
      </c>
      <c r="F2308" s="90">
        <v>250508542</v>
      </c>
      <c r="G2308" s="96">
        <v>3420</v>
      </c>
      <c r="H2308" s="90" t="s">
        <v>29</v>
      </c>
      <c r="I2308" s="97">
        <v>7730422187</v>
      </c>
      <c r="J2308" s="91">
        <v>45786</v>
      </c>
      <c r="K2308" s="90" t="s">
        <v>82</v>
      </c>
      <c r="L2308" s="90"/>
      <c r="M2308" s="91">
        <v>45748</v>
      </c>
      <c r="N2308" s="91">
        <v>45777</v>
      </c>
      <c r="O2308" s="95" t="e">
        <f t="shared" si="211"/>
        <v>#VALUE!</v>
      </c>
      <c r="P2308" s="95">
        <f>MONTH('RAW DATA'!$J2308)</f>
        <v>5</v>
      </c>
      <c r="Q2308" s="95" t="str">
        <f t="shared" si="212"/>
        <v>Vendor</v>
      </c>
      <c r="R2308" s="96" t="str">
        <f t="shared" si="213"/>
        <v/>
      </c>
      <c r="S2308" s="90" t="str">
        <f>IF(OR('RAW DATA'!$D2308="",'RAW DATA'!$C2308='RAW DATA'!$D2308),"NO",IF('RAW DATA'!$C2308&lt;'RAW DATA'!$D2308,"YES","NO"))</f>
        <v>NO</v>
      </c>
      <c r="T2308" s="96" t="str">
        <f>IF('RAW DATA'!$D2308='RAW DATA'!$E2308,"YES","NO")</f>
        <v>YES</v>
      </c>
      <c r="U2308" s="95" t="e">
        <f>IF(('RAW DATA'!$D2308-'RAW DATA'!$M2308)&lt;=5,"YES","NO")</f>
        <v>#VALUE!</v>
      </c>
    </row>
    <row r="2309" spans="1:21" x14ac:dyDescent="0.25">
      <c r="A2309" s="77" t="s">
        <v>83</v>
      </c>
      <c r="B2309" s="74" t="s">
        <v>83</v>
      </c>
      <c r="C2309" s="76" t="s">
        <v>83</v>
      </c>
      <c r="D2309" s="74" t="s">
        <v>83</v>
      </c>
      <c r="E2309" s="74" t="s">
        <v>83</v>
      </c>
      <c r="F2309" s="74" t="s">
        <v>101</v>
      </c>
      <c r="G2309" s="75">
        <v>70</v>
      </c>
      <c r="H2309" s="74" t="s">
        <v>29</v>
      </c>
      <c r="I2309" s="85">
        <v>7730426134</v>
      </c>
      <c r="J2309" s="76">
        <v>45812</v>
      </c>
      <c r="K2309" s="74" t="s">
        <v>82</v>
      </c>
      <c r="L2309" s="74"/>
      <c r="M2309" s="76">
        <v>45771</v>
      </c>
      <c r="N2309" s="76">
        <v>45788</v>
      </c>
      <c r="O2309" s="73" t="e">
        <f t="shared" ref="O2309:O2313" si="214">IF(D2309="", "", IF(YEAR(D2309)=2024, "", MONTH(D2309)))</f>
        <v>#VALUE!</v>
      </c>
      <c r="P2309" s="73">
        <f>MONTH('RAW DATA'!$J2309)</f>
        <v>6</v>
      </c>
      <c r="Q2309" s="73" t="str">
        <f t="shared" ref="Q2309:Q2313" si="215">IF(OR(A2309=71,A2309=1595,A2309=1588,A2309=1594,A2309=3547,A2309=1571,A2309=1538,A2309=1570,A2309=1569,A2309=1590,A2309=1591,A2309=1589,A2309=515,A2309=1572,A2309=3546,A2309=1592,A2309=3548,A2309=122,A2309=10171,A2309=40,A2309=35,A2309=95,A2309=381,A2309=136,A2309=375),"ICB","Vendor")</f>
        <v>Vendor</v>
      </c>
      <c r="R2309" s="75" t="str">
        <f t="shared" ref="R2309:R2313" si="216">IF(OR(A2309=71,A2309=515,A2309=1592,A2309=1589,A2309=1591,A2309=1571,A2309=1572),"CHINA",IF(A2309=35,"POLAND",
IF(A2309=10171,"VIETNAM",
IF(A2309=381,"TURKEY",
IF(A2309=375,"CAMBODIA",
IF(A2309=40,"AUSTRALIA",""))))))</f>
        <v/>
      </c>
      <c r="S2309" s="74" t="str">
        <f>IF(OR('RAW DATA'!$D2309="",'RAW DATA'!$C2309='RAW DATA'!$D2309),"NO",IF('RAW DATA'!$C2309&lt;'RAW DATA'!$D2309,"YES","NO"))</f>
        <v>NO</v>
      </c>
      <c r="T2309" s="75" t="str">
        <f>IF('RAW DATA'!$D2309='RAW DATA'!$E2309,"YES","NO")</f>
        <v>YES</v>
      </c>
      <c r="U2309" s="73" t="e">
        <f>IF(('RAW DATA'!$D2309-'RAW DATA'!$M2309)&lt;=5,"YES","NO")</f>
        <v>#VALUE!</v>
      </c>
    </row>
    <row r="2310" spans="1:21" x14ac:dyDescent="0.25">
      <c r="A2310" s="89" t="s">
        <v>83</v>
      </c>
      <c r="B2310" s="90" t="s">
        <v>83</v>
      </c>
      <c r="C2310" s="91" t="s">
        <v>83</v>
      </c>
      <c r="D2310" s="90" t="s">
        <v>83</v>
      </c>
      <c r="E2310" s="90" t="s">
        <v>83</v>
      </c>
      <c r="F2310" s="90" t="s">
        <v>101</v>
      </c>
      <c r="G2310" s="96">
        <v>70</v>
      </c>
      <c r="H2310" s="90" t="s">
        <v>29</v>
      </c>
      <c r="I2310" s="97">
        <v>7730426134</v>
      </c>
      <c r="J2310" s="91">
        <v>45812</v>
      </c>
      <c r="K2310" s="90" t="s">
        <v>82</v>
      </c>
      <c r="L2310" s="90"/>
      <c r="M2310" s="91">
        <v>45771</v>
      </c>
      <c r="N2310" s="91">
        <v>45788</v>
      </c>
      <c r="O2310" s="95" t="e">
        <f t="shared" si="214"/>
        <v>#VALUE!</v>
      </c>
      <c r="P2310" s="95">
        <f>MONTH('RAW DATA'!$J2310)</f>
        <v>6</v>
      </c>
      <c r="Q2310" s="95" t="str">
        <f t="shared" si="215"/>
        <v>Vendor</v>
      </c>
      <c r="R2310" s="96" t="str">
        <f t="shared" si="216"/>
        <v/>
      </c>
      <c r="S2310" s="90" t="str">
        <f>IF(OR('RAW DATA'!$D2310="",'RAW DATA'!$C2310='RAW DATA'!$D2310),"NO",IF('RAW DATA'!$C2310&lt;'RAW DATA'!$D2310,"YES","NO"))</f>
        <v>NO</v>
      </c>
      <c r="T2310" s="96" t="str">
        <f>IF('RAW DATA'!$D2310='RAW DATA'!$E2310,"YES","NO")</f>
        <v>YES</v>
      </c>
      <c r="U2310" s="95" t="e">
        <f>IF(('RAW DATA'!$D2310-'RAW DATA'!$M2310)&lt;=5,"YES","NO")</f>
        <v>#VALUE!</v>
      </c>
    </row>
    <row r="2311" spans="1:21" x14ac:dyDescent="0.25">
      <c r="A2311" s="77" t="s">
        <v>83</v>
      </c>
      <c r="B2311" s="74" t="s">
        <v>83</v>
      </c>
      <c r="C2311" s="76" t="s">
        <v>83</v>
      </c>
      <c r="D2311" s="74" t="s">
        <v>83</v>
      </c>
      <c r="E2311" s="74" t="s">
        <v>83</v>
      </c>
      <c r="F2311" s="74" t="s">
        <v>102</v>
      </c>
      <c r="G2311" s="75">
        <v>70</v>
      </c>
      <c r="H2311" s="74" t="s">
        <v>29</v>
      </c>
      <c r="I2311" s="85">
        <v>7730426134</v>
      </c>
      <c r="J2311" s="76">
        <v>45812</v>
      </c>
      <c r="K2311" s="74" t="s">
        <v>82</v>
      </c>
      <c r="L2311" s="74"/>
      <c r="M2311" s="76">
        <v>45778</v>
      </c>
      <c r="N2311" s="76">
        <v>45795</v>
      </c>
      <c r="O2311" s="73" t="e">
        <f t="shared" si="214"/>
        <v>#VALUE!</v>
      </c>
      <c r="P2311" s="73">
        <f>MONTH('RAW DATA'!$J2311)</f>
        <v>6</v>
      </c>
      <c r="Q2311" s="73" t="str">
        <f t="shared" si="215"/>
        <v>Vendor</v>
      </c>
      <c r="R2311" s="75" t="str">
        <f t="shared" si="216"/>
        <v/>
      </c>
      <c r="S2311" s="74" t="str">
        <f>IF(OR('RAW DATA'!$D2311="",'RAW DATA'!$C2311='RAW DATA'!$D2311),"NO",IF('RAW DATA'!$C2311&lt;'RAW DATA'!$D2311,"YES","NO"))</f>
        <v>NO</v>
      </c>
      <c r="T2311" s="75" t="str">
        <f>IF('RAW DATA'!$D2311='RAW DATA'!$E2311,"YES","NO")</f>
        <v>YES</v>
      </c>
      <c r="U2311" s="73" t="e">
        <f>IF(('RAW DATA'!$D2311-'RAW DATA'!$M2311)&lt;=5,"YES","NO")</f>
        <v>#VALUE!</v>
      </c>
    </row>
    <row r="2312" spans="1:21" x14ac:dyDescent="0.25">
      <c r="A2312" s="89" t="s">
        <v>83</v>
      </c>
      <c r="B2312" s="90" t="s">
        <v>83</v>
      </c>
      <c r="C2312" s="91" t="s">
        <v>83</v>
      </c>
      <c r="D2312" s="90" t="s">
        <v>83</v>
      </c>
      <c r="E2312" s="90" t="s">
        <v>83</v>
      </c>
      <c r="F2312" s="90" t="s">
        <v>102</v>
      </c>
      <c r="G2312" s="96">
        <v>70</v>
      </c>
      <c r="H2312" s="90" t="s">
        <v>29</v>
      </c>
      <c r="I2312" s="97">
        <v>7730426134</v>
      </c>
      <c r="J2312" s="91">
        <v>45812</v>
      </c>
      <c r="K2312" s="90" t="s">
        <v>82</v>
      </c>
      <c r="L2312" s="90"/>
      <c r="M2312" s="91">
        <v>45778</v>
      </c>
      <c r="N2312" s="91">
        <v>45795</v>
      </c>
      <c r="O2312" s="95" t="e">
        <f t="shared" si="214"/>
        <v>#VALUE!</v>
      </c>
      <c r="P2312" s="95">
        <f>MONTH('RAW DATA'!$J2312)</f>
        <v>6</v>
      </c>
      <c r="Q2312" s="95" t="str">
        <f t="shared" si="215"/>
        <v>Vendor</v>
      </c>
      <c r="R2312" s="96" t="str">
        <f t="shared" si="216"/>
        <v/>
      </c>
      <c r="S2312" s="90" t="str">
        <f>IF(OR('RAW DATA'!$D2312="",'RAW DATA'!$C2312='RAW DATA'!$D2312),"NO",IF('RAW DATA'!$C2312&lt;'RAW DATA'!$D2312,"YES","NO"))</f>
        <v>NO</v>
      </c>
      <c r="T2312" s="96" t="str">
        <f>IF('RAW DATA'!$D2312='RAW DATA'!$E2312,"YES","NO")</f>
        <v>YES</v>
      </c>
      <c r="U2312" s="95" t="e">
        <f>IF(('RAW DATA'!$D2312-'RAW DATA'!$M2312)&lt;=5,"YES","NO")</f>
        <v>#VALUE!</v>
      </c>
    </row>
    <row r="2313" spans="1:21" x14ac:dyDescent="0.25">
      <c r="A2313" s="77">
        <v>71</v>
      </c>
      <c r="B2313" s="74">
        <v>5282917274</v>
      </c>
      <c r="C2313" s="76">
        <v>45786</v>
      </c>
      <c r="D2313" s="76">
        <v>45774</v>
      </c>
      <c r="E2313" s="76">
        <v>45786</v>
      </c>
      <c r="F2313" s="74" t="s">
        <v>205</v>
      </c>
      <c r="G2313" s="75">
        <v>222419</v>
      </c>
      <c r="H2313" s="74" t="s">
        <v>14</v>
      </c>
      <c r="I2313" s="85">
        <v>7730426134</v>
      </c>
      <c r="J2313" s="76">
        <v>45812</v>
      </c>
      <c r="K2313" s="74" t="s">
        <v>82</v>
      </c>
      <c r="L2313" s="74"/>
      <c r="M2313" s="76">
        <v>45759</v>
      </c>
      <c r="N2313" s="76">
        <v>45798</v>
      </c>
      <c r="O2313" s="73">
        <f t="shared" si="214"/>
        <v>4</v>
      </c>
      <c r="P2313" s="73">
        <f>MONTH('RAW DATA'!$J2313)</f>
        <v>6</v>
      </c>
      <c r="Q2313" s="73" t="str">
        <f t="shared" si="215"/>
        <v>ICB</v>
      </c>
      <c r="R2313" s="75" t="str">
        <f t="shared" si="216"/>
        <v>CHINA</v>
      </c>
      <c r="S2313" s="74" t="str">
        <f>IF(OR('RAW DATA'!$D2313="",'RAW DATA'!$C2313='RAW DATA'!$D2313),"NO",IF('RAW DATA'!$C2313&lt;'RAW DATA'!$D2313,"YES","NO"))</f>
        <v>NO</v>
      </c>
      <c r="T2313" s="75" t="str">
        <f>IF('RAW DATA'!$D2313='RAW DATA'!$E2313,"YES","NO")</f>
        <v>NO</v>
      </c>
      <c r="U2313" s="73" t="str">
        <f>IF(('RAW DATA'!$D2313-'RAW DATA'!$M2313)&lt;=5,"YES","NO")</f>
        <v>NO</v>
      </c>
    </row>
    <row r="2314" spans="1:21" x14ac:dyDescent="0.25">
      <c r="A2314" s="89" t="s">
        <v>83</v>
      </c>
      <c r="B2314" s="90" t="s">
        <v>83</v>
      </c>
      <c r="C2314" s="91" t="s">
        <v>83</v>
      </c>
      <c r="D2314" s="90" t="s">
        <v>83</v>
      </c>
      <c r="E2314" s="90" t="s">
        <v>83</v>
      </c>
      <c r="F2314" s="90" t="s">
        <v>103</v>
      </c>
      <c r="G2314" s="96">
        <v>70</v>
      </c>
      <c r="H2314" s="90" t="s">
        <v>29</v>
      </c>
      <c r="I2314" s="97">
        <v>7730426134</v>
      </c>
      <c r="J2314" s="91">
        <v>45812</v>
      </c>
      <c r="K2314" s="90" t="s">
        <v>82</v>
      </c>
      <c r="L2314" s="90"/>
      <c r="M2314" s="91">
        <v>45786</v>
      </c>
      <c r="N2314" s="91">
        <v>45812</v>
      </c>
      <c r="O2314" s="95" t="e">
        <f t="shared" ref="O2314" si="217">IF(D2314="", "", IF(YEAR(D2314)=2024, "", MONTH(D2314)))</f>
        <v>#VALUE!</v>
      </c>
      <c r="P2314" s="95">
        <f>MONTH('RAW DATA'!$J2314)</f>
        <v>6</v>
      </c>
      <c r="Q2314" s="95" t="str">
        <f t="shared" ref="Q2314" si="218">IF(OR(A2314=71,A2314=1595,A2314=1588,A2314=1594,A2314=3547,A2314=1571,A2314=1538,A2314=1570,A2314=1569,A2314=1590,A2314=1591,A2314=1589,A2314=515,A2314=1572,A2314=3546,A2314=1592,A2314=3548,A2314=122,A2314=10171,A2314=40,A2314=35,A2314=95,A2314=381,A2314=136,A2314=375),"ICB","Vendor")</f>
        <v>Vendor</v>
      </c>
      <c r="R2314" s="96" t="str">
        <f t="shared" ref="R2314" si="219">IF(OR(A2314=71,A2314=515,A2314=1592,A2314=1589,A2314=1591,A2314=1571,A2314=1572),"CHINA",IF(A2314=35,"POLAND",
IF(A2314=10171,"VIETNAM",
IF(A2314=381,"TURKEY",
IF(A2314=375,"CAMBODIA",
IF(A2314=40,"AUSTRALIA",""))))))</f>
        <v/>
      </c>
      <c r="S2314" s="90" t="str">
        <f>IF(OR('RAW DATA'!$D2314="",'RAW DATA'!$C2314='RAW DATA'!$D2314),"NO",IF('RAW DATA'!$C2314&lt;'RAW DATA'!$D2314,"YES","NO"))</f>
        <v>NO</v>
      </c>
      <c r="T2314" s="96" t="str">
        <f>IF('RAW DATA'!$D2314='RAW DATA'!$E2314,"YES","NO")</f>
        <v>YES</v>
      </c>
      <c r="U2314" s="95" t="e">
        <f>IF(('RAW DATA'!$D2314-'RAW DATA'!$M2314)&lt;=5,"YES","NO")</f>
        <v>#VALUE!</v>
      </c>
    </row>
    <row r="2315" spans="1:21" x14ac:dyDescent="0.25">
      <c r="A2315" s="77" t="s">
        <v>83</v>
      </c>
      <c r="B2315" s="74" t="s">
        <v>83</v>
      </c>
      <c r="C2315" s="76" t="s">
        <v>83</v>
      </c>
      <c r="D2315" s="74" t="s">
        <v>83</v>
      </c>
      <c r="E2315" s="74" t="s">
        <v>83</v>
      </c>
      <c r="F2315" s="74" t="s">
        <v>104</v>
      </c>
      <c r="G2315" s="75">
        <v>70</v>
      </c>
      <c r="H2315" s="74" t="s">
        <v>29</v>
      </c>
      <c r="I2315" s="85">
        <v>7730426134</v>
      </c>
      <c r="J2315" s="76">
        <v>45812</v>
      </c>
      <c r="K2315" s="74" t="s">
        <v>82</v>
      </c>
      <c r="L2315" s="74"/>
      <c r="M2315" s="76">
        <v>45785</v>
      </c>
      <c r="N2315" s="76">
        <v>45802</v>
      </c>
      <c r="O2315" s="73" t="e">
        <f t="shared" ref="O2315" si="220">IF(D2315="", "", IF(YEAR(D2315)=2024, "", MONTH(D2315)))</f>
        <v>#VALUE!</v>
      </c>
      <c r="P2315" s="73">
        <f>MONTH('RAW DATA'!$J2315)</f>
        <v>6</v>
      </c>
      <c r="Q2315" s="73" t="str">
        <f t="shared" ref="Q2315" si="221">IF(OR(A2315=71,A2315=1595,A2315=1588,A2315=1594,A2315=3547,A2315=1571,A2315=1538,A2315=1570,A2315=1569,A2315=1590,A2315=1591,A2315=1589,A2315=515,A2315=1572,A2315=3546,A2315=1592,A2315=3548,A2315=122,A2315=10171,A2315=40,A2315=35,A2315=95,A2315=381,A2315=136,A2315=375),"ICB","Vendor")</f>
        <v>Vendor</v>
      </c>
      <c r="R2315" s="75" t="str">
        <f t="shared" ref="R2315" si="222">IF(OR(A2315=71,A2315=515,A2315=1592,A2315=1589,A2315=1591,A2315=1571,A2315=1572),"CHINA",IF(A2315=35,"POLAND",
IF(A2315=10171,"VIETNAM",
IF(A2315=381,"TURKEY",
IF(A2315=375,"CAMBODIA",
IF(A2315=40,"AUSTRALIA",""))))))</f>
        <v/>
      </c>
      <c r="S2315" s="74" t="str">
        <f>IF(OR('RAW DATA'!$D2315="",'RAW DATA'!$C2315='RAW DATA'!$D2315),"NO",IF('RAW DATA'!$C2315&lt;'RAW DATA'!$D2315,"YES","NO"))</f>
        <v>NO</v>
      </c>
      <c r="T2315" s="75" t="str">
        <f>IF('RAW DATA'!$D2315='RAW DATA'!$E2315,"YES","NO")</f>
        <v>YES</v>
      </c>
      <c r="U2315" s="73" t="e">
        <f>IF(('RAW DATA'!$D2315-'RAW DATA'!$M2315)&lt;=5,"YES","NO")</f>
        <v>#VALUE!</v>
      </c>
    </row>
    <row r="2316" spans="1:21" x14ac:dyDescent="0.25">
      <c r="A2316" s="89" t="s">
        <v>83</v>
      </c>
      <c r="B2316" s="90" t="s">
        <v>83</v>
      </c>
      <c r="C2316" s="91" t="s">
        <v>83</v>
      </c>
      <c r="D2316" s="90" t="s">
        <v>83</v>
      </c>
      <c r="E2316" s="90" t="s">
        <v>83</v>
      </c>
      <c r="F2316" s="90" t="s">
        <v>104</v>
      </c>
      <c r="G2316" s="96">
        <v>70</v>
      </c>
      <c r="H2316" s="90" t="s">
        <v>29</v>
      </c>
      <c r="I2316" s="97">
        <v>7730426134</v>
      </c>
      <c r="J2316" s="91">
        <v>45812</v>
      </c>
      <c r="K2316" s="90" t="s">
        <v>82</v>
      </c>
      <c r="L2316" s="90"/>
      <c r="M2316" s="91">
        <v>45785</v>
      </c>
      <c r="N2316" s="91">
        <v>45802</v>
      </c>
      <c r="O2316" s="95" t="e">
        <f t="shared" ref="O2316" si="223">IF(D2316="", "", IF(YEAR(D2316)=2024, "", MONTH(D2316)))</f>
        <v>#VALUE!</v>
      </c>
      <c r="P2316" s="95">
        <f>MONTH('RAW DATA'!$J2316)</f>
        <v>6</v>
      </c>
      <c r="Q2316" s="95" t="str">
        <f t="shared" ref="Q2316" si="224">IF(OR(A2316=71,A2316=1595,A2316=1588,A2316=1594,A2316=3547,A2316=1571,A2316=1538,A2316=1570,A2316=1569,A2316=1590,A2316=1591,A2316=1589,A2316=515,A2316=1572,A2316=3546,A2316=1592,A2316=3548,A2316=122,A2316=10171,A2316=40,A2316=35,A2316=95,A2316=381,A2316=136,A2316=375),"ICB","Vendor")</f>
        <v>Vendor</v>
      </c>
      <c r="R2316" s="96" t="str">
        <f t="shared" ref="R2316" si="225">IF(OR(A2316=71,A2316=515,A2316=1592,A2316=1589,A2316=1591,A2316=1571,A2316=1572),"CHINA",IF(A2316=35,"POLAND",
IF(A2316=10171,"VIETNAM",
IF(A2316=381,"TURKEY",
IF(A2316=375,"CAMBODIA",
IF(A2316=40,"AUSTRALIA",""))))))</f>
        <v/>
      </c>
      <c r="S2316" s="90" t="str">
        <f>IF(OR('RAW DATA'!$D2316="",'RAW DATA'!$C2316='RAW DATA'!$D2316),"NO",IF('RAW DATA'!$C2316&lt;'RAW DATA'!$D2316,"YES","NO"))</f>
        <v>NO</v>
      </c>
      <c r="T2316" s="96" t="str">
        <f>IF('RAW DATA'!$D2316='RAW DATA'!$E2316,"YES","NO")</f>
        <v>YES</v>
      </c>
      <c r="U2316" s="95" t="e">
        <f>IF(('RAW DATA'!$D2316-'RAW DATA'!$M2316)&lt;=5,"YES","NO")</f>
        <v>#VALUE!</v>
      </c>
    </row>
    <row r="2317" spans="1:21" x14ac:dyDescent="0.25">
      <c r="A2317" s="77" t="s">
        <v>83</v>
      </c>
      <c r="B2317" s="74" t="s">
        <v>83</v>
      </c>
      <c r="C2317" s="76" t="s">
        <v>83</v>
      </c>
      <c r="D2317" s="74" t="s">
        <v>83</v>
      </c>
      <c r="E2317" s="74" t="s">
        <v>83</v>
      </c>
      <c r="F2317" s="74" t="s">
        <v>105</v>
      </c>
      <c r="G2317" s="75">
        <v>70</v>
      </c>
      <c r="H2317" s="74" t="s">
        <v>29</v>
      </c>
      <c r="I2317" s="85">
        <v>7730426134</v>
      </c>
      <c r="J2317" s="76">
        <v>45812</v>
      </c>
      <c r="K2317" s="74" t="s">
        <v>82</v>
      </c>
      <c r="L2317" s="74"/>
      <c r="M2317" s="76">
        <v>45795</v>
      </c>
      <c r="N2317" s="76">
        <v>45826</v>
      </c>
      <c r="O2317" s="73" t="e">
        <f t="shared" ref="O2317" si="226">IF(D2317="", "", IF(YEAR(D2317)=2024, "", MONTH(D2317)))</f>
        <v>#VALUE!</v>
      </c>
      <c r="P2317" s="73">
        <f>MONTH('RAW DATA'!$J2317)</f>
        <v>6</v>
      </c>
      <c r="Q2317" s="73" t="str">
        <f t="shared" ref="Q2317" si="227">IF(OR(A2317=71,A2317=1595,A2317=1588,A2317=1594,A2317=3547,A2317=1571,A2317=1538,A2317=1570,A2317=1569,A2317=1590,A2317=1591,A2317=1589,A2317=515,A2317=1572,A2317=3546,A2317=1592,A2317=3548,A2317=122,A2317=10171,A2317=40,A2317=35,A2317=95,A2317=381,A2317=136,A2317=375),"ICB","Vendor")</f>
        <v>Vendor</v>
      </c>
      <c r="R2317" s="75" t="str">
        <f t="shared" ref="R2317" si="228">IF(OR(A2317=71,A2317=515,A2317=1592,A2317=1589,A2317=1591,A2317=1571,A2317=1572),"CHINA",IF(A2317=35,"POLAND",
IF(A2317=10171,"VIETNAM",
IF(A2317=381,"TURKEY",
IF(A2317=375,"CAMBODIA",
IF(A2317=40,"AUSTRALIA",""))))))</f>
        <v/>
      </c>
      <c r="S2317" s="74" t="str">
        <f>IF(OR('RAW DATA'!$D2317="",'RAW DATA'!$C2317='RAW DATA'!$D2317),"NO",IF('RAW DATA'!$C2317&lt;'RAW DATA'!$D2317,"YES","NO"))</f>
        <v>NO</v>
      </c>
      <c r="T2317" s="75" t="str">
        <f>IF('RAW DATA'!$D2317='RAW DATA'!$E2317,"YES","NO")</f>
        <v>YES</v>
      </c>
      <c r="U2317" s="73" t="e">
        <f>IF(('RAW DATA'!$D2317-'RAW DATA'!$M2317)&lt;=5,"YES","NO")</f>
        <v>#VALUE!</v>
      </c>
    </row>
    <row r="2318" spans="1:21" x14ac:dyDescent="0.25">
      <c r="A2318" s="89" t="s">
        <v>83</v>
      </c>
      <c r="B2318" s="90" t="s">
        <v>83</v>
      </c>
      <c r="C2318" s="91" t="s">
        <v>83</v>
      </c>
      <c r="D2318" s="90" t="s">
        <v>83</v>
      </c>
      <c r="E2318" s="90" t="s">
        <v>83</v>
      </c>
      <c r="F2318" s="90" t="s">
        <v>106</v>
      </c>
      <c r="G2318" s="96">
        <v>70</v>
      </c>
      <c r="H2318" s="90" t="s">
        <v>29</v>
      </c>
      <c r="I2318" s="97">
        <v>7730426134</v>
      </c>
      <c r="J2318" s="91">
        <v>45812</v>
      </c>
      <c r="K2318" s="90" t="s">
        <v>82</v>
      </c>
      <c r="L2318" s="90"/>
      <c r="M2318" s="91">
        <v>45801</v>
      </c>
      <c r="N2318" s="91">
        <v>45826</v>
      </c>
      <c r="O2318" s="95" t="e">
        <f t="shared" ref="O2318" si="229">IF(D2318="", "", IF(YEAR(D2318)=2024, "", MONTH(D2318)))</f>
        <v>#VALUE!</v>
      </c>
      <c r="P2318" s="95">
        <f>MONTH('RAW DATA'!$J2318)</f>
        <v>6</v>
      </c>
      <c r="Q2318" s="95" t="str">
        <f t="shared" ref="Q2318" si="230">IF(OR(A2318=71,A2318=1595,A2318=1588,A2318=1594,A2318=3547,A2318=1571,A2318=1538,A2318=1570,A2318=1569,A2318=1590,A2318=1591,A2318=1589,A2318=515,A2318=1572,A2318=3546,A2318=1592,A2318=3548,A2318=122,A2318=10171,A2318=40,A2318=35,A2318=95,A2318=381,A2318=136,A2318=375),"ICB","Vendor")</f>
        <v>Vendor</v>
      </c>
      <c r="R2318" s="96" t="str">
        <f t="shared" ref="R2318" si="231">IF(OR(A2318=71,A2318=515,A2318=1592,A2318=1589,A2318=1591,A2318=1571,A2318=1572),"CHINA",IF(A2318=35,"POLAND",
IF(A2318=10171,"VIETNAM",
IF(A2318=381,"TURKEY",
IF(A2318=375,"CAMBODIA",
IF(A2318=40,"AUSTRALIA",""))))))</f>
        <v/>
      </c>
      <c r="S2318" s="90" t="str">
        <f>IF(OR('RAW DATA'!$D2318="",'RAW DATA'!$C2318='RAW DATA'!$D2318),"NO",IF('RAW DATA'!$C2318&lt;'RAW DATA'!$D2318,"YES","NO"))</f>
        <v>NO</v>
      </c>
      <c r="T2318" s="96" t="str">
        <f>IF('RAW DATA'!$D2318='RAW DATA'!$E2318,"YES","NO")</f>
        <v>YES</v>
      </c>
      <c r="U2318" s="95" t="e">
        <f>IF(('RAW DATA'!$D2318-'RAW DATA'!$M2318)&lt;=5,"YES","NO")</f>
        <v>#VALUE!</v>
      </c>
    </row>
    <row r="2319" spans="1:21" x14ac:dyDescent="0.25">
      <c r="A2319" s="77" t="s">
        <v>83</v>
      </c>
      <c r="B2319" s="74" t="s">
        <v>83</v>
      </c>
      <c r="C2319" s="76" t="s">
        <v>83</v>
      </c>
      <c r="D2319" s="74" t="s">
        <v>83</v>
      </c>
      <c r="E2319" s="74" t="s">
        <v>83</v>
      </c>
      <c r="F2319" s="74" t="s">
        <v>107</v>
      </c>
      <c r="G2319" s="75">
        <v>70</v>
      </c>
      <c r="H2319" s="74" t="s">
        <v>29</v>
      </c>
      <c r="I2319" s="85">
        <v>7730426134</v>
      </c>
      <c r="J2319" s="76">
        <v>45812</v>
      </c>
      <c r="K2319" s="74" t="s">
        <v>82</v>
      </c>
      <c r="L2319" s="74"/>
      <c r="M2319" s="76">
        <v>45800</v>
      </c>
      <c r="N2319" s="76">
        <v>45823</v>
      </c>
      <c r="O2319" s="73" t="e">
        <f t="shared" ref="O2319:O2320" si="232">IF(D2319="", "", IF(YEAR(D2319)=2024, "", MONTH(D2319)))</f>
        <v>#VALUE!</v>
      </c>
      <c r="P2319" s="73">
        <f>MONTH('RAW DATA'!$J2319)</f>
        <v>6</v>
      </c>
      <c r="Q2319" s="73" t="str">
        <f t="shared" ref="Q2319:Q2320" si="233">IF(OR(A2319=71,A2319=1595,A2319=1588,A2319=1594,A2319=3547,A2319=1571,A2319=1538,A2319=1570,A2319=1569,A2319=1590,A2319=1591,A2319=1589,A2319=515,A2319=1572,A2319=3546,A2319=1592,A2319=3548,A2319=122,A2319=10171,A2319=40,A2319=35,A2319=95,A2319=381,A2319=136,A2319=375),"ICB","Vendor")</f>
        <v>Vendor</v>
      </c>
      <c r="R2319" s="75" t="str">
        <f t="shared" ref="R2319:R2320" si="234">IF(OR(A2319=71,A2319=515,A2319=1592,A2319=1589,A2319=1591,A2319=1571,A2319=1572),"CHINA",IF(A2319=35,"POLAND",
IF(A2319=10171,"VIETNAM",
IF(A2319=381,"TURKEY",
IF(A2319=375,"CAMBODIA",
IF(A2319=40,"AUSTRALIA",""))))))</f>
        <v/>
      </c>
      <c r="S2319" s="74" t="str">
        <f>IF(OR('RAW DATA'!$D2319="",'RAW DATA'!$C2319='RAW DATA'!$D2319),"NO",IF('RAW DATA'!$C2319&lt;'RAW DATA'!$D2319,"YES","NO"))</f>
        <v>NO</v>
      </c>
      <c r="T2319" s="75" t="str">
        <f>IF('RAW DATA'!$D2319='RAW DATA'!$E2319,"YES","NO")</f>
        <v>YES</v>
      </c>
      <c r="U2319" s="73" t="e">
        <f>IF(('RAW DATA'!$D2319-'RAW DATA'!$M2319)&lt;=5,"YES","NO")</f>
        <v>#VALUE!</v>
      </c>
    </row>
    <row r="2320" spans="1:21" x14ac:dyDescent="0.25">
      <c r="A2320" s="89" t="s">
        <v>83</v>
      </c>
      <c r="B2320" s="90" t="s">
        <v>83</v>
      </c>
      <c r="C2320" s="91" t="s">
        <v>83</v>
      </c>
      <c r="D2320" s="90" t="s">
        <v>83</v>
      </c>
      <c r="E2320" s="90" t="s">
        <v>83</v>
      </c>
      <c r="F2320" s="90" t="s">
        <v>108</v>
      </c>
      <c r="G2320" s="96">
        <v>70</v>
      </c>
      <c r="H2320" s="90" t="s">
        <v>29</v>
      </c>
      <c r="I2320" s="97">
        <v>7730426134</v>
      </c>
      <c r="J2320" s="91">
        <v>45812</v>
      </c>
      <c r="K2320" s="90" t="s">
        <v>82</v>
      </c>
      <c r="L2320" s="90"/>
      <c r="M2320" s="91">
        <v>45792</v>
      </c>
      <c r="N2320" s="91">
        <v>45809</v>
      </c>
      <c r="O2320" s="95" t="e">
        <f t="shared" si="232"/>
        <v>#VALUE!</v>
      </c>
      <c r="P2320" s="95">
        <f>MONTH('RAW DATA'!$J2320)</f>
        <v>6</v>
      </c>
      <c r="Q2320" s="95" t="str">
        <f t="shared" si="233"/>
        <v>Vendor</v>
      </c>
      <c r="R2320" s="96" t="str">
        <f t="shared" si="234"/>
        <v/>
      </c>
      <c r="S2320" s="90" t="str">
        <f>IF(OR('RAW DATA'!$D2320="",'RAW DATA'!$C2320='RAW DATA'!$D2320),"NO",IF('RAW DATA'!$C2320&lt;'RAW DATA'!$D2320,"YES","NO"))</f>
        <v>NO</v>
      </c>
      <c r="T2320" s="96" t="str">
        <f>IF('RAW DATA'!$D2320='RAW DATA'!$E2320,"YES","NO")</f>
        <v>YES</v>
      </c>
      <c r="U2320" s="95" t="e">
        <f>IF(('RAW DATA'!$D2320-'RAW DATA'!$M2320)&lt;=5,"YES","NO")</f>
        <v>#VALUE!</v>
      </c>
    </row>
    <row r="2321" spans="1:21" x14ac:dyDescent="0.25">
      <c r="A2321" s="77" t="s">
        <v>83</v>
      </c>
      <c r="B2321" s="74" t="s">
        <v>83</v>
      </c>
      <c r="C2321" s="76" t="s">
        <v>83</v>
      </c>
      <c r="D2321" s="74" t="s">
        <v>83</v>
      </c>
      <c r="E2321" s="74" t="s">
        <v>83</v>
      </c>
      <c r="F2321" s="74" t="s">
        <v>108</v>
      </c>
      <c r="G2321" s="75">
        <v>70</v>
      </c>
      <c r="H2321" s="74" t="s">
        <v>29</v>
      </c>
      <c r="I2321" s="85">
        <v>7730426134</v>
      </c>
      <c r="J2321" s="76">
        <v>45812</v>
      </c>
      <c r="K2321" s="74" t="s">
        <v>82</v>
      </c>
      <c r="L2321" s="74"/>
      <c r="M2321" s="76">
        <v>45792</v>
      </c>
      <c r="N2321" s="76">
        <v>45809</v>
      </c>
      <c r="O2321" s="73" t="e">
        <f t="shared" ref="O2321" si="235">IF(D2321="", "", IF(YEAR(D2321)=2024, "", MONTH(D2321)))</f>
        <v>#VALUE!</v>
      </c>
      <c r="P2321" s="73">
        <f>MONTH('RAW DATA'!$J2321)</f>
        <v>6</v>
      </c>
      <c r="Q2321" s="73" t="str">
        <f t="shared" ref="Q2321" si="236">IF(OR(A2321=71,A2321=1595,A2321=1588,A2321=1594,A2321=3547,A2321=1571,A2321=1538,A2321=1570,A2321=1569,A2321=1590,A2321=1591,A2321=1589,A2321=515,A2321=1572,A2321=3546,A2321=1592,A2321=3548,A2321=122,A2321=10171,A2321=40,A2321=35,A2321=95,A2321=381,A2321=136,A2321=375),"ICB","Vendor")</f>
        <v>Vendor</v>
      </c>
      <c r="R2321" s="75" t="str">
        <f t="shared" ref="R2321" si="237">IF(OR(A2321=71,A2321=515,A2321=1592,A2321=1589,A2321=1591,A2321=1571,A2321=1572),"CHINA",IF(A2321=35,"POLAND",
IF(A2321=10171,"VIETNAM",
IF(A2321=381,"TURKEY",
IF(A2321=375,"CAMBODIA",
IF(A2321=40,"AUSTRALIA",""))))))</f>
        <v/>
      </c>
      <c r="S2321" s="74" t="str">
        <f>IF(OR('RAW DATA'!$D2321="",'RAW DATA'!$C2321='RAW DATA'!$D2321),"NO",IF('RAW DATA'!$C2321&lt;'RAW DATA'!$D2321,"YES","NO"))</f>
        <v>NO</v>
      </c>
      <c r="T2321" s="75" t="str">
        <f>IF('RAW DATA'!$D2321='RAW DATA'!$E2321,"YES","NO")</f>
        <v>YES</v>
      </c>
      <c r="U2321" s="73" t="e">
        <f>IF(('RAW DATA'!$D2321-'RAW DATA'!$M2321)&lt;=5,"YES","NO")</f>
        <v>#VALUE!</v>
      </c>
    </row>
    <row r="2322" spans="1:21" x14ac:dyDescent="0.25">
      <c r="A2322" s="89" t="s">
        <v>83</v>
      </c>
      <c r="B2322" s="90" t="s">
        <v>83</v>
      </c>
      <c r="C2322" s="91" t="s">
        <v>83</v>
      </c>
      <c r="D2322" s="90" t="s">
        <v>83</v>
      </c>
      <c r="E2322" s="90" t="s">
        <v>83</v>
      </c>
      <c r="F2322" s="90" t="s">
        <v>109</v>
      </c>
      <c r="G2322" s="96">
        <v>70</v>
      </c>
      <c r="H2322" s="90" t="s">
        <v>29</v>
      </c>
      <c r="I2322" s="97">
        <v>7730426134</v>
      </c>
      <c r="J2322" s="91">
        <v>45812</v>
      </c>
      <c r="K2322" s="90" t="s">
        <v>82</v>
      </c>
      <c r="L2322" s="90"/>
      <c r="M2322" s="91">
        <v>45799</v>
      </c>
      <c r="N2322" s="91">
        <v>45816</v>
      </c>
      <c r="O2322" s="95" t="e">
        <f t="shared" ref="O2322" si="238">IF(D2322="", "", IF(YEAR(D2322)=2024, "", MONTH(D2322)))</f>
        <v>#VALUE!</v>
      </c>
      <c r="P2322" s="95">
        <f>MONTH('RAW DATA'!$J2322)</f>
        <v>6</v>
      </c>
      <c r="Q2322" s="95" t="str">
        <f t="shared" ref="Q2322" si="239">IF(OR(A2322=71,A2322=1595,A2322=1588,A2322=1594,A2322=3547,A2322=1571,A2322=1538,A2322=1570,A2322=1569,A2322=1590,A2322=1591,A2322=1589,A2322=515,A2322=1572,A2322=3546,A2322=1592,A2322=3548,A2322=122,A2322=10171,A2322=40,A2322=35,A2322=95,A2322=381,A2322=136,A2322=375),"ICB","Vendor")</f>
        <v>Vendor</v>
      </c>
      <c r="R2322" s="96" t="str">
        <f t="shared" ref="R2322" si="240">IF(OR(A2322=71,A2322=515,A2322=1592,A2322=1589,A2322=1591,A2322=1571,A2322=1572),"CHINA",IF(A2322=35,"POLAND",
IF(A2322=10171,"VIETNAM",
IF(A2322=381,"TURKEY",
IF(A2322=375,"CAMBODIA",
IF(A2322=40,"AUSTRALIA",""))))))</f>
        <v/>
      </c>
      <c r="S2322" s="90" t="str">
        <f>IF(OR('RAW DATA'!$D2322="",'RAW DATA'!$C2322='RAW DATA'!$D2322),"NO",IF('RAW DATA'!$C2322&lt;'RAW DATA'!$D2322,"YES","NO"))</f>
        <v>NO</v>
      </c>
      <c r="T2322" s="96" t="str">
        <f>IF('RAW DATA'!$D2322='RAW DATA'!$E2322,"YES","NO")</f>
        <v>YES</v>
      </c>
      <c r="U2322" s="95" t="e">
        <f>IF(('RAW DATA'!$D2322-'RAW DATA'!$M2322)&lt;=5,"YES","NO")</f>
        <v>#VALUE!</v>
      </c>
    </row>
    <row r="2323" spans="1:21" x14ac:dyDescent="0.25">
      <c r="A2323" s="77" t="s">
        <v>83</v>
      </c>
      <c r="B2323" s="74" t="s">
        <v>83</v>
      </c>
      <c r="C2323" s="76" t="s">
        <v>83</v>
      </c>
      <c r="D2323" s="74" t="s">
        <v>83</v>
      </c>
      <c r="E2323" s="74" t="s">
        <v>83</v>
      </c>
      <c r="F2323" s="74" t="s">
        <v>109</v>
      </c>
      <c r="G2323" s="75">
        <v>70</v>
      </c>
      <c r="H2323" s="74" t="s">
        <v>29</v>
      </c>
      <c r="I2323" s="85">
        <v>7730426134</v>
      </c>
      <c r="J2323" s="76">
        <v>45812</v>
      </c>
      <c r="K2323" s="74" t="s">
        <v>82</v>
      </c>
      <c r="L2323" s="74"/>
      <c r="M2323" s="76">
        <v>45799</v>
      </c>
      <c r="N2323" s="76">
        <v>45816</v>
      </c>
      <c r="O2323" s="73" t="e">
        <f t="shared" ref="O2323" si="241">IF(D2323="", "", IF(YEAR(D2323)=2024, "", MONTH(D2323)))</f>
        <v>#VALUE!</v>
      </c>
      <c r="P2323" s="73">
        <f>MONTH('RAW DATA'!$J2323)</f>
        <v>6</v>
      </c>
      <c r="Q2323" s="73" t="str">
        <f t="shared" ref="Q2323" si="242">IF(OR(A2323=71,A2323=1595,A2323=1588,A2323=1594,A2323=3547,A2323=1571,A2323=1538,A2323=1570,A2323=1569,A2323=1590,A2323=1591,A2323=1589,A2323=515,A2323=1572,A2323=3546,A2323=1592,A2323=3548,A2323=122,A2323=10171,A2323=40,A2323=35,A2323=95,A2323=381,A2323=136,A2323=375),"ICB","Vendor")</f>
        <v>Vendor</v>
      </c>
      <c r="R2323" s="75" t="str">
        <f t="shared" ref="R2323" si="243">IF(OR(A2323=71,A2323=515,A2323=1592,A2323=1589,A2323=1591,A2323=1571,A2323=1572),"CHINA",IF(A2323=35,"POLAND",
IF(A2323=10171,"VIETNAM",
IF(A2323=381,"TURKEY",
IF(A2323=375,"CAMBODIA",
IF(A2323=40,"AUSTRALIA",""))))))</f>
        <v/>
      </c>
      <c r="S2323" s="74" t="str">
        <f>IF(OR('RAW DATA'!$D2323="",'RAW DATA'!$C2323='RAW DATA'!$D2323),"NO",IF('RAW DATA'!$C2323&lt;'RAW DATA'!$D2323,"YES","NO"))</f>
        <v>NO</v>
      </c>
      <c r="T2323" s="75" t="str">
        <f>IF('RAW DATA'!$D2323='RAW DATA'!$E2323,"YES","NO")</f>
        <v>YES</v>
      </c>
      <c r="U2323" s="73" t="e">
        <f>IF(('RAW DATA'!$D2323-'RAW DATA'!$M2323)&lt;=5,"YES","NO")</f>
        <v>#VALUE!</v>
      </c>
    </row>
    <row r="2324" spans="1:21" x14ac:dyDescent="0.25">
      <c r="A2324" s="89" t="s">
        <v>83</v>
      </c>
      <c r="B2324" s="90" t="s">
        <v>83</v>
      </c>
      <c r="C2324" s="91" t="s">
        <v>83</v>
      </c>
      <c r="D2324" s="90" t="s">
        <v>83</v>
      </c>
      <c r="E2324" s="90" t="s">
        <v>83</v>
      </c>
      <c r="F2324" s="90" t="s">
        <v>110</v>
      </c>
      <c r="G2324" s="96">
        <v>70</v>
      </c>
      <c r="H2324" s="90" t="s">
        <v>29</v>
      </c>
      <c r="I2324" s="97">
        <v>7730435822</v>
      </c>
      <c r="J2324" s="91">
        <v>45852</v>
      </c>
      <c r="K2324" s="90" t="s">
        <v>82</v>
      </c>
      <c r="L2324" s="90"/>
      <c r="M2324" s="91">
        <v>45808</v>
      </c>
      <c r="N2324" s="91">
        <v>45833</v>
      </c>
      <c r="O2324" s="95" t="e">
        <f t="shared" ref="O2324" si="244">IF(D2324="", "", IF(YEAR(D2324)=2024, "", MONTH(D2324)))</f>
        <v>#VALUE!</v>
      </c>
      <c r="P2324" s="95">
        <f>MONTH('RAW DATA'!$J2324)</f>
        <v>7</v>
      </c>
      <c r="Q2324" s="95" t="str">
        <f t="shared" ref="Q2324" si="245">IF(OR(A2324=71,A2324=1595,A2324=1588,A2324=1594,A2324=3547,A2324=1571,A2324=1538,A2324=1570,A2324=1569,A2324=1590,A2324=1591,A2324=1589,A2324=515,A2324=1572,A2324=3546,A2324=1592,A2324=3548,A2324=122,A2324=10171,A2324=40,A2324=35,A2324=95,A2324=381,A2324=136,A2324=375),"ICB","Vendor")</f>
        <v>Vendor</v>
      </c>
      <c r="R2324" s="96" t="str">
        <f t="shared" ref="R2324" si="246">IF(OR(A2324=71,A2324=515,A2324=1592,A2324=1589,A2324=1591,A2324=1571,A2324=1572),"CHINA",IF(A2324=35,"POLAND",
IF(A2324=10171,"VIETNAM",
IF(A2324=381,"TURKEY",
IF(A2324=375,"CAMBODIA",
IF(A2324=40,"AUSTRALIA",""))))))</f>
        <v/>
      </c>
      <c r="S2324" s="90" t="str">
        <f>IF(OR('RAW DATA'!$D2324="",'RAW DATA'!$C2324='RAW DATA'!$D2324),"NO",IF('RAW DATA'!$C2324&lt;'RAW DATA'!$D2324,"YES","NO"))</f>
        <v>NO</v>
      </c>
      <c r="T2324" s="96" t="str">
        <f>IF('RAW DATA'!$D2324='RAW DATA'!$E2324,"YES","NO")</f>
        <v>YES</v>
      </c>
      <c r="U2324" s="95" t="e">
        <f>IF(('RAW DATA'!$D2324-'RAW DATA'!$M2324)&lt;=5,"YES","NO")</f>
        <v>#VALUE!</v>
      </c>
    </row>
    <row r="2325" spans="1:21" x14ac:dyDescent="0.25">
      <c r="A2325" s="77" t="s">
        <v>83</v>
      </c>
      <c r="B2325" s="74" t="s">
        <v>83</v>
      </c>
      <c r="C2325" s="76" t="s">
        <v>83</v>
      </c>
      <c r="D2325" s="74" t="s">
        <v>83</v>
      </c>
      <c r="E2325" s="74" t="s">
        <v>83</v>
      </c>
      <c r="F2325" s="74" t="s">
        <v>111</v>
      </c>
      <c r="G2325" s="75">
        <v>70</v>
      </c>
      <c r="H2325" s="74" t="s">
        <v>29</v>
      </c>
      <c r="I2325" s="85">
        <v>7730435822</v>
      </c>
      <c r="J2325" s="76">
        <v>45852</v>
      </c>
      <c r="K2325" s="74" t="s">
        <v>82</v>
      </c>
      <c r="L2325" s="74"/>
      <c r="M2325" s="76">
        <v>45814</v>
      </c>
      <c r="N2325" s="76">
        <v>45837</v>
      </c>
      <c r="O2325" s="73" t="e">
        <f t="shared" ref="O2325:O2350" si="247">IF(D2325="", "", IF(YEAR(D2325)=2024, "", MONTH(D2325)))</f>
        <v>#VALUE!</v>
      </c>
      <c r="P2325" s="73">
        <f>MONTH('RAW DATA'!$J2325)</f>
        <v>7</v>
      </c>
      <c r="Q2325" s="73" t="str">
        <f t="shared" ref="Q2325:Q2350" si="248">IF(OR(A2325=71,A2325=1595,A2325=1588,A2325=1594,A2325=3547,A2325=1571,A2325=1538,A2325=1570,A2325=1569,A2325=1590,A2325=1591,A2325=1589,A2325=515,A2325=1572,A2325=3546,A2325=1592,A2325=3548,A2325=122,A2325=10171,A2325=40,A2325=35,A2325=95,A2325=381,A2325=136,A2325=375),"ICB","Vendor")</f>
        <v>Vendor</v>
      </c>
      <c r="R2325" s="75" t="str">
        <f t="shared" ref="R2325:R2350" si="249">IF(OR(A2325=71,A2325=515,A2325=1592,A2325=1589,A2325=1591,A2325=1571,A2325=1572),"CHINA",IF(A2325=35,"POLAND",
IF(A2325=10171,"VIETNAM",
IF(A2325=381,"TURKEY",
IF(A2325=375,"CAMBODIA",
IF(A2325=40,"AUSTRALIA",""))))))</f>
        <v/>
      </c>
      <c r="S2325" s="74" t="str">
        <f>IF(OR('RAW DATA'!$D2325="",'RAW DATA'!$C2325='RAW DATA'!$D2325),"NO",IF('RAW DATA'!$C2325&lt;'RAW DATA'!$D2325,"YES","NO"))</f>
        <v>NO</v>
      </c>
      <c r="T2325" s="75" t="str">
        <f>IF('RAW DATA'!$D2325='RAW DATA'!$E2325,"YES","NO")</f>
        <v>YES</v>
      </c>
      <c r="U2325" s="73" t="e">
        <f>IF(('RAW DATA'!$D2325-'RAW DATA'!$M2325)&lt;=5,"YES","NO")</f>
        <v>#VALUE!</v>
      </c>
    </row>
    <row r="2326" spans="1:21" x14ac:dyDescent="0.25">
      <c r="A2326" s="89" t="s">
        <v>83</v>
      </c>
      <c r="B2326" s="90" t="s">
        <v>83</v>
      </c>
      <c r="C2326" s="91" t="s">
        <v>83</v>
      </c>
      <c r="D2326" s="90" t="s">
        <v>83</v>
      </c>
      <c r="E2326" s="90" t="s">
        <v>83</v>
      </c>
      <c r="F2326" s="90" t="s">
        <v>112</v>
      </c>
      <c r="G2326" s="96">
        <v>70</v>
      </c>
      <c r="H2326" s="90" t="s">
        <v>29</v>
      </c>
      <c r="I2326" s="97">
        <v>7730435822</v>
      </c>
      <c r="J2326" s="91">
        <v>45852</v>
      </c>
      <c r="K2326" s="90" t="s">
        <v>82</v>
      </c>
      <c r="L2326" s="90"/>
      <c r="M2326" s="91">
        <v>45814</v>
      </c>
      <c r="N2326" s="91">
        <v>45840</v>
      </c>
      <c r="O2326" s="95" t="e">
        <f t="shared" si="247"/>
        <v>#VALUE!</v>
      </c>
      <c r="P2326" s="95">
        <f>MONTH('RAW DATA'!$J2326)</f>
        <v>7</v>
      </c>
      <c r="Q2326" s="95" t="str">
        <f t="shared" si="248"/>
        <v>Vendor</v>
      </c>
      <c r="R2326" s="96" t="str">
        <f t="shared" si="249"/>
        <v/>
      </c>
      <c r="S2326" s="90" t="str">
        <f>IF(OR('RAW DATA'!$D2326="",'RAW DATA'!$C2326='RAW DATA'!$D2326),"NO",IF('RAW DATA'!$C2326&lt;'RAW DATA'!$D2326,"YES","NO"))</f>
        <v>NO</v>
      </c>
      <c r="T2326" s="96" t="str">
        <f>IF('RAW DATA'!$D2326='RAW DATA'!$E2326,"YES","NO")</f>
        <v>YES</v>
      </c>
      <c r="U2326" s="95" t="e">
        <f>IF(('RAW DATA'!$D2326-'RAW DATA'!$M2326)&lt;=5,"YES","NO")</f>
        <v>#VALUE!</v>
      </c>
    </row>
    <row r="2327" spans="1:21" x14ac:dyDescent="0.25">
      <c r="A2327" s="77" t="s">
        <v>83</v>
      </c>
      <c r="B2327" s="74" t="s">
        <v>83</v>
      </c>
      <c r="C2327" s="76" t="s">
        <v>83</v>
      </c>
      <c r="D2327" s="74" t="s">
        <v>83</v>
      </c>
      <c r="E2327" s="74" t="s">
        <v>83</v>
      </c>
      <c r="F2327" s="74">
        <v>254156807</v>
      </c>
      <c r="G2327" s="75">
        <v>70</v>
      </c>
      <c r="H2327" s="74" t="s">
        <v>29</v>
      </c>
      <c r="I2327" s="85">
        <v>7730435822</v>
      </c>
      <c r="J2327" s="76">
        <v>45852</v>
      </c>
      <c r="K2327" s="74" t="s">
        <v>82</v>
      </c>
      <c r="L2327" s="74"/>
      <c r="M2327" s="76">
        <v>45813</v>
      </c>
      <c r="N2327" s="76">
        <v>45830</v>
      </c>
      <c r="O2327" s="73" t="e">
        <f t="shared" si="247"/>
        <v>#VALUE!</v>
      </c>
      <c r="P2327" s="73">
        <f>MONTH('RAW DATA'!$J2327)</f>
        <v>7</v>
      </c>
      <c r="Q2327" s="73" t="str">
        <f t="shared" si="248"/>
        <v>Vendor</v>
      </c>
      <c r="R2327" s="75" t="str">
        <f t="shared" si="249"/>
        <v/>
      </c>
      <c r="S2327" s="74" t="str">
        <f>IF(OR('RAW DATA'!$D2327="",'RAW DATA'!$C2327='RAW DATA'!$D2327),"NO",IF('RAW DATA'!$C2327&lt;'RAW DATA'!$D2327,"YES","NO"))</f>
        <v>NO</v>
      </c>
      <c r="T2327" s="75" t="str">
        <f>IF('RAW DATA'!$D2327='RAW DATA'!$E2327,"YES","NO")</f>
        <v>YES</v>
      </c>
      <c r="U2327" s="73" t="e">
        <f>IF(('RAW DATA'!$D2327-'RAW DATA'!$M2327)&lt;=5,"YES","NO")</f>
        <v>#VALUE!</v>
      </c>
    </row>
    <row r="2328" spans="1:21" x14ac:dyDescent="0.25">
      <c r="A2328" s="89" t="s">
        <v>83</v>
      </c>
      <c r="B2328" s="90" t="s">
        <v>83</v>
      </c>
      <c r="C2328" s="91" t="s">
        <v>83</v>
      </c>
      <c r="D2328" s="90" t="s">
        <v>83</v>
      </c>
      <c r="E2328" s="90" t="s">
        <v>83</v>
      </c>
      <c r="F2328" s="90">
        <v>254156807</v>
      </c>
      <c r="G2328" s="96">
        <v>70</v>
      </c>
      <c r="H2328" s="90" t="s">
        <v>29</v>
      </c>
      <c r="I2328" s="97">
        <v>7730435822</v>
      </c>
      <c r="J2328" s="91">
        <v>45852</v>
      </c>
      <c r="K2328" s="90" t="s">
        <v>82</v>
      </c>
      <c r="L2328" s="90"/>
      <c r="M2328" s="91">
        <v>45813</v>
      </c>
      <c r="N2328" s="91">
        <v>45830</v>
      </c>
      <c r="O2328" s="95" t="e">
        <f t="shared" si="247"/>
        <v>#VALUE!</v>
      </c>
      <c r="P2328" s="95">
        <f>MONTH('RAW DATA'!$J2328)</f>
        <v>7</v>
      </c>
      <c r="Q2328" s="95" t="str">
        <f t="shared" si="248"/>
        <v>Vendor</v>
      </c>
      <c r="R2328" s="96" t="str">
        <f t="shared" si="249"/>
        <v/>
      </c>
      <c r="S2328" s="90" t="str">
        <f>IF(OR('RAW DATA'!$D2328="",'RAW DATA'!$C2328='RAW DATA'!$D2328),"NO",IF('RAW DATA'!$C2328&lt;'RAW DATA'!$D2328,"YES","NO"))</f>
        <v>NO</v>
      </c>
      <c r="T2328" s="96" t="str">
        <f>IF('RAW DATA'!$D2328='RAW DATA'!$E2328,"YES","NO")</f>
        <v>YES</v>
      </c>
      <c r="U2328" s="95" t="e">
        <f>IF(('RAW DATA'!$D2328-'RAW DATA'!$M2328)&lt;=5,"YES","NO")</f>
        <v>#VALUE!</v>
      </c>
    </row>
    <row r="2329" spans="1:21" x14ac:dyDescent="0.25">
      <c r="A2329" s="77" t="s">
        <v>83</v>
      </c>
      <c r="B2329" s="74" t="s">
        <v>83</v>
      </c>
      <c r="C2329" s="76" t="s">
        <v>83</v>
      </c>
      <c r="D2329" s="74" t="s">
        <v>83</v>
      </c>
      <c r="E2329" s="74" t="s">
        <v>83</v>
      </c>
      <c r="F2329" s="74">
        <v>253830387</v>
      </c>
      <c r="G2329" s="75">
        <v>70</v>
      </c>
      <c r="H2329" s="74" t="s">
        <v>29</v>
      </c>
      <c r="I2329" s="85">
        <v>7730435822</v>
      </c>
      <c r="J2329" s="76">
        <v>45852</v>
      </c>
      <c r="K2329" s="74" t="s">
        <v>82</v>
      </c>
      <c r="L2329" s="74"/>
      <c r="M2329" s="76">
        <v>45806</v>
      </c>
      <c r="N2329" s="76">
        <v>45823</v>
      </c>
      <c r="O2329" s="73" t="e">
        <f t="shared" si="247"/>
        <v>#VALUE!</v>
      </c>
      <c r="P2329" s="73">
        <f>MONTH('RAW DATA'!$J2329)</f>
        <v>7</v>
      </c>
      <c r="Q2329" s="73" t="str">
        <f t="shared" si="248"/>
        <v>Vendor</v>
      </c>
      <c r="R2329" s="75" t="str">
        <f t="shared" si="249"/>
        <v/>
      </c>
      <c r="S2329" s="74" t="str">
        <f>IF(OR('RAW DATA'!$D2329="",'RAW DATA'!$C2329='RAW DATA'!$D2329),"NO",IF('RAW DATA'!$C2329&lt;'RAW DATA'!$D2329,"YES","NO"))</f>
        <v>NO</v>
      </c>
      <c r="T2329" s="75" t="str">
        <f>IF('RAW DATA'!$D2329='RAW DATA'!$E2329,"YES","NO")</f>
        <v>YES</v>
      </c>
      <c r="U2329" s="73" t="e">
        <f>IF(('RAW DATA'!$D2329-'RAW DATA'!$M2329)&lt;=5,"YES","NO")</f>
        <v>#VALUE!</v>
      </c>
    </row>
    <row r="2330" spans="1:21" x14ac:dyDescent="0.25">
      <c r="A2330" s="89" t="s">
        <v>83</v>
      </c>
      <c r="B2330" s="90" t="s">
        <v>83</v>
      </c>
      <c r="C2330" s="91" t="s">
        <v>83</v>
      </c>
      <c r="D2330" s="90" t="s">
        <v>83</v>
      </c>
      <c r="E2330" s="90" t="s">
        <v>83</v>
      </c>
      <c r="F2330" s="90">
        <v>253830387</v>
      </c>
      <c r="G2330" s="96">
        <v>70</v>
      </c>
      <c r="H2330" s="90" t="s">
        <v>29</v>
      </c>
      <c r="I2330" s="97">
        <v>7730435822</v>
      </c>
      <c r="J2330" s="91">
        <v>45852</v>
      </c>
      <c r="K2330" s="90" t="s">
        <v>82</v>
      </c>
      <c r="L2330" s="90"/>
      <c r="M2330" s="91">
        <v>45806</v>
      </c>
      <c r="N2330" s="91">
        <v>45823</v>
      </c>
      <c r="O2330" s="95" t="e">
        <f t="shared" si="247"/>
        <v>#VALUE!</v>
      </c>
      <c r="P2330" s="95">
        <f>MONTH('RAW DATA'!$J2330)</f>
        <v>7</v>
      </c>
      <c r="Q2330" s="95" t="str">
        <f t="shared" si="248"/>
        <v>Vendor</v>
      </c>
      <c r="R2330" s="96" t="str">
        <f t="shared" si="249"/>
        <v/>
      </c>
      <c r="S2330" s="90" t="str">
        <f>IF(OR('RAW DATA'!$D2330="",'RAW DATA'!$C2330='RAW DATA'!$D2330),"NO",IF('RAW DATA'!$C2330&lt;'RAW DATA'!$D2330,"YES","NO"))</f>
        <v>NO</v>
      </c>
      <c r="T2330" s="96" t="str">
        <f>IF('RAW DATA'!$D2330='RAW DATA'!$E2330,"YES","NO")</f>
        <v>YES</v>
      </c>
      <c r="U2330" s="95" t="e">
        <f>IF(('RAW DATA'!$D2330-'RAW DATA'!$M2330)&lt;=5,"YES","NO")</f>
        <v>#VALUE!</v>
      </c>
    </row>
    <row r="2331" spans="1:21" x14ac:dyDescent="0.25">
      <c r="A2331" s="77" t="s">
        <v>83</v>
      </c>
      <c r="B2331" s="74" t="s">
        <v>83</v>
      </c>
      <c r="C2331" s="76" t="s">
        <v>83</v>
      </c>
      <c r="D2331" s="74" t="s">
        <v>83</v>
      </c>
      <c r="E2331" s="74" t="s">
        <v>83</v>
      </c>
      <c r="F2331" s="74" t="s">
        <v>209</v>
      </c>
      <c r="G2331" s="75">
        <v>70</v>
      </c>
      <c r="H2331" s="74" t="s">
        <v>29</v>
      </c>
      <c r="I2331" s="85">
        <v>7730435822</v>
      </c>
      <c r="J2331" s="76">
        <v>45852</v>
      </c>
      <c r="K2331" s="74" t="s">
        <v>82</v>
      </c>
      <c r="L2331" s="74"/>
      <c r="M2331" s="76">
        <v>45822</v>
      </c>
      <c r="N2331" s="76">
        <v>45854</v>
      </c>
      <c r="O2331" s="73" t="e">
        <f t="shared" si="247"/>
        <v>#VALUE!</v>
      </c>
      <c r="P2331" s="73">
        <f>MONTH('RAW DATA'!$J2331)</f>
        <v>7</v>
      </c>
      <c r="Q2331" s="73" t="str">
        <f t="shared" si="248"/>
        <v>Vendor</v>
      </c>
      <c r="R2331" s="75" t="str">
        <f t="shared" si="249"/>
        <v/>
      </c>
      <c r="S2331" s="74" t="str">
        <f>IF(OR('RAW DATA'!$D2331="",'RAW DATA'!$C2331='RAW DATA'!$D2331),"NO",IF('RAW DATA'!$C2331&lt;'RAW DATA'!$D2331,"YES","NO"))</f>
        <v>NO</v>
      </c>
      <c r="T2331" s="75" t="str">
        <f>IF('RAW DATA'!$D2331='RAW DATA'!$E2331,"YES","NO")</f>
        <v>YES</v>
      </c>
      <c r="U2331" s="73" t="e">
        <f>IF(('RAW DATA'!$D2331-'RAW DATA'!$M2331)&lt;=5,"YES","NO")</f>
        <v>#VALUE!</v>
      </c>
    </row>
    <row r="2332" spans="1:21" x14ac:dyDescent="0.25">
      <c r="A2332" s="89" t="s">
        <v>83</v>
      </c>
      <c r="B2332" s="90" t="s">
        <v>83</v>
      </c>
      <c r="C2332" s="91" t="s">
        <v>83</v>
      </c>
      <c r="D2332" s="90" t="s">
        <v>83</v>
      </c>
      <c r="E2332" s="90" t="s">
        <v>83</v>
      </c>
      <c r="F2332" s="90" t="s">
        <v>113</v>
      </c>
      <c r="G2332" s="96">
        <v>70</v>
      </c>
      <c r="H2332" s="90" t="s">
        <v>29</v>
      </c>
      <c r="I2332" s="97">
        <v>7730435822</v>
      </c>
      <c r="J2332" s="91">
        <v>45852</v>
      </c>
      <c r="K2332" s="90" t="s">
        <v>82</v>
      </c>
      <c r="L2332" s="90"/>
      <c r="M2332" s="91">
        <v>45822</v>
      </c>
      <c r="N2332" s="91">
        <v>45854</v>
      </c>
      <c r="O2332" s="95" t="e">
        <f t="shared" si="247"/>
        <v>#VALUE!</v>
      </c>
      <c r="P2332" s="95">
        <f>MONTH('RAW DATA'!$J2332)</f>
        <v>7</v>
      </c>
      <c r="Q2332" s="95" t="str">
        <f t="shared" si="248"/>
        <v>Vendor</v>
      </c>
      <c r="R2332" s="96" t="str">
        <f t="shared" si="249"/>
        <v/>
      </c>
      <c r="S2332" s="90" t="str">
        <f>IF(OR('RAW DATA'!$D2332="",'RAW DATA'!$C2332='RAW DATA'!$D2332),"NO",IF('RAW DATA'!$C2332&lt;'RAW DATA'!$D2332,"YES","NO"))</f>
        <v>NO</v>
      </c>
      <c r="T2332" s="96" t="str">
        <f>IF('RAW DATA'!$D2332='RAW DATA'!$E2332,"YES","NO")</f>
        <v>YES</v>
      </c>
      <c r="U2332" s="95" t="e">
        <f>IF(('RAW DATA'!$D2332-'RAW DATA'!$M2332)&lt;=5,"YES","NO")</f>
        <v>#VALUE!</v>
      </c>
    </row>
    <row r="2333" spans="1:21" x14ac:dyDescent="0.25">
      <c r="A2333" s="77">
        <v>35</v>
      </c>
      <c r="B2333" s="74">
        <v>5310404730</v>
      </c>
      <c r="C2333" s="76">
        <v>45821</v>
      </c>
      <c r="D2333" s="76">
        <v>45821</v>
      </c>
      <c r="E2333" s="76">
        <v>45825</v>
      </c>
      <c r="F2333" s="74">
        <v>251901232</v>
      </c>
      <c r="G2333" s="75">
        <v>905</v>
      </c>
      <c r="H2333" s="74" t="s">
        <v>29</v>
      </c>
      <c r="I2333" s="85">
        <v>7730435822</v>
      </c>
      <c r="J2333" s="76">
        <v>45852</v>
      </c>
      <c r="K2333" s="74" t="s">
        <v>82</v>
      </c>
      <c r="L2333" s="74"/>
      <c r="M2333" s="76">
        <v>45757</v>
      </c>
      <c r="N2333" s="76">
        <v>45805</v>
      </c>
      <c r="O2333" s="73">
        <f t="shared" si="247"/>
        <v>6</v>
      </c>
      <c r="P2333" s="73">
        <f>MONTH('RAW DATA'!$J2333)</f>
        <v>7</v>
      </c>
      <c r="Q2333" s="73" t="str">
        <f t="shared" si="248"/>
        <v>ICB</v>
      </c>
      <c r="R2333" s="75" t="str">
        <f t="shared" si="249"/>
        <v>POLAND</v>
      </c>
      <c r="S2333" s="74" t="str">
        <f>IF(OR('RAW DATA'!$D2333="",'RAW DATA'!$C2333='RAW DATA'!$D2333),"NO",IF('RAW DATA'!$C2333&lt;'RAW DATA'!$D2333,"YES","NO"))</f>
        <v>NO</v>
      </c>
      <c r="T2333" s="75" t="str">
        <f>IF('RAW DATA'!$D2333='RAW DATA'!$E2333,"YES","NO")</f>
        <v>NO</v>
      </c>
      <c r="U2333" s="73" t="str">
        <f>IF(('RAW DATA'!$D2333-'RAW DATA'!$M2333)&lt;=5,"YES","NO")</f>
        <v>NO</v>
      </c>
    </row>
    <row r="2334" spans="1:21" x14ac:dyDescent="0.25">
      <c r="A2334" s="89" t="s">
        <v>83</v>
      </c>
      <c r="B2334" s="90" t="s">
        <v>83</v>
      </c>
      <c r="C2334" s="91" t="s">
        <v>83</v>
      </c>
      <c r="D2334" s="90" t="s">
        <v>83</v>
      </c>
      <c r="E2334" s="90" t="s">
        <v>83</v>
      </c>
      <c r="F2334" s="90">
        <v>254274039</v>
      </c>
      <c r="G2334" s="96">
        <v>70</v>
      </c>
      <c r="H2334" s="90" t="s">
        <v>29</v>
      </c>
      <c r="I2334" s="97">
        <v>7730435822</v>
      </c>
      <c r="J2334" s="91">
        <v>45852</v>
      </c>
      <c r="K2334" s="90" t="s">
        <v>82</v>
      </c>
      <c r="L2334" s="90"/>
      <c r="M2334" s="91">
        <v>45820</v>
      </c>
      <c r="N2334" s="91">
        <v>45837</v>
      </c>
      <c r="O2334" s="95" t="e">
        <f t="shared" si="247"/>
        <v>#VALUE!</v>
      </c>
      <c r="P2334" s="95">
        <f>MONTH('RAW DATA'!$J2334)</f>
        <v>7</v>
      </c>
      <c r="Q2334" s="95" t="str">
        <f t="shared" si="248"/>
        <v>Vendor</v>
      </c>
      <c r="R2334" s="96" t="str">
        <f t="shared" si="249"/>
        <v/>
      </c>
      <c r="S2334" s="90" t="str">
        <f>IF(OR('RAW DATA'!$D2334="",'RAW DATA'!$C2334='RAW DATA'!$D2334),"NO",IF('RAW DATA'!$C2334&lt;'RAW DATA'!$D2334,"YES","NO"))</f>
        <v>NO</v>
      </c>
      <c r="T2334" s="96" t="str">
        <f>IF('RAW DATA'!$D2334='RAW DATA'!$E2334,"YES","NO")</f>
        <v>YES</v>
      </c>
      <c r="U2334" s="95" t="e">
        <f>IF(('RAW DATA'!$D2334-'RAW DATA'!$M2334)&lt;=5,"YES","NO")</f>
        <v>#VALUE!</v>
      </c>
    </row>
    <row r="2335" spans="1:21" x14ac:dyDescent="0.25">
      <c r="A2335" s="77" t="s">
        <v>83</v>
      </c>
      <c r="B2335" s="74" t="s">
        <v>83</v>
      </c>
      <c r="C2335" s="76" t="s">
        <v>83</v>
      </c>
      <c r="D2335" s="74" t="s">
        <v>83</v>
      </c>
      <c r="E2335" s="74" t="s">
        <v>83</v>
      </c>
      <c r="F2335" s="74">
        <v>254274039</v>
      </c>
      <c r="G2335" s="75">
        <v>70</v>
      </c>
      <c r="H2335" s="74" t="s">
        <v>29</v>
      </c>
      <c r="I2335" s="85">
        <v>7730435822</v>
      </c>
      <c r="J2335" s="76">
        <v>45852</v>
      </c>
      <c r="K2335" s="74" t="s">
        <v>82</v>
      </c>
      <c r="L2335" s="74"/>
      <c r="M2335" s="76">
        <v>45820</v>
      </c>
      <c r="N2335" s="76">
        <v>45837</v>
      </c>
      <c r="O2335" s="73" t="e">
        <f t="shared" si="247"/>
        <v>#VALUE!</v>
      </c>
      <c r="P2335" s="73">
        <f>MONTH('RAW DATA'!$J2335)</f>
        <v>7</v>
      </c>
      <c r="Q2335" s="73" t="str">
        <f t="shared" si="248"/>
        <v>Vendor</v>
      </c>
      <c r="R2335" s="75" t="str">
        <f t="shared" si="249"/>
        <v/>
      </c>
      <c r="S2335" s="74" t="str">
        <f>IF(OR('RAW DATA'!$D2335="",'RAW DATA'!$C2335='RAW DATA'!$D2335),"NO",IF('RAW DATA'!$C2335&lt;'RAW DATA'!$D2335,"YES","NO"))</f>
        <v>NO</v>
      </c>
      <c r="T2335" s="75" t="str">
        <f>IF('RAW DATA'!$D2335='RAW DATA'!$E2335,"YES","NO")</f>
        <v>YES</v>
      </c>
      <c r="U2335" s="73" t="e">
        <f>IF(('RAW DATA'!$D2335-'RAW DATA'!$M2335)&lt;=5,"YES","NO")</f>
        <v>#VALUE!</v>
      </c>
    </row>
    <row r="2336" spans="1:21" x14ac:dyDescent="0.25">
      <c r="A2336" s="89" t="s">
        <v>83</v>
      </c>
      <c r="B2336" s="90" t="s">
        <v>83</v>
      </c>
      <c r="C2336" s="91" t="s">
        <v>83</v>
      </c>
      <c r="D2336" s="90" t="s">
        <v>83</v>
      </c>
      <c r="E2336" s="90" t="s">
        <v>83</v>
      </c>
      <c r="F2336" s="90" t="s">
        <v>114</v>
      </c>
      <c r="G2336" s="96">
        <v>70</v>
      </c>
      <c r="H2336" s="90" t="s">
        <v>29</v>
      </c>
      <c r="I2336" s="97">
        <v>7730435822</v>
      </c>
      <c r="J2336" s="91">
        <v>45852</v>
      </c>
      <c r="K2336" s="90" t="s">
        <v>82</v>
      </c>
      <c r="L2336" s="90"/>
      <c r="M2336" s="91">
        <v>45830</v>
      </c>
      <c r="N2336" s="91">
        <v>45861</v>
      </c>
      <c r="O2336" s="95" t="e">
        <f t="shared" si="247"/>
        <v>#VALUE!</v>
      </c>
      <c r="P2336" s="95">
        <f>MONTH('RAW DATA'!$J2336)</f>
        <v>7</v>
      </c>
      <c r="Q2336" s="95" t="str">
        <f t="shared" si="248"/>
        <v>Vendor</v>
      </c>
      <c r="R2336" s="96" t="str">
        <f t="shared" si="249"/>
        <v/>
      </c>
      <c r="S2336" s="90" t="str">
        <f>IF(OR('RAW DATA'!$D2336="",'RAW DATA'!$C2336='RAW DATA'!$D2336),"NO",IF('RAW DATA'!$C2336&lt;'RAW DATA'!$D2336,"YES","NO"))</f>
        <v>NO</v>
      </c>
      <c r="T2336" s="96" t="str">
        <f>IF('RAW DATA'!$D2336='RAW DATA'!$E2336,"YES","NO")</f>
        <v>YES</v>
      </c>
      <c r="U2336" s="95" t="e">
        <f>IF(('RAW DATA'!$D2336-'RAW DATA'!$M2336)&lt;=5,"YES","NO")</f>
        <v>#VALUE!</v>
      </c>
    </row>
    <row r="2337" spans="1:21" x14ac:dyDescent="0.25">
      <c r="A2337" s="77" t="s">
        <v>83</v>
      </c>
      <c r="B2337" s="74" t="s">
        <v>83</v>
      </c>
      <c r="C2337" s="76" t="s">
        <v>83</v>
      </c>
      <c r="D2337" s="74" t="s">
        <v>83</v>
      </c>
      <c r="E2337" s="74" t="s">
        <v>83</v>
      </c>
      <c r="F2337" s="74" t="s">
        <v>115</v>
      </c>
      <c r="G2337" s="75">
        <v>70</v>
      </c>
      <c r="H2337" s="74" t="s">
        <v>29</v>
      </c>
      <c r="I2337" s="85">
        <v>7730435822</v>
      </c>
      <c r="J2337" s="76">
        <v>45852</v>
      </c>
      <c r="K2337" s="74" t="s">
        <v>82</v>
      </c>
      <c r="L2337" s="74"/>
      <c r="M2337" s="76">
        <v>45828</v>
      </c>
      <c r="N2337" s="76">
        <v>45851</v>
      </c>
      <c r="O2337" s="73" t="e">
        <f t="shared" si="247"/>
        <v>#VALUE!</v>
      </c>
      <c r="P2337" s="73">
        <f>MONTH('RAW DATA'!$J2337)</f>
        <v>7</v>
      </c>
      <c r="Q2337" s="73" t="str">
        <f t="shared" si="248"/>
        <v>Vendor</v>
      </c>
      <c r="R2337" s="75" t="str">
        <f t="shared" si="249"/>
        <v/>
      </c>
      <c r="S2337" s="74" t="str">
        <f>IF(OR('RAW DATA'!$D2337="",'RAW DATA'!$C2337='RAW DATA'!$D2337),"NO",IF('RAW DATA'!$C2337&lt;'RAW DATA'!$D2337,"YES","NO"))</f>
        <v>NO</v>
      </c>
      <c r="T2337" s="75" t="str">
        <f>IF('RAW DATA'!$D2337='RAW DATA'!$E2337,"YES","NO")</f>
        <v>YES</v>
      </c>
      <c r="U2337" s="73" t="e">
        <f>IF(('RAW DATA'!$D2337-'RAW DATA'!$M2337)&lt;=5,"YES","NO")</f>
        <v>#VALUE!</v>
      </c>
    </row>
    <row r="2338" spans="1:21" x14ac:dyDescent="0.25">
      <c r="A2338" s="89" t="s">
        <v>83</v>
      </c>
      <c r="B2338" s="90" t="s">
        <v>83</v>
      </c>
      <c r="C2338" s="91" t="s">
        <v>83</v>
      </c>
      <c r="D2338" s="90" t="s">
        <v>83</v>
      </c>
      <c r="E2338" s="90" t="s">
        <v>83</v>
      </c>
      <c r="F2338" s="90">
        <v>254323542</v>
      </c>
      <c r="G2338" s="96">
        <v>70</v>
      </c>
      <c r="H2338" s="90" t="s">
        <v>29</v>
      </c>
      <c r="I2338" s="97">
        <v>7730442294</v>
      </c>
      <c r="J2338" s="91">
        <v>45876</v>
      </c>
      <c r="K2338" s="90" t="s">
        <v>82</v>
      </c>
      <c r="L2338" s="90"/>
      <c r="M2338" s="91">
        <v>45827</v>
      </c>
      <c r="N2338" s="91">
        <v>45844</v>
      </c>
      <c r="O2338" s="95" t="e">
        <f t="shared" si="247"/>
        <v>#VALUE!</v>
      </c>
      <c r="P2338" s="95">
        <f>MONTH('RAW DATA'!$J2338)</f>
        <v>8</v>
      </c>
      <c r="Q2338" s="95" t="str">
        <f t="shared" si="248"/>
        <v>Vendor</v>
      </c>
      <c r="R2338" s="96" t="str">
        <f t="shared" si="249"/>
        <v/>
      </c>
      <c r="S2338" s="90" t="str">
        <f>IF(OR('RAW DATA'!$D2338="",'RAW DATA'!$C2338='RAW DATA'!$D2338),"NO",IF('RAW DATA'!$C2338&lt;'RAW DATA'!$D2338,"YES","NO"))</f>
        <v>NO</v>
      </c>
      <c r="T2338" s="96" t="str">
        <f>IF('RAW DATA'!$D2338='RAW DATA'!$E2338,"YES","NO")</f>
        <v>YES</v>
      </c>
      <c r="U2338" s="95" t="e">
        <f>IF(('RAW DATA'!$D2338-'RAW DATA'!$M2338)&lt;=5,"YES","NO")</f>
        <v>#VALUE!</v>
      </c>
    </row>
    <row r="2339" spans="1:21" x14ac:dyDescent="0.25">
      <c r="A2339" s="77" t="s">
        <v>83</v>
      </c>
      <c r="B2339" s="74" t="s">
        <v>83</v>
      </c>
      <c r="C2339" s="76" t="s">
        <v>83</v>
      </c>
      <c r="D2339" s="74" t="s">
        <v>83</v>
      </c>
      <c r="E2339" s="74" t="s">
        <v>83</v>
      </c>
      <c r="F2339" s="74">
        <v>254323542</v>
      </c>
      <c r="G2339" s="75">
        <v>70</v>
      </c>
      <c r="H2339" s="74" t="s">
        <v>29</v>
      </c>
      <c r="I2339" s="85">
        <v>7730442294</v>
      </c>
      <c r="J2339" s="76">
        <v>45876</v>
      </c>
      <c r="K2339" s="74" t="s">
        <v>82</v>
      </c>
      <c r="L2339" s="74"/>
      <c r="M2339" s="76">
        <v>45827</v>
      </c>
      <c r="N2339" s="76">
        <v>45844</v>
      </c>
      <c r="O2339" s="73" t="e">
        <f t="shared" si="247"/>
        <v>#VALUE!</v>
      </c>
      <c r="P2339" s="73">
        <f>MONTH('RAW DATA'!$J2339)</f>
        <v>8</v>
      </c>
      <c r="Q2339" s="73" t="str">
        <f t="shared" si="248"/>
        <v>Vendor</v>
      </c>
      <c r="R2339" s="75" t="str">
        <f t="shared" si="249"/>
        <v/>
      </c>
      <c r="S2339" s="74" t="str">
        <f>IF(OR('RAW DATA'!$D2339="",'RAW DATA'!$C2339='RAW DATA'!$D2339),"NO",IF('RAW DATA'!$C2339&lt;'RAW DATA'!$D2339,"YES","NO"))</f>
        <v>NO</v>
      </c>
      <c r="T2339" s="75" t="str">
        <f>IF('RAW DATA'!$D2339='RAW DATA'!$E2339,"YES","NO")</f>
        <v>YES</v>
      </c>
      <c r="U2339" s="73" t="e">
        <f>IF(('RAW DATA'!$D2339-'RAW DATA'!$M2339)&lt;=5,"YES","NO")</f>
        <v>#VALUE!</v>
      </c>
    </row>
    <row r="2340" spans="1:21" x14ac:dyDescent="0.25">
      <c r="A2340" s="89" t="s">
        <v>83</v>
      </c>
      <c r="B2340" s="90" t="s">
        <v>83</v>
      </c>
      <c r="C2340" s="91" t="s">
        <v>83</v>
      </c>
      <c r="D2340" s="90" t="s">
        <v>83</v>
      </c>
      <c r="E2340" s="90" t="s">
        <v>83</v>
      </c>
      <c r="F2340" s="90" t="s">
        <v>118</v>
      </c>
      <c r="G2340" s="96">
        <v>70</v>
      </c>
      <c r="H2340" s="90" t="s">
        <v>29</v>
      </c>
      <c r="I2340" s="97">
        <v>7730442294</v>
      </c>
      <c r="J2340" s="91">
        <v>45876</v>
      </c>
      <c r="K2340" s="90" t="s">
        <v>82</v>
      </c>
      <c r="L2340" s="90"/>
      <c r="M2340" s="91">
        <v>45835</v>
      </c>
      <c r="N2340" s="91">
        <v>45858</v>
      </c>
      <c r="O2340" s="95" t="e">
        <f t="shared" si="247"/>
        <v>#VALUE!</v>
      </c>
      <c r="P2340" s="95">
        <f>MONTH('RAW DATA'!$J2340)</f>
        <v>8</v>
      </c>
      <c r="Q2340" s="95" t="str">
        <f t="shared" si="248"/>
        <v>Vendor</v>
      </c>
      <c r="R2340" s="96" t="str">
        <f t="shared" si="249"/>
        <v/>
      </c>
      <c r="S2340" s="90" t="str">
        <f>IF(OR('RAW DATA'!$D2340="",'RAW DATA'!$C2340='RAW DATA'!$D2340),"NO",IF('RAW DATA'!$C2340&lt;'RAW DATA'!$D2340,"YES","NO"))</f>
        <v>NO</v>
      </c>
      <c r="T2340" s="96" t="str">
        <f>IF('RAW DATA'!$D2340='RAW DATA'!$E2340,"YES","NO")</f>
        <v>YES</v>
      </c>
      <c r="U2340" s="95" t="e">
        <f>IF(('RAW DATA'!$D2340-'RAW DATA'!$M2340)&lt;=5,"YES","NO")</f>
        <v>#VALUE!</v>
      </c>
    </row>
    <row r="2341" spans="1:21" x14ac:dyDescent="0.25">
      <c r="A2341" s="77" t="s">
        <v>83</v>
      </c>
      <c r="B2341" s="74" t="s">
        <v>83</v>
      </c>
      <c r="C2341" s="76" t="s">
        <v>83</v>
      </c>
      <c r="D2341" s="74" t="s">
        <v>83</v>
      </c>
      <c r="E2341" s="74" t="s">
        <v>83</v>
      </c>
      <c r="F2341" s="74">
        <v>254337690</v>
      </c>
      <c r="G2341" s="75">
        <v>70</v>
      </c>
      <c r="H2341" s="74" t="s">
        <v>29</v>
      </c>
      <c r="I2341" s="85">
        <v>7730442294</v>
      </c>
      <c r="J2341" s="76">
        <v>45876</v>
      </c>
      <c r="K2341" s="74" t="s">
        <v>82</v>
      </c>
      <c r="L2341" s="74"/>
      <c r="M2341" s="76">
        <v>45835</v>
      </c>
      <c r="N2341" s="76">
        <v>45851</v>
      </c>
      <c r="O2341" s="73" t="e">
        <f t="shared" si="247"/>
        <v>#VALUE!</v>
      </c>
      <c r="P2341" s="73">
        <f>MONTH('RAW DATA'!$J2341)</f>
        <v>8</v>
      </c>
      <c r="Q2341" s="73" t="str">
        <f t="shared" si="248"/>
        <v>Vendor</v>
      </c>
      <c r="R2341" s="75" t="str">
        <f t="shared" si="249"/>
        <v/>
      </c>
      <c r="S2341" s="74" t="str">
        <f>IF(OR('RAW DATA'!$D2341="",'RAW DATA'!$C2341='RAW DATA'!$D2341),"NO",IF('RAW DATA'!$C2341&lt;'RAW DATA'!$D2341,"YES","NO"))</f>
        <v>NO</v>
      </c>
      <c r="T2341" s="75" t="str">
        <f>IF('RAW DATA'!$D2341='RAW DATA'!$E2341,"YES","NO")</f>
        <v>YES</v>
      </c>
      <c r="U2341" s="73" t="e">
        <f>IF(('RAW DATA'!$D2341-'RAW DATA'!$M2341)&lt;=5,"YES","NO")</f>
        <v>#VALUE!</v>
      </c>
    </row>
    <row r="2342" spans="1:21" x14ac:dyDescent="0.25">
      <c r="A2342" s="89" t="s">
        <v>83</v>
      </c>
      <c r="B2342" s="90" t="s">
        <v>83</v>
      </c>
      <c r="C2342" s="91" t="s">
        <v>83</v>
      </c>
      <c r="D2342" s="90" t="s">
        <v>83</v>
      </c>
      <c r="E2342" s="90" t="s">
        <v>83</v>
      </c>
      <c r="F2342" s="90">
        <v>254337690</v>
      </c>
      <c r="G2342" s="96">
        <v>70</v>
      </c>
      <c r="H2342" s="90" t="s">
        <v>29</v>
      </c>
      <c r="I2342" s="97">
        <v>7730442294</v>
      </c>
      <c r="J2342" s="91">
        <v>45876</v>
      </c>
      <c r="K2342" s="90" t="s">
        <v>82</v>
      </c>
      <c r="L2342" s="90"/>
      <c r="M2342" s="91">
        <v>45835</v>
      </c>
      <c r="N2342" s="91">
        <v>45851</v>
      </c>
      <c r="O2342" s="95" t="e">
        <f t="shared" si="247"/>
        <v>#VALUE!</v>
      </c>
      <c r="P2342" s="95">
        <f>MONTH('RAW DATA'!$J2342)</f>
        <v>8</v>
      </c>
      <c r="Q2342" s="95" t="str">
        <f t="shared" si="248"/>
        <v>Vendor</v>
      </c>
      <c r="R2342" s="96" t="str">
        <f t="shared" si="249"/>
        <v/>
      </c>
      <c r="S2342" s="90" t="str">
        <f>IF(OR('RAW DATA'!$D2342="",'RAW DATA'!$C2342='RAW DATA'!$D2342),"NO",IF('RAW DATA'!$C2342&lt;'RAW DATA'!$D2342,"YES","NO"))</f>
        <v>NO</v>
      </c>
      <c r="T2342" s="96" t="str">
        <f>IF('RAW DATA'!$D2342='RAW DATA'!$E2342,"YES","NO")</f>
        <v>YES</v>
      </c>
      <c r="U2342" s="95" t="e">
        <f>IF(('RAW DATA'!$D2342-'RAW DATA'!$M2342)&lt;=5,"YES","NO")</f>
        <v>#VALUE!</v>
      </c>
    </row>
    <row r="2343" spans="1:21" x14ac:dyDescent="0.25">
      <c r="A2343" s="77" t="s">
        <v>83</v>
      </c>
      <c r="B2343" s="74" t="s">
        <v>83</v>
      </c>
      <c r="C2343" s="76" t="s">
        <v>83</v>
      </c>
      <c r="D2343" s="74" t="s">
        <v>83</v>
      </c>
      <c r="E2343" s="74" t="s">
        <v>83</v>
      </c>
      <c r="F2343" s="74">
        <v>254418931</v>
      </c>
      <c r="G2343" s="75">
        <v>70</v>
      </c>
      <c r="H2343" s="74" t="s">
        <v>29</v>
      </c>
      <c r="I2343" s="85">
        <v>7730442294</v>
      </c>
      <c r="J2343" s="76">
        <v>45876</v>
      </c>
      <c r="K2343" s="74" t="s">
        <v>82</v>
      </c>
      <c r="L2343" s="74"/>
      <c r="M2343" s="76">
        <v>45841</v>
      </c>
      <c r="N2343" s="76">
        <v>45858</v>
      </c>
      <c r="O2343" s="73" t="e">
        <f t="shared" si="247"/>
        <v>#VALUE!</v>
      </c>
      <c r="P2343" s="73">
        <f>MONTH('RAW DATA'!$J2343)</f>
        <v>8</v>
      </c>
      <c r="Q2343" s="73" t="str">
        <f t="shared" si="248"/>
        <v>Vendor</v>
      </c>
      <c r="R2343" s="75" t="str">
        <f t="shared" si="249"/>
        <v/>
      </c>
      <c r="S2343" s="74" t="str">
        <f>IF(OR('RAW DATA'!$D2343="",'RAW DATA'!$C2343='RAW DATA'!$D2343),"NO",IF('RAW DATA'!$C2343&lt;'RAW DATA'!$D2343,"YES","NO"))</f>
        <v>NO</v>
      </c>
      <c r="T2343" s="75" t="str">
        <f>IF('RAW DATA'!$D2343='RAW DATA'!$E2343,"YES","NO")</f>
        <v>YES</v>
      </c>
      <c r="U2343" s="73" t="e">
        <f>IF(('RAW DATA'!$D2343-'RAW DATA'!$M2343)&lt;=5,"YES","NO")</f>
        <v>#VALUE!</v>
      </c>
    </row>
    <row r="2344" spans="1:21" x14ac:dyDescent="0.25">
      <c r="A2344" s="89" t="s">
        <v>83</v>
      </c>
      <c r="B2344" s="90" t="s">
        <v>83</v>
      </c>
      <c r="C2344" s="91" t="s">
        <v>83</v>
      </c>
      <c r="D2344" s="90" t="s">
        <v>83</v>
      </c>
      <c r="E2344" s="90" t="s">
        <v>83</v>
      </c>
      <c r="F2344" s="90">
        <v>254418931</v>
      </c>
      <c r="G2344" s="96">
        <v>70</v>
      </c>
      <c r="H2344" s="90" t="s">
        <v>29</v>
      </c>
      <c r="I2344" s="97">
        <v>7730442294</v>
      </c>
      <c r="J2344" s="91">
        <v>45876</v>
      </c>
      <c r="K2344" s="90" t="s">
        <v>82</v>
      </c>
      <c r="L2344" s="90"/>
      <c r="M2344" s="91">
        <v>45841</v>
      </c>
      <c r="N2344" s="91">
        <v>45858</v>
      </c>
      <c r="O2344" s="95" t="e">
        <f t="shared" si="247"/>
        <v>#VALUE!</v>
      </c>
      <c r="P2344" s="95">
        <f>MONTH('RAW DATA'!$J2344)</f>
        <v>8</v>
      </c>
      <c r="Q2344" s="95" t="str">
        <f t="shared" si="248"/>
        <v>Vendor</v>
      </c>
      <c r="R2344" s="96" t="str">
        <f t="shared" si="249"/>
        <v/>
      </c>
      <c r="S2344" s="90" t="str">
        <f>IF(OR('RAW DATA'!$D2344="",'RAW DATA'!$C2344='RAW DATA'!$D2344),"NO",IF('RAW DATA'!$C2344&lt;'RAW DATA'!$D2344,"YES","NO"))</f>
        <v>NO</v>
      </c>
      <c r="T2344" s="96" t="str">
        <f>IF('RAW DATA'!$D2344='RAW DATA'!$E2344,"YES","NO")</f>
        <v>YES</v>
      </c>
      <c r="U2344" s="95" t="e">
        <f>IF(('RAW DATA'!$D2344-'RAW DATA'!$M2344)&lt;=5,"YES","NO")</f>
        <v>#VALUE!</v>
      </c>
    </row>
    <row r="2345" spans="1:21" x14ac:dyDescent="0.25">
      <c r="A2345" s="77" t="s">
        <v>83</v>
      </c>
      <c r="B2345" s="74" t="s">
        <v>83</v>
      </c>
      <c r="C2345" s="76" t="s">
        <v>83</v>
      </c>
      <c r="D2345" s="74" t="s">
        <v>83</v>
      </c>
      <c r="E2345" s="74" t="s">
        <v>83</v>
      </c>
      <c r="F2345" s="74" t="s">
        <v>180</v>
      </c>
      <c r="G2345" s="75">
        <v>70</v>
      </c>
      <c r="H2345" s="74" t="s">
        <v>29</v>
      </c>
      <c r="I2345" s="85">
        <v>7730442294</v>
      </c>
      <c r="J2345" s="76">
        <v>45876</v>
      </c>
      <c r="K2345" s="74" t="s">
        <v>82</v>
      </c>
      <c r="L2345" s="74"/>
      <c r="M2345" s="76">
        <v>45844</v>
      </c>
      <c r="N2345" s="76">
        <v>45875</v>
      </c>
      <c r="O2345" s="73" t="e">
        <f t="shared" si="247"/>
        <v>#VALUE!</v>
      </c>
      <c r="P2345" s="73">
        <f>MONTH('RAW DATA'!$J2345)</f>
        <v>8</v>
      </c>
      <c r="Q2345" s="73" t="str">
        <f t="shared" si="248"/>
        <v>Vendor</v>
      </c>
      <c r="R2345" s="75" t="str">
        <f t="shared" si="249"/>
        <v/>
      </c>
      <c r="S2345" s="74" t="str">
        <f>IF(OR('RAW DATA'!$D2345="",'RAW DATA'!$C2345='RAW DATA'!$D2345),"NO",IF('RAW DATA'!$C2345&lt;'RAW DATA'!$D2345,"YES","NO"))</f>
        <v>NO</v>
      </c>
      <c r="T2345" s="75" t="str">
        <f>IF('RAW DATA'!$D2345='RAW DATA'!$E2345,"YES","NO")</f>
        <v>YES</v>
      </c>
      <c r="U2345" s="73" t="e">
        <f>IF(('RAW DATA'!$D2345-'RAW DATA'!$M2345)&lt;=5,"YES","NO")</f>
        <v>#VALUE!</v>
      </c>
    </row>
    <row r="2346" spans="1:21" x14ac:dyDescent="0.25">
      <c r="A2346" s="89" t="s">
        <v>83</v>
      </c>
      <c r="B2346" s="90" t="s">
        <v>83</v>
      </c>
      <c r="C2346" s="91" t="s">
        <v>83</v>
      </c>
      <c r="D2346" s="90" t="s">
        <v>83</v>
      </c>
      <c r="E2346" s="90" t="s">
        <v>83</v>
      </c>
      <c r="F2346" s="90">
        <v>254418933</v>
      </c>
      <c r="G2346" s="96">
        <v>70</v>
      </c>
      <c r="H2346" s="90" t="s">
        <v>29</v>
      </c>
      <c r="I2346" s="97">
        <v>7730442294</v>
      </c>
      <c r="J2346" s="91">
        <v>45876</v>
      </c>
      <c r="K2346" s="90" t="s">
        <v>82</v>
      </c>
      <c r="L2346" s="90"/>
      <c r="M2346" s="91">
        <v>45848</v>
      </c>
      <c r="N2346" s="91">
        <v>45865</v>
      </c>
      <c r="O2346" s="95" t="e">
        <f t="shared" si="247"/>
        <v>#VALUE!</v>
      </c>
      <c r="P2346" s="95">
        <f>MONTH('RAW DATA'!$J2346)</f>
        <v>8</v>
      </c>
      <c r="Q2346" s="95" t="str">
        <f t="shared" si="248"/>
        <v>Vendor</v>
      </c>
      <c r="R2346" s="96" t="str">
        <f t="shared" si="249"/>
        <v/>
      </c>
      <c r="S2346" s="90" t="str">
        <f>IF(OR('RAW DATA'!$D2346="",'RAW DATA'!$C2346='RAW DATA'!$D2346),"NO",IF('RAW DATA'!$C2346&lt;'RAW DATA'!$D2346,"YES","NO"))</f>
        <v>NO</v>
      </c>
      <c r="T2346" s="96" t="str">
        <f>IF('RAW DATA'!$D2346='RAW DATA'!$E2346,"YES","NO")</f>
        <v>YES</v>
      </c>
      <c r="U2346" s="95" t="e">
        <f>IF(('RAW DATA'!$D2346-'RAW DATA'!$M2346)&lt;=5,"YES","NO")</f>
        <v>#VALUE!</v>
      </c>
    </row>
    <row r="2347" spans="1:21" x14ac:dyDescent="0.25">
      <c r="A2347" s="77" t="s">
        <v>83</v>
      </c>
      <c r="B2347" s="74" t="s">
        <v>83</v>
      </c>
      <c r="C2347" s="76" t="s">
        <v>83</v>
      </c>
      <c r="D2347" s="74" t="s">
        <v>83</v>
      </c>
      <c r="E2347" s="74" t="s">
        <v>83</v>
      </c>
      <c r="F2347" s="74" t="s">
        <v>181</v>
      </c>
      <c r="G2347" s="75">
        <v>70</v>
      </c>
      <c r="H2347" s="74" t="s">
        <v>29</v>
      </c>
      <c r="I2347" s="85">
        <v>7730442294</v>
      </c>
      <c r="J2347" s="76">
        <v>45876</v>
      </c>
      <c r="K2347" s="74" t="s">
        <v>82</v>
      </c>
      <c r="L2347" s="74"/>
      <c r="M2347" s="76">
        <v>45851</v>
      </c>
      <c r="N2347" s="76">
        <v>45882</v>
      </c>
      <c r="O2347" s="73" t="e">
        <f t="shared" si="247"/>
        <v>#VALUE!</v>
      </c>
      <c r="P2347" s="73">
        <f>MONTH('RAW DATA'!$J2347)</f>
        <v>8</v>
      </c>
      <c r="Q2347" s="73" t="str">
        <f t="shared" si="248"/>
        <v>Vendor</v>
      </c>
      <c r="R2347" s="75" t="str">
        <f t="shared" si="249"/>
        <v/>
      </c>
      <c r="S2347" s="74" t="str">
        <f>IF(OR('RAW DATA'!$D2347="",'RAW DATA'!$C2347='RAW DATA'!$D2347),"NO",IF('RAW DATA'!$C2347&lt;'RAW DATA'!$D2347,"YES","NO"))</f>
        <v>NO</v>
      </c>
      <c r="T2347" s="75" t="str">
        <f>IF('RAW DATA'!$D2347='RAW DATA'!$E2347,"YES","NO")</f>
        <v>YES</v>
      </c>
      <c r="U2347" s="73" t="e">
        <f>IF(('RAW DATA'!$D2347-'RAW DATA'!$M2347)&lt;=5,"YES","NO")</f>
        <v>#VALUE!</v>
      </c>
    </row>
    <row r="2348" spans="1:21" x14ac:dyDescent="0.25">
      <c r="A2348" s="89">
        <v>35</v>
      </c>
      <c r="B2348" s="90">
        <v>5310409046</v>
      </c>
      <c r="C2348" s="91">
        <v>45854</v>
      </c>
      <c r="D2348" s="91">
        <v>45855</v>
      </c>
      <c r="E2348" s="91">
        <v>45856</v>
      </c>
      <c r="F2348" s="90">
        <v>253701445</v>
      </c>
      <c r="G2348" s="96">
        <v>855</v>
      </c>
      <c r="H2348" s="90" t="s">
        <v>29</v>
      </c>
      <c r="I2348" s="97">
        <v>7730442294</v>
      </c>
      <c r="J2348" s="91">
        <v>45876</v>
      </c>
      <c r="K2348" s="90" t="s">
        <v>82</v>
      </c>
      <c r="L2348" s="90"/>
      <c r="M2348" s="91">
        <v>45798</v>
      </c>
      <c r="N2348" s="91">
        <v>45851</v>
      </c>
      <c r="O2348" s="95">
        <f t="shared" si="247"/>
        <v>7</v>
      </c>
      <c r="P2348" s="95">
        <f>MONTH('RAW DATA'!$J2348)</f>
        <v>8</v>
      </c>
      <c r="Q2348" s="95" t="str">
        <f t="shared" si="248"/>
        <v>ICB</v>
      </c>
      <c r="R2348" s="96" t="str">
        <f t="shared" si="249"/>
        <v>POLAND</v>
      </c>
      <c r="S2348" s="90" t="str">
        <f>IF(OR('RAW DATA'!$D2348="",'RAW DATA'!$C2348='RAW DATA'!$D2348),"NO",IF('RAW DATA'!$C2348&lt;'RAW DATA'!$D2348,"YES","NO"))</f>
        <v>YES</v>
      </c>
      <c r="T2348" s="96" t="str">
        <f>IF('RAW DATA'!$D2348='RAW DATA'!$E2348,"YES","NO")</f>
        <v>NO</v>
      </c>
      <c r="U2348" s="95" t="str">
        <f>IF(('RAW DATA'!$D2348-'RAW DATA'!$M2348)&lt;=5,"YES","NO")</f>
        <v>NO</v>
      </c>
    </row>
    <row r="2349" spans="1:21" x14ac:dyDescent="0.25">
      <c r="A2349" s="77">
        <v>35</v>
      </c>
      <c r="B2349" s="74">
        <v>5310409012</v>
      </c>
      <c r="C2349" s="76">
        <v>45854</v>
      </c>
      <c r="D2349" s="76">
        <v>45855</v>
      </c>
      <c r="E2349" s="76">
        <v>45856</v>
      </c>
      <c r="F2349" s="74">
        <v>252617105</v>
      </c>
      <c r="G2349" s="75">
        <v>905</v>
      </c>
      <c r="H2349" s="74" t="s">
        <v>29</v>
      </c>
      <c r="I2349" s="85">
        <v>7730442294</v>
      </c>
      <c r="J2349" s="76">
        <v>45876</v>
      </c>
      <c r="K2349" s="74" t="s">
        <v>82</v>
      </c>
      <c r="L2349" s="74"/>
      <c r="M2349" s="76">
        <v>45784</v>
      </c>
      <c r="N2349" s="76">
        <v>45837</v>
      </c>
      <c r="O2349" s="73">
        <f t="shared" si="247"/>
        <v>7</v>
      </c>
      <c r="P2349" s="73">
        <f>MONTH('RAW DATA'!$J2349)</f>
        <v>8</v>
      </c>
      <c r="Q2349" s="73" t="str">
        <f t="shared" si="248"/>
        <v>ICB</v>
      </c>
      <c r="R2349" s="75" t="str">
        <f t="shared" si="249"/>
        <v>POLAND</v>
      </c>
      <c r="S2349" s="74" t="str">
        <f>IF(OR('RAW DATA'!$D2349="",'RAW DATA'!$C2349='RAW DATA'!$D2349),"NO",IF('RAW DATA'!$C2349&lt;'RAW DATA'!$D2349,"YES","NO"))</f>
        <v>YES</v>
      </c>
      <c r="T2349" s="75" t="str">
        <f>IF('RAW DATA'!$D2349='RAW DATA'!$E2349,"YES","NO")</f>
        <v>NO</v>
      </c>
      <c r="U2349" s="73" t="str">
        <f>IF(('RAW DATA'!$D2349-'RAW DATA'!$M2349)&lt;=5,"YES","NO")</f>
        <v>NO</v>
      </c>
    </row>
    <row r="2350" spans="1:21" x14ac:dyDescent="0.25">
      <c r="A2350" s="89">
        <v>35</v>
      </c>
      <c r="B2350" s="90">
        <v>5310409029</v>
      </c>
      <c r="C2350" s="91">
        <v>45854</v>
      </c>
      <c r="D2350" s="91">
        <v>45855</v>
      </c>
      <c r="E2350" s="91">
        <v>45856</v>
      </c>
      <c r="F2350" s="90">
        <v>252941074</v>
      </c>
      <c r="G2350" s="96">
        <v>855</v>
      </c>
      <c r="H2350" s="90" t="s">
        <v>29</v>
      </c>
      <c r="I2350" s="97">
        <v>7730442294</v>
      </c>
      <c r="J2350" s="91">
        <v>45876</v>
      </c>
      <c r="K2350" s="90" t="s">
        <v>82</v>
      </c>
      <c r="L2350" s="90"/>
      <c r="M2350" s="91">
        <v>45780</v>
      </c>
      <c r="N2350" s="91">
        <v>45838</v>
      </c>
      <c r="O2350" s="95">
        <f t="shared" si="247"/>
        <v>7</v>
      </c>
      <c r="P2350" s="95">
        <f>MONTH('RAW DATA'!$J2350)</f>
        <v>8</v>
      </c>
      <c r="Q2350" s="95" t="str">
        <f t="shared" si="248"/>
        <v>ICB</v>
      </c>
      <c r="R2350" s="96" t="str">
        <f t="shared" si="249"/>
        <v>POLAND</v>
      </c>
      <c r="S2350" s="90" t="str">
        <f>IF(OR('RAW DATA'!$D2350="",'RAW DATA'!$C2350='RAW DATA'!$D2350),"NO",IF('RAW DATA'!$C2350&lt;'RAW DATA'!$D2350,"YES","NO"))</f>
        <v>YES</v>
      </c>
      <c r="T2350" s="96" t="str">
        <f>IF('RAW DATA'!$D2350='RAW DATA'!$E2350,"YES","NO")</f>
        <v>NO</v>
      </c>
      <c r="U2350" s="95" t="str">
        <f>IF(('RAW DATA'!$D2350-'RAW DATA'!$M2350)&lt;=5,"YES","NO")</f>
        <v>NO</v>
      </c>
    </row>
    <row r="2351" spans="1:21" x14ac:dyDescent="0.25">
      <c r="A2351" s="77" t="s">
        <v>83</v>
      </c>
      <c r="B2351" s="74" t="s">
        <v>83</v>
      </c>
      <c r="C2351" s="76" t="s">
        <v>83</v>
      </c>
      <c r="D2351" s="76" t="s">
        <v>83</v>
      </c>
      <c r="E2351" s="76" t="s">
        <v>83</v>
      </c>
      <c r="F2351" s="74">
        <v>254710931</v>
      </c>
      <c r="G2351" s="75">
        <v>70</v>
      </c>
      <c r="H2351" s="74" t="s">
        <v>29</v>
      </c>
      <c r="I2351" s="85">
        <v>7730442294</v>
      </c>
      <c r="J2351" s="76">
        <v>45876</v>
      </c>
      <c r="K2351" s="74" t="s">
        <v>82</v>
      </c>
      <c r="L2351" s="74"/>
      <c r="M2351" s="76">
        <v>45856</v>
      </c>
      <c r="N2351" s="76">
        <v>45872</v>
      </c>
      <c r="O2351" s="73" t="e">
        <f t="shared" ref="O2351:O2352" si="250">IF(D2351="", "", IF(YEAR(D2351)=2024, "", MONTH(D2351)))</f>
        <v>#VALUE!</v>
      </c>
      <c r="P2351" s="73">
        <f>MONTH('RAW DATA'!$J2351)</f>
        <v>8</v>
      </c>
      <c r="Q2351" s="73" t="str">
        <f t="shared" ref="Q2351:Q2352" si="251">IF(OR(A2351=71,A2351=1595,A2351=1588,A2351=1594,A2351=3547,A2351=1571,A2351=1538,A2351=1570,A2351=1569,A2351=1590,A2351=1591,A2351=1589,A2351=515,A2351=1572,A2351=3546,A2351=1592,A2351=3548,A2351=122,A2351=10171,A2351=40,A2351=35,A2351=95,A2351=381,A2351=136,A2351=375),"ICB","Vendor")</f>
        <v>Vendor</v>
      </c>
      <c r="R2351" s="75" t="str">
        <f t="shared" ref="R2351:R2352" si="252">IF(OR(A2351=71,A2351=515,A2351=1592,A2351=1589,A2351=1591,A2351=1571,A2351=1572),"CHINA",IF(A2351=35,"POLAND",
IF(A2351=10171,"VIETNAM",
IF(A2351=381,"TURKEY",
IF(A2351=375,"CAMBODIA",
IF(A2351=40,"AUSTRALIA",""))))))</f>
        <v/>
      </c>
      <c r="S2351" s="74" t="str">
        <f>IF(OR('RAW DATA'!$D2351="",'RAW DATA'!$C2351='RAW DATA'!$D2351),"NO",IF('RAW DATA'!$C2351&lt;'RAW DATA'!$D2351,"YES","NO"))</f>
        <v>NO</v>
      </c>
      <c r="T2351" s="75" t="str">
        <f>IF('RAW DATA'!$D2351='RAW DATA'!$E2351,"YES","NO")</f>
        <v>YES</v>
      </c>
      <c r="U2351" s="73" t="e">
        <f>IF(('RAW DATA'!$D2351-'RAW DATA'!$M2351)&lt;=5,"YES","NO")</f>
        <v>#VALUE!</v>
      </c>
    </row>
    <row r="2352" spans="1:21" x14ac:dyDescent="0.25">
      <c r="A2352" s="89" t="s">
        <v>83</v>
      </c>
      <c r="B2352" s="90" t="s">
        <v>83</v>
      </c>
      <c r="C2352" s="91" t="s">
        <v>83</v>
      </c>
      <c r="D2352" s="91" t="s">
        <v>83</v>
      </c>
      <c r="E2352" s="91" t="s">
        <v>83</v>
      </c>
      <c r="F2352" s="90">
        <v>254710931</v>
      </c>
      <c r="G2352" s="96">
        <v>70</v>
      </c>
      <c r="H2352" s="90" t="s">
        <v>29</v>
      </c>
      <c r="I2352" s="97">
        <v>7730442294</v>
      </c>
      <c r="J2352" s="91">
        <v>45876</v>
      </c>
      <c r="K2352" s="90" t="s">
        <v>82</v>
      </c>
      <c r="L2352" s="90"/>
      <c r="M2352" s="91">
        <v>45856</v>
      </c>
      <c r="N2352" s="91">
        <v>45872</v>
      </c>
      <c r="O2352" s="95" t="e">
        <f t="shared" si="250"/>
        <v>#VALUE!</v>
      </c>
      <c r="P2352" s="95">
        <f>MONTH('RAW DATA'!$J2352)</f>
        <v>8</v>
      </c>
      <c r="Q2352" s="95" t="str">
        <f t="shared" si="251"/>
        <v>Vendor</v>
      </c>
      <c r="R2352" s="96" t="str">
        <f t="shared" si="252"/>
        <v/>
      </c>
      <c r="S2352" s="90" t="str">
        <f>IF(OR('RAW DATA'!$D2352="",'RAW DATA'!$C2352='RAW DATA'!$D2352),"NO",IF('RAW DATA'!$C2352&lt;'RAW DATA'!$D2352,"YES","NO"))</f>
        <v>NO</v>
      </c>
      <c r="T2352" s="96" t="str">
        <f>IF('RAW DATA'!$D2352='RAW DATA'!$E2352,"YES","NO")</f>
        <v>YES</v>
      </c>
      <c r="U2352" s="95" t="e">
        <f>IF(('RAW DATA'!$D2352-'RAW DATA'!$M2352)&lt;=5,"YES","NO")</f>
        <v>#VALUE!</v>
      </c>
    </row>
    <row r="2353" spans="1:21" x14ac:dyDescent="0.25">
      <c r="A2353" s="77" t="s">
        <v>83</v>
      </c>
      <c r="B2353" s="74" t="s">
        <v>83</v>
      </c>
      <c r="C2353" s="76" t="s">
        <v>83</v>
      </c>
      <c r="D2353" s="76" t="s">
        <v>83</v>
      </c>
      <c r="E2353" s="76" t="s">
        <v>83</v>
      </c>
      <c r="F2353" s="74">
        <v>254710931</v>
      </c>
      <c r="G2353" s="75">
        <v>70</v>
      </c>
      <c r="H2353" s="74" t="s">
        <v>29</v>
      </c>
      <c r="I2353" s="85">
        <v>7730442294</v>
      </c>
      <c r="J2353" s="76">
        <v>45876</v>
      </c>
      <c r="K2353" s="74" t="s">
        <v>82</v>
      </c>
      <c r="L2353" s="74"/>
      <c r="M2353" s="76">
        <v>45856</v>
      </c>
      <c r="N2353" s="76">
        <v>45872</v>
      </c>
      <c r="O2353" s="73" t="e">
        <f t="shared" ref="O2353:O2356" si="253">IF(D2353="", "", IF(YEAR(D2353)=2024, "", MONTH(D2353)))</f>
        <v>#VALUE!</v>
      </c>
      <c r="P2353" s="73">
        <f>MONTH('RAW DATA'!$J2353)</f>
        <v>8</v>
      </c>
      <c r="Q2353" s="73" t="str">
        <f t="shared" ref="Q2353:Q2356" si="254">IF(OR(A2353=71,A2353=1595,A2353=1588,A2353=1594,A2353=3547,A2353=1571,A2353=1538,A2353=1570,A2353=1569,A2353=1590,A2353=1591,A2353=1589,A2353=515,A2353=1572,A2353=3546,A2353=1592,A2353=3548,A2353=122,A2353=10171,A2353=40,A2353=35,A2353=95,A2353=381,A2353=136,A2353=375),"ICB","Vendor")</f>
        <v>Vendor</v>
      </c>
      <c r="R2353" s="75" t="str">
        <f t="shared" ref="R2353:R2356" si="255">IF(OR(A2353=71,A2353=515,A2353=1592,A2353=1589,A2353=1591,A2353=1571,A2353=1572),"CHINA",IF(A2353=35,"POLAND",
IF(A2353=10171,"VIETNAM",
IF(A2353=381,"TURKEY",
IF(A2353=375,"CAMBODIA",
IF(A2353=40,"AUSTRALIA",""))))))</f>
        <v/>
      </c>
      <c r="S2353" s="74" t="str">
        <f>IF(OR('RAW DATA'!$D2353="",'RAW DATA'!$C2353='RAW DATA'!$D2353),"NO",IF('RAW DATA'!$C2353&lt;'RAW DATA'!$D2353,"YES","NO"))</f>
        <v>NO</v>
      </c>
      <c r="T2353" s="75" t="str">
        <f>IF('RAW DATA'!$D2353='RAW DATA'!$E2353,"YES","NO")</f>
        <v>YES</v>
      </c>
      <c r="U2353" s="73" t="e">
        <f>IF(('RAW DATA'!$D2353-'RAW DATA'!$M2353)&lt;=5,"YES","NO")</f>
        <v>#VALUE!</v>
      </c>
    </row>
    <row r="2354" spans="1:21" x14ac:dyDescent="0.25">
      <c r="A2354" s="89" t="s">
        <v>83</v>
      </c>
      <c r="B2354" s="90" t="s">
        <v>83</v>
      </c>
      <c r="C2354" s="91" t="s">
        <v>83</v>
      </c>
      <c r="D2354" s="91" t="s">
        <v>83</v>
      </c>
      <c r="E2354" s="91" t="s">
        <v>83</v>
      </c>
      <c r="F2354" s="90">
        <v>254710931</v>
      </c>
      <c r="G2354" s="96">
        <v>70</v>
      </c>
      <c r="H2354" s="90" t="s">
        <v>29</v>
      </c>
      <c r="I2354" s="97">
        <v>7730442294</v>
      </c>
      <c r="J2354" s="91">
        <v>45876</v>
      </c>
      <c r="K2354" s="90" t="s">
        <v>82</v>
      </c>
      <c r="L2354" s="90"/>
      <c r="M2354" s="91">
        <v>45856</v>
      </c>
      <c r="N2354" s="91">
        <v>45872</v>
      </c>
      <c r="O2354" s="95" t="e">
        <f t="shared" si="253"/>
        <v>#VALUE!</v>
      </c>
      <c r="P2354" s="95">
        <f>MONTH('RAW DATA'!$J2354)</f>
        <v>8</v>
      </c>
      <c r="Q2354" s="95" t="str">
        <f t="shared" si="254"/>
        <v>Vendor</v>
      </c>
      <c r="R2354" s="96" t="str">
        <f t="shared" si="255"/>
        <v/>
      </c>
      <c r="S2354" s="90" t="str">
        <f>IF(OR('RAW DATA'!$D2354="",'RAW DATA'!$C2354='RAW DATA'!$D2354),"NO",IF('RAW DATA'!$C2354&lt;'RAW DATA'!$D2354,"YES","NO"))</f>
        <v>NO</v>
      </c>
      <c r="T2354" s="96" t="str">
        <f>IF('RAW DATA'!$D2354='RAW DATA'!$E2354,"YES","NO")</f>
        <v>YES</v>
      </c>
      <c r="U2354" s="95" t="e">
        <f>IF(('RAW DATA'!$D2354-'RAW DATA'!$M2354)&lt;=5,"YES","NO")</f>
        <v>#VALUE!</v>
      </c>
    </row>
    <row r="2355" spans="1:21" x14ac:dyDescent="0.25">
      <c r="A2355" s="77">
        <v>35</v>
      </c>
      <c r="B2355" s="74">
        <v>5310411515</v>
      </c>
      <c r="C2355" s="76">
        <v>45868</v>
      </c>
      <c r="D2355" s="76">
        <v>45873</v>
      </c>
      <c r="E2355" s="76">
        <v>45873</v>
      </c>
      <c r="F2355" s="74">
        <v>254227273</v>
      </c>
      <c r="G2355" s="75">
        <v>905</v>
      </c>
      <c r="H2355" s="74" t="s">
        <v>29</v>
      </c>
      <c r="I2355" s="85">
        <v>7730442294</v>
      </c>
      <c r="J2355" s="76">
        <v>45876</v>
      </c>
      <c r="K2355" s="74" t="s">
        <v>82</v>
      </c>
      <c r="L2355" s="74"/>
      <c r="M2355" s="76">
        <v>45804</v>
      </c>
      <c r="N2355" s="76">
        <v>45859</v>
      </c>
      <c r="O2355" s="73">
        <f t="shared" si="253"/>
        <v>8</v>
      </c>
      <c r="P2355" s="73">
        <f>MONTH('RAW DATA'!$J2355)</f>
        <v>8</v>
      </c>
      <c r="Q2355" s="73" t="str">
        <f t="shared" si="254"/>
        <v>ICB</v>
      </c>
      <c r="R2355" s="75" t="str">
        <f t="shared" si="255"/>
        <v>POLAND</v>
      </c>
      <c r="S2355" s="74" t="str">
        <f>IF(OR('RAW DATA'!$D2355="",'RAW DATA'!$C2355='RAW DATA'!$D2355),"NO",IF('RAW DATA'!$C2355&lt;'RAW DATA'!$D2355,"YES","NO"))</f>
        <v>YES</v>
      </c>
      <c r="T2355" s="75" t="str">
        <f>IF('RAW DATA'!$D2355='RAW DATA'!$E2355,"YES","NO")</f>
        <v>YES</v>
      </c>
      <c r="U2355" s="73" t="str">
        <f>IF(('RAW DATA'!$D2355-'RAW DATA'!$M2355)&lt;=5,"YES","NO")</f>
        <v>NO</v>
      </c>
    </row>
    <row r="2356" spans="1:21" x14ac:dyDescent="0.25">
      <c r="A2356" s="89">
        <v>35</v>
      </c>
      <c r="B2356" s="90">
        <v>5310411516</v>
      </c>
      <c r="C2356" s="91">
        <v>45868</v>
      </c>
      <c r="D2356" s="91">
        <v>45873</v>
      </c>
      <c r="E2356" s="91">
        <v>45873</v>
      </c>
      <c r="F2356" s="90">
        <v>254288606</v>
      </c>
      <c r="G2356" s="96">
        <v>905</v>
      </c>
      <c r="H2356" s="90" t="s">
        <v>29</v>
      </c>
      <c r="I2356" s="97">
        <v>7730442294</v>
      </c>
      <c r="J2356" s="91">
        <v>45876</v>
      </c>
      <c r="K2356" s="90" t="s">
        <v>82</v>
      </c>
      <c r="L2356" s="90"/>
      <c r="M2356" s="91">
        <v>45810</v>
      </c>
      <c r="N2356" s="91">
        <v>45866</v>
      </c>
      <c r="O2356" s="95">
        <f t="shared" si="253"/>
        <v>8</v>
      </c>
      <c r="P2356" s="95">
        <f>MONTH('RAW DATA'!$J2356)</f>
        <v>8</v>
      </c>
      <c r="Q2356" s="95" t="str">
        <f t="shared" si="254"/>
        <v>ICB</v>
      </c>
      <c r="R2356" s="96" t="str">
        <f t="shared" si="255"/>
        <v>POLAND</v>
      </c>
      <c r="S2356" s="90" t="str">
        <f>IF(OR('RAW DATA'!$D2356="",'RAW DATA'!$C2356='RAW DATA'!$D2356),"NO",IF('RAW DATA'!$C2356&lt;'RAW DATA'!$D2356,"YES","NO"))</f>
        <v>YES</v>
      </c>
      <c r="T2356" s="96" t="str">
        <f>IF('RAW DATA'!$D2356='RAW DATA'!$E2356,"YES","NO")</f>
        <v>YES</v>
      </c>
      <c r="U2356" s="95" t="str">
        <f>IF(('RAW DATA'!$D2356-'RAW DATA'!$M2356)&lt;=5,"YES","NO")</f>
        <v>NO</v>
      </c>
    </row>
    <row r="2357" spans="1:21" x14ac:dyDescent="0.25">
      <c r="A2357" s="77" t="s">
        <v>83</v>
      </c>
      <c r="B2357" s="74" t="s">
        <v>83</v>
      </c>
      <c r="C2357" s="76" t="s">
        <v>83</v>
      </c>
      <c r="D2357" s="76" t="s">
        <v>83</v>
      </c>
      <c r="E2357" s="76" t="s">
        <v>83</v>
      </c>
      <c r="F2357" s="74">
        <v>254951530</v>
      </c>
      <c r="G2357" s="75">
        <v>70</v>
      </c>
      <c r="H2357" s="74" t="s">
        <v>29</v>
      </c>
      <c r="I2357" s="85">
        <v>7730448626</v>
      </c>
      <c r="J2357" s="76">
        <v>45904</v>
      </c>
      <c r="K2357" s="74" t="s">
        <v>82</v>
      </c>
      <c r="L2357" s="74"/>
      <c r="M2357" s="76">
        <v>45863</v>
      </c>
      <c r="N2357" s="76">
        <v>45879</v>
      </c>
      <c r="O2357" s="73" t="e">
        <f t="shared" ref="O2357:O2366" si="256">IF(D2357="", "", IF(YEAR(D2357)=2024, "", MONTH(D2357)))</f>
        <v>#VALUE!</v>
      </c>
      <c r="P2357" s="73">
        <f>MONTH('RAW DATA'!$J2357)</f>
        <v>9</v>
      </c>
      <c r="Q2357" s="73" t="str">
        <f t="shared" ref="Q2357:Q2366" si="257">IF(OR(A2357=71,A2357=1595,A2357=1588,A2357=1594,A2357=3547,A2357=1571,A2357=1538,A2357=1570,A2357=1569,A2357=1590,A2357=1591,A2357=1589,A2357=515,A2357=1572,A2357=3546,A2357=1592,A2357=3548,A2357=122,A2357=10171,A2357=40,A2357=35,A2357=95,A2357=381,A2357=136,A2357=375),"ICB","Vendor")</f>
        <v>Vendor</v>
      </c>
      <c r="R2357" s="75" t="str">
        <f t="shared" ref="R2357:R2366" si="258">IF(OR(A2357=71,A2357=515,A2357=1592,A2357=1589,A2357=1591,A2357=1571,A2357=1572),"CHINA",IF(A2357=35,"POLAND",
IF(A2357=10171,"VIETNAM",
IF(A2357=381,"TURKEY",
IF(A2357=375,"CAMBODIA",
IF(A2357=40,"AUSTRALIA",""))))))</f>
        <v/>
      </c>
      <c r="S2357" s="74" t="str">
        <f>IF(OR('RAW DATA'!$D2357="",'RAW DATA'!$C2357='RAW DATA'!$D2357),"NO",IF('RAW DATA'!$C2357&lt;'RAW DATA'!$D2357,"YES","NO"))</f>
        <v>NO</v>
      </c>
      <c r="T2357" s="75" t="str">
        <f>IF('RAW DATA'!$D2357='RAW DATA'!$E2357,"YES","NO")</f>
        <v>YES</v>
      </c>
      <c r="U2357" s="73" t="e">
        <f>IF(('RAW DATA'!$D2357-'RAW DATA'!$M2357)&lt;=5,"YES","NO")</f>
        <v>#VALUE!</v>
      </c>
    </row>
    <row r="2358" spans="1:21" x14ac:dyDescent="0.25">
      <c r="A2358" s="89" t="s">
        <v>83</v>
      </c>
      <c r="B2358" s="90" t="s">
        <v>83</v>
      </c>
      <c r="C2358" s="91" t="s">
        <v>83</v>
      </c>
      <c r="D2358" s="91" t="s">
        <v>83</v>
      </c>
      <c r="E2358" s="91" t="s">
        <v>83</v>
      </c>
      <c r="F2358" s="90">
        <v>254951530</v>
      </c>
      <c r="G2358" s="96">
        <v>70</v>
      </c>
      <c r="H2358" s="90" t="s">
        <v>29</v>
      </c>
      <c r="I2358" s="97">
        <v>7730448626</v>
      </c>
      <c r="J2358" s="91">
        <v>45904</v>
      </c>
      <c r="K2358" s="90" t="s">
        <v>82</v>
      </c>
      <c r="L2358" s="90"/>
      <c r="M2358" s="91">
        <v>45863</v>
      </c>
      <c r="N2358" s="91">
        <v>45879</v>
      </c>
      <c r="O2358" s="95" t="e">
        <f t="shared" si="256"/>
        <v>#VALUE!</v>
      </c>
      <c r="P2358" s="95">
        <f>MONTH('RAW DATA'!$J2358)</f>
        <v>9</v>
      </c>
      <c r="Q2358" s="95" t="str">
        <f t="shared" si="257"/>
        <v>Vendor</v>
      </c>
      <c r="R2358" s="96" t="str">
        <f t="shared" si="258"/>
        <v/>
      </c>
      <c r="S2358" s="90" t="str">
        <f>IF(OR('RAW DATA'!$D2358="",'RAW DATA'!$C2358='RAW DATA'!$D2358),"NO",IF('RAW DATA'!$C2358&lt;'RAW DATA'!$D2358,"YES","NO"))</f>
        <v>NO</v>
      </c>
      <c r="T2358" s="96" t="str">
        <f>IF('RAW DATA'!$D2358='RAW DATA'!$E2358,"YES","NO")</f>
        <v>YES</v>
      </c>
      <c r="U2358" s="95" t="e">
        <f>IF(('RAW DATA'!$D2358-'RAW DATA'!$M2358)&lt;=5,"YES","NO")</f>
        <v>#VALUE!</v>
      </c>
    </row>
    <row r="2359" spans="1:21" x14ac:dyDescent="0.25">
      <c r="A2359" s="77" t="s">
        <v>83</v>
      </c>
      <c r="B2359" s="74" t="s">
        <v>83</v>
      </c>
      <c r="C2359" s="76" t="s">
        <v>83</v>
      </c>
      <c r="D2359" s="76" t="s">
        <v>83</v>
      </c>
      <c r="E2359" s="76" t="s">
        <v>83</v>
      </c>
      <c r="F2359" s="74">
        <v>254951530</v>
      </c>
      <c r="G2359" s="75">
        <v>70</v>
      </c>
      <c r="H2359" s="74" t="s">
        <v>29</v>
      </c>
      <c r="I2359" s="85">
        <v>7730448626</v>
      </c>
      <c r="J2359" s="76">
        <v>45904</v>
      </c>
      <c r="K2359" s="74" t="s">
        <v>82</v>
      </c>
      <c r="L2359" s="74"/>
      <c r="M2359" s="76">
        <v>45863</v>
      </c>
      <c r="N2359" s="76">
        <v>45879</v>
      </c>
      <c r="O2359" s="73" t="e">
        <f t="shared" si="256"/>
        <v>#VALUE!</v>
      </c>
      <c r="P2359" s="73">
        <f>MONTH('RAW DATA'!$J2359)</f>
        <v>9</v>
      </c>
      <c r="Q2359" s="73" t="str">
        <f t="shared" si="257"/>
        <v>Vendor</v>
      </c>
      <c r="R2359" s="75" t="str">
        <f t="shared" si="258"/>
        <v/>
      </c>
      <c r="S2359" s="74" t="str">
        <f>IF(OR('RAW DATA'!$D2359="",'RAW DATA'!$C2359='RAW DATA'!$D2359),"NO",IF('RAW DATA'!$C2359&lt;'RAW DATA'!$D2359,"YES","NO"))</f>
        <v>NO</v>
      </c>
      <c r="T2359" s="75" t="str">
        <f>IF('RAW DATA'!$D2359='RAW DATA'!$E2359,"YES","NO")</f>
        <v>YES</v>
      </c>
      <c r="U2359" s="73" t="e">
        <f>IF(('RAW DATA'!$D2359-'RAW DATA'!$M2359)&lt;=5,"YES","NO")</f>
        <v>#VALUE!</v>
      </c>
    </row>
    <row r="2360" spans="1:21" x14ac:dyDescent="0.25">
      <c r="A2360" s="89" t="s">
        <v>83</v>
      </c>
      <c r="B2360" s="90" t="s">
        <v>83</v>
      </c>
      <c r="C2360" s="91" t="s">
        <v>83</v>
      </c>
      <c r="D2360" s="91" t="s">
        <v>83</v>
      </c>
      <c r="E2360" s="91" t="s">
        <v>83</v>
      </c>
      <c r="F2360" s="90">
        <v>254951530</v>
      </c>
      <c r="G2360" s="96">
        <v>70</v>
      </c>
      <c r="H2360" s="90" t="s">
        <v>29</v>
      </c>
      <c r="I2360" s="97">
        <v>7730448626</v>
      </c>
      <c r="J2360" s="91">
        <v>45904</v>
      </c>
      <c r="K2360" s="90" t="s">
        <v>82</v>
      </c>
      <c r="L2360" s="90"/>
      <c r="M2360" s="91">
        <v>45863</v>
      </c>
      <c r="N2360" s="91">
        <v>45879</v>
      </c>
      <c r="O2360" s="95" t="e">
        <f t="shared" si="256"/>
        <v>#VALUE!</v>
      </c>
      <c r="P2360" s="95">
        <f>MONTH('RAW DATA'!$J2360)</f>
        <v>9</v>
      </c>
      <c r="Q2360" s="95" t="str">
        <f t="shared" si="257"/>
        <v>Vendor</v>
      </c>
      <c r="R2360" s="96" t="str">
        <f t="shared" si="258"/>
        <v/>
      </c>
      <c r="S2360" s="90" t="str">
        <f>IF(OR('RAW DATA'!$D2360="",'RAW DATA'!$C2360='RAW DATA'!$D2360),"NO",IF('RAW DATA'!$C2360&lt;'RAW DATA'!$D2360,"YES","NO"))</f>
        <v>NO</v>
      </c>
      <c r="T2360" s="96" t="str">
        <f>IF('RAW DATA'!$D2360='RAW DATA'!$E2360,"YES","NO")</f>
        <v>YES</v>
      </c>
      <c r="U2360" s="95" t="e">
        <f>IF(('RAW DATA'!$D2360-'RAW DATA'!$M2360)&lt;=5,"YES","NO")</f>
        <v>#VALUE!</v>
      </c>
    </row>
    <row r="2361" spans="1:21" x14ac:dyDescent="0.25">
      <c r="A2361" s="77" t="s">
        <v>83</v>
      </c>
      <c r="B2361" s="74" t="s">
        <v>83</v>
      </c>
      <c r="C2361" s="76" t="s">
        <v>83</v>
      </c>
      <c r="D2361" s="76" t="s">
        <v>83</v>
      </c>
      <c r="E2361" s="76" t="s">
        <v>83</v>
      </c>
      <c r="F2361" s="74">
        <v>255223583</v>
      </c>
      <c r="G2361" s="75">
        <v>70</v>
      </c>
      <c r="H2361" s="74" t="s">
        <v>29</v>
      </c>
      <c r="I2361" s="85">
        <v>7730448626</v>
      </c>
      <c r="J2361" s="76">
        <v>45904</v>
      </c>
      <c r="K2361" s="74" t="s">
        <v>82</v>
      </c>
      <c r="L2361" s="74"/>
      <c r="M2361" s="76">
        <v>45876</v>
      </c>
      <c r="N2361" s="76">
        <v>45893</v>
      </c>
      <c r="O2361" s="73" t="e">
        <f t="shared" si="256"/>
        <v>#VALUE!</v>
      </c>
      <c r="P2361" s="73">
        <f>MONTH('RAW DATA'!$J2361)</f>
        <v>9</v>
      </c>
      <c r="Q2361" s="73" t="str">
        <f t="shared" si="257"/>
        <v>Vendor</v>
      </c>
      <c r="R2361" s="75" t="str">
        <f t="shared" si="258"/>
        <v/>
      </c>
      <c r="S2361" s="74" t="str">
        <f>IF(OR('RAW DATA'!$D2361="",'RAW DATA'!$C2361='RAW DATA'!$D2361),"NO",IF('RAW DATA'!$C2361&lt;'RAW DATA'!$D2361,"YES","NO"))</f>
        <v>NO</v>
      </c>
      <c r="T2361" s="75" t="str">
        <f>IF('RAW DATA'!$D2361='RAW DATA'!$E2361,"YES","NO")</f>
        <v>YES</v>
      </c>
      <c r="U2361" s="73" t="e">
        <f>IF(('RAW DATA'!$D2361-'RAW DATA'!$M2361)&lt;=5,"YES","NO")</f>
        <v>#VALUE!</v>
      </c>
    </row>
    <row r="2362" spans="1:21" x14ac:dyDescent="0.25">
      <c r="A2362" s="89" t="s">
        <v>83</v>
      </c>
      <c r="B2362" s="90" t="s">
        <v>83</v>
      </c>
      <c r="C2362" s="91" t="s">
        <v>83</v>
      </c>
      <c r="D2362" s="91" t="s">
        <v>83</v>
      </c>
      <c r="E2362" s="91" t="s">
        <v>83</v>
      </c>
      <c r="F2362" s="90">
        <v>255223583</v>
      </c>
      <c r="G2362" s="96">
        <v>70</v>
      </c>
      <c r="H2362" s="90" t="s">
        <v>29</v>
      </c>
      <c r="I2362" s="97">
        <v>7730448626</v>
      </c>
      <c r="J2362" s="91">
        <v>45904</v>
      </c>
      <c r="K2362" s="90" t="s">
        <v>82</v>
      </c>
      <c r="L2362" s="90"/>
      <c r="M2362" s="91">
        <v>45876</v>
      </c>
      <c r="N2362" s="91">
        <v>45893</v>
      </c>
      <c r="O2362" s="95" t="e">
        <f t="shared" si="256"/>
        <v>#VALUE!</v>
      </c>
      <c r="P2362" s="95">
        <f>MONTH('RAW DATA'!$J2362)</f>
        <v>9</v>
      </c>
      <c r="Q2362" s="95" t="str">
        <f t="shared" si="257"/>
        <v>Vendor</v>
      </c>
      <c r="R2362" s="96" t="str">
        <f t="shared" si="258"/>
        <v/>
      </c>
      <c r="S2362" s="90" t="str">
        <f>IF(OR('RAW DATA'!$D2362="",'RAW DATA'!$C2362='RAW DATA'!$D2362),"NO",IF('RAW DATA'!$C2362&lt;'RAW DATA'!$D2362,"YES","NO"))</f>
        <v>NO</v>
      </c>
      <c r="T2362" s="96" t="str">
        <f>IF('RAW DATA'!$D2362='RAW DATA'!$E2362,"YES","NO")</f>
        <v>YES</v>
      </c>
      <c r="U2362" s="95" t="e">
        <f>IF(('RAW DATA'!$D2362-'RAW DATA'!$M2362)&lt;=5,"YES","NO")</f>
        <v>#VALUE!</v>
      </c>
    </row>
    <row r="2363" spans="1:21" x14ac:dyDescent="0.25">
      <c r="A2363" s="77" t="s">
        <v>83</v>
      </c>
      <c r="B2363" s="74" t="s">
        <v>83</v>
      </c>
      <c r="C2363" s="76" t="s">
        <v>83</v>
      </c>
      <c r="D2363" s="76" t="s">
        <v>83</v>
      </c>
      <c r="E2363" s="76" t="s">
        <v>83</v>
      </c>
      <c r="F2363" s="74">
        <v>255223583</v>
      </c>
      <c r="G2363" s="75">
        <v>70</v>
      </c>
      <c r="H2363" s="74" t="s">
        <v>29</v>
      </c>
      <c r="I2363" s="85">
        <v>7730448626</v>
      </c>
      <c r="J2363" s="76">
        <v>45904</v>
      </c>
      <c r="K2363" s="74" t="s">
        <v>82</v>
      </c>
      <c r="L2363" s="74"/>
      <c r="M2363" s="76">
        <v>45876</v>
      </c>
      <c r="N2363" s="76">
        <v>45893</v>
      </c>
      <c r="O2363" s="73" t="e">
        <f t="shared" si="256"/>
        <v>#VALUE!</v>
      </c>
      <c r="P2363" s="73">
        <f>MONTH('RAW DATA'!$J2363)</f>
        <v>9</v>
      </c>
      <c r="Q2363" s="73" t="str">
        <f t="shared" si="257"/>
        <v>Vendor</v>
      </c>
      <c r="R2363" s="75" t="str">
        <f t="shared" si="258"/>
        <v/>
      </c>
      <c r="S2363" s="74" t="str">
        <f>IF(OR('RAW DATA'!$D2363="",'RAW DATA'!$C2363='RAW DATA'!$D2363),"NO",IF('RAW DATA'!$C2363&lt;'RAW DATA'!$D2363,"YES","NO"))</f>
        <v>NO</v>
      </c>
      <c r="T2363" s="75" t="str">
        <f>IF('RAW DATA'!$D2363='RAW DATA'!$E2363,"YES","NO")</f>
        <v>YES</v>
      </c>
      <c r="U2363" s="73" t="e">
        <f>IF(('RAW DATA'!$D2363-'RAW DATA'!$M2363)&lt;=5,"YES","NO")</f>
        <v>#VALUE!</v>
      </c>
    </row>
    <row r="2364" spans="1:21" x14ac:dyDescent="0.25">
      <c r="A2364" s="89" t="s">
        <v>83</v>
      </c>
      <c r="B2364" s="90" t="s">
        <v>83</v>
      </c>
      <c r="C2364" s="91" t="s">
        <v>83</v>
      </c>
      <c r="D2364" s="91" t="s">
        <v>83</v>
      </c>
      <c r="E2364" s="91" t="s">
        <v>83</v>
      </c>
      <c r="F2364" s="90">
        <v>255100164</v>
      </c>
      <c r="G2364" s="96">
        <v>70</v>
      </c>
      <c r="H2364" s="90" t="s">
        <v>29</v>
      </c>
      <c r="I2364" s="97">
        <v>7730448626</v>
      </c>
      <c r="J2364" s="91">
        <v>45904</v>
      </c>
      <c r="K2364" s="90" t="s">
        <v>82</v>
      </c>
      <c r="L2364" s="90"/>
      <c r="M2364" s="91">
        <v>45869</v>
      </c>
      <c r="N2364" s="91">
        <v>45886</v>
      </c>
      <c r="O2364" s="95" t="e">
        <f t="shared" si="256"/>
        <v>#VALUE!</v>
      </c>
      <c r="P2364" s="95">
        <f>MONTH('RAW DATA'!$J2364)</f>
        <v>9</v>
      </c>
      <c r="Q2364" s="95" t="str">
        <f t="shared" si="257"/>
        <v>Vendor</v>
      </c>
      <c r="R2364" s="96" t="str">
        <f t="shared" si="258"/>
        <v/>
      </c>
      <c r="S2364" s="90" t="str">
        <f>IF(OR('RAW DATA'!$D2364="",'RAW DATA'!$C2364='RAW DATA'!$D2364),"NO",IF('RAW DATA'!$C2364&lt;'RAW DATA'!$D2364,"YES","NO"))</f>
        <v>NO</v>
      </c>
      <c r="T2364" s="96" t="str">
        <f>IF('RAW DATA'!$D2364='RAW DATA'!$E2364,"YES","NO")</f>
        <v>YES</v>
      </c>
      <c r="U2364" s="95" t="e">
        <f>IF(('RAW DATA'!$D2364-'RAW DATA'!$M2364)&lt;=5,"YES","NO")</f>
        <v>#VALUE!</v>
      </c>
    </row>
    <row r="2365" spans="1:21" x14ac:dyDescent="0.25">
      <c r="A2365" s="77" t="s">
        <v>83</v>
      </c>
      <c r="B2365" s="74" t="s">
        <v>83</v>
      </c>
      <c r="C2365" s="76" t="s">
        <v>83</v>
      </c>
      <c r="D2365" s="76" t="s">
        <v>83</v>
      </c>
      <c r="E2365" s="76" t="s">
        <v>83</v>
      </c>
      <c r="F2365" s="74">
        <v>255100164</v>
      </c>
      <c r="G2365" s="75">
        <v>70</v>
      </c>
      <c r="H2365" s="74" t="s">
        <v>29</v>
      </c>
      <c r="I2365" s="85">
        <v>7730448626</v>
      </c>
      <c r="J2365" s="76">
        <v>45904</v>
      </c>
      <c r="K2365" s="74" t="s">
        <v>82</v>
      </c>
      <c r="L2365" s="74"/>
      <c r="M2365" s="76">
        <v>45869</v>
      </c>
      <c r="N2365" s="76">
        <v>45886</v>
      </c>
      <c r="O2365" s="73" t="e">
        <f t="shared" si="256"/>
        <v>#VALUE!</v>
      </c>
      <c r="P2365" s="73">
        <f>MONTH('RAW DATA'!$J2365)</f>
        <v>9</v>
      </c>
      <c r="Q2365" s="73" t="str">
        <f t="shared" si="257"/>
        <v>Vendor</v>
      </c>
      <c r="R2365" s="75" t="str">
        <f t="shared" si="258"/>
        <v/>
      </c>
      <c r="S2365" s="74" t="str">
        <f>IF(OR('RAW DATA'!$D2365="",'RAW DATA'!$C2365='RAW DATA'!$D2365),"NO",IF('RAW DATA'!$C2365&lt;'RAW DATA'!$D2365,"YES","NO"))</f>
        <v>NO</v>
      </c>
      <c r="T2365" s="75" t="str">
        <f>IF('RAW DATA'!$D2365='RAW DATA'!$E2365,"YES","NO")</f>
        <v>YES</v>
      </c>
      <c r="U2365" s="73" t="e">
        <f>IF(('RAW DATA'!$D2365-'RAW DATA'!$M2365)&lt;=5,"YES","NO")</f>
        <v>#VALUE!</v>
      </c>
    </row>
    <row r="2366" spans="1:21" x14ac:dyDescent="0.25">
      <c r="A2366" s="89" t="s">
        <v>83</v>
      </c>
      <c r="B2366" s="90" t="s">
        <v>83</v>
      </c>
      <c r="C2366" s="91" t="s">
        <v>83</v>
      </c>
      <c r="D2366" s="91" t="s">
        <v>83</v>
      </c>
      <c r="E2366" s="91" t="s">
        <v>83</v>
      </c>
      <c r="F2366" s="90">
        <v>255607679</v>
      </c>
      <c r="G2366" s="96">
        <v>70</v>
      </c>
      <c r="H2366" s="90" t="s">
        <v>29</v>
      </c>
      <c r="I2366" s="97">
        <v>7730448626</v>
      </c>
      <c r="J2366" s="91">
        <v>45904</v>
      </c>
      <c r="K2366" s="90" t="s">
        <v>82</v>
      </c>
      <c r="L2366" s="90"/>
      <c r="M2366" s="91">
        <v>45883</v>
      </c>
      <c r="N2366" s="91">
        <v>45900</v>
      </c>
      <c r="O2366" s="95" t="e">
        <f t="shared" si="256"/>
        <v>#VALUE!</v>
      </c>
      <c r="P2366" s="95">
        <f>MONTH('RAW DATA'!$J2366)</f>
        <v>9</v>
      </c>
      <c r="Q2366" s="95" t="str">
        <f t="shared" si="257"/>
        <v>Vendor</v>
      </c>
      <c r="R2366" s="96" t="str">
        <f t="shared" si="258"/>
        <v/>
      </c>
      <c r="S2366" s="90" t="str">
        <f>IF(OR('RAW DATA'!$D2366="",'RAW DATA'!$C2366='RAW DATA'!$D2366),"NO",IF('RAW DATA'!$C2366&lt;'RAW DATA'!$D2366,"YES","NO"))</f>
        <v>NO</v>
      </c>
      <c r="T2366" s="96" t="str">
        <f>IF('RAW DATA'!$D2366='RAW DATA'!$E2366,"YES","NO")</f>
        <v>YES</v>
      </c>
      <c r="U2366" s="95" t="e">
        <f>IF(('RAW DATA'!$D2366-'RAW DATA'!$M2366)&lt;=5,"YES","NO")</f>
        <v>#VALUE!</v>
      </c>
    </row>
    <row r="2367" spans="1:21" x14ac:dyDescent="0.25">
      <c r="A2367" s="77" t="s">
        <v>83</v>
      </c>
      <c r="B2367" s="74" t="s">
        <v>83</v>
      </c>
      <c r="C2367" s="76" t="s">
        <v>83</v>
      </c>
      <c r="D2367" s="76" t="s">
        <v>83</v>
      </c>
      <c r="E2367" s="76" t="s">
        <v>83</v>
      </c>
      <c r="F2367" s="74">
        <v>255607679</v>
      </c>
      <c r="G2367" s="75">
        <v>70</v>
      </c>
      <c r="H2367" s="74" t="s">
        <v>29</v>
      </c>
      <c r="I2367" s="85">
        <v>7730448626</v>
      </c>
      <c r="J2367" s="76">
        <v>45904</v>
      </c>
      <c r="K2367" s="74" t="s">
        <v>82</v>
      </c>
      <c r="L2367" s="74"/>
      <c r="M2367" s="76">
        <v>45883</v>
      </c>
      <c r="N2367" s="76">
        <v>45900</v>
      </c>
      <c r="O2367" s="73" t="e">
        <f t="shared" ref="O2367:O2373" si="259">IF(D2367="", "", IF(YEAR(D2367)=2024, "", MONTH(D2367)))</f>
        <v>#VALUE!</v>
      </c>
      <c r="P2367" s="73">
        <f>MONTH('RAW DATA'!$J2367)</f>
        <v>9</v>
      </c>
      <c r="Q2367" s="73" t="str">
        <f t="shared" ref="Q2367:Q2373" si="260">IF(OR(A2367=71,A2367=1595,A2367=1588,A2367=1594,A2367=3547,A2367=1571,A2367=1538,A2367=1570,A2367=1569,A2367=1590,A2367=1591,A2367=1589,A2367=515,A2367=1572,A2367=3546,A2367=1592,A2367=3548,A2367=122,A2367=10171,A2367=40,A2367=35,A2367=95,A2367=381,A2367=136,A2367=375),"ICB","Vendor")</f>
        <v>Vendor</v>
      </c>
      <c r="R2367" s="75" t="str">
        <f t="shared" ref="R2367:R2373" si="261">IF(OR(A2367=71,A2367=515,A2367=1592,A2367=1589,A2367=1591,A2367=1571,A2367=1572),"CHINA",IF(A2367=35,"POLAND",
IF(A2367=10171,"VIETNAM",
IF(A2367=381,"TURKEY",
IF(A2367=375,"CAMBODIA",
IF(A2367=40,"AUSTRALIA",""))))))</f>
        <v/>
      </c>
      <c r="S2367" s="74" t="str">
        <f>IF(OR('RAW DATA'!$D2367="",'RAW DATA'!$C2367='RAW DATA'!$D2367),"NO",IF('RAW DATA'!$C2367&lt;'RAW DATA'!$D2367,"YES","NO"))</f>
        <v>NO</v>
      </c>
      <c r="T2367" s="75" t="str">
        <f>IF('RAW DATA'!$D2367='RAW DATA'!$E2367,"YES","NO")</f>
        <v>YES</v>
      </c>
      <c r="U2367" s="73" t="e">
        <f>IF(('RAW DATA'!$D2367-'RAW DATA'!$M2367)&lt;=5,"YES","NO")</f>
        <v>#VALUE!</v>
      </c>
    </row>
    <row r="2368" spans="1:21" x14ac:dyDescent="0.25">
      <c r="A2368" s="89" t="s">
        <v>83</v>
      </c>
      <c r="B2368" s="90" t="s">
        <v>83</v>
      </c>
      <c r="C2368" s="91" t="s">
        <v>83</v>
      </c>
      <c r="D2368" s="91" t="s">
        <v>83</v>
      </c>
      <c r="E2368" s="91" t="s">
        <v>83</v>
      </c>
      <c r="F2368" s="90">
        <v>256651147</v>
      </c>
      <c r="G2368" s="96">
        <v>70</v>
      </c>
      <c r="H2368" s="90" t="s">
        <v>29</v>
      </c>
      <c r="I2368" s="97">
        <v>7730457333</v>
      </c>
      <c r="J2368" s="91">
        <v>45936</v>
      </c>
      <c r="K2368" s="90" t="s">
        <v>82</v>
      </c>
      <c r="L2368" s="90"/>
      <c r="M2368" s="91">
        <v>45898</v>
      </c>
      <c r="N2368" s="91">
        <v>45914</v>
      </c>
      <c r="O2368" s="95" t="e">
        <f t="shared" si="259"/>
        <v>#VALUE!</v>
      </c>
      <c r="P2368" s="95">
        <f>MONTH('RAW DATA'!$J2368)</f>
        <v>10</v>
      </c>
      <c r="Q2368" s="95" t="str">
        <f t="shared" si="260"/>
        <v>Vendor</v>
      </c>
      <c r="R2368" s="96" t="str">
        <f t="shared" si="261"/>
        <v/>
      </c>
      <c r="S2368" s="90" t="str">
        <f>IF(OR('RAW DATA'!$D2368="",'RAW DATA'!$C2368='RAW DATA'!$D2368),"NO",IF('RAW DATA'!$C2368&lt;'RAW DATA'!$D2368,"YES","NO"))</f>
        <v>NO</v>
      </c>
      <c r="T2368" s="96" t="str">
        <f>IF('RAW DATA'!$D2368='RAW DATA'!$E2368,"YES","NO")</f>
        <v>YES</v>
      </c>
      <c r="U2368" s="95" t="e">
        <f>IF(('RAW DATA'!$D2368-'RAW DATA'!$M2368)&lt;=5,"YES","NO")</f>
        <v>#VALUE!</v>
      </c>
    </row>
    <row r="2369" spans="1:21" x14ac:dyDescent="0.25">
      <c r="A2369" s="77" t="s">
        <v>83</v>
      </c>
      <c r="B2369" s="74" t="s">
        <v>83</v>
      </c>
      <c r="C2369" s="76" t="s">
        <v>83</v>
      </c>
      <c r="D2369" s="76" t="s">
        <v>83</v>
      </c>
      <c r="E2369" s="76" t="s">
        <v>83</v>
      </c>
      <c r="F2369" s="74">
        <v>256651147</v>
      </c>
      <c r="G2369" s="75">
        <v>70</v>
      </c>
      <c r="H2369" s="74" t="s">
        <v>29</v>
      </c>
      <c r="I2369" s="85">
        <v>7730457333</v>
      </c>
      <c r="J2369" s="76">
        <v>45936</v>
      </c>
      <c r="K2369" s="74" t="s">
        <v>82</v>
      </c>
      <c r="L2369" s="74"/>
      <c r="M2369" s="76">
        <v>45898</v>
      </c>
      <c r="N2369" s="76">
        <v>45914</v>
      </c>
      <c r="O2369" s="73" t="e">
        <f t="shared" si="259"/>
        <v>#VALUE!</v>
      </c>
      <c r="P2369" s="73">
        <f>MONTH('RAW DATA'!$J2369)</f>
        <v>10</v>
      </c>
      <c r="Q2369" s="73" t="str">
        <f t="shared" si="260"/>
        <v>Vendor</v>
      </c>
      <c r="R2369" s="75" t="str">
        <f t="shared" si="261"/>
        <v/>
      </c>
      <c r="S2369" s="74" t="str">
        <f>IF(OR('RAW DATA'!$D2369="",'RAW DATA'!$C2369='RAW DATA'!$D2369),"NO",IF('RAW DATA'!$C2369&lt;'RAW DATA'!$D2369,"YES","NO"))</f>
        <v>NO</v>
      </c>
      <c r="T2369" s="75" t="str">
        <f>IF('RAW DATA'!$D2369='RAW DATA'!$E2369,"YES","NO")</f>
        <v>YES</v>
      </c>
      <c r="U2369" s="73" t="e">
        <f>IF(('RAW DATA'!$D2369-'RAW DATA'!$M2369)&lt;=5,"YES","NO")</f>
        <v>#VALUE!</v>
      </c>
    </row>
    <row r="2370" spans="1:21" x14ac:dyDescent="0.25">
      <c r="A2370" s="89" t="s">
        <v>83</v>
      </c>
      <c r="B2370" s="90" t="s">
        <v>83</v>
      </c>
      <c r="C2370" s="91" t="s">
        <v>83</v>
      </c>
      <c r="D2370" s="91" t="s">
        <v>83</v>
      </c>
      <c r="E2370" s="91" t="s">
        <v>83</v>
      </c>
      <c r="F2370" s="90">
        <v>256080932</v>
      </c>
      <c r="G2370" s="96">
        <v>70</v>
      </c>
      <c r="H2370" s="90" t="s">
        <v>29</v>
      </c>
      <c r="I2370" s="97">
        <v>7730457333</v>
      </c>
      <c r="J2370" s="91">
        <v>45936</v>
      </c>
      <c r="K2370" s="90" t="s">
        <v>82</v>
      </c>
      <c r="L2370" s="90"/>
      <c r="M2370" s="91">
        <v>45890</v>
      </c>
      <c r="N2370" s="91">
        <v>45907</v>
      </c>
      <c r="O2370" s="95" t="e">
        <f t="shared" si="259"/>
        <v>#VALUE!</v>
      </c>
      <c r="P2370" s="95">
        <f>MONTH('RAW DATA'!$J2370)</f>
        <v>10</v>
      </c>
      <c r="Q2370" s="95" t="str">
        <f t="shared" si="260"/>
        <v>Vendor</v>
      </c>
      <c r="R2370" s="96" t="str">
        <f t="shared" si="261"/>
        <v/>
      </c>
      <c r="S2370" s="90" t="str">
        <f>IF(OR('RAW DATA'!$D2370="",'RAW DATA'!$C2370='RAW DATA'!$D2370),"NO",IF('RAW DATA'!$C2370&lt;'RAW DATA'!$D2370,"YES","NO"))</f>
        <v>NO</v>
      </c>
      <c r="T2370" s="96" t="str">
        <f>IF('RAW DATA'!$D2370='RAW DATA'!$E2370,"YES","NO")</f>
        <v>YES</v>
      </c>
      <c r="U2370" s="95" t="e">
        <f>IF(('RAW DATA'!$D2370-'RAW DATA'!$M2370)&lt;=5,"YES","NO")</f>
        <v>#VALUE!</v>
      </c>
    </row>
    <row r="2371" spans="1:21" x14ac:dyDescent="0.25">
      <c r="A2371" s="77" t="s">
        <v>83</v>
      </c>
      <c r="B2371" s="74" t="s">
        <v>83</v>
      </c>
      <c r="C2371" s="76" t="s">
        <v>83</v>
      </c>
      <c r="D2371" s="76" t="s">
        <v>83</v>
      </c>
      <c r="E2371" s="76" t="s">
        <v>83</v>
      </c>
      <c r="F2371" s="74">
        <v>256080932</v>
      </c>
      <c r="G2371" s="75">
        <v>70</v>
      </c>
      <c r="H2371" s="74" t="s">
        <v>29</v>
      </c>
      <c r="I2371" s="85">
        <v>7730457333</v>
      </c>
      <c r="J2371" s="76">
        <v>45936</v>
      </c>
      <c r="K2371" s="74" t="s">
        <v>82</v>
      </c>
      <c r="L2371" s="74"/>
      <c r="M2371" s="76">
        <v>45890</v>
      </c>
      <c r="N2371" s="76">
        <v>45907</v>
      </c>
      <c r="O2371" s="73" t="e">
        <f t="shared" si="259"/>
        <v>#VALUE!</v>
      </c>
      <c r="P2371" s="73">
        <f>MONTH('RAW DATA'!$J2371)</f>
        <v>10</v>
      </c>
      <c r="Q2371" s="73" t="str">
        <f t="shared" si="260"/>
        <v>Vendor</v>
      </c>
      <c r="R2371" s="75" t="str">
        <f t="shared" si="261"/>
        <v/>
      </c>
      <c r="S2371" s="74" t="str">
        <f>IF(OR('RAW DATA'!$D2371="",'RAW DATA'!$C2371='RAW DATA'!$D2371),"NO",IF('RAW DATA'!$C2371&lt;'RAW DATA'!$D2371,"YES","NO"))</f>
        <v>NO</v>
      </c>
      <c r="T2371" s="75" t="str">
        <f>IF('RAW DATA'!$D2371='RAW DATA'!$E2371,"YES","NO")</f>
        <v>YES</v>
      </c>
      <c r="U2371" s="73" t="e">
        <f>IF(('RAW DATA'!$D2371-'RAW DATA'!$M2371)&lt;=5,"YES","NO")</f>
        <v>#VALUE!</v>
      </c>
    </row>
    <row r="2372" spans="1:21" x14ac:dyDescent="0.25">
      <c r="A2372" s="89">
        <v>35</v>
      </c>
      <c r="B2372" s="90">
        <v>5310415990</v>
      </c>
      <c r="C2372" s="91">
        <v>45902</v>
      </c>
      <c r="D2372" s="91">
        <v>45903</v>
      </c>
      <c r="E2372" s="91">
        <v>45903</v>
      </c>
      <c r="F2372" s="90">
        <v>255300058</v>
      </c>
      <c r="G2372" s="96">
        <v>855</v>
      </c>
      <c r="H2372" s="90" t="s">
        <v>29</v>
      </c>
      <c r="I2372" s="97">
        <v>7730457333</v>
      </c>
      <c r="J2372" s="91">
        <v>45936</v>
      </c>
      <c r="K2372" s="90" t="s">
        <v>82</v>
      </c>
      <c r="L2372" s="90"/>
      <c r="M2372" s="91">
        <v>45838</v>
      </c>
      <c r="N2372" s="91">
        <v>45888</v>
      </c>
      <c r="O2372" s="95">
        <f t="shared" si="259"/>
        <v>9</v>
      </c>
      <c r="P2372" s="95">
        <f>MONTH('RAW DATA'!$J2372)</f>
        <v>10</v>
      </c>
      <c r="Q2372" s="95" t="str">
        <f t="shared" si="260"/>
        <v>ICB</v>
      </c>
      <c r="R2372" s="96" t="str">
        <f t="shared" si="261"/>
        <v>POLAND</v>
      </c>
      <c r="S2372" s="90" t="str">
        <f>IF(OR('RAW DATA'!$D2372="",'RAW DATA'!$C2372='RAW DATA'!$D2372),"NO",IF('RAW DATA'!$C2372&lt;'RAW DATA'!$D2372,"YES","NO"))</f>
        <v>YES</v>
      </c>
      <c r="T2372" s="96" t="str">
        <f>IF('RAW DATA'!$D2372='RAW DATA'!$E2372,"YES","NO")</f>
        <v>YES</v>
      </c>
      <c r="U2372" s="95" t="str">
        <f>IF(('RAW DATA'!$D2372-'RAW DATA'!$M2372)&lt;=5,"YES","NO")</f>
        <v>NO</v>
      </c>
    </row>
    <row r="2373" spans="1:21" x14ac:dyDescent="0.25">
      <c r="A2373" s="77">
        <v>35</v>
      </c>
      <c r="B2373" s="74">
        <v>5310415987</v>
      </c>
      <c r="C2373" s="76">
        <v>45902</v>
      </c>
      <c r="D2373" s="76">
        <v>45903</v>
      </c>
      <c r="E2373" s="76">
        <v>45903</v>
      </c>
      <c r="F2373" s="74">
        <v>256067082</v>
      </c>
      <c r="G2373" s="75">
        <v>855</v>
      </c>
      <c r="H2373" s="74" t="s">
        <v>29</v>
      </c>
      <c r="I2373" s="85">
        <v>7730457333</v>
      </c>
      <c r="J2373" s="76">
        <v>45936</v>
      </c>
      <c r="K2373" s="74" t="s">
        <v>82</v>
      </c>
      <c r="L2373" s="74"/>
      <c r="M2373" s="76">
        <v>45852</v>
      </c>
      <c r="N2373" s="76">
        <v>45894</v>
      </c>
      <c r="O2373" s="73">
        <f t="shared" si="259"/>
        <v>9</v>
      </c>
      <c r="P2373" s="73">
        <f>MONTH('RAW DATA'!$J2373)</f>
        <v>10</v>
      </c>
      <c r="Q2373" s="73" t="str">
        <f t="shared" si="260"/>
        <v>ICB</v>
      </c>
      <c r="R2373" s="75" t="str">
        <f t="shared" si="261"/>
        <v>POLAND</v>
      </c>
      <c r="S2373" s="74" t="str">
        <f>IF(OR('RAW DATA'!$D2373="",'RAW DATA'!$C2373='RAW DATA'!$D2373),"NO",IF('RAW DATA'!$C2373&lt;'RAW DATA'!$D2373,"YES","NO"))</f>
        <v>YES</v>
      </c>
      <c r="T2373" s="75" t="str">
        <f>IF('RAW DATA'!$D2373='RAW DATA'!$E2373,"YES","NO")</f>
        <v>YES</v>
      </c>
      <c r="U2373" s="73" t="str">
        <f>IF(('RAW DATA'!$D2373-'RAW DATA'!$M2373)&lt;=5,"YES","NO")</f>
        <v>NO</v>
      </c>
    </row>
    <row r="2374" spans="1:21" x14ac:dyDescent="0.25">
      <c r="A2374" s="89">
        <v>35</v>
      </c>
      <c r="B2374" s="90">
        <v>5310415989</v>
      </c>
      <c r="C2374" s="91">
        <v>45902</v>
      </c>
      <c r="D2374" s="91">
        <v>45903</v>
      </c>
      <c r="E2374" s="91">
        <v>45903</v>
      </c>
      <c r="F2374" s="90">
        <v>254225318</v>
      </c>
      <c r="G2374" s="96">
        <v>905</v>
      </c>
      <c r="H2374" s="90" t="s">
        <v>29</v>
      </c>
      <c r="I2374" s="97">
        <v>7730457333</v>
      </c>
      <c r="J2374" s="91">
        <v>45936</v>
      </c>
      <c r="K2374" s="90" t="s">
        <v>82</v>
      </c>
      <c r="L2374" s="90"/>
      <c r="M2374" s="91">
        <v>45827</v>
      </c>
      <c r="N2374" s="91">
        <v>45879</v>
      </c>
      <c r="O2374" s="95">
        <f t="shared" ref="O2374:O2375" si="262">IF(D2374="", "", IF(YEAR(D2374)=2024, "", MONTH(D2374)))</f>
        <v>9</v>
      </c>
      <c r="P2374" s="95">
        <f>MONTH('RAW DATA'!$J2374)</f>
        <v>10</v>
      </c>
      <c r="Q2374" s="95" t="str">
        <f t="shared" ref="Q2374:Q2375" si="263">IF(OR(A2374=71,A2374=1595,A2374=1588,A2374=1594,A2374=3547,A2374=1571,A2374=1538,A2374=1570,A2374=1569,A2374=1590,A2374=1591,A2374=1589,A2374=515,A2374=1572,A2374=3546,A2374=1592,A2374=3548,A2374=122,A2374=10171,A2374=40,A2374=35,A2374=95,A2374=381,A2374=136,A2374=375),"ICB","Vendor")</f>
        <v>ICB</v>
      </c>
      <c r="R2374" s="96" t="str">
        <f t="shared" ref="R2374:R2375" si="264">IF(OR(A2374=71,A2374=515,A2374=1592,A2374=1589,A2374=1591,A2374=1571,A2374=1572),"CHINA",IF(A2374=35,"POLAND",
IF(A2374=10171,"VIETNAM",
IF(A2374=381,"TURKEY",
IF(A2374=375,"CAMBODIA",
IF(A2374=40,"AUSTRALIA",""))))))</f>
        <v>POLAND</v>
      </c>
      <c r="S2374" s="90" t="str">
        <f>IF(OR('RAW DATA'!$D2374="",'RAW DATA'!$C2374='RAW DATA'!$D2374),"NO",IF('RAW DATA'!$C2374&lt;'RAW DATA'!$D2374,"YES","NO"))</f>
        <v>YES</v>
      </c>
      <c r="T2374" s="96" t="str">
        <f>IF('RAW DATA'!$D2374='RAW DATA'!$E2374,"YES","NO")</f>
        <v>YES</v>
      </c>
      <c r="U2374" s="95" t="str">
        <f>IF(('RAW DATA'!$D2374-'RAW DATA'!$M2374)&lt;=5,"YES","NO")</f>
        <v>NO</v>
      </c>
    </row>
    <row r="2375" spans="1:21" x14ac:dyDescent="0.25">
      <c r="A2375" s="77">
        <v>35</v>
      </c>
      <c r="B2375" s="74">
        <v>5310415988</v>
      </c>
      <c r="C2375" s="76">
        <v>45902</v>
      </c>
      <c r="D2375" s="76">
        <v>45903</v>
      </c>
      <c r="E2375" s="76">
        <v>45903</v>
      </c>
      <c r="F2375" s="74">
        <v>254416733</v>
      </c>
      <c r="G2375" s="75">
        <v>855</v>
      </c>
      <c r="H2375" s="74" t="s">
        <v>29</v>
      </c>
      <c r="I2375" s="85">
        <v>7730457333</v>
      </c>
      <c r="J2375" s="76">
        <v>45936</v>
      </c>
      <c r="K2375" s="74" t="s">
        <v>82</v>
      </c>
      <c r="L2375" s="74"/>
      <c r="M2375" s="76">
        <v>45824</v>
      </c>
      <c r="N2375" s="76">
        <v>45879</v>
      </c>
      <c r="O2375" s="73">
        <f t="shared" si="262"/>
        <v>9</v>
      </c>
      <c r="P2375" s="73">
        <f>MONTH('RAW DATA'!$J2375)</f>
        <v>10</v>
      </c>
      <c r="Q2375" s="73" t="str">
        <f t="shared" si="263"/>
        <v>ICB</v>
      </c>
      <c r="R2375" s="75" t="str">
        <f t="shared" si="264"/>
        <v>POLAND</v>
      </c>
      <c r="S2375" s="74" t="str">
        <f>IF(OR('RAW DATA'!$D2375="",'RAW DATA'!$C2375='RAW DATA'!$D2375),"NO",IF('RAW DATA'!$C2375&lt;'RAW DATA'!$D2375,"YES","NO"))</f>
        <v>YES</v>
      </c>
      <c r="T2375" s="75" t="str">
        <f>IF('RAW DATA'!$D2375='RAW DATA'!$E2375,"YES","NO")</f>
        <v>YES</v>
      </c>
      <c r="U2375" s="73" t="str">
        <f>IF(('RAW DATA'!$D2375-'RAW DATA'!$M2375)&lt;=5,"YES","NO")</f>
        <v>NO</v>
      </c>
    </row>
    <row r="2376" spans="1:21" x14ac:dyDescent="0.25">
      <c r="A2376" s="89" t="s">
        <v>83</v>
      </c>
      <c r="B2376" s="90" t="s">
        <v>83</v>
      </c>
      <c r="C2376" s="91" t="s">
        <v>83</v>
      </c>
      <c r="D2376" s="91" t="s">
        <v>83</v>
      </c>
      <c r="E2376" s="91" t="s">
        <v>83</v>
      </c>
      <c r="F2376" s="90" t="s">
        <v>242</v>
      </c>
      <c r="G2376" s="96">
        <v>70</v>
      </c>
      <c r="H2376" s="90" t="s">
        <v>29</v>
      </c>
      <c r="I2376" s="97">
        <v>7730468560</v>
      </c>
      <c r="J2376" s="91">
        <v>45981</v>
      </c>
      <c r="K2376" s="90" t="s">
        <v>82</v>
      </c>
      <c r="L2376" s="90"/>
      <c r="M2376" s="91">
        <v>45906</v>
      </c>
      <c r="N2376" s="91">
        <v>45665</v>
      </c>
      <c r="O2376" s="95" t="e">
        <f t="shared" ref="O2376:O2388" si="265">IF(D2376="", "", IF(YEAR(D2376)=2024, "", MONTH(D2376)))</f>
        <v>#VALUE!</v>
      </c>
      <c r="P2376" s="95">
        <f>MONTH('RAW DATA'!$J2376)</f>
        <v>11</v>
      </c>
      <c r="Q2376" s="95" t="str">
        <f t="shared" ref="Q2376:Q2388" si="266">IF(OR(A2376=71,A2376=1595,A2376=1588,A2376=1594,A2376=3547,A2376=1571,A2376=1538,A2376=1570,A2376=1569,A2376=1590,A2376=1591,A2376=1589,A2376=515,A2376=1572,A2376=3546,A2376=1592,A2376=3548,A2376=122,A2376=10171,A2376=40,A2376=35,A2376=95,A2376=381,A2376=136,A2376=375),"ICB","Vendor")</f>
        <v>Vendor</v>
      </c>
      <c r="R2376" s="96" t="str">
        <f t="shared" ref="R2376:R2388" si="267">IF(OR(A2376=71,A2376=515,A2376=1592,A2376=1589,A2376=1591,A2376=1571,A2376=1572),"CHINA",IF(A2376=35,"POLAND",
IF(A2376=10171,"VIETNAM",
IF(A2376=381,"TURKEY",
IF(A2376=375,"CAMBODIA",
IF(A2376=40,"AUSTRALIA",""))))))</f>
        <v/>
      </c>
      <c r="S2376" s="90" t="str">
        <f>IF(OR('RAW DATA'!$D2376="",'RAW DATA'!$C2376='RAW DATA'!$D2376),"NO",IF('RAW DATA'!$C2376&lt;'RAW DATA'!$D2376,"YES","NO"))</f>
        <v>NO</v>
      </c>
      <c r="T2376" s="96" t="str">
        <f>IF('RAW DATA'!$D2376='RAW DATA'!$E2376,"YES","NO")</f>
        <v>YES</v>
      </c>
      <c r="U2376" s="95" t="e">
        <f>IF(('RAW DATA'!$D2376-'RAW DATA'!$M2376)&lt;=5,"YES","NO")</f>
        <v>#VALUE!</v>
      </c>
    </row>
    <row r="2377" spans="1:21" x14ac:dyDescent="0.25">
      <c r="A2377" s="77" t="s">
        <v>83</v>
      </c>
      <c r="B2377" s="74" t="s">
        <v>83</v>
      </c>
      <c r="C2377" s="76" t="s">
        <v>83</v>
      </c>
      <c r="D2377" s="76" t="s">
        <v>83</v>
      </c>
      <c r="E2377" s="76" t="s">
        <v>83</v>
      </c>
      <c r="F2377" s="74">
        <v>256946615</v>
      </c>
      <c r="G2377" s="75">
        <v>70</v>
      </c>
      <c r="H2377" s="74" t="s">
        <v>29</v>
      </c>
      <c r="I2377" s="85">
        <v>7730457333</v>
      </c>
      <c r="J2377" s="76">
        <v>45936</v>
      </c>
      <c r="K2377" s="74" t="s">
        <v>82</v>
      </c>
      <c r="L2377" s="74"/>
      <c r="M2377" s="76">
        <v>45904</v>
      </c>
      <c r="N2377" s="76">
        <v>45921</v>
      </c>
      <c r="O2377" s="73" t="e">
        <f t="shared" si="265"/>
        <v>#VALUE!</v>
      </c>
      <c r="P2377" s="73">
        <f>MONTH('RAW DATA'!$J2377)</f>
        <v>10</v>
      </c>
      <c r="Q2377" s="73" t="str">
        <f t="shared" si="266"/>
        <v>Vendor</v>
      </c>
      <c r="R2377" s="75" t="str">
        <f t="shared" si="267"/>
        <v/>
      </c>
      <c r="S2377" s="74" t="str">
        <f>IF(OR('RAW DATA'!$D2377="",'RAW DATA'!$C2377='RAW DATA'!$D2377),"NO",IF('RAW DATA'!$C2377&lt;'RAW DATA'!$D2377,"YES","NO"))</f>
        <v>NO</v>
      </c>
      <c r="T2377" s="75" t="str">
        <f>IF('RAW DATA'!$D2377='RAW DATA'!$E2377,"YES","NO")</f>
        <v>YES</v>
      </c>
      <c r="U2377" s="73" t="e">
        <f>IF(('RAW DATA'!$D2377-'RAW DATA'!$M2377)&lt;=5,"YES","NO")</f>
        <v>#VALUE!</v>
      </c>
    </row>
    <row r="2378" spans="1:21" x14ac:dyDescent="0.25">
      <c r="A2378" s="89" t="s">
        <v>83</v>
      </c>
      <c r="B2378" s="90" t="s">
        <v>83</v>
      </c>
      <c r="C2378" s="91" t="s">
        <v>83</v>
      </c>
      <c r="D2378" s="91" t="s">
        <v>83</v>
      </c>
      <c r="E2378" s="91" t="s">
        <v>83</v>
      </c>
      <c r="F2378" s="90">
        <v>257329485</v>
      </c>
      <c r="G2378" s="96">
        <v>70</v>
      </c>
      <c r="H2378" s="90" t="s">
        <v>29</v>
      </c>
      <c r="I2378" s="97">
        <v>7730457333</v>
      </c>
      <c r="J2378" s="91">
        <v>45936</v>
      </c>
      <c r="K2378" s="90" t="s">
        <v>82</v>
      </c>
      <c r="L2378" s="90"/>
      <c r="M2378" s="91">
        <v>45911</v>
      </c>
      <c r="N2378" s="91">
        <v>45928</v>
      </c>
      <c r="O2378" s="95" t="e">
        <f t="shared" si="265"/>
        <v>#VALUE!</v>
      </c>
      <c r="P2378" s="95">
        <f>MONTH('RAW DATA'!$J2378)</f>
        <v>10</v>
      </c>
      <c r="Q2378" s="95" t="str">
        <f t="shared" si="266"/>
        <v>Vendor</v>
      </c>
      <c r="R2378" s="96" t="str">
        <f t="shared" si="267"/>
        <v/>
      </c>
      <c r="S2378" s="90" t="str">
        <f>IF(OR('RAW DATA'!$D2378="",'RAW DATA'!$C2378='RAW DATA'!$D2378),"NO",IF('RAW DATA'!$C2378&lt;'RAW DATA'!$D2378,"YES","NO"))</f>
        <v>NO</v>
      </c>
      <c r="T2378" s="96" t="str">
        <f>IF('RAW DATA'!$D2378='RAW DATA'!$E2378,"YES","NO")</f>
        <v>YES</v>
      </c>
      <c r="U2378" s="95" t="e">
        <f>IF(('RAW DATA'!$D2378-'RAW DATA'!$M2378)&lt;=5,"YES","NO")</f>
        <v>#VALUE!</v>
      </c>
    </row>
    <row r="2379" spans="1:21" x14ac:dyDescent="0.25">
      <c r="A2379" s="77" t="s">
        <v>83</v>
      </c>
      <c r="B2379" s="74" t="s">
        <v>83</v>
      </c>
      <c r="C2379" s="76" t="s">
        <v>83</v>
      </c>
      <c r="D2379" s="76" t="s">
        <v>83</v>
      </c>
      <c r="E2379" s="76" t="s">
        <v>83</v>
      </c>
      <c r="F2379" s="74">
        <v>257329485</v>
      </c>
      <c r="G2379" s="75">
        <v>70</v>
      </c>
      <c r="H2379" s="74" t="s">
        <v>29</v>
      </c>
      <c r="I2379" s="85">
        <v>7730457333</v>
      </c>
      <c r="J2379" s="76">
        <v>45936</v>
      </c>
      <c r="K2379" s="74" t="s">
        <v>82</v>
      </c>
      <c r="L2379" s="74"/>
      <c r="M2379" s="76">
        <v>45911</v>
      </c>
      <c r="N2379" s="76">
        <v>45928</v>
      </c>
      <c r="O2379" s="73" t="e">
        <f t="shared" si="265"/>
        <v>#VALUE!</v>
      </c>
      <c r="P2379" s="73">
        <f>MONTH('RAW DATA'!$J2379)</f>
        <v>10</v>
      </c>
      <c r="Q2379" s="73" t="str">
        <f t="shared" si="266"/>
        <v>Vendor</v>
      </c>
      <c r="R2379" s="75" t="str">
        <f t="shared" si="267"/>
        <v/>
      </c>
      <c r="S2379" s="74" t="str">
        <f>IF(OR('RAW DATA'!$D2379="",'RAW DATA'!$C2379='RAW DATA'!$D2379),"NO",IF('RAW DATA'!$C2379&lt;'RAW DATA'!$D2379,"YES","NO"))</f>
        <v>NO</v>
      </c>
      <c r="T2379" s="75" t="str">
        <f>IF('RAW DATA'!$D2379='RAW DATA'!$E2379,"YES","NO")</f>
        <v>YES</v>
      </c>
      <c r="U2379" s="73" t="e">
        <f>IF(('RAW DATA'!$D2379-'RAW DATA'!$M2379)&lt;=5,"YES","NO")</f>
        <v>#VALUE!</v>
      </c>
    </row>
    <row r="2380" spans="1:21" x14ac:dyDescent="0.25">
      <c r="A2380" s="89" t="s">
        <v>83</v>
      </c>
      <c r="B2380" s="90" t="s">
        <v>83</v>
      </c>
      <c r="C2380" s="91" t="s">
        <v>83</v>
      </c>
      <c r="D2380" s="91" t="s">
        <v>83</v>
      </c>
      <c r="E2380" s="91" t="s">
        <v>83</v>
      </c>
      <c r="F2380" s="90">
        <v>257832280</v>
      </c>
      <c r="G2380" s="96">
        <v>70</v>
      </c>
      <c r="H2380" s="90" t="s">
        <v>29</v>
      </c>
      <c r="I2380" s="97">
        <v>7730457333</v>
      </c>
      <c r="J2380" s="91">
        <v>45936</v>
      </c>
      <c r="K2380" s="90" t="s">
        <v>82</v>
      </c>
      <c r="L2380" s="90"/>
      <c r="M2380" s="91">
        <v>45918</v>
      </c>
      <c r="N2380" s="91">
        <v>45935</v>
      </c>
      <c r="O2380" s="95" t="e">
        <f t="shared" si="265"/>
        <v>#VALUE!</v>
      </c>
      <c r="P2380" s="95">
        <f>MONTH('RAW DATA'!$J2380)</f>
        <v>10</v>
      </c>
      <c r="Q2380" s="95" t="str">
        <f t="shared" si="266"/>
        <v>Vendor</v>
      </c>
      <c r="R2380" s="96" t="str">
        <f t="shared" si="267"/>
        <v/>
      </c>
      <c r="S2380" s="90" t="str">
        <f>IF(OR('RAW DATA'!$D2380="",'RAW DATA'!$C2380='RAW DATA'!$D2380),"NO",IF('RAW DATA'!$C2380&lt;'RAW DATA'!$D2380,"YES","NO"))</f>
        <v>NO</v>
      </c>
      <c r="T2380" s="96" t="str">
        <f>IF('RAW DATA'!$D2380='RAW DATA'!$E2380,"YES","NO")</f>
        <v>YES</v>
      </c>
      <c r="U2380" s="95" t="e">
        <f>IF(('RAW DATA'!$D2380-'RAW DATA'!$M2380)&lt;=5,"YES","NO")</f>
        <v>#VALUE!</v>
      </c>
    </row>
    <row r="2381" spans="1:21" x14ac:dyDescent="0.25">
      <c r="A2381" s="77" t="s">
        <v>83</v>
      </c>
      <c r="B2381" s="74" t="s">
        <v>83</v>
      </c>
      <c r="C2381" s="76" t="s">
        <v>83</v>
      </c>
      <c r="D2381" s="76" t="s">
        <v>83</v>
      </c>
      <c r="E2381" s="76" t="s">
        <v>83</v>
      </c>
      <c r="F2381" s="74">
        <v>257832280</v>
      </c>
      <c r="G2381" s="75">
        <v>70</v>
      </c>
      <c r="H2381" s="74" t="s">
        <v>29</v>
      </c>
      <c r="I2381" s="85">
        <v>7730457333</v>
      </c>
      <c r="J2381" s="76">
        <v>45936</v>
      </c>
      <c r="K2381" s="74" t="s">
        <v>82</v>
      </c>
      <c r="L2381" s="74"/>
      <c r="M2381" s="76">
        <v>45918</v>
      </c>
      <c r="N2381" s="76">
        <v>45935</v>
      </c>
      <c r="O2381" s="73" t="e">
        <f t="shared" si="265"/>
        <v>#VALUE!</v>
      </c>
      <c r="P2381" s="73">
        <f>MONTH('RAW DATA'!$J2381)</f>
        <v>10</v>
      </c>
      <c r="Q2381" s="73" t="str">
        <f t="shared" si="266"/>
        <v>Vendor</v>
      </c>
      <c r="R2381" s="75" t="str">
        <f t="shared" si="267"/>
        <v/>
      </c>
      <c r="S2381" s="74" t="str">
        <f>IF(OR('RAW DATA'!$D2381="",'RAW DATA'!$C2381='RAW DATA'!$D2381),"NO",IF('RAW DATA'!$C2381&lt;'RAW DATA'!$D2381,"YES","NO"))</f>
        <v>NO</v>
      </c>
      <c r="T2381" s="75" t="str">
        <f>IF('RAW DATA'!$D2381='RAW DATA'!$E2381,"YES","NO")</f>
        <v>YES</v>
      </c>
      <c r="U2381" s="73" t="e">
        <f>IF(('RAW DATA'!$D2381-'RAW DATA'!$M2381)&lt;=5,"YES","NO")</f>
        <v>#VALUE!</v>
      </c>
    </row>
    <row r="2382" spans="1:21" x14ac:dyDescent="0.25">
      <c r="A2382" s="89">
        <v>35</v>
      </c>
      <c r="B2382" s="90">
        <v>5310419476</v>
      </c>
      <c r="C2382" s="91">
        <v>45923</v>
      </c>
      <c r="D2382" s="91">
        <v>45924</v>
      </c>
      <c r="E2382" s="91">
        <v>45924</v>
      </c>
      <c r="F2382" s="90">
        <v>256692016</v>
      </c>
      <c r="G2382" s="96">
        <v>905</v>
      </c>
      <c r="H2382" s="90" t="s">
        <v>29</v>
      </c>
      <c r="I2382" s="97">
        <v>7730457333</v>
      </c>
      <c r="J2382" s="91">
        <v>45936</v>
      </c>
      <c r="K2382" s="90" t="s">
        <v>82</v>
      </c>
      <c r="L2382" s="90"/>
      <c r="M2382" s="91">
        <v>45857</v>
      </c>
      <c r="N2382" s="91">
        <v>45907</v>
      </c>
      <c r="O2382" s="95">
        <f t="shared" si="265"/>
        <v>9</v>
      </c>
      <c r="P2382" s="95">
        <f>MONTH('RAW DATA'!$J2382)</f>
        <v>10</v>
      </c>
      <c r="Q2382" s="95" t="str">
        <f t="shared" si="266"/>
        <v>ICB</v>
      </c>
      <c r="R2382" s="96" t="str">
        <f t="shared" si="267"/>
        <v>POLAND</v>
      </c>
      <c r="S2382" s="90" t="str">
        <f>IF(OR('RAW DATA'!$D2382="",'RAW DATA'!$C2382='RAW DATA'!$D2382),"NO",IF('RAW DATA'!$C2382&lt;'RAW DATA'!$D2382,"YES","NO"))</f>
        <v>YES</v>
      </c>
      <c r="T2382" s="96" t="str">
        <f>IF('RAW DATA'!$D2382='RAW DATA'!$E2382,"YES","NO")</f>
        <v>YES</v>
      </c>
      <c r="U2382" s="95" t="str">
        <f>IF(('RAW DATA'!$D2382-'RAW DATA'!$M2382)&lt;=5,"YES","NO")</f>
        <v>NO</v>
      </c>
    </row>
    <row r="2383" spans="1:21" x14ac:dyDescent="0.25">
      <c r="A2383" s="77" t="s">
        <v>83</v>
      </c>
      <c r="B2383" s="74" t="s">
        <v>83</v>
      </c>
      <c r="C2383" s="76" t="s">
        <v>83</v>
      </c>
      <c r="D2383" s="76" t="s">
        <v>83</v>
      </c>
      <c r="E2383" s="76" t="s">
        <v>83</v>
      </c>
      <c r="F2383" s="74">
        <v>258264778</v>
      </c>
      <c r="G2383" s="75">
        <v>70</v>
      </c>
      <c r="H2383" s="74" t="s">
        <v>29</v>
      </c>
      <c r="I2383" s="85">
        <v>7730468560</v>
      </c>
      <c r="J2383" s="76">
        <v>45981</v>
      </c>
      <c r="K2383" s="74" t="s">
        <v>82</v>
      </c>
      <c r="L2383" s="74"/>
      <c r="M2383" s="76">
        <v>45930</v>
      </c>
      <c r="N2383" s="76">
        <v>45942</v>
      </c>
      <c r="O2383" s="73" t="e">
        <f t="shared" si="265"/>
        <v>#VALUE!</v>
      </c>
      <c r="P2383" s="73">
        <f>MONTH('RAW DATA'!$J2383)</f>
        <v>11</v>
      </c>
      <c r="Q2383" s="73" t="str">
        <f t="shared" si="266"/>
        <v>Vendor</v>
      </c>
      <c r="R2383" s="75" t="str">
        <f t="shared" si="267"/>
        <v/>
      </c>
      <c r="S2383" s="74" t="str">
        <f>IF(OR('RAW DATA'!$D2383="",'RAW DATA'!$C2383='RAW DATA'!$D2383),"NO",IF('RAW DATA'!$C2383&lt;'RAW DATA'!$D2383,"YES","NO"))</f>
        <v>NO</v>
      </c>
      <c r="T2383" s="75" t="str">
        <f>IF('RAW DATA'!$D2383='RAW DATA'!$E2383,"YES","NO")</f>
        <v>YES</v>
      </c>
      <c r="U2383" s="73" t="e">
        <f>IF(('RAW DATA'!$D2383-'RAW DATA'!$M2383)&lt;=5,"YES","NO")</f>
        <v>#VALUE!</v>
      </c>
    </row>
    <row r="2384" spans="1:21" x14ac:dyDescent="0.25">
      <c r="A2384" s="89" t="s">
        <v>83</v>
      </c>
      <c r="B2384" s="90" t="s">
        <v>83</v>
      </c>
      <c r="C2384" s="91" t="s">
        <v>83</v>
      </c>
      <c r="D2384" s="91" t="s">
        <v>83</v>
      </c>
      <c r="E2384" s="91" t="s">
        <v>83</v>
      </c>
      <c r="F2384" s="90">
        <v>258264778</v>
      </c>
      <c r="G2384" s="96">
        <v>70</v>
      </c>
      <c r="H2384" s="90" t="s">
        <v>29</v>
      </c>
      <c r="I2384" s="97">
        <v>7730468560</v>
      </c>
      <c r="J2384" s="91">
        <v>45981</v>
      </c>
      <c r="K2384" s="90" t="s">
        <v>82</v>
      </c>
      <c r="L2384" s="90"/>
      <c r="M2384" s="91">
        <v>45930</v>
      </c>
      <c r="N2384" s="91">
        <v>45942</v>
      </c>
      <c r="O2384" s="95" t="e">
        <f t="shared" si="265"/>
        <v>#VALUE!</v>
      </c>
      <c r="P2384" s="95">
        <f>MONTH('RAW DATA'!$J2384)</f>
        <v>11</v>
      </c>
      <c r="Q2384" s="95" t="str">
        <f t="shared" si="266"/>
        <v>Vendor</v>
      </c>
      <c r="R2384" s="96" t="str">
        <f t="shared" si="267"/>
        <v/>
      </c>
      <c r="S2384" s="90" t="str">
        <f>IF(OR('RAW DATA'!$D2384="",'RAW DATA'!$C2384='RAW DATA'!$D2384),"NO",IF('RAW DATA'!$C2384&lt;'RAW DATA'!$D2384,"YES","NO"))</f>
        <v>NO</v>
      </c>
      <c r="T2384" s="96" t="str">
        <f>IF('RAW DATA'!$D2384='RAW DATA'!$E2384,"YES","NO")</f>
        <v>YES</v>
      </c>
      <c r="U2384" s="95" t="e">
        <f>IF(('RAW DATA'!$D2384-'RAW DATA'!$M2384)&lt;=5,"YES","NO")</f>
        <v>#VALUE!</v>
      </c>
    </row>
    <row r="2385" spans="1:21" x14ac:dyDescent="0.25">
      <c r="A2385" s="77" t="s">
        <v>83</v>
      </c>
      <c r="B2385" s="74" t="s">
        <v>83</v>
      </c>
      <c r="C2385" s="76" t="s">
        <v>83</v>
      </c>
      <c r="D2385" s="76" t="s">
        <v>83</v>
      </c>
      <c r="E2385" s="76" t="s">
        <v>83</v>
      </c>
      <c r="F2385" s="74">
        <v>258264776</v>
      </c>
      <c r="G2385" s="75">
        <v>70</v>
      </c>
      <c r="H2385" s="74" t="s">
        <v>29</v>
      </c>
      <c r="I2385" s="85">
        <v>7730468560</v>
      </c>
      <c r="J2385" s="76">
        <v>45981</v>
      </c>
      <c r="K2385" s="74" t="s">
        <v>82</v>
      </c>
      <c r="L2385" s="74"/>
      <c r="M2385" s="76">
        <v>45934</v>
      </c>
      <c r="N2385" s="76">
        <v>45949</v>
      </c>
      <c r="O2385" s="73" t="e">
        <f t="shared" si="265"/>
        <v>#VALUE!</v>
      </c>
      <c r="P2385" s="73">
        <f>MONTH('RAW DATA'!$J2385)</f>
        <v>11</v>
      </c>
      <c r="Q2385" s="73" t="str">
        <f t="shared" si="266"/>
        <v>Vendor</v>
      </c>
      <c r="R2385" s="75" t="str">
        <f t="shared" si="267"/>
        <v/>
      </c>
      <c r="S2385" s="74" t="str">
        <f>IF(OR('RAW DATA'!$D2385="",'RAW DATA'!$C2385='RAW DATA'!$D2385),"NO",IF('RAW DATA'!$C2385&lt;'RAW DATA'!$D2385,"YES","NO"))</f>
        <v>NO</v>
      </c>
      <c r="T2385" s="75" t="str">
        <f>IF('RAW DATA'!$D2385='RAW DATA'!$E2385,"YES","NO")</f>
        <v>YES</v>
      </c>
      <c r="U2385" s="73" t="e">
        <f>IF(('RAW DATA'!$D2385-'RAW DATA'!$M2385)&lt;=5,"YES","NO")</f>
        <v>#VALUE!</v>
      </c>
    </row>
    <row r="2386" spans="1:21" x14ac:dyDescent="0.25">
      <c r="A2386" s="89" t="s">
        <v>83</v>
      </c>
      <c r="B2386" s="90" t="s">
        <v>83</v>
      </c>
      <c r="C2386" s="91" t="s">
        <v>83</v>
      </c>
      <c r="D2386" s="91" t="s">
        <v>83</v>
      </c>
      <c r="E2386" s="91" t="s">
        <v>83</v>
      </c>
      <c r="F2386" s="90">
        <v>258264776</v>
      </c>
      <c r="G2386" s="96">
        <v>70</v>
      </c>
      <c r="H2386" s="90" t="s">
        <v>29</v>
      </c>
      <c r="I2386" s="97">
        <v>7730468560</v>
      </c>
      <c r="J2386" s="91">
        <v>45981</v>
      </c>
      <c r="K2386" s="90" t="s">
        <v>82</v>
      </c>
      <c r="L2386" s="90"/>
      <c r="M2386" s="91">
        <v>45934</v>
      </c>
      <c r="N2386" s="91">
        <v>45949</v>
      </c>
      <c r="O2386" s="95" t="e">
        <f t="shared" si="265"/>
        <v>#VALUE!</v>
      </c>
      <c r="P2386" s="95">
        <f>MONTH('RAW DATA'!$J2386)</f>
        <v>11</v>
      </c>
      <c r="Q2386" s="95" t="str">
        <f t="shared" si="266"/>
        <v>Vendor</v>
      </c>
      <c r="R2386" s="96" t="str">
        <f t="shared" si="267"/>
        <v/>
      </c>
      <c r="S2386" s="90" t="str">
        <f>IF(OR('RAW DATA'!$D2386="",'RAW DATA'!$C2386='RAW DATA'!$D2386),"NO",IF('RAW DATA'!$C2386&lt;'RAW DATA'!$D2386,"YES","NO"))</f>
        <v>NO</v>
      </c>
      <c r="T2386" s="96" t="str">
        <f>IF('RAW DATA'!$D2386='RAW DATA'!$E2386,"YES","NO")</f>
        <v>YES</v>
      </c>
      <c r="U2386" s="95" t="e">
        <f>IF(('RAW DATA'!$D2386-'RAW DATA'!$M2386)&lt;=5,"YES","NO")</f>
        <v>#VALUE!</v>
      </c>
    </row>
    <row r="2387" spans="1:21" x14ac:dyDescent="0.25">
      <c r="A2387" s="77" t="s">
        <v>83</v>
      </c>
      <c r="B2387" s="74" t="s">
        <v>83</v>
      </c>
      <c r="C2387" s="76" t="s">
        <v>83</v>
      </c>
      <c r="D2387" s="76" t="s">
        <v>83</v>
      </c>
      <c r="E2387" s="76" t="s">
        <v>83</v>
      </c>
      <c r="F2387" s="74">
        <v>258264776</v>
      </c>
      <c r="G2387" s="75">
        <v>70</v>
      </c>
      <c r="H2387" s="74" t="s">
        <v>29</v>
      </c>
      <c r="I2387" s="85">
        <v>7730468560</v>
      </c>
      <c r="J2387" s="76">
        <v>45981</v>
      </c>
      <c r="K2387" s="74" t="s">
        <v>82</v>
      </c>
      <c r="L2387" s="74"/>
      <c r="M2387" s="76">
        <v>45934</v>
      </c>
      <c r="N2387" s="76">
        <v>45949</v>
      </c>
      <c r="O2387" s="73" t="e">
        <f t="shared" si="265"/>
        <v>#VALUE!</v>
      </c>
      <c r="P2387" s="73">
        <f>MONTH('RAW DATA'!$J2387)</f>
        <v>11</v>
      </c>
      <c r="Q2387" s="73" t="str">
        <f t="shared" si="266"/>
        <v>Vendor</v>
      </c>
      <c r="R2387" s="75" t="str">
        <f t="shared" si="267"/>
        <v/>
      </c>
      <c r="S2387" s="74" t="str">
        <f>IF(OR('RAW DATA'!$D2387="",'RAW DATA'!$C2387='RAW DATA'!$D2387),"NO",IF('RAW DATA'!$C2387&lt;'RAW DATA'!$D2387,"YES","NO"))</f>
        <v>NO</v>
      </c>
      <c r="T2387" s="75" t="str">
        <f>IF('RAW DATA'!$D2387='RAW DATA'!$E2387,"YES","NO")</f>
        <v>YES</v>
      </c>
      <c r="U2387" s="73" t="e">
        <f>IF(('RAW DATA'!$D2387-'RAW DATA'!$M2387)&lt;=5,"YES","NO")</f>
        <v>#VALUE!</v>
      </c>
    </row>
    <row r="2388" spans="1:21" x14ac:dyDescent="0.25">
      <c r="A2388" s="89">
        <v>35</v>
      </c>
      <c r="B2388" s="90">
        <v>5310421344</v>
      </c>
      <c r="C2388" s="91">
        <v>45932</v>
      </c>
      <c r="D2388" s="91">
        <v>45933</v>
      </c>
      <c r="E2388" s="91">
        <v>45933</v>
      </c>
      <c r="F2388" s="90">
        <v>254611931</v>
      </c>
      <c r="G2388" s="96">
        <v>855</v>
      </c>
      <c r="H2388" s="90" t="s">
        <v>29</v>
      </c>
      <c r="I2388" s="97">
        <v>7730468560</v>
      </c>
      <c r="J2388" s="91">
        <v>45981</v>
      </c>
      <c r="K2388" s="90" t="s">
        <v>82</v>
      </c>
      <c r="L2388" s="90"/>
      <c r="M2388" s="91">
        <v>45837</v>
      </c>
      <c r="N2388" s="91">
        <v>45913</v>
      </c>
      <c r="O2388" s="95">
        <f t="shared" si="265"/>
        <v>10</v>
      </c>
      <c r="P2388" s="95">
        <f>MONTH('RAW DATA'!$J2388)</f>
        <v>11</v>
      </c>
      <c r="Q2388" s="95" t="str">
        <f t="shared" si="266"/>
        <v>ICB</v>
      </c>
      <c r="R2388" s="96" t="str">
        <f t="shared" si="267"/>
        <v>POLAND</v>
      </c>
      <c r="S2388" s="90" t="str">
        <f>IF(OR('RAW DATA'!$D2388="",'RAW DATA'!$C2388='RAW DATA'!$D2388),"NO",IF('RAW DATA'!$C2388&lt;'RAW DATA'!$D2388,"YES","NO"))</f>
        <v>YES</v>
      </c>
      <c r="T2388" s="96" t="str">
        <f>IF('RAW DATA'!$D2388='RAW DATA'!$E2388,"YES","NO")</f>
        <v>YES</v>
      </c>
      <c r="U2388" s="95" t="str">
        <f>IF(('RAW DATA'!$D2388-'RAW DATA'!$M2388)&lt;=5,"YES","NO")</f>
        <v>NO</v>
      </c>
    </row>
    <row r="2389" spans="1:21" x14ac:dyDescent="0.25">
      <c r="A2389" s="77">
        <v>35</v>
      </c>
      <c r="B2389" s="74">
        <v>5310421346</v>
      </c>
      <c r="C2389" s="76">
        <v>45932</v>
      </c>
      <c r="D2389" s="76">
        <v>45933</v>
      </c>
      <c r="E2389" s="76">
        <v>45933</v>
      </c>
      <c r="F2389" s="74">
        <v>257024503</v>
      </c>
      <c r="G2389" s="75">
        <v>855</v>
      </c>
      <c r="H2389" s="74" t="s">
        <v>29</v>
      </c>
      <c r="I2389" s="85">
        <v>7730468560</v>
      </c>
      <c r="J2389" s="76">
        <v>45981</v>
      </c>
      <c r="K2389" s="74" t="s">
        <v>82</v>
      </c>
      <c r="L2389" s="74"/>
      <c r="M2389" s="76">
        <v>45836</v>
      </c>
      <c r="N2389" s="76">
        <v>45924</v>
      </c>
      <c r="O2389" s="73">
        <f t="shared" ref="O2389" si="268">IF(D2389="", "", IF(YEAR(D2389)=2024, "", MONTH(D2389)))</f>
        <v>10</v>
      </c>
      <c r="P2389" s="73">
        <f>MONTH('RAW DATA'!$J2389)</f>
        <v>11</v>
      </c>
      <c r="Q2389" s="73" t="str">
        <f t="shared" ref="Q2389" si="269">IF(OR(A2389=71,A2389=1595,A2389=1588,A2389=1594,A2389=3547,A2389=1571,A2389=1538,A2389=1570,A2389=1569,A2389=1590,A2389=1591,A2389=1589,A2389=515,A2389=1572,A2389=3546,A2389=1592,A2389=3548,A2389=122,A2389=10171,A2389=40,A2389=35,A2389=95,A2389=381,A2389=136,A2389=375),"ICB","Vendor")</f>
        <v>ICB</v>
      </c>
      <c r="R2389" s="75" t="str">
        <f t="shared" ref="R2389" si="270">IF(OR(A2389=71,A2389=515,A2389=1592,A2389=1589,A2389=1591,A2389=1571,A2389=1572),"CHINA",IF(A2389=35,"POLAND",
IF(A2389=10171,"VIETNAM",
IF(A2389=381,"TURKEY",
IF(A2389=375,"CAMBODIA",
IF(A2389=40,"AUSTRALIA",""))))))</f>
        <v>POLAND</v>
      </c>
      <c r="S2389" s="74" t="str">
        <f>IF(OR('RAW DATA'!$D2389="",'RAW DATA'!$C2389='RAW DATA'!$D2389),"NO",IF('RAW DATA'!$C2389&lt;'RAW DATA'!$D2389,"YES","NO"))</f>
        <v>YES</v>
      </c>
      <c r="T2389" s="75" t="str">
        <f>IF('RAW DATA'!$D2389='RAW DATA'!$E2389,"YES","NO")</f>
        <v>YES</v>
      </c>
      <c r="U2389" s="73" t="str">
        <f>IF(('RAW DATA'!$D2389-'RAW DATA'!$M2389)&lt;=5,"YES","NO")</f>
        <v>NO</v>
      </c>
    </row>
    <row r="2390" spans="1:21" x14ac:dyDescent="0.25">
      <c r="A2390" s="89" t="s">
        <v>83</v>
      </c>
      <c r="B2390" s="90" t="s">
        <v>83</v>
      </c>
      <c r="C2390" s="91" t="s">
        <v>83</v>
      </c>
      <c r="D2390" s="91" t="s">
        <v>83</v>
      </c>
      <c r="E2390" s="91" t="s">
        <v>83</v>
      </c>
      <c r="F2390" s="90">
        <v>259917917</v>
      </c>
      <c r="G2390" s="96">
        <v>70</v>
      </c>
      <c r="H2390" s="90" t="s">
        <v>29</v>
      </c>
      <c r="I2390" s="97">
        <v>7730468560</v>
      </c>
      <c r="J2390" s="91">
        <v>45981</v>
      </c>
      <c r="K2390" s="90" t="s">
        <v>82</v>
      </c>
      <c r="L2390" s="90"/>
      <c r="M2390" s="91">
        <v>45939</v>
      </c>
      <c r="N2390" s="91">
        <v>45966</v>
      </c>
      <c r="O2390" s="95" t="e">
        <f t="shared" ref="O2390" si="271">IF(D2390="", "", IF(YEAR(D2390)=2024, "", MONTH(D2390)))</f>
        <v>#VALUE!</v>
      </c>
      <c r="P2390" s="95">
        <f>MONTH('RAW DATA'!$J2390)</f>
        <v>11</v>
      </c>
      <c r="Q2390" s="95" t="str">
        <f t="shared" ref="Q2390" si="272">IF(OR(A2390=71,A2390=1595,A2390=1588,A2390=1594,A2390=3547,A2390=1571,A2390=1538,A2390=1570,A2390=1569,A2390=1590,A2390=1591,A2390=1589,A2390=515,A2390=1572,A2390=3546,A2390=1592,A2390=3548,A2390=122,A2390=10171,A2390=40,A2390=35,A2390=95,A2390=381,A2390=136,A2390=375),"ICB","Vendor")</f>
        <v>Vendor</v>
      </c>
      <c r="R2390" s="96" t="str">
        <f t="shared" ref="R2390" si="273">IF(OR(A2390=71,A2390=515,A2390=1592,A2390=1589,A2390=1591,A2390=1571,A2390=1572),"CHINA",IF(A2390=35,"POLAND",
IF(A2390=10171,"VIETNAM",
IF(A2390=381,"TURKEY",
IF(A2390=375,"CAMBODIA",
IF(A2390=40,"AUSTRALIA",""))))))</f>
        <v/>
      </c>
      <c r="S2390" s="90" t="str">
        <f>IF(OR('RAW DATA'!$D2390="",'RAW DATA'!$C2390='RAW DATA'!$D2390),"NO",IF('RAW DATA'!$C2390&lt;'RAW DATA'!$D2390,"YES","NO"))</f>
        <v>NO</v>
      </c>
      <c r="T2390" s="96" t="str">
        <f>IF('RAW DATA'!$D2390='RAW DATA'!$E2390,"YES","NO")</f>
        <v>YES</v>
      </c>
      <c r="U2390" s="95" t="e">
        <f>IF(('RAW DATA'!$D2390-'RAW DATA'!$M2390)&lt;=5,"YES","NO")</f>
        <v>#VALUE!</v>
      </c>
    </row>
    <row r="2391" spans="1:21" x14ac:dyDescent="0.25">
      <c r="A2391" s="77" t="s">
        <v>83</v>
      </c>
      <c r="B2391" s="74" t="s">
        <v>83</v>
      </c>
      <c r="C2391" s="76" t="s">
        <v>83</v>
      </c>
      <c r="D2391" s="76" t="s">
        <v>83</v>
      </c>
      <c r="E2391" s="76" t="s">
        <v>83</v>
      </c>
      <c r="F2391" s="74">
        <v>258986228</v>
      </c>
      <c r="G2391" s="75">
        <v>70</v>
      </c>
      <c r="H2391" s="74" t="s">
        <v>29</v>
      </c>
      <c r="I2391" s="85">
        <v>7730468560</v>
      </c>
      <c r="J2391" s="76">
        <v>45981</v>
      </c>
      <c r="K2391" s="74" t="s">
        <v>82</v>
      </c>
      <c r="L2391" s="74"/>
      <c r="M2391" s="76">
        <v>45947</v>
      </c>
      <c r="N2391" s="76">
        <v>45964</v>
      </c>
      <c r="O2391" s="73" t="e">
        <f t="shared" ref="O2391:O2397" si="274">IF(D2391="", "", IF(YEAR(D2391)=2024, "", MONTH(D2391)))</f>
        <v>#VALUE!</v>
      </c>
      <c r="P2391" s="73">
        <f>MONTH('RAW DATA'!$J2391)</f>
        <v>11</v>
      </c>
      <c r="Q2391" s="73" t="str">
        <f t="shared" ref="Q2391:Q2397" si="275">IF(OR(A2391=71,A2391=1595,A2391=1588,A2391=1594,A2391=3547,A2391=1571,A2391=1538,A2391=1570,A2391=1569,A2391=1590,A2391=1591,A2391=1589,A2391=515,A2391=1572,A2391=3546,A2391=1592,A2391=3548,A2391=122,A2391=10171,A2391=40,A2391=35,A2391=95,A2391=381,A2391=136,A2391=375),"ICB","Vendor")</f>
        <v>Vendor</v>
      </c>
      <c r="R2391" s="75" t="str">
        <f t="shared" ref="R2391:R2397" si="276">IF(OR(A2391=71,A2391=515,A2391=1592,A2391=1589,A2391=1591,A2391=1571,A2391=1572),"CHINA",IF(A2391=35,"POLAND",
IF(A2391=10171,"VIETNAM",
IF(A2391=381,"TURKEY",
IF(A2391=375,"CAMBODIA",
IF(A2391=40,"AUSTRALIA",""))))))</f>
        <v/>
      </c>
      <c r="S2391" s="74" t="str">
        <f>IF(OR('RAW DATA'!$D2391="",'RAW DATA'!$C2391='RAW DATA'!$D2391),"NO",IF('RAW DATA'!$C2391&lt;'RAW DATA'!$D2391,"YES","NO"))</f>
        <v>NO</v>
      </c>
      <c r="T2391" s="75" t="str">
        <f>IF('RAW DATA'!$D2391='RAW DATA'!$E2391,"YES","NO")</f>
        <v>YES</v>
      </c>
      <c r="U2391" s="73" t="e">
        <f>IF(('RAW DATA'!$D2391-'RAW DATA'!$M2391)&lt;=5,"YES","NO")</f>
        <v>#VALUE!</v>
      </c>
    </row>
    <row r="2392" spans="1:21" x14ac:dyDescent="0.25">
      <c r="A2392" s="89" t="s">
        <v>83</v>
      </c>
      <c r="B2392" s="90" t="s">
        <v>83</v>
      </c>
      <c r="C2392" s="91" t="s">
        <v>83</v>
      </c>
      <c r="D2392" s="91" t="s">
        <v>83</v>
      </c>
      <c r="E2392" s="91" t="s">
        <v>83</v>
      </c>
      <c r="F2392" s="90">
        <v>258986228</v>
      </c>
      <c r="G2392" s="96">
        <v>70</v>
      </c>
      <c r="H2392" s="90" t="s">
        <v>29</v>
      </c>
      <c r="I2392" s="97">
        <v>7730468560</v>
      </c>
      <c r="J2392" s="91">
        <v>45981</v>
      </c>
      <c r="K2392" s="90" t="s">
        <v>82</v>
      </c>
      <c r="L2392" s="90"/>
      <c r="M2392" s="91">
        <v>45947</v>
      </c>
      <c r="N2392" s="91">
        <v>45964</v>
      </c>
      <c r="O2392" s="95" t="e">
        <f t="shared" si="274"/>
        <v>#VALUE!</v>
      </c>
      <c r="P2392" s="95">
        <f>MONTH('RAW DATA'!$J2392)</f>
        <v>11</v>
      </c>
      <c r="Q2392" s="95" t="str">
        <f t="shared" si="275"/>
        <v>Vendor</v>
      </c>
      <c r="R2392" s="96" t="str">
        <f t="shared" si="276"/>
        <v/>
      </c>
      <c r="S2392" s="90" t="str">
        <f>IF(OR('RAW DATA'!$D2392="",'RAW DATA'!$C2392='RAW DATA'!$D2392),"NO",IF('RAW DATA'!$C2392&lt;'RAW DATA'!$D2392,"YES","NO"))</f>
        <v>NO</v>
      </c>
      <c r="T2392" s="96" t="str">
        <f>IF('RAW DATA'!$D2392='RAW DATA'!$E2392,"YES","NO")</f>
        <v>YES</v>
      </c>
      <c r="U2392" s="95" t="e">
        <f>IF(('RAW DATA'!$D2392-'RAW DATA'!$M2392)&lt;=5,"YES","NO")</f>
        <v>#VALUE!</v>
      </c>
    </row>
    <row r="2393" spans="1:21" x14ac:dyDescent="0.25">
      <c r="A2393" s="77" t="s">
        <v>83</v>
      </c>
      <c r="B2393" s="74" t="s">
        <v>83</v>
      </c>
      <c r="C2393" s="76" t="s">
        <v>83</v>
      </c>
      <c r="D2393" s="76" t="s">
        <v>83</v>
      </c>
      <c r="E2393" s="76" t="s">
        <v>83</v>
      </c>
      <c r="F2393" s="74">
        <v>258730291</v>
      </c>
      <c r="G2393" s="75">
        <v>70</v>
      </c>
      <c r="H2393" s="74" t="s">
        <v>29</v>
      </c>
      <c r="I2393" s="85">
        <v>7730468560</v>
      </c>
      <c r="J2393" s="76">
        <v>45981</v>
      </c>
      <c r="K2393" s="74" t="s">
        <v>82</v>
      </c>
      <c r="L2393" s="74"/>
      <c r="M2393" s="76">
        <v>45943</v>
      </c>
      <c r="N2393" s="76">
        <v>45958</v>
      </c>
      <c r="O2393" s="73" t="e">
        <f t="shared" si="274"/>
        <v>#VALUE!</v>
      </c>
      <c r="P2393" s="73">
        <f>MONTH('RAW DATA'!$J2393)</f>
        <v>11</v>
      </c>
      <c r="Q2393" s="73" t="str">
        <f t="shared" si="275"/>
        <v>Vendor</v>
      </c>
      <c r="R2393" s="75" t="str">
        <f t="shared" si="276"/>
        <v/>
      </c>
      <c r="S2393" s="74" t="str">
        <f>IF(OR('RAW DATA'!$D2393="",'RAW DATA'!$C2393='RAW DATA'!$D2393),"NO",IF('RAW DATA'!$C2393&lt;'RAW DATA'!$D2393,"YES","NO"))</f>
        <v>NO</v>
      </c>
      <c r="T2393" s="75" t="str">
        <f>IF('RAW DATA'!$D2393='RAW DATA'!$E2393,"YES","NO")</f>
        <v>YES</v>
      </c>
      <c r="U2393" s="73" t="e">
        <f>IF(('RAW DATA'!$D2393-'RAW DATA'!$M2393)&lt;=5,"YES","NO")</f>
        <v>#VALUE!</v>
      </c>
    </row>
    <row r="2394" spans="1:21" x14ac:dyDescent="0.25">
      <c r="A2394" s="89" t="s">
        <v>83</v>
      </c>
      <c r="B2394" s="90" t="s">
        <v>83</v>
      </c>
      <c r="C2394" s="91" t="s">
        <v>83</v>
      </c>
      <c r="D2394" s="91" t="s">
        <v>83</v>
      </c>
      <c r="E2394" s="91" t="s">
        <v>83</v>
      </c>
      <c r="F2394" s="90" t="s">
        <v>250</v>
      </c>
      <c r="G2394" s="96">
        <v>70</v>
      </c>
      <c r="H2394" s="90" t="s">
        <v>29</v>
      </c>
      <c r="I2394" s="97">
        <v>7730468560</v>
      </c>
      <c r="J2394" s="91">
        <v>45981</v>
      </c>
      <c r="K2394" s="90" t="s">
        <v>82</v>
      </c>
      <c r="L2394" s="90"/>
      <c r="M2394" s="91">
        <v>45914</v>
      </c>
      <c r="N2394" s="91">
        <v>45945</v>
      </c>
      <c r="O2394" s="95" t="e">
        <f t="shared" si="274"/>
        <v>#VALUE!</v>
      </c>
      <c r="P2394" s="95">
        <f>MONTH('RAW DATA'!$J2394)</f>
        <v>11</v>
      </c>
      <c r="Q2394" s="95" t="str">
        <f t="shared" si="275"/>
        <v>Vendor</v>
      </c>
      <c r="R2394" s="96" t="str">
        <f t="shared" si="276"/>
        <v/>
      </c>
      <c r="S2394" s="90" t="str">
        <f>IF(OR('RAW DATA'!$D2394="",'RAW DATA'!$C2394='RAW DATA'!$D2394),"NO",IF('RAW DATA'!$C2394&lt;'RAW DATA'!$D2394,"YES","NO"))</f>
        <v>NO</v>
      </c>
      <c r="T2394" s="96" t="str">
        <f>IF('RAW DATA'!$D2394='RAW DATA'!$E2394,"YES","NO")</f>
        <v>YES</v>
      </c>
      <c r="U2394" s="95" t="e">
        <f>IF(('RAW DATA'!$D2394-'RAW DATA'!$M2394)&lt;=5,"YES","NO")</f>
        <v>#VALUE!</v>
      </c>
    </row>
    <row r="2395" spans="1:21" x14ac:dyDescent="0.25">
      <c r="A2395" s="77" t="s">
        <v>83</v>
      </c>
      <c r="B2395" s="74" t="s">
        <v>83</v>
      </c>
      <c r="C2395" s="76" t="s">
        <v>83</v>
      </c>
      <c r="D2395" s="76" t="s">
        <v>83</v>
      </c>
      <c r="E2395" s="76" t="s">
        <v>83</v>
      </c>
      <c r="F2395" s="74">
        <v>259294910</v>
      </c>
      <c r="G2395" s="75">
        <v>70</v>
      </c>
      <c r="H2395" s="74" t="s">
        <v>29</v>
      </c>
      <c r="I2395" s="85">
        <v>7730468560</v>
      </c>
      <c r="J2395" s="76">
        <v>45981</v>
      </c>
      <c r="K2395" s="74" t="s">
        <v>82</v>
      </c>
      <c r="L2395" s="74"/>
      <c r="M2395" s="76">
        <v>45929</v>
      </c>
      <c r="N2395" s="76">
        <v>45945</v>
      </c>
      <c r="O2395" s="73" t="e">
        <f t="shared" si="274"/>
        <v>#VALUE!</v>
      </c>
      <c r="P2395" s="73">
        <f>MONTH('RAW DATA'!$J2395)</f>
        <v>11</v>
      </c>
      <c r="Q2395" s="73" t="str">
        <f t="shared" si="275"/>
        <v>Vendor</v>
      </c>
      <c r="R2395" s="75" t="str">
        <f t="shared" si="276"/>
        <v/>
      </c>
      <c r="S2395" s="74" t="str">
        <f>IF(OR('RAW DATA'!$D2395="",'RAW DATA'!$C2395='RAW DATA'!$D2395),"NO",IF('RAW DATA'!$C2395&lt;'RAW DATA'!$D2395,"YES","NO"))</f>
        <v>NO</v>
      </c>
      <c r="T2395" s="75" t="str">
        <f>IF('RAW DATA'!$D2395='RAW DATA'!$E2395,"YES","NO")</f>
        <v>YES</v>
      </c>
      <c r="U2395" s="73" t="e">
        <f>IF(('RAW DATA'!$D2395-'RAW DATA'!$M2395)&lt;=5,"YES","NO")</f>
        <v>#VALUE!</v>
      </c>
    </row>
    <row r="2396" spans="1:21" x14ac:dyDescent="0.25">
      <c r="A2396" s="89" t="s">
        <v>83</v>
      </c>
      <c r="B2396" s="90" t="s">
        <v>83</v>
      </c>
      <c r="C2396" s="91" t="s">
        <v>83</v>
      </c>
      <c r="D2396" s="91" t="s">
        <v>83</v>
      </c>
      <c r="E2396" s="91" t="s">
        <v>83</v>
      </c>
      <c r="F2396" s="90">
        <v>259965502</v>
      </c>
      <c r="G2396" s="96">
        <v>70</v>
      </c>
      <c r="H2396" s="90" t="s">
        <v>29</v>
      </c>
      <c r="I2396" s="97">
        <v>7730468560</v>
      </c>
      <c r="J2396" s="91">
        <v>45981</v>
      </c>
      <c r="K2396" s="90" t="s">
        <v>82</v>
      </c>
      <c r="L2396" s="90"/>
      <c r="M2396" s="91">
        <v>45950</v>
      </c>
      <c r="N2396" s="91">
        <v>45966</v>
      </c>
      <c r="O2396" s="95" t="e">
        <f t="shared" si="274"/>
        <v>#VALUE!</v>
      </c>
      <c r="P2396" s="95">
        <f>MONTH('RAW DATA'!$J2396)</f>
        <v>11</v>
      </c>
      <c r="Q2396" s="95" t="str">
        <f t="shared" si="275"/>
        <v>Vendor</v>
      </c>
      <c r="R2396" s="96" t="str">
        <f t="shared" si="276"/>
        <v/>
      </c>
      <c r="S2396" s="90" t="str">
        <f>IF(OR('RAW DATA'!$D2396="",'RAW DATA'!$C2396='RAW DATA'!$D2396),"NO",IF('RAW DATA'!$C2396&lt;'RAW DATA'!$D2396,"YES","NO"))</f>
        <v>NO</v>
      </c>
      <c r="T2396" s="96" t="str">
        <f>IF('RAW DATA'!$D2396='RAW DATA'!$E2396,"YES","NO")</f>
        <v>YES</v>
      </c>
      <c r="U2396" s="95" t="e">
        <f>IF(('RAW DATA'!$D2396-'RAW DATA'!$M2396)&lt;=5,"YES","NO")</f>
        <v>#VALUE!</v>
      </c>
    </row>
    <row r="2397" spans="1:21" x14ac:dyDescent="0.25">
      <c r="A2397" s="77">
        <v>35</v>
      </c>
      <c r="B2397" s="74">
        <v>5310424144</v>
      </c>
      <c r="C2397" s="76">
        <v>45950</v>
      </c>
      <c r="D2397" s="76">
        <v>45953</v>
      </c>
      <c r="E2397" s="76">
        <v>45953</v>
      </c>
      <c r="F2397" s="74">
        <v>257196503</v>
      </c>
      <c r="G2397" s="75">
        <v>945</v>
      </c>
      <c r="H2397" s="74" t="s">
        <v>29</v>
      </c>
      <c r="I2397" s="85">
        <v>7730468560</v>
      </c>
      <c r="J2397" s="76">
        <v>45971</v>
      </c>
      <c r="K2397" s="74" t="s">
        <v>82</v>
      </c>
      <c r="L2397" s="74"/>
      <c r="M2397" s="76">
        <v>45893</v>
      </c>
      <c r="N2397" s="76">
        <v>45937</v>
      </c>
      <c r="O2397" s="73">
        <f t="shared" si="274"/>
        <v>10</v>
      </c>
      <c r="P2397" s="73">
        <f>MONTH('RAW DATA'!$J2397)</f>
        <v>11</v>
      </c>
      <c r="Q2397" s="73" t="str">
        <f t="shared" si="275"/>
        <v>ICB</v>
      </c>
      <c r="R2397" s="75" t="str">
        <f t="shared" si="276"/>
        <v>POLAND</v>
      </c>
      <c r="S2397" s="74" t="str">
        <f>IF(OR('RAW DATA'!$D2397="",'RAW DATA'!$C2397='RAW DATA'!$D2397),"NO",IF('RAW DATA'!$C2397&lt;'RAW DATA'!$D2397,"YES","NO"))</f>
        <v>YES</v>
      </c>
      <c r="T2397" s="75" t="str">
        <f>IF('RAW DATA'!$D2397='RAW DATA'!$E2397,"YES","NO")</f>
        <v>YES</v>
      </c>
      <c r="U2397" s="73" t="str">
        <f>IF(('RAW DATA'!$D2397-'RAW DATA'!$M2397)&lt;=5,"YES","NO")</f>
        <v>NO</v>
      </c>
    </row>
    <row r="2398" spans="1:21" x14ac:dyDescent="0.25">
      <c r="A2398" s="89" t="s">
        <v>83</v>
      </c>
      <c r="B2398" s="90" t="s">
        <v>83</v>
      </c>
      <c r="C2398" s="91" t="s">
        <v>83</v>
      </c>
      <c r="D2398" s="91" t="s">
        <v>83</v>
      </c>
      <c r="E2398" s="91" t="s">
        <v>83</v>
      </c>
      <c r="F2398" s="90">
        <v>259478868</v>
      </c>
      <c r="G2398" s="96">
        <v>70</v>
      </c>
      <c r="H2398" s="90" t="s">
        <v>29</v>
      </c>
      <c r="I2398" s="97">
        <v>7730468560</v>
      </c>
      <c r="J2398" s="91">
        <v>45981</v>
      </c>
      <c r="K2398" s="90" t="s">
        <v>82</v>
      </c>
      <c r="L2398" s="90"/>
      <c r="M2398" s="91">
        <v>45953</v>
      </c>
      <c r="N2398" s="91">
        <v>45970</v>
      </c>
      <c r="O2398" s="95" t="e">
        <f t="shared" ref="O2398:O2407" si="277">IF(D2398="", "", IF(YEAR(D2398)=2024, "", MONTH(D2398)))</f>
        <v>#VALUE!</v>
      </c>
      <c r="P2398" s="95">
        <f>MONTH('RAW DATA'!$J2398)</f>
        <v>11</v>
      </c>
      <c r="Q2398" s="95" t="str">
        <f t="shared" ref="Q2398:Q2407" si="278">IF(OR(A2398=71,A2398=1595,A2398=1588,A2398=1594,A2398=3547,A2398=1571,A2398=1538,A2398=1570,A2398=1569,A2398=1590,A2398=1591,A2398=1589,A2398=515,A2398=1572,A2398=3546,A2398=1592,A2398=3548,A2398=122,A2398=10171,A2398=40,A2398=35,A2398=95,A2398=381,A2398=136,A2398=375),"ICB","Vendor")</f>
        <v>Vendor</v>
      </c>
      <c r="R2398" s="96" t="str">
        <f t="shared" ref="R2398:R2407" si="279">IF(OR(A2398=71,A2398=515,A2398=1592,A2398=1589,A2398=1591,A2398=1571,A2398=1572),"CHINA",IF(A2398=35,"POLAND",
IF(A2398=10171,"VIETNAM",
IF(A2398=381,"TURKEY",
IF(A2398=375,"CAMBODIA",
IF(A2398=40,"AUSTRALIA",""))))))</f>
        <v/>
      </c>
      <c r="S2398" s="90" t="str">
        <f>IF(OR('RAW DATA'!$D2398="",'RAW DATA'!$C2398='RAW DATA'!$D2398),"NO",IF('RAW DATA'!$C2398&lt;'RAW DATA'!$D2398,"YES","NO"))</f>
        <v>NO</v>
      </c>
      <c r="T2398" s="96" t="str">
        <f>IF('RAW DATA'!$D2398='RAW DATA'!$E2398,"YES","NO")</f>
        <v>YES</v>
      </c>
      <c r="U2398" s="95" t="e">
        <f>IF(('RAW DATA'!$D2398-'RAW DATA'!$M2398)&lt;=5,"YES","NO")</f>
        <v>#VALUE!</v>
      </c>
    </row>
    <row r="2399" spans="1:21" x14ac:dyDescent="0.25">
      <c r="A2399" s="77" t="s">
        <v>83</v>
      </c>
      <c r="B2399" s="74" t="s">
        <v>83</v>
      </c>
      <c r="C2399" s="76" t="s">
        <v>83</v>
      </c>
      <c r="D2399" s="76" t="s">
        <v>83</v>
      </c>
      <c r="E2399" s="76" t="s">
        <v>83</v>
      </c>
      <c r="F2399" s="74">
        <v>259478876</v>
      </c>
      <c r="G2399" s="75">
        <v>70</v>
      </c>
      <c r="H2399" s="74" t="s">
        <v>29</v>
      </c>
      <c r="I2399" s="85">
        <v>7730468560</v>
      </c>
      <c r="J2399" s="76">
        <v>45981</v>
      </c>
      <c r="K2399" s="74" t="s">
        <v>82</v>
      </c>
      <c r="L2399" s="74"/>
      <c r="M2399" s="76">
        <v>45936</v>
      </c>
      <c r="N2399" s="76">
        <v>45952</v>
      </c>
      <c r="O2399" s="73" t="e">
        <f t="shared" si="277"/>
        <v>#VALUE!</v>
      </c>
      <c r="P2399" s="73">
        <f>MONTH('RAW DATA'!$J2399)</f>
        <v>11</v>
      </c>
      <c r="Q2399" s="73" t="str">
        <f t="shared" si="278"/>
        <v>Vendor</v>
      </c>
      <c r="R2399" s="75" t="str">
        <f t="shared" si="279"/>
        <v/>
      </c>
      <c r="S2399" s="74" t="str">
        <f>IF(OR('RAW DATA'!$D2399="",'RAW DATA'!$C2399='RAW DATA'!$D2399),"NO",IF('RAW DATA'!$C2399&lt;'RAW DATA'!$D2399,"YES","NO"))</f>
        <v>NO</v>
      </c>
      <c r="T2399" s="75" t="str">
        <f>IF('RAW DATA'!$D2399='RAW DATA'!$E2399,"YES","NO")</f>
        <v>YES</v>
      </c>
      <c r="U2399" s="73" t="e">
        <f>IF(('RAW DATA'!$D2399-'RAW DATA'!$M2399)&lt;=5,"YES","NO")</f>
        <v>#VALUE!</v>
      </c>
    </row>
    <row r="2400" spans="1:21" x14ac:dyDescent="0.25">
      <c r="A2400" s="89" t="s">
        <v>83</v>
      </c>
      <c r="B2400" s="90" t="s">
        <v>83</v>
      </c>
      <c r="C2400" s="91" t="s">
        <v>83</v>
      </c>
      <c r="D2400" s="91" t="s">
        <v>83</v>
      </c>
      <c r="E2400" s="91" t="s">
        <v>83</v>
      </c>
      <c r="F2400" s="90">
        <v>259478876</v>
      </c>
      <c r="G2400" s="96">
        <v>70</v>
      </c>
      <c r="H2400" s="90" t="s">
        <v>29</v>
      </c>
      <c r="I2400" s="97">
        <v>7730468560</v>
      </c>
      <c r="J2400" s="91">
        <v>45981</v>
      </c>
      <c r="K2400" s="90" t="s">
        <v>82</v>
      </c>
      <c r="L2400" s="90"/>
      <c r="M2400" s="91">
        <v>45936</v>
      </c>
      <c r="N2400" s="91">
        <v>45952</v>
      </c>
      <c r="O2400" s="95" t="e">
        <f t="shared" si="277"/>
        <v>#VALUE!</v>
      </c>
      <c r="P2400" s="95">
        <f>MONTH('RAW DATA'!$J2400)</f>
        <v>11</v>
      </c>
      <c r="Q2400" s="95" t="str">
        <f t="shared" si="278"/>
        <v>Vendor</v>
      </c>
      <c r="R2400" s="96" t="str">
        <f t="shared" si="279"/>
        <v/>
      </c>
      <c r="S2400" s="90" t="str">
        <f>IF(OR('RAW DATA'!$D2400="",'RAW DATA'!$C2400='RAW DATA'!$D2400),"NO",IF('RAW DATA'!$C2400&lt;'RAW DATA'!$D2400,"YES","NO"))</f>
        <v>NO</v>
      </c>
      <c r="T2400" s="96" t="str">
        <f>IF('RAW DATA'!$D2400='RAW DATA'!$E2400,"YES","NO")</f>
        <v>YES</v>
      </c>
      <c r="U2400" s="95" t="e">
        <f>IF(('RAW DATA'!$D2400-'RAW DATA'!$M2400)&lt;=5,"YES","NO")</f>
        <v>#VALUE!</v>
      </c>
    </row>
    <row r="2401" spans="1:21" x14ac:dyDescent="0.25">
      <c r="A2401" s="77" t="s">
        <v>83</v>
      </c>
      <c r="B2401" s="74" t="s">
        <v>83</v>
      </c>
      <c r="C2401" s="76" t="s">
        <v>83</v>
      </c>
      <c r="D2401" s="76" t="s">
        <v>83</v>
      </c>
      <c r="E2401" s="76" t="s">
        <v>83</v>
      </c>
      <c r="F2401" s="74" t="s">
        <v>262</v>
      </c>
      <c r="G2401" s="75">
        <v>70</v>
      </c>
      <c r="H2401" s="74" t="s">
        <v>29</v>
      </c>
      <c r="I2401" s="85">
        <v>7730468560</v>
      </c>
      <c r="J2401" s="76">
        <v>45981</v>
      </c>
      <c r="K2401" s="74" t="s">
        <v>82</v>
      </c>
      <c r="L2401" s="74"/>
      <c r="M2401" s="76">
        <v>45949</v>
      </c>
      <c r="N2401" s="76">
        <v>45973</v>
      </c>
      <c r="O2401" s="73" t="e">
        <f t="shared" si="277"/>
        <v>#VALUE!</v>
      </c>
      <c r="P2401" s="73">
        <f>MONTH('RAW DATA'!$J2401)</f>
        <v>11</v>
      </c>
      <c r="Q2401" s="73" t="str">
        <f t="shared" si="278"/>
        <v>Vendor</v>
      </c>
      <c r="R2401" s="75" t="str">
        <f t="shared" si="279"/>
        <v/>
      </c>
      <c r="S2401" s="74" t="str">
        <f>IF(OR('RAW DATA'!$D2401="",'RAW DATA'!$C2401='RAW DATA'!$D2401),"NO",IF('RAW DATA'!$C2401&lt;'RAW DATA'!$D2401,"YES","NO"))</f>
        <v>NO</v>
      </c>
      <c r="T2401" s="75" t="str">
        <f>IF('RAW DATA'!$D2401='RAW DATA'!$E2401,"YES","NO")</f>
        <v>YES</v>
      </c>
      <c r="U2401" s="73" t="e">
        <f>IF(('RAW DATA'!$D2401-'RAW DATA'!$M2401)&lt;=5,"YES","NO")</f>
        <v>#VALUE!</v>
      </c>
    </row>
    <row r="2402" spans="1:21" x14ac:dyDescent="0.25">
      <c r="A2402" s="89" t="s">
        <v>83</v>
      </c>
      <c r="B2402" s="90" t="s">
        <v>83</v>
      </c>
      <c r="C2402" s="91" t="s">
        <v>83</v>
      </c>
      <c r="D2402" s="91" t="s">
        <v>83</v>
      </c>
      <c r="E2402" s="91" t="s">
        <v>83</v>
      </c>
      <c r="F2402" s="90" t="s">
        <v>263</v>
      </c>
      <c r="G2402" s="96">
        <v>70</v>
      </c>
      <c r="H2402" s="90" t="s">
        <v>29</v>
      </c>
      <c r="I2402" s="97">
        <v>7730468560</v>
      </c>
      <c r="J2402" s="91">
        <v>45981</v>
      </c>
      <c r="K2402" s="90" t="s">
        <v>82</v>
      </c>
      <c r="L2402" s="90"/>
      <c r="M2402" s="91">
        <v>45878</v>
      </c>
      <c r="N2402" s="91">
        <v>45910</v>
      </c>
      <c r="O2402" s="95" t="e">
        <f t="shared" si="277"/>
        <v>#VALUE!</v>
      </c>
      <c r="P2402" s="95">
        <f>MONTH('RAW DATA'!$J2402)</f>
        <v>11</v>
      </c>
      <c r="Q2402" s="95" t="str">
        <f t="shared" si="278"/>
        <v>Vendor</v>
      </c>
      <c r="R2402" s="96" t="str">
        <f t="shared" si="279"/>
        <v/>
      </c>
      <c r="S2402" s="90" t="str">
        <f>IF(OR('RAW DATA'!$D2402="",'RAW DATA'!$C2402='RAW DATA'!$D2402),"NO",IF('RAW DATA'!$C2402&lt;'RAW DATA'!$D2402,"YES","NO"))</f>
        <v>NO</v>
      </c>
      <c r="T2402" s="96" t="str">
        <f>IF('RAW DATA'!$D2402='RAW DATA'!$E2402,"YES","NO")</f>
        <v>YES</v>
      </c>
      <c r="U2402" s="95" t="e">
        <f>IF(('RAW DATA'!$D2402-'RAW DATA'!$M2402)&lt;=5,"YES","NO")</f>
        <v>#VALUE!</v>
      </c>
    </row>
    <row r="2403" spans="1:21" x14ac:dyDescent="0.25">
      <c r="A2403" s="77" t="s">
        <v>83</v>
      </c>
      <c r="B2403" s="74" t="s">
        <v>83</v>
      </c>
      <c r="C2403" s="76" t="s">
        <v>83</v>
      </c>
      <c r="D2403" s="76" t="s">
        <v>83</v>
      </c>
      <c r="E2403" s="76" t="s">
        <v>83</v>
      </c>
      <c r="F2403" s="74">
        <v>259965914</v>
      </c>
      <c r="G2403" s="75">
        <v>70</v>
      </c>
      <c r="H2403" s="74" t="s">
        <v>29</v>
      </c>
      <c r="I2403" s="85">
        <v>7730468560</v>
      </c>
      <c r="J2403" s="76">
        <v>45981</v>
      </c>
      <c r="K2403" s="74" t="s">
        <v>82</v>
      </c>
      <c r="L2403" s="74"/>
      <c r="M2403" s="76">
        <v>45959</v>
      </c>
      <c r="N2403" s="76">
        <v>45973</v>
      </c>
      <c r="O2403" s="73" t="e">
        <f t="shared" si="277"/>
        <v>#VALUE!</v>
      </c>
      <c r="P2403" s="73">
        <f>MONTH('RAW DATA'!$J2403)</f>
        <v>11</v>
      </c>
      <c r="Q2403" s="73" t="str">
        <f t="shared" si="278"/>
        <v>Vendor</v>
      </c>
      <c r="R2403" s="75" t="str">
        <f t="shared" si="279"/>
        <v/>
      </c>
      <c r="S2403" s="74" t="str">
        <f>IF(OR('RAW DATA'!$D2403="",'RAW DATA'!$C2403='RAW DATA'!$D2403),"NO",IF('RAW DATA'!$C2403&lt;'RAW DATA'!$D2403,"YES","NO"))</f>
        <v>NO</v>
      </c>
      <c r="T2403" s="75" t="str">
        <f>IF('RAW DATA'!$D2403='RAW DATA'!$E2403,"YES","NO")</f>
        <v>YES</v>
      </c>
      <c r="U2403" s="73" t="e">
        <f>IF(('RAW DATA'!$D2403-'RAW DATA'!$M2403)&lt;=5,"YES","NO")</f>
        <v>#VALUE!</v>
      </c>
    </row>
    <row r="2404" spans="1:21" x14ac:dyDescent="0.25">
      <c r="A2404" s="89" t="s">
        <v>83</v>
      </c>
      <c r="B2404" s="90" t="s">
        <v>83</v>
      </c>
      <c r="C2404" s="91" t="s">
        <v>83</v>
      </c>
      <c r="D2404" s="91" t="s">
        <v>83</v>
      </c>
      <c r="E2404" s="91" t="s">
        <v>83</v>
      </c>
      <c r="F2404" s="90">
        <v>259864568</v>
      </c>
      <c r="G2404" s="96">
        <v>70</v>
      </c>
      <c r="H2404" s="90" t="s">
        <v>29</v>
      </c>
      <c r="I2404" s="97">
        <v>7730473682</v>
      </c>
      <c r="J2404" s="91">
        <v>46001</v>
      </c>
      <c r="K2404" s="90" t="s">
        <v>82</v>
      </c>
      <c r="L2404" s="90"/>
      <c r="M2404" s="91">
        <v>45962</v>
      </c>
      <c r="N2404" s="91">
        <v>45978</v>
      </c>
      <c r="O2404" s="95" t="e">
        <f t="shared" si="277"/>
        <v>#VALUE!</v>
      </c>
      <c r="P2404" s="95">
        <f>MONTH('RAW DATA'!$J2404)</f>
        <v>12</v>
      </c>
      <c r="Q2404" s="95" t="str">
        <f t="shared" si="278"/>
        <v>Vendor</v>
      </c>
      <c r="R2404" s="96" t="str">
        <f t="shared" si="279"/>
        <v/>
      </c>
      <c r="S2404" s="90" t="str">
        <f>IF(OR('RAW DATA'!$D2404="",'RAW DATA'!$C2404='RAW DATA'!$D2404),"NO",IF('RAW DATA'!$C2404&lt;'RAW DATA'!$D2404,"YES","NO"))</f>
        <v>NO</v>
      </c>
      <c r="T2404" s="96" t="str">
        <f>IF('RAW DATA'!$D2404='RAW DATA'!$E2404,"YES","NO")</f>
        <v>YES</v>
      </c>
      <c r="U2404" s="95" t="e">
        <f>IF(('RAW DATA'!$D2404-'RAW DATA'!$M2404)&lt;=5,"YES","NO")</f>
        <v>#VALUE!</v>
      </c>
    </row>
    <row r="2405" spans="1:21" x14ac:dyDescent="0.25">
      <c r="A2405" s="77" t="s">
        <v>83</v>
      </c>
      <c r="B2405" s="74" t="s">
        <v>83</v>
      </c>
      <c r="C2405" s="76" t="s">
        <v>83</v>
      </c>
      <c r="D2405" s="76" t="s">
        <v>83</v>
      </c>
      <c r="E2405" s="76" t="s">
        <v>83</v>
      </c>
      <c r="F2405" s="74">
        <v>259965919</v>
      </c>
      <c r="G2405" s="75">
        <v>70</v>
      </c>
      <c r="H2405" s="74" t="s">
        <v>29</v>
      </c>
      <c r="I2405" s="85">
        <v>7730473682</v>
      </c>
      <c r="J2405" s="76">
        <v>46001</v>
      </c>
      <c r="K2405" s="74" t="s">
        <v>82</v>
      </c>
      <c r="L2405" s="74"/>
      <c r="M2405" s="76">
        <v>45965</v>
      </c>
      <c r="N2405" s="76">
        <v>45980</v>
      </c>
      <c r="O2405" s="73" t="e">
        <f t="shared" si="277"/>
        <v>#VALUE!</v>
      </c>
      <c r="P2405" s="73">
        <f>MONTH('RAW DATA'!$J2405)</f>
        <v>12</v>
      </c>
      <c r="Q2405" s="73" t="str">
        <f t="shared" si="278"/>
        <v>Vendor</v>
      </c>
      <c r="R2405" s="75" t="str">
        <f t="shared" si="279"/>
        <v/>
      </c>
      <c r="S2405" s="74" t="str">
        <f>IF(OR('RAW DATA'!$D2405="",'RAW DATA'!$C2405='RAW DATA'!$D2405),"NO",IF('RAW DATA'!$C2405&lt;'RAW DATA'!$D2405,"YES","NO"))</f>
        <v>NO</v>
      </c>
      <c r="T2405" s="75" t="str">
        <f>IF('RAW DATA'!$D2405='RAW DATA'!$E2405,"YES","NO")</f>
        <v>YES</v>
      </c>
      <c r="U2405" s="73" t="e">
        <f>IF(('RAW DATA'!$D2405-'RAW DATA'!$M2405)&lt;=5,"YES","NO")</f>
        <v>#VALUE!</v>
      </c>
    </row>
    <row r="2406" spans="1:21" x14ac:dyDescent="0.25">
      <c r="A2406" s="89">
        <v>35</v>
      </c>
      <c r="B2406" s="90">
        <v>5310426567</v>
      </c>
      <c r="C2406" s="91">
        <v>45966</v>
      </c>
      <c r="D2406" s="91">
        <v>45971</v>
      </c>
      <c r="E2406" s="91">
        <v>45972</v>
      </c>
      <c r="F2406" s="90">
        <v>258017341</v>
      </c>
      <c r="G2406" s="96">
        <v>905</v>
      </c>
      <c r="H2406" s="90" t="s">
        <v>29</v>
      </c>
      <c r="I2406" s="97">
        <v>7730473682</v>
      </c>
      <c r="J2406" s="91">
        <v>46001</v>
      </c>
      <c r="K2406" s="90" t="s">
        <v>82</v>
      </c>
      <c r="L2406" s="90"/>
      <c r="M2406" s="91">
        <v>45888</v>
      </c>
      <c r="N2406" s="91">
        <v>45946</v>
      </c>
      <c r="O2406" s="95">
        <f t="shared" si="277"/>
        <v>11</v>
      </c>
      <c r="P2406" s="95">
        <f>MONTH('RAW DATA'!$J2406)</f>
        <v>12</v>
      </c>
      <c r="Q2406" s="95" t="str">
        <f t="shared" si="278"/>
        <v>ICB</v>
      </c>
      <c r="R2406" s="96" t="str">
        <f t="shared" si="279"/>
        <v>POLAND</v>
      </c>
      <c r="S2406" s="90" t="str">
        <f>IF(OR('RAW DATA'!$D2406="",'RAW DATA'!$C2406='RAW DATA'!$D2406),"NO",IF('RAW DATA'!$C2406&lt;'RAW DATA'!$D2406,"YES","NO"))</f>
        <v>YES</v>
      </c>
      <c r="T2406" s="96" t="str">
        <f>IF('RAW DATA'!$D2406='RAW DATA'!$E2406,"YES","NO")</f>
        <v>NO</v>
      </c>
      <c r="U2406" s="95" t="str">
        <f>IF(('RAW DATA'!$D2406-'RAW DATA'!$M2406)&lt;=5,"YES","NO")</f>
        <v>NO</v>
      </c>
    </row>
    <row r="2407" spans="1:21" x14ac:dyDescent="0.25">
      <c r="A2407" s="77">
        <v>35</v>
      </c>
      <c r="B2407" s="74">
        <v>5310426570</v>
      </c>
      <c r="C2407" s="76">
        <v>45966</v>
      </c>
      <c r="D2407" s="76">
        <v>45971</v>
      </c>
      <c r="E2407" s="76">
        <v>45972</v>
      </c>
      <c r="F2407" s="74">
        <v>258217799</v>
      </c>
      <c r="G2407" s="75">
        <v>855</v>
      </c>
      <c r="H2407" s="74" t="s">
        <v>29</v>
      </c>
      <c r="I2407" s="85">
        <v>7730473682</v>
      </c>
      <c r="J2407" s="76">
        <v>46001</v>
      </c>
      <c r="K2407" s="74" t="s">
        <v>82</v>
      </c>
      <c r="L2407" s="74"/>
      <c r="M2407" s="76">
        <v>45903</v>
      </c>
      <c r="N2407" s="76">
        <v>45951</v>
      </c>
      <c r="O2407" s="73">
        <f t="shared" si="277"/>
        <v>11</v>
      </c>
      <c r="P2407" s="73">
        <f>MONTH('RAW DATA'!$J2407)</f>
        <v>12</v>
      </c>
      <c r="Q2407" s="73" t="str">
        <f t="shared" si="278"/>
        <v>ICB</v>
      </c>
      <c r="R2407" s="75" t="str">
        <f t="shared" si="279"/>
        <v>POLAND</v>
      </c>
      <c r="S2407" s="74" t="str">
        <f>IF(OR('RAW DATA'!$D2407="",'RAW DATA'!$C2407='RAW DATA'!$D2407),"NO",IF('RAW DATA'!$C2407&lt;'RAW DATA'!$D2407,"YES","NO"))</f>
        <v>YES</v>
      </c>
      <c r="T2407" s="75" t="str">
        <f>IF('RAW DATA'!$D2407='RAW DATA'!$E2407,"YES","NO")</f>
        <v>NO</v>
      </c>
      <c r="U2407" s="73" t="str">
        <f>IF(('RAW DATA'!$D2407-'RAW DATA'!$M2407)&lt;=5,"YES","NO")</f>
        <v>NO</v>
      </c>
    </row>
    <row r="2408" spans="1:21" x14ac:dyDescent="0.25">
      <c r="A2408" s="89">
        <v>35</v>
      </c>
      <c r="B2408" s="90">
        <v>5310426571</v>
      </c>
      <c r="C2408" s="91">
        <v>45966</v>
      </c>
      <c r="D2408" s="91">
        <v>45971</v>
      </c>
      <c r="E2408" s="91">
        <v>45972</v>
      </c>
      <c r="F2408" s="90">
        <v>258319626</v>
      </c>
      <c r="G2408" s="96">
        <v>905</v>
      </c>
      <c r="H2408" s="90" t="s">
        <v>29</v>
      </c>
      <c r="I2408" s="97">
        <v>7730473682</v>
      </c>
      <c r="J2408" s="91">
        <v>46001</v>
      </c>
      <c r="K2408" s="90" t="s">
        <v>82</v>
      </c>
      <c r="L2408" s="90"/>
      <c r="M2408" s="91">
        <v>45895</v>
      </c>
      <c r="N2408" s="91">
        <v>45953</v>
      </c>
      <c r="O2408" s="95">
        <f t="shared" ref="O2408:O2414" si="280">IF(D2408="", "", IF(YEAR(D2408)=2024, "", MONTH(D2408)))</f>
        <v>11</v>
      </c>
      <c r="P2408" s="95">
        <f>MONTH('RAW DATA'!$J2408)</f>
        <v>12</v>
      </c>
      <c r="Q2408" s="95" t="str">
        <f t="shared" ref="Q2408:Q2414" si="281">IF(OR(A2408=71,A2408=1595,A2408=1588,A2408=1594,A2408=3547,A2408=1571,A2408=1538,A2408=1570,A2408=1569,A2408=1590,A2408=1591,A2408=1589,A2408=515,A2408=1572,A2408=3546,A2408=1592,A2408=3548,A2408=122,A2408=10171,A2408=40,A2408=35,A2408=95,A2408=381,A2408=136,A2408=375),"ICB","Vendor")</f>
        <v>ICB</v>
      </c>
      <c r="R2408" s="96" t="str">
        <f t="shared" ref="R2408:R2414" si="282">IF(OR(A2408=71,A2408=515,A2408=1592,A2408=1589,A2408=1591,A2408=1571,A2408=1572),"CHINA",IF(A2408=35,"POLAND",
IF(A2408=10171,"VIETNAM",
IF(A2408=381,"TURKEY",
IF(A2408=375,"CAMBODIA",
IF(A2408=40,"AUSTRALIA",""))))))</f>
        <v>POLAND</v>
      </c>
      <c r="S2408" s="90" t="str">
        <f>IF(OR('RAW DATA'!$D2408="",'RAW DATA'!$C2408='RAW DATA'!$D2408),"NO",IF('RAW DATA'!$C2408&lt;'RAW DATA'!$D2408,"YES","NO"))</f>
        <v>YES</v>
      </c>
      <c r="T2408" s="96" t="str">
        <f>IF('RAW DATA'!$D2408='RAW DATA'!$E2408,"YES","NO")</f>
        <v>NO</v>
      </c>
      <c r="U2408" s="95" t="str">
        <f>IF(('RAW DATA'!$D2408-'RAW DATA'!$M2408)&lt;=5,"YES","NO")</f>
        <v>NO</v>
      </c>
    </row>
    <row r="2409" spans="1:21" x14ac:dyDescent="0.25">
      <c r="A2409" s="86" t="s">
        <v>83</v>
      </c>
      <c r="B2409" s="74" t="s">
        <v>83</v>
      </c>
      <c r="C2409" s="76" t="s">
        <v>83</v>
      </c>
      <c r="D2409" s="76" t="s">
        <v>83</v>
      </c>
      <c r="E2409" s="76" t="s">
        <v>83</v>
      </c>
      <c r="F2409" s="74">
        <v>259864579</v>
      </c>
      <c r="G2409" s="75">
        <v>70</v>
      </c>
      <c r="H2409" s="74" t="s">
        <v>29</v>
      </c>
      <c r="I2409" s="85">
        <v>7730473682</v>
      </c>
      <c r="J2409" s="76">
        <v>46001</v>
      </c>
      <c r="K2409" s="74" t="s">
        <v>82</v>
      </c>
      <c r="L2409" s="74"/>
      <c r="M2409" s="76">
        <v>45968</v>
      </c>
      <c r="N2409" s="76">
        <v>45985</v>
      </c>
      <c r="O2409" s="73" t="e">
        <f t="shared" si="280"/>
        <v>#VALUE!</v>
      </c>
      <c r="P2409" s="73">
        <f>MONTH('RAW DATA'!$J2409)</f>
        <v>12</v>
      </c>
      <c r="Q2409" s="73" t="str">
        <f t="shared" si="281"/>
        <v>Vendor</v>
      </c>
      <c r="R2409" s="75" t="str">
        <f t="shared" si="282"/>
        <v/>
      </c>
      <c r="S2409" s="74" t="str">
        <f>IF(OR('RAW DATA'!$D2409="",'RAW DATA'!$C2409='RAW DATA'!$D2409),"NO",IF('RAW DATA'!$C2409&lt;'RAW DATA'!$D2409,"YES","NO"))</f>
        <v>NO</v>
      </c>
      <c r="T2409" s="75" t="str">
        <f>IF('RAW DATA'!$D2409='RAW DATA'!$E2409,"YES","NO")</f>
        <v>YES</v>
      </c>
      <c r="U2409" s="73" t="e">
        <f>IF(('RAW DATA'!$D2409-'RAW DATA'!$M2409)&lt;=5,"YES","NO")</f>
        <v>#VALUE!</v>
      </c>
    </row>
    <row r="2410" spans="1:21" x14ac:dyDescent="0.25">
      <c r="A2410" s="98" t="s">
        <v>83</v>
      </c>
      <c r="B2410" s="90" t="s">
        <v>83</v>
      </c>
      <c r="C2410" s="91" t="s">
        <v>83</v>
      </c>
      <c r="D2410" s="91" t="s">
        <v>83</v>
      </c>
      <c r="E2410" s="91" t="s">
        <v>83</v>
      </c>
      <c r="F2410" s="90">
        <v>259864579</v>
      </c>
      <c r="G2410" s="96">
        <v>70</v>
      </c>
      <c r="H2410" s="90" t="s">
        <v>29</v>
      </c>
      <c r="I2410" s="97">
        <v>7730473682</v>
      </c>
      <c r="J2410" s="91">
        <v>46001</v>
      </c>
      <c r="K2410" s="90" t="s">
        <v>82</v>
      </c>
      <c r="L2410" s="90"/>
      <c r="M2410" s="91">
        <v>45968</v>
      </c>
      <c r="N2410" s="91">
        <v>45985</v>
      </c>
      <c r="O2410" s="95" t="e">
        <f t="shared" si="280"/>
        <v>#VALUE!</v>
      </c>
      <c r="P2410" s="95">
        <f>MONTH('RAW DATA'!$J2410)</f>
        <v>12</v>
      </c>
      <c r="Q2410" s="95" t="str">
        <f t="shared" si="281"/>
        <v>Vendor</v>
      </c>
      <c r="R2410" s="96" t="str">
        <f t="shared" si="282"/>
        <v/>
      </c>
      <c r="S2410" s="90" t="str">
        <f>IF(OR('RAW DATA'!$D2410="",'RAW DATA'!$C2410='RAW DATA'!$D2410),"NO",IF('RAW DATA'!$C2410&lt;'RAW DATA'!$D2410,"YES","NO"))</f>
        <v>NO</v>
      </c>
      <c r="T2410" s="96" t="str">
        <f>IF('RAW DATA'!$D2410='RAW DATA'!$E2410,"YES","NO")</f>
        <v>YES</v>
      </c>
      <c r="U2410" s="95" t="e">
        <f>IF(('RAW DATA'!$D2410-'RAW DATA'!$M2410)&lt;=5,"YES","NO")</f>
        <v>#VALUE!</v>
      </c>
    </row>
    <row r="2411" spans="1:21" x14ac:dyDescent="0.25">
      <c r="A2411" s="86" t="s">
        <v>83</v>
      </c>
      <c r="B2411" s="74" t="s">
        <v>83</v>
      </c>
      <c r="C2411" s="76" t="s">
        <v>83</v>
      </c>
      <c r="D2411" s="76" t="s">
        <v>83</v>
      </c>
      <c r="E2411" s="76" t="s">
        <v>83</v>
      </c>
      <c r="F2411" s="74">
        <v>261277677</v>
      </c>
      <c r="G2411" s="75">
        <v>70</v>
      </c>
      <c r="H2411" s="74" t="s">
        <v>29</v>
      </c>
      <c r="I2411" s="85">
        <v>7730473682</v>
      </c>
      <c r="J2411" s="76">
        <v>46001</v>
      </c>
      <c r="K2411" s="74" t="s">
        <v>82</v>
      </c>
      <c r="L2411" s="74"/>
      <c r="M2411" s="76">
        <v>45975</v>
      </c>
      <c r="N2411" s="76">
        <v>45991</v>
      </c>
      <c r="O2411" s="73" t="e">
        <f t="shared" si="280"/>
        <v>#VALUE!</v>
      </c>
      <c r="P2411" s="73">
        <f>MONTH('RAW DATA'!$J2411)</f>
        <v>12</v>
      </c>
      <c r="Q2411" s="73" t="str">
        <f t="shared" si="281"/>
        <v>Vendor</v>
      </c>
      <c r="R2411" s="75" t="str">
        <f t="shared" si="282"/>
        <v/>
      </c>
      <c r="S2411" s="74" t="str">
        <f>IF(OR('RAW DATA'!$D2411="",'RAW DATA'!$C2411='RAW DATA'!$D2411),"NO",IF('RAW DATA'!$C2411&lt;'RAW DATA'!$D2411,"YES","NO"))</f>
        <v>NO</v>
      </c>
      <c r="T2411" s="75" t="str">
        <f>IF('RAW DATA'!$D2411='RAW DATA'!$E2411,"YES","NO")</f>
        <v>YES</v>
      </c>
      <c r="U2411" s="73" t="e">
        <f>IF(('RAW DATA'!$D2411-'RAW DATA'!$M2411)&lt;=5,"YES","NO")</f>
        <v>#VALUE!</v>
      </c>
    </row>
    <row r="2412" spans="1:21" x14ac:dyDescent="0.25">
      <c r="A2412" s="98" t="s">
        <v>83</v>
      </c>
      <c r="B2412" s="90" t="s">
        <v>83</v>
      </c>
      <c r="C2412" s="91" t="s">
        <v>83</v>
      </c>
      <c r="D2412" s="91" t="s">
        <v>83</v>
      </c>
      <c r="E2412" s="91" t="s">
        <v>83</v>
      </c>
      <c r="F2412" s="90">
        <v>260777967</v>
      </c>
      <c r="G2412" s="96">
        <v>70</v>
      </c>
      <c r="H2412" s="90" t="s">
        <v>29</v>
      </c>
      <c r="I2412" s="97">
        <v>7730473682</v>
      </c>
      <c r="J2412" s="91">
        <v>46001</v>
      </c>
      <c r="K2412" s="90" t="s">
        <v>82</v>
      </c>
      <c r="L2412" s="90"/>
      <c r="M2412" s="91">
        <v>45972</v>
      </c>
      <c r="N2412" s="91">
        <v>45988</v>
      </c>
      <c r="O2412" s="95" t="e">
        <f t="shared" si="280"/>
        <v>#VALUE!</v>
      </c>
      <c r="P2412" s="95">
        <f>MONTH('RAW DATA'!$J2412)</f>
        <v>12</v>
      </c>
      <c r="Q2412" s="95" t="str">
        <f t="shared" si="281"/>
        <v>Vendor</v>
      </c>
      <c r="R2412" s="96" t="str">
        <f t="shared" si="282"/>
        <v/>
      </c>
      <c r="S2412" s="90" t="str">
        <f>IF(OR('RAW DATA'!$D2412="",'RAW DATA'!$C2412='RAW DATA'!$D2412),"NO",IF('RAW DATA'!$C2412&lt;'RAW DATA'!$D2412,"YES","NO"))</f>
        <v>NO</v>
      </c>
      <c r="T2412" s="96" t="str">
        <f>IF('RAW DATA'!$D2412='RAW DATA'!$E2412,"YES","NO")</f>
        <v>YES</v>
      </c>
      <c r="U2412" s="95" t="e">
        <f>IF(('RAW DATA'!$D2412-'RAW DATA'!$M2412)&lt;=5,"YES","NO")</f>
        <v>#VALUE!</v>
      </c>
    </row>
    <row r="2413" spans="1:21" x14ac:dyDescent="0.25">
      <c r="A2413" s="86" t="s">
        <v>83</v>
      </c>
      <c r="B2413" s="74" t="s">
        <v>83</v>
      </c>
      <c r="C2413" s="76" t="s">
        <v>83</v>
      </c>
      <c r="D2413" s="76" t="s">
        <v>83</v>
      </c>
      <c r="E2413" s="76" t="s">
        <v>83</v>
      </c>
      <c r="F2413" s="74">
        <v>261166713</v>
      </c>
      <c r="G2413" s="75">
        <v>70</v>
      </c>
      <c r="H2413" s="74" t="s">
        <v>29</v>
      </c>
      <c r="I2413" s="85">
        <v>7730473682</v>
      </c>
      <c r="J2413" s="76">
        <v>46001</v>
      </c>
      <c r="K2413" s="74" t="s">
        <v>82</v>
      </c>
      <c r="L2413" s="74"/>
      <c r="M2413" s="76">
        <v>45983</v>
      </c>
      <c r="N2413" s="76">
        <v>45998</v>
      </c>
      <c r="O2413" s="73" t="e">
        <f t="shared" si="280"/>
        <v>#VALUE!</v>
      </c>
      <c r="P2413" s="73">
        <f>MONTH('RAW DATA'!$J2413)</f>
        <v>12</v>
      </c>
      <c r="Q2413" s="73" t="str">
        <f t="shared" si="281"/>
        <v>Vendor</v>
      </c>
      <c r="R2413" s="75" t="str">
        <f t="shared" si="282"/>
        <v/>
      </c>
      <c r="S2413" s="74" t="str">
        <f>IF(OR('RAW DATA'!$D2413="",'RAW DATA'!$C2413='RAW DATA'!$D2413),"NO",IF('RAW DATA'!$C2413&lt;'RAW DATA'!$D2413,"YES","NO"))</f>
        <v>NO</v>
      </c>
      <c r="T2413" s="75" t="str">
        <f>IF('RAW DATA'!$D2413='RAW DATA'!$E2413,"YES","NO")</f>
        <v>YES</v>
      </c>
      <c r="U2413" s="73" t="e">
        <f>IF(('RAW DATA'!$D2413-'RAW DATA'!$M2413)&lt;=5,"YES","NO")</f>
        <v>#VALUE!</v>
      </c>
    </row>
    <row r="2414" spans="1:21" x14ac:dyDescent="0.25">
      <c r="A2414" s="98" t="s">
        <v>83</v>
      </c>
      <c r="B2414" s="90" t="s">
        <v>83</v>
      </c>
      <c r="C2414" s="91" t="s">
        <v>83</v>
      </c>
      <c r="D2414" s="91" t="s">
        <v>83</v>
      </c>
      <c r="E2414" s="91" t="s">
        <v>83</v>
      </c>
      <c r="F2414" s="90">
        <v>261166713</v>
      </c>
      <c r="G2414" s="96">
        <v>70</v>
      </c>
      <c r="H2414" s="90" t="s">
        <v>29</v>
      </c>
      <c r="I2414" s="97">
        <v>7730473682</v>
      </c>
      <c r="J2414" s="91">
        <v>46001</v>
      </c>
      <c r="K2414" s="90" t="s">
        <v>82</v>
      </c>
      <c r="L2414" s="90"/>
      <c r="M2414" s="91">
        <v>45983</v>
      </c>
      <c r="N2414" s="91">
        <v>45998</v>
      </c>
      <c r="O2414" s="95" t="e">
        <f t="shared" si="280"/>
        <v>#VALUE!</v>
      </c>
      <c r="P2414" s="95">
        <f>MONTH('RAW DATA'!$J2414)</f>
        <v>12</v>
      </c>
      <c r="Q2414" s="95" t="str">
        <f t="shared" si="281"/>
        <v>Vendor</v>
      </c>
      <c r="R2414" s="96" t="str">
        <f t="shared" si="282"/>
        <v/>
      </c>
      <c r="S2414" s="90" t="str">
        <f>IF(OR('RAW DATA'!$D2414="",'RAW DATA'!$C2414='RAW DATA'!$D2414),"NO",IF('RAW DATA'!$C2414&lt;'RAW DATA'!$D2414,"YES","NO"))</f>
        <v>NO</v>
      </c>
      <c r="T2414" s="96" t="str">
        <f>IF('RAW DATA'!$D2414='RAW DATA'!$E2414,"YES","NO")</f>
        <v>YES</v>
      </c>
      <c r="U2414" s="95" t="e">
        <f>IF(('RAW DATA'!$D2414-'RAW DATA'!$M2414)&lt;=5,"YES","NO")</f>
        <v>#VALUE!</v>
      </c>
    </row>
    <row r="2415" spans="1:21" x14ac:dyDescent="0.25">
      <c r="A2415" s="86" t="s">
        <v>83</v>
      </c>
      <c r="B2415" s="74" t="s">
        <v>83</v>
      </c>
      <c r="C2415" s="76" t="s">
        <v>83</v>
      </c>
      <c r="D2415" s="76" t="s">
        <v>83</v>
      </c>
      <c r="E2415" s="76" t="s">
        <v>83</v>
      </c>
      <c r="F2415" s="74">
        <v>260777975</v>
      </c>
      <c r="G2415" s="75">
        <v>70</v>
      </c>
      <c r="H2415" s="74" t="s">
        <v>29</v>
      </c>
      <c r="I2415" s="85">
        <v>7730473682</v>
      </c>
      <c r="J2415" s="76">
        <v>46001</v>
      </c>
      <c r="K2415" s="74" t="s">
        <v>82</v>
      </c>
      <c r="L2415" s="74"/>
      <c r="M2415" s="76">
        <v>45986</v>
      </c>
      <c r="N2415" s="76">
        <v>46001</v>
      </c>
      <c r="O2415" s="73" t="e">
        <f t="shared" ref="O2415:O2418" si="283">IF(D2415="", "", IF(YEAR(D2415)=2024, "", MONTH(D2415)))</f>
        <v>#VALUE!</v>
      </c>
      <c r="P2415" s="73">
        <f>MONTH('RAW DATA'!$J2415)</f>
        <v>12</v>
      </c>
      <c r="Q2415" s="73" t="str">
        <f t="shared" ref="Q2415:Q2418" si="284">IF(OR(A2415=71,A2415=1595,A2415=1588,A2415=1594,A2415=3547,A2415=1571,A2415=1538,A2415=1570,A2415=1569,A2415=1590,A2415=1591,A2415=1589,A2415=515,A2415=1572,A2415=3546,A2415=1592,A2415=3548,A2415=122,A2415=10171,A2415=40,A2415=35,A2415=95,A2415=381,A2415=136,A2415=375),"ICB","Vendor")</f>
        <v>Vendor</v>
      </c>
      <c r="R2415" s="75" t="str">
        <f t="shared" ref="R2415:R2418" si="285">IF(OR(A2415=71,A2415=515,A2415=1592,A2415=1589,A2415=1591,A2415=1571,A2415=1572),"CHINA",IF(A2415=35,"POLAND",
IF(A2415=10171,"VIETNAM",
IF(A2415=381,"TURKEY",
IF(A2415=375,"CAMBODIA",
IF(A2415=40,"AUSTRALIA",""))))))</f>
        <v/>
      </c>
      <c r="S2415" s="74" t="str">
        <f>IF(OR('RAW DATA'!$D2415="",'RAW DATA'!$C2415='RAW DATA'!$D2415),"NO",IF('RAW DATA'!$C2415&lt;'RAW DATA'!$D2415,"YES","NO"))</f>
        <v>NO</v>
      </c>
      <c r="T2415" s="75" t="str">
        <f>IF('RAW DATA'!$D2415='RAW DATA'!$E2415,"YES","NO")</f>
        <v>YES</v>
      </c>
      <c r="U2415" s="73" t="e">
        <f>IF(('RAW DATA'!$D2415-'RAW DATA'!$M2415)&lt;=5,"YES","NO")</f>
        <v>#VALUE!</v>
      </c>
    </row>
    <row r="2416" spans="1:21" x14ac:dyDescent="0.25">
      <c r="A2416" s="98" t="s">
        <v>83</v>
      </c>
      <c r="B2416" s="90" t="s">
        <v>83</v>
      </c>
      <c r="C2416" s="91" t="s">
        <v>83</v>
      </c>
      <c r="D2416" s="91" t="s">
        <v>83</v>
      </c>
      <c r="E2416" s="91" t="s">
        <v>83</v>
      </c>
      <c r="F2416" s="90">
        <v>261167293</v>
      </c>
      <c r="G2416" s="96">
        <v>70</v>
      </c>
      <c r="H2416" s="90" t="s">
        <v>29</v>
      </c>
      <c r="I2416" s="97">
        <v>7730473682</v>
      </c>
      <c r="J2416" s="91">
        <v>46001</v>
      </c>
      <c r="K2416" s="90" t="s">
        <v>82</v>
      </c>
      <c r="L2416" s="90"/>
      <c r="M2416" s="91">
        <v>45985</v>
      </c>
      <c r="N2416" s="91">
        <v>46001</v>
      </c>
      <c r="O2416" s="95" t="e">
        <f t="shared" si="283"/>
        <v>#VALUE!</v>
      </c>
      <c r="P2416" s="95">
        <f>MONTH('RAW DATA'!$J2416)</f>
        <v>12</v>
      </c>
      <c r="Q2416" s="95" t="str">
        <f t="shared" si="284"/>
        <v>Vendor</v>
      </c>
      <c r="R2416" s="96" t="str">
        <f t="shared" si="285"/>
        <v/>
      </c>
      <c r="S2416" s="90" t="str">
        <f>IF(OR('RAW DATA'!$D2416="",'RAW DATA'!$C2416='RAW DATA'!$D2416),"NO",IF('RAW DATA'!$C2416&lt;'RAW DATA'!$D2416,"YES","NO"))</f>
        <v>NO</v>
      </c>
      <c r="T2416" s="96" t="str">
        <f>IF('RAW DATA'!$D2416='RAW DATA'!$E2416,"YES","NO")</f>
        <v>YES</v>
      </c>
      <c r="U2416" s="95" t="e">
        <f>IF(('RAW DATA'!$D2416-'RAW DATA'!$M2416)&lt;=5,"YES","NO")</f>
        <v>#VALUE!</v>
      </c>
    </row>
    <row r="2417" spans="1:21" x14ac:dyDescent="0.25">
      <c r="A2417" s="77">
        <v>35</v>
      </c>
      <c r="B2417" s="74">
        <v>5310429227</v>
      </c>
      <c r="C2417" s="76">
        <v>45986</v>
      </c>
      <c r="D2417" s="76">
        <v>45992</v>
      </c>
      <c r="E2417" s="76">
        <v>45992</v>
      </c>
      <c r="F2417" s="74">
        <v>259086085</v>
      </c>
      <c r="G2417" s="75">
        <v>895</v>
      </c>
      <c r="H2417" s="74" t="s">
        <v>29</v>
      </c>
      <c r="I2417" s="85">
        <v>7730473682</v>
      </c>
      <c r="J2417" s="76">
        <v>46001</v>
      </c>
      <c r="K2417" s="74" t="s">
        <v>82</v>
      </c>
      <c r="L2417" s="74"/>
      <c r="M2417" s="76">
        <v>45922</v>
      </c>
      <c r="N2417" s="76">
        <v>45977</v>
      </c>
      <c r="O2417" s="73">
        <f t="shared" si="283"/>
        <v>12</v>
      </c>
      <c r="P2417" s="73">
        <f>MONTH('RAW DATA'!$J2417)</f>
        <v>12</v>
      </c>
      <c r="Q2417" s="73" t="str">
        <f t="shared" si="284"/>
        <v>ICB</v>
      </c>
      <c r="R2417" s="75" t="str">
        <f t="shared" si="285"/>
        <v>POLAND</v>
      </c>
      <c r="S2417" s="74" t="str">
        <f>IF(OR('RAW DATA'!$D2417="",'RAW DATA'!$C2417='RAW DATA'!$D2417),"NO",IF('RAW DATA'!$C2417&lt;'RAW DATA'!$D2417,"YES","NO"))</f>
        <v>YES</v>
      </c>
      <c r="T2417" s="75" t="str">
        <f>IF('RAW DATA'!$D2417='RAW DATA'!$E2417,"YES","NO")</f>
        <v>YES</v>
      </c>
      <c r="U2417" s="73" t="str">
        <f>IF(('RAW DATA'!$D2417-'RAW DATA'!$M2417)&lt;=5,"YES","NO")</f>
        <v>NO</v>
      </c>
    </row>
    <row r="2418" spans="1:21" x14ac:dyDescent="0.25">
      <c r="A2418" s="89">
        <v>35</v>
      </c>
      <c r="B2418" s="90">
        <v>5310429221</v>
      </c>
      <c r="C2418" s="91">
        <v>45986</v>
      </c>
      <c r="D2418" s="91">
        <v>45992</v>
      </c>
      <c r="E2418" s="91">
        <v>45992</v>
      </c>
      <c r="F2418" s="90">
        <v>259086085</v>
      </c>
      <c r="G2418" s="96">
        <v>855</v>
      </c>
      <c r="H2418" s="90" t="s">
        <v>29</v>
      </c>
      <c r="I2418" s="97">
        <v>7730473682</v>
      </c>
      <c r="J2418" s="91">
        <v>46001</v>
      </c>
      <c r="K2418" s="90" t="s">
        <v>82</v>
      </c>
      <c r="L2418" s="90"/>
      <c r="M2418" s="91">
        <v>45922</v>
      </c>
      <c r="N2418" s="91">
        <v>45977</v>
      </c>
      <c r="O2418" s="95">
        <f t="shared" si="283"/>
        <v>12</v>
      </c>
      <c r="P2418" s="95">
        <f>MONTH('RAW DATA'!$J2418)</f>
        <v>12</v>
      </c>
      <c r="Q2418" s="95" t="str">
        <f t="shared" si="284"/>
        <v>ICB</v>
      </c>
      <c r="R2418" s="96" t="str">
        <f t="shared" si="285"/>
        <v>POLAND</v>
      </c>
      <c r="S2418" s="90" t="str">
        <f>IF(OR('RAW DATA'!$D2418="",'RAW DATA'!$C2418='RAW DATA'!$D2418),"NO",IF('RAW DATA'!$C2418&lt;'RAW DATA'!$D2418,"YES","NO"))</f>
        <v>YES</v>
      </c>
      <c r="T2418" s="96" t="str">
        <f>IF('RAW DATA'!$D2418='RAW DATA'!$E2418,"YES","NO")</f>
        <v>YES</v>
      </c>
      <c r="U2418" s="95" t="str">
        <f>IF(('RAW DATA'!$D2418-'RAW DATA'!$M2418)&lt;=5,"YES","NO")</f>
        <v>NO</v>
      </c>
    </row>
    <row r="2419" spans="1:21" x14ac:dyDescent="0.25">
      <c r="A2419" s="77" t="s">
        <v>83</v>
      </c>
      <c r="B2419" s="74" t="s">
        <v>83</v>
      </c>
      <c r="C2419" s="76" t="s">
        <v>83</v>
      </c>
      <c r="D2419" s="76" t="s">
        <v>83</v>
      </c>
      <c r="E2419" s="76" t="s">
        <v>83</v>
      </c>
      <c r="F2419" s="74" t="s">
        <v>304</v>
      </c>
      <c r="G2419" s="75">
        <v>70</v>
      </c>
      <c r="H2419" s="74" t="s">
        <v>29</v>
      </c>
      <c r="I2419" s="85">
        <v>7730473682</v>
      </c>
      <c r="J2419" s="76">
        <v>46001</v>
      </c>
      <c r="K2419" s="74" t="s">
        <v>82</v>
      </c>
      <c r="L2419" s="74"/>
      <c r="M2419" s="76">
        <v>45858</v>
      </c>
      <c r="N2419" s="76">
        <v>45889</v>
      </c>
      <c r="O2419" s="73" t="e">
        <f t="shared" ref="O2419" si="286">IF(D2419="", "", IF(YEAR(D2419)=2024, "", MONTH(D2419)))</f>
        <v>#VALUE!</v>
      </c>
      <c r="P2419" s="73">
        <f>MONTH('RAW DATA'!$J2419)</f>
        <v>12</v>
      </c>
      <c r="Q2419" s="73" t="str">
        <f t="shared" ref="Q2419" si="287">IF(OR(A2419=71,A2419=1595,A2419=1588,A2419=1594,A2419=3547,A2419=1571,A2419=1538,A2419=1570,A2419=1569,A2419=1590,A2419=1591,A2419=1589,A2419=515,A2419=1572,A2419=3546,A2419=1592,A2419=3548,A2419=122,A2419=10171,A2419=40,A2419=35,A2419=95,A2419=381,A2419=136,A2419=375),"ICB","Vendor")</f>
        <v>Vendor</v>
      </c>
      <c r="R2419" s="75" t="str">
        <f t="shared" ref="R2419" si="288">IF(OR(A2419=71,A2419=515,A2419=1592,A2419=1589,A2419=1591,A2419=1571,A2419=1572),"CHINA",IF(A2419=35,"POLAND",
IF(A2419=10171,"VIETNAM",
IF(A2419=381,"TURKEY",
IF(A2419=375,"CAMBODIA",
IF(A2419=40,"AUSTRALIA",""))))))</f>
        <v/>
      </c>
      <c r="S2419" s="74" t="str">
        <f>IF(OR('RAW DATA'!$D2419="",'RAW DATA'!$C2419='RAW DATA'!$D2419),"NO",IF('RAW DATA'!$C2419&lt;'RAW DATA'!$D2419,"YES","NO"))</f>
        <v>NO</v>
      </c>
      <c r="T2419" s="75" t="str">
        <f>IF('RAW DATA'!$D2419='RAW DATA'!$E2419,"YES","NO")</f>
        <v>YES</v>
      </c>
      <c r="U2419" s="73" t="e">
        <f>IF(('RAW DATA'!$D2419-'RAW DATA'!$M2419)&lt;=5,"YES","NO")</f>
        <v>#VALUE!</v>
      </c>
    </row>
    <row r="2420" spans="1:21" x14ac:dyDescent="0.25">
      <c r="A2420" s="89" t="s">
        <v>83</v>
      </c>
      <c r="B2420" s="90" t="s">
        <v>83</v>
      </c>
      <c r="C2420" s="91" t="s">
        <v>83</v>
      </c>
      <c r="D2420" s="91" t="s">
        <v>83</v>
      </c>
      <c r="E2420" s="91" t="s">
        <v>83</v>
      </c>
      <c r="F2420" s="90" t="s">
        <v>305</v>
      </c>
      <c r="G2420" s="96">
        <v>70</v>
      </c>
      <c r="H2420" s="90" t="s">
        <v>29</v>
      </c>
      <c r="I2420" s="97">
        <v>7730473682</v>
      </c>
      <c r="J2420" s="91">
        <v>46001</v>
      </c>
      <c r="K2420" s="90" t="s">
        <v>82</v>
      </c>
      <c r="L2420" s="90"/>
      <c r="M2420" s="91">
        <v>45858</v>
      </c>
      <c r="N2420" s="91">
        <v>45889</v>
      </c>
      <c r="O2420" s="95" t="e">
        <f t="shared" ref="O2420:O2427" si="289">IF(D2420="", "", IF(YEAR(D2420)=2024, "", MONTH(D2420)))</f>
        <v>#VALUE!</v>
      </c>
      <c r="P2420" s="95">
        <f>MONTH('RAW DATA'!$J2420)</f>
        <v>12</v>
      </c>
      <c r="Q2420" s="95" t="str">
        <f t="shared" ref="Q2420:Q2427" si="290">IF(OR(A2420=71,A2420=1595,A2420=1588,A2420=1594,A2420=3547,A2420=1571,A2420=1538,A2420=1570,A2420=1569,A2420=1590,A2420=1591,A2420=1589,A2420=515,A2420=1572,A2420=3546,A2420=1592,A2420=3548,A2420=122,A2420=10171,A2420=40,A2420=35,A2420=95,A2420=381,A2420=136,A2420=375),"ICB","Vendor")</f>
        <v>Vendor</v>
      </c>
      <c r="R2420" s="96" t="str">
        <f t="shared" ref="R2420:R2427" si="291">IF(OR(A2420=71,A2420=515,A2420=1592,A2420=1589,A2420=1591,A2420=1571,A2420=1572),"CHINA",IF(A2420=35,"POLAND",
IF(A2420=10171,"VIETNAM",
IF(A2420=381,"TURKEY",
IF(A2420=375,"CAMBODIA",
IF(A2420=40,"AUSTRALIA",""))))))</f>
        <v/>
      </c>
      <c r="S2420" s="90" t="str">
        <f>IF(OR('RAW DATA'!$D2420="",'RAW DATA'!$C2420='RAW DATA'!$D2420),"NO",IF('RAW DATA'!$C2420&lt;'RAW DATA'!$D2420,"YES","NO"))</f>
        <v>NO</v>
      </c>
      <c r="T2420" s="96" t="str">
        <f>IF('RAW DATA'!$D2420='RAW DATA'!$E2420,"YES","NO")</f>
        <v>YES</v>
      </c>
      <c r="U2420" s="95" t="e">
        <f>IF(('RAW DATA'!$D2420-'RAW DATA'!$M2420)&lt;=5,"YES","NO")</f>
        <v>#VALUE!</v>
      </c>
    </row>
    <row r="2421" spans="1:21" x14ac:dyDescent="0.25">
      <c r="A2421" s="77" t="s">
        <v>83</v>
      </c>
      <c r="B2421" s="74" t="s">
        <v>83</v>
      </c>
      <c r="C2421" s="76" t="s">
        <v>83</v>
      </c>
      <c r="D2421" s="76" t="s">
        <v>83</v>
      </c>
      <c r="E2421" s="76" t="s">
        <v>83</v>
      </c>
      <c r="F2421" s="74" t="s">
        <v>306</v>
      </c>
      <c r="G2421" s="75">
        <v>70</v>
      </c>
      <c r="H2421" s="74" t="s">
        <v>29</v>
      </c>
      <c r="I2421" s="85">
        <v>7730473682</v>
      </c>
      <c r="J2421" s="76">
        <v>46001</v>
      </c>
      <c r="K2421" s="74" t="s">
        <v>82</v>
      </c>
      <c r="L2421" s="74"/>
      <c r="M2421" s="76">
        <v>45886</v>
      </c>
      <c r="N2421" s="76">
        <v>45917</v>
      </c>
      <c r="O2421" s="73" t="e">
        <f t="shared" si="289"/>
        <v>#VALUE!</v>
      </c>
      <c r="P2421" s="73">
        <f>MONTH('RAW DATA'!$J2421)</f>
        <v>12</v>
      </c>
      <c r="Q2421" s="73" t="str">
        <f t="shared" si="290"/>
        <v>Vendor</v>
      </c>
      <c r="R2421" s="75" t="str">
        <f t="shared" si="291"/>
        <v/>
      </c>
      <c r="S2421" s="74" t="str">
        <f>IF(OR('RAW DATA'!$D2421="",'RAW DATA'!$C2421='RAW DATA'!$D2421),"NO",IF('RAW DATA'!$C2421&lt;'RAW DATA'!$D2421,"YES","NO"))</f>
        <v>NO</v>
      </c>
      <c r="T2421" s="75" t="str">
        <f>IF('RAW DATA'!$D2421='RAW DATA'!$E2421,"YES","NO")</f>
        <v>YES</v>
      </c>
      <c r="U2421" s="73" t="e">
        <f>IF(('RAW DATA'!$D2421-'RAW DATA'!$M2421)&lt;=5,"YES","NO")</f>
        <v>#VALUE!</v>
      </c>
    </row>
    <row r="2422" spans="1:21" x14ac:dyDescent="0.25">
      <c r="A2422" s="89" t="s">
        <v>83</v>
      </c>
      <c r="B2422" s="90" t="s">
        <v>83</v>
      </c>
      <c r="C2422" s="91" t="s">
        <v>83</v>
      </c>
      <c r="D2422" s="91" t="s">
        <v>83</v>
      </c>
      <c r="E2422" s="91" t="s">
        <v>83</v>
      </c>
      <c r="F2422" s="90" t="s">
        <v>307</v>
      </c>
      <c r="G2422" s="96">
        <v>70</v>
      </c>
      <c r="H2422" s="90" t="s">
        <v>29</v>
      </c>
      <c r="I2422" s="97">
        <v>7730473682</v>
      </c>
      <c r="J2422" s="91">
        <v>46001</v>
      </c>
      <c r="K2422" s="90" t="s">
        <v>82</v>
      </c>
      <c r="L2422" s="90"/>
      <c r="M2422" s="91">
        <v>45893</v>
      </c>
      <c r="N2422" s="91">
        <v>45924</v>
      </c>
      <c r="O2422" s="95" t="e">
        <f t="shared" si="289"/>
        <v>#VALUE!</v>
      </c>
      <c r="P2422" s="95">
        <f>MONTH('RAW DATA'!$J2422)</f>
        <v>12</v>
      </c>
      <c r="Q2422" s="95" t="str">
        <f t="shared" si="290"/>
        <v>Vendor</v>
      </c>
      <c r="R2422" s="96" t="str">
        <f t="shared" si="291"/>
        <v/>
      </c>
      <c r="S2422" s="90" t="str">
        <f>IF(OR('RAW DATA'!$D2422="",'RAW DATA'!$C2422='RAW DATA'!$D2422),"NO",IF('RAW DATA'!$C2422&lt;'RAW DATA'!$D2422,"YES","NO"))</f>
        <v>NO</v>
      </c>
      <c r="T2422" s="96" t="str">
        <f>IF('RAW DATA'!$D2422='RAW DATA'!$E2422,"YES","NO")</f>
        <v>YES</v>
      </c>
      <c r="U2422" s="95" t="e">
        <f>IF(('RAW DATA'!$D2422-'RAW DATA'!$M2422)&lt;=5,"YES","NO")</f>
        <v>#VALUE!</v>
      </c>
    </row>
    <row r="2423" spans="1:21" x14ac:dyDescent="0.25">
      <c r="A2423" s="77" t="s">
        <v>83</v>
      </c>
      <c r="B2423" s="74" t="s">
        <v>83</v>
      </c>
      <c r="C2423" s="76" t="s">
        <v>83</v>
      </c>
      <c r="D2423" s="76" t="s">
        <v>83</v>
      </c>
      <c r="E2423" s="76" t="s">
        <v>83</v>
      </c>
      <c r="F2423" s="74" t="s">
        <v>308</v>
      </c>
      <c r="G2423" s="75">
        <v>70</v>
      </c>
      <c r="H2423" s="74" t="s">
        <v>29</v>
      </c>
      <c r="I2423" s="85">
        <v>7730473682</v>
      </c>
      <c r="J2423" s="76">
        <v>46001</v>
      </c>
      <c r="K2423" s="74" t="s">
        <v>82</v>
      </c>
      <c r="L2423" s="74"/>
      <c r="M2423" s="76">
        <v>45893</v>
      </c>
      <c r="N2423" s="76">
        <v>45924</v>
      </c>
      <c r="O2423" s="73" t="e">
        <f t="shared" si="289"/>
        <v>#VALUE!</v>
      </c>
      <c r="P2423" s="73">
        <f>MONTH('RAW DATA'!$J2423)</f>
        <v>12</v>
      </c>
      <c r="Q2423" s="73" t="str">
        <f t="shared" si="290"/>
        <v>Vendor</v>
      </c>
      <c r="R2423" s="75" t="str">
        <f t="shared" si="291"/>
        <v/>
      </c>
      <c r="S2423" s="74" t="str">
        <f>IF(OR('RAW DATA'!$D2423="",'RAW DATA'!$C2423='RAW DATA'!$D2423),"NO",IF('RAW DATA'!$C2423&lt;'RAW DATA'!$D2423,"YES","NO"))</f>
        <v>NO</v>
      </c>
      <c r="T2423" s="75" t="str">
        <f>IF('RAW DATA'!$D2423='RAW DATA'!$E2423,"YES","NO")</f>
        <v>YES</v>
      </c>
      <c r="U2423" s="73" t="e">
        <f>IF(('RAW DATA'!$D2423-'RAW DATA'!$M2423)&lt;=5,"YES","NO")</f>
        <v>#VALUE!</v>
      </c>
    </row>
    <row r="2424" spans="1:21" x14ac:dyDescent="0.25">
      <c r="A2424" s="89" t="s">
        <v>83</v>
      </c>
      <c r="B2424" s="90" t="s">
        <v>83</v>
      </c>
      <c r="C2424" s="91" t="s">
        <v>83</v>
      </c>
      <c r="D2424" s="91" t="s">
        <v>83</v>
      </c>
      <c r="E2424" s="91" t="s">
        <v>83</v>
      </c>
      <c r="F2424" s="90" t="s">
        <v>240</v>
      </c>
      <c r="G2424" s="96">
        <v>70</v>
      </c>
      <c r="H2424" s="90" t="s">
        <v>29</v>
      </c>
      <c r="I2424" s="97">
        <v>7730473682</v>
      </c>
      <c r="J2424" s="91">
        <v>46001</v>
      </c>
      <c r="K2424" s="90" t="s">
        <v>82</v>
      </c>
      <c r="L2424" s="90"/>
      <c r="M2424" s="91">
        <v>45899</v>
      </c>
      <c r="N2424" s="91">
        <v>45931</v>
      </c>
      <c r="O2424" s="95" t="e">
        <f t="shared" si="289"/>
        <v>#VALUE!</v>
      </c>
      <c r="P2424" s="95">
        <f>MONTH('RAW DATA'!$J2424)</f>
        <v>12</v>
      </c>
      <c r="Q2424" s="95" t="str">
        <f t="shared" si="290"/>
        <v>Vendor</v>
      </c>
      <c r="R2424" s="96" t="str">
        <f t="shared" si="291"/>
        <v/>
      </c>
      <c r="S2424" s="90" t="str">
        <f>IF(OR('RAW DATA'!$D2424="",'RAW DATA'!$C2424='RAW DATA'!$D2424),"NO",IF('RAW DATA'!$C2424&lt;'RAW DATA'!$D2424,"YES","NO"))</f>
        <v>NO</v>
      </c>
      <c r="T2424" s="96" t="str">
        <f>IF('RAW DATA'!$D2424='RAW DATA'!$E2424,"YES","NO")</f>
        <v>YES</v>
      </c>
      <c r="U2424" s="95" t="e">
        <f>IF(('RAW DATA'!$D2424-'RAW DATA'!$M2424)&lt;=5,"YES","NO")</f>
        <v>#VALUE!</v>
      </c>
    </row>
    <row r="2425" spans="1:21" x14ac:dyDescent="0.25">
      <c r="A2425" s="77" t="s">
        <v>83</v>
      </c>
      <c r="B2425" s="74" t="s">
        <v>83</v>
      </c>
      <c r="C2425" s="76" t="s">
        <v>83</v>
      </c>
      <c r="D2425" s="76" t="s">
        <v>83</v>
      </c>
      <c r="E2425" s="76" t="s">
        <v>83</v>
      </c>
      <c r="F2425" s="74" t="s">
        <v>241</v>
      </c>
      <c r="G2425" s="75">
        <v>70</v>
      </c>
      <c r="H2425" s="74" t="s">
        <v>29</v>
      </c>
      <c r="I2425" s="85">
        <v>7730473682</v>
      </c>
      <c r="J2425" s="76">
        <v>46001</v>
      </c>
      <c r="K2425" s="74" t="s">
        <v>82</v>
      </c>
      <c r="L2425" s="74"/>
      <c r="M2425" s="76">
        <v>45899</v>
      </c>
      <c r="N2425" s="76">
        <v>45931</v>
      </c>
      <c r="O2425" s="73" t="e">
        <f t="shared" si="289"/>
        <v>#VALUE!</v>
      </c>
      <c r="P2425" s="73">
        <f>MONTH('RAW DATA'!$J2425)</f>
        <v>12</v>
      </c>
      <c r="Q2425" s="73" t="str">
        <f t="shared" si="290"/>
        <v>Vendor</v>
      </c>
      <c r="R2425" s="75" t="str">
        <f t="shared" si="291"/>
        <v/>
      </c>
      <c r="S2425" s="74" t="str">
        <f>IF(OR('RAW DATA'!$D2425="",'RAW DATA'!$C2425='RAW DATA'!$D2425),"NO",IF('RAW DATA'!$C2425&lt;'RAW DATA'!$D2425,"YES","NO"))</f>
        <v>NO</v>
      </c>
      <c r="T2425" s="75" t="str">
        <f>IF('RAW DATA'!$D2425='RAW DATA'!$E2425,"YES","NO")</f>
        <v>YES</v>
      </c>
      <c r="U2425" s="73" t="e">
        <f>IF(('RAW DATA'!$D2425-'RAW DATA'!$M2425)&lt;=5,"YES","NO")</f>
        <v>#VALUE!</v>
      </c>
    </row>
    <row r="2426" spans="1:21" x14ac:dyDescent="0.25">
      <c r="A2426" s="89" t="s">
        <v>83</v>
      </c>
      <c r="B2426" s="90" t="s">
        <v>83</v>
      </c>
      <c r="C2426" s="91" t="s">
        <v>83</v>
      </c>
      <c r="D2426" s="91" t="s">
        <v>83</v>
      </c>
      <c r="E2426" s="91" t="s">
        <v>83</v>
      </c>
      <c r="F2426" s="90" t="s">
        <v>309</v>
      </c>
      <c r="G2426" s="96">
        <v>70</v>
      </c>
      <c r="H2426" s="90" t="s">
        <v>29</v>
      </c>
      <c r="I2426" s="97">
        <v>7730473682</v>
      </c>
      <c r="J2426" s="91">
        <v>46001</v>
      </c>
      <c r="K2426" s="90" t="s">
        <v>82</v>
      </c>
      <c r="L2426" s="90"/>
      <c r="M2426" s="91">
        <v>45921</v>
      </c>
      <c r="N2426" s="91">
        <v>45952</v>
      </c>
      <c r="O2426" s="95" t="e">
        <f t="shared" si="289"/>
        <v>#VALUE!</v>
      </c>
      <c r="P2426" s="95">
        <f>MONTH('RAW DATA'!$J2426)</f>
        <v>12</v>
      </c>
      <c r="Q2426" s="95" t="str">
        <f t="shared" si="290"/>
        <v>Vendor</v>
      </c>
      <c r="R2426" s="96" t="str">
        <f t="shared" si="291"/>
        <v/>
      </c>
      <c r="S2426" s="90" t="str">
        <f>IF(OR('RAW DATA'!$D2426="",'RAW DATA'!$C2426='RAW DATA'!$D2426),"NO",IF('RAW DATA'!$C2426&lt;'RAW DATA'!$D2426,"YES","NO"))</f>
        <v>NO</v>
      </c>
      <c r="T2426" s="96" t="str">
        <f>IF('RAW DATA'!$D2426='RAW DATA'!$E2426,"YES","NO")</f>
        <v>YES</v>
      </c>
      <c r="U2426" s="95" t="e">
        <f>IF(('RAW DATA'!$D2426-'RAW DATA'!$M2426)&lt;=5,"YES","NO")</f>
        <v>#VALUE!</v>
      </c>
    </row>
    <row r="2427" spans="1:21" x14ac:dyDescent="0.25">
      <c r="A2427" s="77" t="s">
        <v>83</v>
      </c>
      <c r="B2427" s="74" t="s">
        <v>83</v>
      </c>
      <c r="C2427" s="76" t="s">
        <v>83</v>
      </c>
      <c r="D2427" s="76" t="s">
        <v>83</v>
      </c>
      <c r="E2427" s="76" t="s">
        <v>83</v>
      </c>
      <c r="F2427" s="74" t="s">
        <v>310</v>
      </c>
      <c r="G2427" s="75">
        <v>70</v>
      </c>
      <c r="H2427" s="74" t="s">
        <v>29</v>
      </c>
      <c r="I2427" s="85">
        <v>7730473682</v>
      </c>
      <c r="J2427" s="76">
        <v>46001</v>
      </c>
      <c r="K2427" s="74" t="s">
        <v>82</v>
      </c>
      <c r="L2427" s="74"/>
      <c r="M2427" s="76">
        <v>45928</v>
      </c>
      <c r="N2427" s="76">
        <v>45959</v>
      </c>
      <c r="O2427" s="73" t="e">
        <f t="shared" si="289"/>
        <v>#VALUE!</v>
      </c>
      <c r="P2427" s="73">
        <f>MONTH('RAW DATA'!$J2427)</f>
        <v>12</v>
      </c>
      <c r="Q2427" s="73" t="str">
        <f t="shared" si="290"/>
        <v>Vendor</v>
      </c>
      <c r="R2427" s="75" t="str">
        <f t="shared" si="291"/>
        <v/>
      </c>
      <c r="S2427" s="74" t="str">
        <f>IF(OR('RAW DATA'!$D2427="",'RAW DATA'!$C2427='RAW DATA'!$D2427),"NO",IF('RAW DATA'!$C2427&lt;'RAW DATA'!$D2427,"YES","NO"))</f>
        <v>NO</v>
      </c>
      <c r="T2427" s="75" t="str">
        <f>IF('RAW DATA'!$D2427='RAW DATA'!$E2427,"YES","NO")</f>
        <v>YES</v>
      </c>
      <c r="U2427" s="73" t="e">
        <f>IF(('RAW DATA'!$D2427-'RAW DATA'!$M2427)&lt;=5,"YES","NO")</f>
        <v>#VALUE!</v>
      </c>
    </row>
    <row r="2428" spans="1:21" x14ac:dyDescent="0.25">
      <c r="A2428" s="89" t="s">
        <v>83</v>
      </c>
      <c r="B2428" s="90" t="s">
        <v>83</v>
      </c>
      <c r="C2428" s="91" t="s">
        <v>83</v>
      </c>
      <c r="D2428" s="91" t="s">
        <v>83</v>
      </c>
      <c r="E2428" s="91" t="s">
        <v>83</v>
      </c>
      <c r="F2428" s="90" t="s">
        <v>248</v>
      </c>
      <c r="G2428" s="96">
        <v>70</v>
      </c>
      <c r="H2428" s="90" t="s">
        <v>29</v>
      </c>
      <c r="I2428" s="97">
        <v>7730473682</v>
      </c>
      <c r="J2428" s="91">
        <v>46001</v>
      </c>
      <c r="K2428" s="90" t="s">
        <v>82</v>
      </c>
      <c r="L2428" s="90"/>
      <c r="M2428" s="91">
        <v>45934</v>
      </c>
      <c r="N2428" s="91">
        <v>45959</v>
      </c>
      <c r="O2428" s="95" t="e">
        <f t="shared" ref="O2428:O2438" si="292">IF(D2428="", "", IF(YEAR(D2428)=2024, "", MONTH(D2428)))</f>
        <v>#VALUE!</v>
      </c>
      <c r="P2428" s="95">
        <f>MONTH('RAW DATA'!$J2428)</f>
        <v>12</v>
      </c>
      <c r="Q2428" s="95" t="str">
        <f t="shared" ref="Q2428:Q2438" si="293">IF(OR(A2428=71,A2428=1595,A2428=1588,A2428=1594,A2428=3547,A2428=1571,A2428=1538,A2428=1570,A2428=1569,A2428=1590,A2428=1591,A2428=1589,A2428=515,A2428=1572,A2428=3546,A2428=1592,A2428=3548,A2428=122,A2428=10171,A2428=40,A2428=35,A2428=95,A2428=381,A2428=136,A2428=375),"ICB","Vendor")</f>
        <v>Vendor</v>
      </c>
      <c r="R2428" s="96" t="str">
        <f t="shared" ref="R2428:R2438" si="294">IF(OR(A2428=71,A2428=515,A2428=1592,A2428=1589,A2428=1591,A2428=1571,A2428=1572),"CHINA",IF(A2428=35,"POLAND",
IF(A2428=10171,"VIETNAM",
IF(A2428=381,"TURKEY",
IF(A2428=375,"CAMBODIA",
IF(A2428=40,"AUSTRALIA",""))))))</f>
        <v/>
      </c>
      <c r="S2428" s="90" t="str">
        <f>IF(OR('RAW DATA'!$D2428="",'RAW DATA'!$C2428='RAW DATA'!$D2428),"NO",IF('RAW DATA'!$C2428&lt;'RAW DATA'!$D2428,"YES","NO"))</f>
        <v>NO</v>
      </c>
      <c r="T2428" s="96" t="str">
        <f>IF('RAW DATA'!$D2428='RAW DATA'!$E2428,"YES","NO")</f>
        <v>YES</v>
      </c>
      <c r="U2428" s="95" t="e">
        <f>IF(('RAW DATA'!$D2428-'RAW DATA'!$M2428)&lt;=5,"YES","NO")</f>
        <v>#VALUE!</v>
      </c>
    </row>
    <row r="2429" spans="1:21" x14ac:dyDescent="0.25">
      <c r="A2429" s="77" t="s">
        <v>83</v>
      </c>
      <c r="B2429" s="74" t="s">
        <v>83</v>
      </c>
      <c r="C2429" s="76" t="s">
        <v>83</v>
      </c>
      <c r="D2429" s="76" t="s">
        <v>83</v>
      </c>
      <c r="E2429" s="76" t="s">
        <v>83</v>
      </c>
      <c r="F2429" s="74" t="s">
        <v>311</v>
      </c>
      <c r="G2429" s="75">
        <v>70</v>
      </c>
      <c r="H2429" s="74" t="s">
        <v>29</v>
      </c>
      <c r="I2429" s="85">
        <v>7730473682</v>
      </c>
      <c r="J2429" s="76">
        <v>46001</v>
      </c>
      <c r="K2429" s="74" t="s">
        <v>82</v>
      </c>
      <c r="L2429" s="74"/>
      <c r="M2429" s="76">
        <v>45956</v>
      </c>
      <c r="N2429" s="76">
        <v>45987</v>
      </c>
      <c r="O2429" s="73" t="e">
        <f t="shared" si="292"/>
        <v>#VALUE!</v>
      </c>
      <c r="P2429" s="73">
        <f>MONTH('RAW DATA'!$J2429)</f>
        <v>12</v>
      </c>
      <c r="Q2429" s="73" t="str">
        <f t="shared" si="293"/>
        <v>Vendor</v>
      </c>
      <c r="R2429" s="75" t="str">
        <f t="shared" si="294"/>
        <v/>
      </c>
      <c r="S2429" s="74" t="str">
        <f>IF(OR('RAW DATA'!$D2429="",'RAW DATA'!$C2429='RAW DATA'!$D2429),"NO",IF('RAW DATA'!$C2429&lt;'RAW DATA'!$D2429,"YES","NO"))</f>
        <v>NO</v>
      </c>
      <c r="T2429" s="75" t="str">
        <f>IF('RAW DATA'!$D2429='RAW DATA'!$E2429,"YES","NO")</f>
        <v>YES</v>
      </c>
      <c r="U2429" s="73" t="e">
        <f>IF(('RAW DATA'!$D2429-'RAW DATA'!$M2429)&lt;=5,"YES","NO")</f>
        <v>#VALUE!</v>
      </c>
    </row>
    <row r="2430" spans="1:21" x14ac:dyDescent="0.25">
      <c r="A2430" s="89" t="s">
        <v>83</v>
      </c>
      <c r="B2430" s="90" t="s">
        <v>83</v>
      </c>
      <c r="C2430" s="91" t="s">
        <v>83</v>
      </c>
      <c r="D2430" s="91" t="s">
        <v>83</v>
      </c>
      <c r="E2430" s="91" t="s">
        <v>83</v>
      </c>
      <c r="F2430" s="90" t="s">
        <v>281</v>
      </c>
      <c r="G2430" s="96">
        <v>70</v>
      </c>
      <c r="H2430" s="90" t="s">
        <v>29</v>
      </c>
      <c r="I2430" s="97">
        <v>7730473682</v>
      </c>
      <c r="J2430" s="91">
        <v>46001</v>
      </c>
      <c r="K2430" s="90" t="s">
        <v>82</v>
      </c>
      <c r="L2430" s="90"/>
      <c r="M2430" s="91">
        <v>45963</v>
      </c>
      <c r="N2430" s="91">
        <v>45994</v>
      </c>
      <c r="O2430" s="95" t="e">
        <f t="shared" si="292"/>
        <v>#VALUE!</v>
      </c>
      <c r="P2430" s="95">
        <f>MONTH('RAW DATA'!$J2430)</f>
        <v>12</v>
      </c>
      <c r="Q2430" s="95" t="str">
        <f t="shared" si="293"/>
        <v>Vendor</v>
      </c>
      <c r="R2430" s="96" t="str">
        <f t="shared" si="294"/>
        <v/>
      </c>
      <c r="S2430" s="90" t="str">
        <f>IF(OR('RAW DATA'!$D2430="",'RAW DATA'!$C2430='RAW DATA'!$D2430),"NO",IF('RAW DATA'!$C2430&lt;'RAW DATA'!$D2430,"YES","NO"))</f>
        <v>NO</v>
      </c>
      <c r="T2430" s="96" t="str">
        <f>IF('RAW DATA'!$D2430='RAW DATA'!$E2430,"YES","NO")</f>
        <v>YES</v>
      </c>
      <c r="U2430" s="95" t="e">
        <f>IF(('RAW DATA'!$D2430-'RAW DATA'!$M2430)&lt;=5,"YES","NO")</f>
        <v>#VALUE!</v>
      </c>
    </row>
    <row r="2431" spans="1:21" x14ac:dyDescent="0.25">
      <c r="A2431" s="77" t="s">
        <v>83</v>
      </c>
      <c r="B2431" s="74" t="s">
        <v>83</v>
      </c>
      <c r="C2431" s="76" t="s">
        <v>83</v>
      </c>
      <c r="D2431" s="76" t="s">
        <v>83</v>
      </c>
      <c r="E2431" s="76" t="s">
        <v>83</v>
      </c>
      <c r="F2431" s="74" t="s">
        <v>282</v>
      </c>
      <c r="G2431" s="75">
        <v>70</v>
      </c>
      <c r="H2431" s="74" t="s">
        <v>29</v>
      </c>
      <c r="I2431" s="85">
        <v>7730473682</v>
      </c>
      <c r="J2431" s="76">
        <v>46001</v>
      </c>
      <c r="K2431" s="74" t="s">
        <v>82</v>
      </c>
      <c r="L2431" s="74"/>
      <c r="M2431" s="76">
        <v>45963</v>
      </c>
      <c r="N2431" s="76">
        <v>45994</v>
      </c>
      <c r="O2431" s="73" t="e">
        <f t="shared" si="292"/>
        <v>#VALUE!</v>
      </c>
      <c r="P2431" s="73">
        <f>MONTH('RAW DATA'!$J2431)</f>
        <v>12</v>
      </c>
      <c r="Q2431" s="73" t="str">
        <f t="shared" si="293"/>
        <v>Vendor</v>
      </c>
      <c r="R2431" s="75" t="str">
        <f t="shared" si="294"/>
        <v/>
      </c>
      <c r="S2431" s="74" t="str">
        <f>IF(OR('RAW DATA'!$D2431="",'RAW DATA'!$C2431='RAW DATA'!$D2431),"NO",IF('RAW DATA'!$C2431&lt;'RAW DATA'!$D2431,"YES","NO"))</f>
        <v>NO</v>
      </c>
      <c r="T2431" s="75" t="str">
        <f>IF('RAW DATA'!$D2431='RAW DATA'!$E2431,"YES","NO")</f>
        <v>YES</v>
      </c>
      <c r="U2431" s="73" t="e">
        <f>IF(('RAW DATA'!$D2431-'RAW DATA'!$M2431)&lt;=5,"YES","NO")</f>
        <v>#VALUE!</v>
      </c>
    </row>
    <row r="2432" spans="1:21" x14ac:dyDescent="0.25">
      <c r="A2432" s="89" t="s">
        <v>83</v>
      </c>
      <c r="B2432" s="90" t="s">
        <v>83</v>
      </c>
      <c r="C2432" s="91" t="s">
        <v>83</v>
      </c>
      <c r="D2432" s="91" t="s">
        <v>83</v>
      </c>
      <c r="E2432" s="91" t="s">
        <v>83</v>
      </c>
      <c r="F2432" s="90" t="s">
        <v>312</v>
      </c>
      <c r="G2432" s="96">
        <v>70</v>
      </c>
      <c r="H2432" s="90" t="s">
        <v>29</v>
      </c>
      <c r="I2432" s="97">
        <v>7730473682</v>
      </c>
      <c r="J2432" s="91">
        <v>46001</v>
      </c>
      <c r="K2432" s="90" t="s">
        <v>82</v>
      </c>
      <c r="L2432" s="90"/>
      <c r="M2432" s="91">
        <v>45970</v>
      </c>
      <c r="N2432" s="91">
        <v>46001</v>
      </c>
      <c r="O2432" s="95" t="e">
        <f t="shared" si="292"/>
        <v>#VALUE!</v>
      </c>
      <c r="P2432" s="95">
        <f>MONTH('RAW DATA'!$J2432)</f>
        <v>12</v>
      </c>
      <c r="Q2432" s="95" t="str">
        <f t="shared" si="293"/>
        <v>Vendor</v>
      </c>
      <c r="R2432" s="96" t="str">
        <f t="shared" si="294"/>
        <v/>
      </c>
      <c r="S2432" s="90" t="str">
        <f>IF(OR('RAW DATA'!$D2432="",'RAW DATA'!$C2432='RAW DATA'!$D2432),"NO",IF('RAW DATA'!$C2432&lt;'RAW DATA'!$D2432,"YES","NO"))</f>
        <v>NO</v>
      </c>
      <c r="T2432" s="96" t="str">
        <f>IF('RAW DATA'!$D2432='RAW DATA'!$E2432,"YES","NO")</f>
        <v>YES</v>
      </c>
      <c r="U2432" s="95" t="e">
        <f>IF(('RAW DATA'!$D2432-'RAW DATA'!$M2432)&lt;=5,"YES","NO")</f>
        <v>#VALUE!</v>
      </c>
    </row>
    <row r="2433" spans="1:21" x14ac:dyDescent="0.25">
      <c r="A2433" s="77" t="s">
        <v>83</v>
      </c>
      <c r="B2433" s="74" t="s">
        <v>83</v>
      </c>
      <c r="C2433" s="76" t="s">
        <v>83</v>
      </c>
      <c r="D2433" s="76" t="s">
        <v>83</v>
      </c>
      <c r="E2433" s="76" t="s">
        <v>83</v>
      </c>
      <c r="F2433" s="74">
        <v>261166388</v>
      </c>
      <c r="G2433" s="75">
        <v>70</v>
      </c>
      <c r="H2433" s="74" t="s">
        <v>29</v>
      </c>
      <c r="I2433" s="85">
        <v>7730481034</v>
      </c>
      <c r="J2433" s="76">
        <v>46034</v>
      </c>
      <c r="K2433" s="74" t="s">
        <v>82</v>
      </c>
      <c r="L2433" s="74"/>
      <c r="M2433" s="76">
        <v>45989</v>
      </c>
      <c r="N2433" s="76">
        <v>46009</v>
      </c>
      <c r="O2433" s="73" t="e">
        <f t="shared" si="292"/>
        <v>#VALUE!</v>
      </c>
      <c r="P2433" s="73">
        <f>MONTH('RAW DATA'!$J2433)</f>
        <v>1</v>
      </c>
      <c r="Q2433" s="73" t="str">
        <f t="shared" si="293"/>
        <v>Vendor</v>
      </c>
      <c r="R2433" s="75" t="str">
        <f t="shared" si="294"/>
        <v/>
      </c>
      <c r="S2433" s="74" t="str">
        <f>IF(OR('RAW DATA'!$D2433="",'RAW DATA'!$C2433='RAW DATA'!$D2433),"NO",IF('RAW DATA'!$C2433&lt;'RAW DATA'!$D2433,"YES","NO"))</f>
        <v>NO</v>
      </c>
      <c r="T2433" s="75" t="str">
        <f>IF('RAW DATA'!$D2433='RAW DATA'!$E2433,"YES","NO")</f>
        <v>YES</v>
      </c>
      <c r="U2433" s="73" t="e">
        <f>IF(('RAW DATA'!$D2433-'RAW DATA'!$M2433)&lt;=5,"YES","NO")</f>
        <v>#VALUE!</v>
      </c>
    </row>
    <row r="2434" spans="1:21" x14ac:dyDescent="0.25">
      <c r="A2434" s="89" t="s">
        <v>83</v>
      </c>
      <c r="B2434" s="90" t="s">
        <v>83</v>
      </c>
      <c r="C2434" s="91" t="s">
        <v>83</v>
      </c>
      <c r="D2434" s="91" t="s">
        <v>83</v>
      </c>
      <c r="E2434" s="91" t="s">
        <v>83</v>
      </c>
      <c r="F2434" s="90">
        <v>261166388</v>
      </c>
      <c r="G2434" s="96">
        <v>70</v>
      </c>
      <c r="H2434" s="90" t="s">
        <v>29</v>
      </c>
      <c r="I2434" s="97">
        <v>7730481034</v>
      </c>
      <c r="J2434" s="91">
        <v>46034</v>
      </c>
      <c r="K2434" s="90" t="s">
        <v>82</v>
      </c>
      <c r="L2434" s="90"/>
      <c r="M2434" s="91">
        <v>45989</v>
      </c>
      <c r="N2434" s="91">
        <v>46009</v>
      </c>
      <c r="O2434" s="95" t="e">
        <f t="shared" si="292"/>
        <v>#VALUE!</v>
      </c>
      <c r="P2434" s="95">
        <f>MONTH('RAW DATA'!$J2434)</f>
        <v>1</v>
      </c>
      <c r="Q2434" s="95" t="str">
        <f t="shared" si="293"/>
        <v>Vendor</v>
      </c>
      <c r="R2434" s="96" t="str">
        <f t="shared" si="294"/>
        <v/>
      </c>
      <c r="S2434" s="90" t="str">
        <f>IF(OR('RAW DATA'!$D2434="",'RAW DATA'!$C2434='RAW DATA'!$D2434),"NO",IF('RAW DATA'!$C2434&lt;'RAW DATA'!$D2434,"YES","NO"))</f>
        <v>NO</v>
      </c>
      <c r="T2434" s="96" t="str">
        <f>IF('RAW DATA'!$D2434='RAW DATA'!$E2434,"YES","NO")</f>
        <v>YES</v>
      </c>
      <c r="U2434" s="95" t="e">
        <f>IF(('RAW DATA'!$D2434-'RAW DATA'!$M2434)&lt;=5,"YES","NO")</f>
        <v>#VALUE!</v>
      </c>
    </row>
    <row r="2435" spans="1:21" x14ac:dyDescent="0.25">
      <c r="A2435" s="77" t="s">
        <v>83</v>
      </c>
      <c r="B2435" s="74" t="s">
        <v>83</v>
      </c>
      <c r="C2435" s="76" t="s">
        <v>83</v>
      </c>
      <c r="D2435" s="76" t="s">
        <v>83</v>
      </c>
      <c r="E2435" s="76" t="s">
        <v>83</v>
      </c>
      <c r="F2435" s="74">
        <v>261167294</v>
      </c>
      <c r="G2435" s="75">
        <v>70</v>
      </c>
      <c r="H2435" s="74" t="s">
        <v>29</v>
      </c>
      <c r="I2435" s="85">
        <v>7730481034</v>
      </c>
      <c r="J2435" s="76">
        <v>46034</v>
      </c>
      <c r="K2435" s="74" t="s">
        <v>82</v>
      </c>
      <c r="L2435" s="74"/>
      <c r="M2435" s="76">
        <v>45992</v>
      </c>
      <c r="N2435" s="76">
        <v>46009</v>
      </c>
      <c r="O2435" s="73" t="e">
        <f t="shared" si="292"/>
        <v>#VALUE!</v>
      </c>
      <c r="P2435" s="73">
        <f>MONTH('RAW DATA'!$J2435)</f>
        <v>1</v>
      </c>
      <c r="Q2435" s="73" t="str">
        <f t="shared" si="293"/>
        <v>Vendor</v>
      </c>
      <c r="R2435" s="75" t="str">
        <f t="shared" si="294"/>
        <v/>
      </c>
      <c r="S2435" s="74" t="str">
        <f>IF(OR('RAW DATA'!$D2435="",'RAW DATA'!$C2435='RAW DATA'!$D2435),"NO",IF('RAW DATA'!$C2435&lt;'RAW DATA'!$D2435,"YES","NO"))</f>
        <v>NO</v>
      </c>
      <c r="T2435" s="75" t="str">
        <f>IF('RAW DATA'!$D2435='RAW DATA'!$E2435,"YES","NO")</f>
        <v>YES</v>
      </c>
      <c r="U2435" s="73" t="e">
        <f>IF(('RAW DATA'!$D2435-'RAW DATA'!$M2435)&lt;=5,"YES","NO")</f>
        <v>#VALUE!</v>
      </c>
    </row>
    <row r="2436" spans="1:21" x14ac:dyDescent="0.25">
      <c r="A2436" s="89" t="s">
        <v>83</v>
      </c>
      <c r="B2436" s="90" t="s">
        <v>83</v>
      </c>
      <c r="C2436" s="91" t="s">
        <v>83</v>
      </c>
      <c r="D2436" s="91" t="s">
        <v>83</v>
      </c>
      <c r="E2436" s="91" t="s">
        <v>83</v>
      </c>
      <c r="F2436" s="90" t="s">
        <v>304</v>
      </c>
      <c r="G2436" s="96">
        <v>70</v>
      </c>
      <c r="H2436" s="90" t="s">
        <v>29</v>
      </c>
      <c r="I2436" s="97">
        <v>7730473682</v>
      </c>
      <c r="J2436" s="91">
        <v>46001</v>
      </c>
      <c r="K2436" s="90" t="s">
        <v>82</v>
      </c>
      <c r="L2436" s="90"/>
      <c r="M2436" s="91">
        <v>45858</v>
      </c>
      <c r="N2436" s="91">
        <v>45889</v>
      </c>
      <c r="O2436" s="95" t="e">
        <f t="shared" si="292"/>
        <v>#VALUE!</v>
      </c>
      <c r="P2436" s="95">
        <f>MONTH('RAW DATA'!$J2436)</f>
        <v>12</v>
      </c>
      <c r="Q2436" s="95" t="str">
        <f t="shared" si="293"/>
        <v>Vendor</v>
      </c>
      <c r="R2436" s="96" t="str">
        <f t="shared" si="294"/>
        <v/>
      </c>
      <c r="S2436" s="90" t="str">
        <f>IF(OR('RAW DATA'!$D2436="",'RAW DATA'!$C2436='RAW DATA'!$D2436),"NO",IF('RAW DATA'!$C2436&lt;'RAW DATA'!$D2436,"YES","NO"))</f>
        <v>NO</v>
      </c>
      <c r="T2436" s="96" t="str">
        <f>IF('RAW DATA'!$D2436='RAW DATA'!$E2436,"YES","NO")</f>
        <v>YES</v>
      </c>
      <c r="U2436" s="95" t="e">
        <f>IF(('RAW DATA'!$D2436-'RAW DATA'!$M2436)&lt;=5,"YES","NO")</f>
        <v>#VALUE!</v>
      </c>
    </row>
    <row r="2437" spans="1:21" x14ac:dyDescent="0.25">
      <c r="A2437" s="77" t="s">
        <v>83</v>
      </c>
      <c r="B2437" s="74" t="s">
        <v>83</v>
      </c>
      <c r="C2437" s="76" t="s">
        <v>83</v>
      </c>
      <c r="D2437" s="76" t="s">
        <v>83</v>
      </c>
      <c r="E2437" s="76" t="s">
        <v>83</v>
      </c>
      <c r="F2437" s="74">
        <v>261166648</v>
      </c>
      <c r="G2437" s="75">
        <v>70</v>
      </c>
      <c r="H2437" s="74" t="s">
        <v>29</v>
      </c>
      <c r="I2437" s="85">
        <v>7730481034</v>
      </c>
      <c r="J2437" s="76">
        <v>46034</v>
      </c>
      <c r="K2437" s="74" t="s">
        <v>82</v>
      </c>
      <c r="L2437" s="74"/>
      <c r="M2437" s="76">
        <v>45995</v>
      </c>
      <c r="N2437" s="76">
        <v>46012</v>
      </c>
      <c r="O2437" s="73" t="e">
        <f t="shared" si="292"/>
        <v>#VALUE!</v>
      </c>
      <c r="P2437" s="73">
        <f>MONTH('RAW DATA'!$J2437)</f>
        <v>1</v>
      </c>
      <c r="Q2437" s="73" t="str">
        <f t="shared" si="293"/>
        <v>Vendor</v>
      </c>
      <c r="R2437" s="75" t="str">
        <f t="shared" si="294"/>
        <v/>
      </c>
      <c r="S2437" s="74" t="str">
        <f>IF(OR('RAW DATA'!$D2437="",'RAW DATA'!$C2437='RAW DATA'!$D2437),"NO",IF('RAW DATA'!$C2437&lt;'RAW DATA'!$D2437,"YES","NO"))</f>
        <v>NO</v>
      </c>
      <c r="T2437" s="75" t="str">
        <f>IF('RAW DATA'!$D2437='RAW DATA'!$E2437,"YES","NO")</f>
        <v>YES</v>
      </c>
      <c r="U2437" s="73" t="e">
        <f>IF(('RAW DATA'!$D2437-'RAW DATA'!$M2437)&lt;=5,"YES","NO")</f>
        <v>#VALUE!</v>
      </c>
    </row>
    <row r="2438" spans="1:21" x14ac:dyDescent="0.25">
      <c r="A2438" s="89">
        <v>35</v>
      </c>
      <c r="B2438" s="90">
        <v>5310430493</v>
      </c>
      <c r="C2438" s="91">
        <v>45995</v>
      </c>
      <c r="D2438" s="91">
        <v>46000</v>
      </c>
      <c r="E2438" s="91">
        <v>46000</v>
      </c>
      <c r="F2438" s="90">
        <v>259430460</v>
      </c>
      <c r="G2438" s="96">
        <v>905</v>
      </c>
      <c r="H2438" s="90" t="s">
        <v>29</v>
      </c>
      <c r="I2438" s="97">
        <v>7730481034</v>
      </c>
      <c r="J2438" s="91">
        <v>46034</v>
      </c>
      <c r="K2438" s="90" t="s">
        <v>82</v>
      </c>
      <c r="L2438" s="90"/>
      <c r="M2438" s="91">
        <v>45928</v>
      </c>
      <c r="N2438" s="91">
        <v>45983</v>
      </c>
      <c r="O2438" s="95">
        <f t="shared" si="292"/>
        <v>12</v>
      </c>
      <c r="P2438" s="95">
        <f>MONTH('RAW DATA'!$J2438)</f>
        <v>1</v>
      </c>
      <c r="Q2438" s="95" t="str">
        <f t="shared" si="293"/>
        <v>ICB</v>
      </c>
      <c r="R2438" s="96" t="str">
        <f t="shared" si="294"/>
        <v>POLAND</v>
      </c>
      <c r="S2438" s="90" t="str">
        <f>IF(OR('RAW DATA'!$D2438="",'RAW DATA'!$C2438='RAW DATA'!$D2438),"NO",IF('RAW DATA'!$C2438&lt;'RAW DATA'!$D2438,"YES","NO"))</f>
        <v>YES</v>
      </c>
      <c r="T2438" s="96" t="str">
        <f>IF('RAW DATA'!$D2438='RAW DATA'!$E2438,"YES","NO")</f>
        <v>YES</v>
      </c>
      <c r="U2438" s="95" t="str">
        <f>IF(('RAW DATA'!$D2438-'RAW DATA'!$M2438)&lt;=5,"YES","NO")</f>
        <v>NO</v>
      </c>
    </row>
    <row r="2439" spans="1:21" x14ac:dyDescent="0.25">
      <c r="A2439" s="77">
        <v>35</v>
      </c>
      <c r="B2439" s="74">
        <v>5310430342</v>
      </c>
      <c r="C2439" s="76">
        <v>45995</v>
      </c>
      <c r="D2439" s="76">
        <v>46000</v>
      </c>
      <c r="E2439" s="76">
        <v>46000</v>
      </c>
      <c r="F2439" s="74">
        <v>259321005</v>
      </c>
      <c r="G2439" s="75">
        <v>905</v>
      </c>
      <c r="H2439" s="74" t="s">
        <v>29</v>
      </c>
      <c r="I2439" s="85">
        <v>7730481034</v>
      </c>
      <c r="J2439" s="76">
        <v>46034</v>
      </c>
      <c r="K2439" s="74" t="s">
        <v>82</v>
      </c>
      <c r="L2439" s="74"/>
      <c r="M2439" s="76">
        <v>45928</v>
      </c>
      <c r="N2439" s="76">
        <v>45979</v>
      </c>
      <c r="O2439" s="73">
        <f t="shared" ref="O2439:O2441" si="295">IF(D2439="", "", IF(YEAR(D2439)=2024, "", MONTH(D2439)))</f>
        <v>12</v>
      </c>
      <c r="P2439" s="73">
        <f>MONTH('RAW DATA'!$J2439)</f>
        <v>1</v>
      </c>
      <c r="Q2439" s="73" t="str">
        <f t="shared" ref="Q2439:Q2441" si="296">IF(OR(A2439=71,A2439=1595,A2439=1588,A2439=1594,A2439=3547,A2439=1571,A2439=1538,A2439=1570,A2439=1569,A2439=1590,A2439=1591,A2439=1589,A2439=515,A2439=1572,A2439=3546,A2439=1592,A2439=3548,A2439=122,A2439=10171,A2439=40,A2439=35,A2439=95,A2439=381,A2439=136,A2439=375),"ICB","Vendor")</f>
        <v>ICB</v>
      </c>
      <c r="R2439" s="75" t="str">
        <f t="shared" ref="R2439:R2441" si="297">IF(OR(A2439=71,A2439=515,A2439=1592,A2439=1589,A2439=1591,A2439=1571,A2439=1572),"CHINA",IF(A2439=35,"POLAND",
IF(A2439=10171,"VIETNAM",
IF(A2439=381,"TURKEY",
IF(A2439=375,"CAMBODIA",
IF(A2439=40,"AUSTRALIA",""))))))</f>
        <v>POLAND</v>
      </c>
      <c r="S2439" s="74" t="str">
        <f>IF(OR('RAW DATA'!$D2439="",'RAW DATA'!$C2439='RAW DATA'!$D2439),"NO",IF('RAW DATA'!$C2439&lt;'RAW DATA'!$D2439,"YES","NO"))</f>
        <v>YES</v>
      </c>
      <c r="T2439" s="75" t="str">
        <f>IF('RAW DATA'!$D2439='RAW DATA'!$E2439,"YES","NO")</f>
        <v>YES</v>
      </c>
      <c r="U2439" s="73" t="str">
        <f>IF(('RAW DATA'!$D2439-'RAW DATA'!$M2439)&lt;=5,"YES","NO")</f>
        <v>NO</v>
      </c>
    </row>
    <row r="2440" spans="1:21" x14ac:dyDescent="0.25">
      <c r="A2440" s="89">
        <v>35</v>
      </c>
      <c r="B2440" s="90">
        <v>5310430344</v>
      </c>
      <c r="C2440" s="91">
        <v>45995</v>
      </c>
      <c r="D2440" s="91">
        <v>46000</v>
      </c>
      <c r="E2440" s="91">
        <v>46000</v>
      </c>
      <c r="F2440" s="90">
        <v>259430460</v>
      </c>
      <c r="G2440" s="96">
        <v>905</v>
      </c>
      <c r="H2440" s="90" t="s">
        <v>29</v>
      </c>
      <c r="I2440" s="97">
        <v>7730481034</v>
      </c>
      <c r="J2440" s="91">
        <v>46034</v>
      </c>
      <c r="K2440" s="90" t="s">
        <v>82</v>
      </c>
      <c r="L2440" s="90"/>
      <c r="M2440" s="91">
        <v>45928</v>
      </c>
      <c r="N2440" s="91">
        <v>45983</v>
      </c>
      <c r="O2440" s="95">
        <f t="shared" si="295"/>
        <v>12</v>
      </c>
      <c r="P2440" s="95">
        <f>MONTH('RAW DATA'!$J2440)</f>
        <v>1</v>
      </c>
      <c r="Q2440" s="95" t="str">
        <f t="shared" si="296"/>
        <v>ICB</v>
      </c>
      <c r="R2440" s="96" t="str">
        <f t="shared" si="297"/>
        <v>POLAND</v>
      </c>
      <c r="S2440" s="90" t="str">
        <f>IF(OR('RAW DATA'!$D2440="",'RAW DATA'!$C2440='RAW DATA'!$D2440),"NO",IF('RAW DATA'!$C2440&lt;'RAW DATA'!$D2440,"YES","NO"))</f>
        <v>YES</v>
      </c>
      <c r="T2440" s="96" t="str">
        <f>IF('RAW DATA'!$D2440='RAW DATA'!$E2440,"YES","NO")</f>
        <v>YES</v>
      </c>
      <c r="U2440" s="95" t="str">
        <f>IF(('RAW DATA'!$D2440-'RAW DATA'!$M2440)&lt;=5,"YES","NO")</f>
        <v>NO</v>
      </c>
    </row>
    <row r="2441" spans="1:21" x14ac:dyDescent="0.25">
      <c r="A2441" s="77">
        <v>35</v>
      </c>
      <c r="B2441" s="74">
        <v>5310430425</v>
      </c>
      <c r="C2441" s="76">
        <v>45995</v>
      </c>
      <c r="D2441" s="76">
        <v>46000</v>
      </c>
      <c r="E2441" s="76">
        <v>46000</v>
      </c>
      <c r="F2441" s="74">
        <v>259430460</v>
      </c>
      <c r="G2441" s="75">
        <v>905</v>
      </c>
      <c r="H2441" s="74" t="s">
        <v>29</v>
      </c>
      <c r="I2441" s="85">
        <v>7730481034</v>
      </c>
      <c r="J2441" s="76">
        <v>46034</v>
      </c>
      <c r="K2441" s="74" t="s">
        <v>82</v>
      </c>
      <c r="L2441" s="74"/>
      <c r="M2441" s="76">
        <v>45928</v>
      </c>
      <c r="N2441" s="76">
        <v>45983</v>
      </c>
      <c r="O2441" s="73">
        <f t="shared" si="295"/>
        <v>12</v>
      </c>
      <c r="P2441" s="73">
        <f>MONTH('RAW DATA'!$J2441)</f>
        <v>1</v>
      </c>
      <c r="Q2441" s="73" t="str">
        <f t="shared" si="296"/>
        <v>ICB</v>
      </c>
      <c r="R2441" s="75" t="str">
        <f t="shared" si="297"/>
        <v>POLAND</v>
      </c>
      <c r="S2441" s="74" t="str">
        <f>IF(OR('RAW DATA'!$D2441="",'RAW DATA'!$C2441='RAW DATA'!$D2441),"NO",IF('RAW DATA'!$C2441&lt;'RAW DATA'!$D2441,"YES","NO"))</f>
        <v>YES</v>
      </c>
      <c r="T2441" s="75" t="str">
        <f>IF('RAW DATA'!$D2441='RAW DATA'!$E2441,"YES","NO")</f>
        <v>YES</v>
      </c>
      <c r="U2441" s="73" t="str">
        <f>IF(('RAW DATA'!$D2441-'RAW DATA'!$M2441)&lt;=5,"YES","NO")</f>
        <v>NO</v>
      </c>
    </row>
    <row r="2442" spans="1:21" x14ac:dyDescent="0.25">
      <c r="A2442" s="89" t="s">
        <v>83</v>
      </c>
      <c r="B2442" s="90" t="s">
        <v>83</v>
      </c>
      <c r="C2442" s="91" t="s">
        <v>83</v>
      </c>
      <c r="D2442" s="91" t="s">
        <v>83</v>
      </c>
      <c r="E2442" s="91" t="s">
        <v>83</v>
      </c>
      <c r="F2442" s="90">
        <v>261167338</v>
      </c>
      <c r="G2442" s="96">
        <v>70</v>
      </c>
      <c r="H2442" s="90" t="s">
        <v>29</v>
      </c>
      <c r="I2442" s="97">
        <v>7730481034</v>
      </c>
      <c r="J2442" s="91">
        <v>46034</v>
      </c>
      <c r="K2442" s="90" t="s">
        <v>82</v>
      </c>
      <c r="L2442" s="90"/>
      <c r="M2442" s="91">
        <v>46000</v>
      </c>
      <c r="N2442" s="91">
        <v>46017</v>
      </c>
      <c r="O2442" s="95" t="e">
        <f t="shared" ref="O2442:O2444" si="298">IF(D2442="", "", IF(YEAR(D2442)=2024, "", MONTH(D2442)))</f>
        <v>#VALUE!</v>
      </c>
      <c r="P2442" s="95">
        <f>MONTH('RAW DATA'!$J2442)</f>
        <v>1</v>
      </c>
      <c r="Q2442" s="95" t="str">
        <f t="shared" ref="Q2442:Q2444" si="299">IF(OR(A2442=71,A2442=1595,A2442=1588,A2442=1594,A2442=3547,A2442=1571,A2442=1538,A2442=1570,A2442=1569,A2442=1590,A2442=1591,A2442=1589,A2442=515,A2442=1572,A2442=3546,A2442=1592,A2442=3548,A2442=122,A2442=10171,A2442=40,A2442=35,A2442=95,A2442=381,A2442=136,A2442=375),"ICB","Vendor")</f>
        <v>Vendor</v>
      </c>
      <c r="R2442" s="96" t="str">
        <f t="shared" ref="R2442:R2444" si="300">IF(OR(A2442=71,A2442=515,A2442=1592,A2442=1589,A2442=1591,A2442=1571,A2442=1572),"CHINA",IF(A2442=35,"POLAND",
IF(A2442=10171,"VIETNAM",
IF(A2442=381,"TURKEY",
IF(A2442=375,"CAMBODIA",
IF(A2442=40,"AUSTRALIA",""))))))</f>
        <v/>
      </c>
      <c r="S2442" s="90" t="str">
        <f>IF(OR('RAW DATA'!$D2442="",'RAW DATA'!$C2442='RAW DATA'!$D2442),"NO",IF('RAW DATA'!$C2442&lt;'RAW DATA'!$D2442,"YES","NO"))</f>
        <v>NO</v>
      </c>
      <c r="T2442" s="96" t="str">
        <f>IF('RAW DATA'!$D2442='RAW DATA'!$E2442,"YES","NO")</f>
        <v>YES</v>
      </c>
      <c r="U2442" s="95" t="e">
        <f>IF(('RAW DATA'!$D2442-'RAW DATA'!$M2442)&lt;=5,"YES","NO")</f>
        <v>#VALUE!</v>
      </c>
    </row>
    <row r="2443" spans="1:21" x14ac:dyDescent="0.25">
      <c r="A2443" s="77" t="s">
        <v>83</v>
      </c>
      <c r="B2443" s="74" t="s">
        <v>83</v>
      </c>
      <c r="C2443" s="76" t="s">
        <v>83</v>
      </c>
      <c r="D2443" s="76" t="s">
        <v>83</v>
      </c>
      <c r="E2443" s="76" t="s">
        <v>83</v>
      </c>
      <c r="F2443" s="74">
        <v>261166651</v>
      </c>
      <c r="G2443" s="75">
        <v>70</v>
      </c>
      <c r="H2443" s="74" t="s">
        <v>29</v>
      </c>
      <c r="I2443" s="85">
        <v>7730481034</v>
      </c>
      <c r="J2443" s="76">
        <v>46034</v>
      </c>
      <c r="K2443" s="74" t="s">
        <v>82</v>
      </c>
      <c r="L2443" s="74"/>
      <c r="M2443" s="76">
        <v>46002</v>
      </c>
      <c r="N2443" s="76">
        <v>46020</v>
      </c>
      <c r="O2443" s="73" t="e">
        <f t="shared" si="298"/>
        <v>#VALUE!</v>
      </c>
      <c r="P2443" s="73">
        <f>MONTH('RAW DATA'!$J2443)</f>
        <v>1</v>
      </c>
      <c r="Q2443" s="73" t="str">
        <f t="shared" si="299"/>
        <v>Vendor</v>
      </c>
      <c r="R2443" s="75" t="str">
        <f t="shared" si="300"/>
        <v/>
      </c>
      <c r="S2443" s="74" t="str">
        <f>IF(OR('RAW DATA'!$D2443="",'RAW DATA'!$C2443='RAW DATA'!$D2443),"NO",IF('RAW DATA'!$C2443&lt;'RAW DATA'!$D2443,"YES","NO"))</f>
        <v>NO</v>
      </c>
      <c r="T2443" s="75" t="str">
        <f>IF('RAW DATA'!$D2443='RAW DATA'!$E2443,"YES","NO")</f>
        <v>YES</v>
      </c>
      <c r="U2443" s="73" t="e">
        <f>IF(('RAW DATA'!$D2443-'RAW DATA'!$M2443)&lt;=5,"YES","NO")</f>
        <v>#VALUE!</v>
      </c>
    </row>
    <row r="2444" spans="1:21" x14ac:dyDescent="0.25">
      <c r="A2444" s="89" t="s">
        <v>83</v>
      </c>
      <c r="B2444" s="90" t="s">
        <v>83</v>
      </c>
      <c r="C2444" s="91" t="s">
        <v>83</v>
      </c>
      <c r="D2444" s="91" t="s">
        <v>83</v>
      </c>
      <c r="E2444" s="91" t="s">
        <v>83</v>
      </c>
      <c r="F2444" s="90">
        <v>261166651</v>
      </c>
      <c r="G2444" s="96">
        <v>70</v>
      </c>
      <c r="H2444" s="90" t="s">
        <v>29</v>
      </c>
      <c r="I2444" s="97">
        <v>7730481034</v>
      </c>
      <c r="J2444" s="91">
        <v>46034</v>
      </c>
      <c r="K2444" s="90" t="s">
        <v>82</v>
      </c>
      <c r="L2444" s="90"/>
      <c r="M2444" s="91">
        <v>46002</v>
      </c>
      <c r="N2444" s="91">
        <v>46020</v>
      </c>
      <c r="O2444" s="95" t="e">
        <f t="shared" si="298"/>
        <v>#VALUE!</v>
      </c>
      <c r="P2444" s="95">
        <f>MONTH('RAW DATA'!$J2444)</f>
        <v>1</v>
      </c>
      <c r="Q2444" s="95" t="str">
        <f t="shared" si="299"/>
        <v>Vendor</v>
      </c>
      <c r="R2444" s="96" t="str">
        <f t="shared" si="300"/>
        <v/>
      </c>
      <c r="S2444" s="90" t="str">
        <f>IF(OR('RAW DATA'!$D2444="",'RAW DATA'!$C2444='RAW DATA'!$D2444),"NO",IF('RAW DATA'!$C2444&lt;'RAW DATA'!$D2444,"YES","NO"))</f>
        <v>NO</v>
      </c>
      <c r="T2444" s="96" t="str">
        <f>IF('RAW DATA'!$D2444='RAW DATA'!$E2444,"YES","NO")</f>
        <v>YES</v>
      </c>
      <c r="U2444" s="95" t="e">
        <f>IF(('RAW DATA'!$D2444-'RAW DATA'!$M2444)&lt;=5,"YES","NO")</f>
        <v>#VALUE!</v>
      </c>
    </row>
    <row r="2445" spans="1:21" x14ac:dyDescent="0.25">
      <c r="A2445" s="77">
        <v>35</v>
      </c>
      <c r="B2445" s="74">
        <v>5310431932</v>
      </c>
      <c r="C2445" s="76">
        <v>46009</v>
      </c>
      <c r="D2445" s="76">
        <v>46010</v>
      </c>
      <c r="E2445" s="76">
        <v>46010</v>
      </c>
      <c r="F2445" s="74">
        <v>260136157</v>
      </c>
      <c r="G2445" s="75">
        <v>905</v>
      </c>
      <c r="H2445" s="74" t="s">
        <v>29</v>
      </c>
      <c r="I2445" s="85">
        <v>7730481034</v>
      </c>
      <c r="J2445" s="76">
        <v>46034</v>
      </c>
      <c r="K2445" s="74" t="s">
        <v>82</v>
      </c>
      <c r="L2445" s="74"/>
      <c r="M2445" s="76">
        <v>45929</v>
      </c>
      <c r="N2445" s="76">
        <v>46000</v>
      </c>
      <c r="O2445" s="73">
        <f t="shared" ref="O2445:O2477" si="301">IF(D2445="", "", IF(YEAR(D2445)=2024, "", MONTH(D2445)))</f>
        <v>12</v>
      </c>
      <c r="P2445" s="73">
        <f>MONTH('RAW DATA'!$J2445)</f>
        <v>1</v>
      </c>
      <c r="Q2445" s="73" t="str">
        <f t="shared" ref="Q2445:Q2477" si="302">IF(OR(A2445=71,A2445=1595,A2445=1588,A2445=1594,A2445=3547,A2445=1571,A2445=1538,A2445=1570,A2445=1569,A2445=1590,A2445=1591,A2445=1589,A2445=515,A2445=1572,A2445=3546,A2445=1592,A2445=3548,A2445=122,A2445=10171,A2445=40,A2445=35,A2445=95,A2445=381,A2445=136,A2445=375),"ICB","Vendor")</f>
        <v>ICB</v>
      </c>
      <c r="R2445" s="75" t="str">
        <f t="shared" ref="R2445:R2477" si="303">IF(OR(A2445=71,A2445=515,A2445=1592,A2445=1589,A2445=1591,A2445=1571,A2445=1572),"CHINA",IF(A2445=35,"POLAND",
IF(A2445=10171,"VIETNAM",
IF(A2445=381,"TURKEY",
IF(A2445=375,"CAMBODIA",
IF(A2445=40,"AUSTRALIA",""))))))</f>
        <v>POLAND</v>
      </c>
      <c r="S2445" s="74" t="str">
        <f>IF(OR('RAW DATA'!$D2445="",'RAW DATA'!$C2445='RAW DATA'!$D2445),"NO",IF('RAW DATA'!$C2445&lt;'RAW DATA'!$D2445,"YES","NO"))</f>
        <v>YES</v>
      </c>
      <c r="T2445" s="75" t="str">
        <f>IF('RAW DATA'!$D2445='RAW DATA'!$E2445,"YES","NO")</f>
        <v>YES</v>
      </c>
      <c r="U2445" s="73" t="str">
        <f>IF(('RAW DATA'!$D2445-'RAW DATA'!$M2445)&lt;=5,"YES","NO")</f>
        <v>NO</v>
      </c>
    </row>
    <row r="2446" spans="1:21" x14ac:dyDescent="0.25">
      <c r="A2446" s="89">
        <v>35</v>
      </c>
      <c r="B2446" s="90">
        <v>5310431931</v>
      </c>
      <c r="C2446" s="91">
        <v>46009</v>
      </c>
      <c r="D2446" s="91">
        <v>46010</v>
      </c>
      <c r="E2446" s="91">
        <v>46010</v>
      </c>
      <c r="F2446" s="90">
        <v>260449877</v>
      </c>
      <c r="G2446" s="96">
        <v>855</v>
      </c>
      <c r="H2446" s="90" t="s">
        <v>29</v>
      </c>
      <c r="I2446" s="97">
        <v>7730481034</v>
      </c>
      <c r="J2446" s="91">
        <v>46034</v>
      </c>
      <c r="K2446" s="90" t="s">
        <v>82</v>
      </c>
      <c r="L2446" s="90"/>
      <c r="M2446" s="91">
        <v>45949</v>
      </c>
      <c r="N2446" s="91">
        <v>46001</v>
      </c>
      <c r="O2446" s="95">
        <f t="shared" si="301"/>
        <v>12</v>
      </c>
      <c r="P2446" s="95">
        <f>MONTH('RAW DATA'!$J2446)</f>
        <v>1</v>
      </c>
      <c r="Q2446" s="95" t="str">
        <f t="shared" si="302"/>
        <v>ICB</v>
      </c>
      <c r="R2446" s="96" t="str">
        <f t="shared" si="303"/>
        <v>POLAND</v>
      </c>
      <c r="S2446" s="90" t="str">
        <f>IF(OR('RAW DATA'!$D2446="",'RAW DATA'!$C2446='RAW DATA'!$D2446),"NO",IF('RAW DATA'!$C2446&lt;'RAW DATA'!$D2446,"YES","NO"))</f>
        <v>YES</v>
      </c>
      <c r="T2446" s="96" t="str">
        <f>IF('RAW DATA'!$D2446='RAW DATA'!$E2446,"YES","NO")</f>
        <v>YES</v>
      </c>
      <c r="U2446" s="95" t="str">
        <f>IF(('RAW DATA'!$D2446-'RAW DATA'!$M2446)&lt;=5,"YES","NO")</f>
        <v>NO</v>
      </c>
    </row>
    <row r="2447" spans="1:21" x14ac:dyDescent="0.25">
      <c r="A2447" s="77">
        <v>35</v>
      </c>
      <c r="B2447" s="74">
        <v>5310431930</v>
      </c>
      <c r="C2447" s="76">
        <v>46009</v>
      </c>
      <c r="D2447" s="76">
        <v>46010</v>
      </c>
      <c r="E2447" s="76">
        <v>46010</v>
      </c>
      <c r="F2447" s="74">
        <v>260503052</v>
      </c>
      <c r="G2447" s="75">
        <v>855</v>
      </c>
      <c r="H2447" s="74" t="s">
        <v>29</v>
      </c>
      <c r="I2447" s="85">
        <v>7730481034</v>
      </c>
      <c r="J2447" s="76">
        <v>46034</v>
      </c>
      <c r="K2447" s="74" t="s">
        <v>82</v>
      </c>
      <c r="L2447" s="74"/>
      <c r="M2447" s="76">
        <v>45952</v>
      </c>
      <c r="N2447" s="76">
        <v>46000</v>
      </c>
      <c r="O2447" s="73">
        <f t="shared" si="301"/>
        <v>12</v>
      </c>
      <c r="P2447" s="73">
        <f>MONTH('RAW DATA'!$J2447)</f>
        <v>1</v>
      </c>
      <c r="Q2447" s="73" t="str">
        <f t="shared" si="302"/>
        <v>ICB</v>
      </c>
      <c r="R2447" s="75" t="str">
        <f t="shared" si="303"/>
        <v>POLAND</v>
      </c>
      <c r="S2447" s="74" t="str">
        <f>IF(OR('RAW DATA'!$D2447="",'RAW DATA'!$C2447='RAW DATA'!$D2447),"NO",IF('RAW DATA'!$C2447&lt;'RAW DATA'!$D2447,"YES","NO"))</f>
        <v>YES</v>
      </c>
      <c r="T2447" s="75" t="str">
        <f>IF('RAW DATA'!$D2447='RAW DATA'!$E2447,"YES","NO")</f>
        <v>YES</v>
      </c>
      <c r="U2447" s="73" t="str">
        <f>IF(('RAW DATA'!$D2447-'RAW DATA'!$M2447)&lt;=5,"YES","NO")</f>
        <v>NO</v>
      </c>
    </row>
    <row r="2448" spans="1:21" x14ac:dyDescent="0.25">
      <c r="A2448" s="89" t="s">
        <v>83</v>
      </c>
      <c r="B2448" s="90" t="s">
        <v>83</v>
      </c>
      <c r="C2448" s="91" t="s">
        <v>83</v>
      </c>
      <c r="D2448" s="91" t="s">
        <v>83</v>
      </c>
      <c r="E2448" s="91" t="s">
        <v>83</v>
      </c>
      <c r="F2448" s="90">
        <v>261167340</v>
      </c>
      <c r="G2448" s="96">
        <v>70</v>
      </c>
      <c r="H2448" s="90" t="s">
        <v>29</v>
      </c>
      <c r="I2448" s="97">
        <v>7730481034</v>
      </c>
      <c r="J2448" s="91">
        <v>46034</v>
      </c>
      <c r="K2448" s="90" t="s">
        <v>82</v>
      </c>
      <c r="L2448" s="90"/>
      <c r="M2448" s="91">
        <v>46014</v>
      </c>
      <c r="N2448" s="91">
        <v>46029</v>
      </c>
      <c r="O2448" s="95" t="e">
        <f t="shared" si="301"/>
        <v>#VALUE!</v>
      </c>
      <c r="P2448" s="95">
        <f>MONTH('RAW DATA'!$J2448)</f>
        <v>1</v>
      </c>
      <c r="Q2448" s="95" t="str">
        <f t="shared" si="302"/>
        <v>Vendor</v>
      </c>
      <c r="R2448" s="96" t="str">
        <f t="shared" si="303"/>
        <v/>
      </c>
      <c r="S2448" s="90" t="str">
        <f>IF(OR('RAW DATA'!$D2448="",'RAW DATA'!$C2448='RAW DATA'!$D2448),"NO",IF('RAW DATA'!$C2448&lt;'RAW DATA'!$D2448,"YES","NO"))</f>
        <v>NO</v>
      </c>
      <c r="T2448" s="96" t="str">
        <f>IF('RAW DATA'!$D2448='RAW DATA'!$E2448,"YES","NO")</f>
        <v>YES</v>
      </c>
      <c r="U2448" s="95" t="e">
        <f>IF(('RAW DATA'!$D2448-'RAW DATA'!$M2448)&lt;=5,"YES","NO")</f>
        <v>#VALUE!</v>
      </c>
    </row>
    <row r="2449" spans="1:21" x14ac:dyDescent="0.25">
      <c r="A2449" s="77" t="s">
        <v>83</v>
      </c>
      <c r="B2449" s="74" t="s">
        <v>83</v>
      </c>
      <c r="C2449" s="76" t="s">
        <v>83</v>
      </c>
      <c r="D2449" s="76" t="s">
        <v>83</v>
      </c>
      <c r="E2449" s="76" t="s">
        <v>83</v>
      </c>
      <c r="F2449" s="74">
        <v>261166683</v>
      </c>
      <c r="G2449" s="75">
        <v>70</v>
      </c>
      <c r="H2449" s="74" t="s">
        <v>29</v>
      </c>
      <c r="I2449" s="85">
        <v>7730481034</v>
      </c>
      <c r="J2449" s="76">
        <v>46034</v>
      </c>
      <c r="K2449" s="74" t="s">
        <v>82</v>
      </c>
      <c r="L2449" s="74"/>
      <c r="M2449" s="76">
        <v>46010</v>
      </c>
      <c r="N2449" s="76">
        <v>46026</v>
      </c>
      <c r="O2449" s="73" t="e">
        <f t="shared" si="301"/>
        <v>#VALUE!</v>
      </c>
      <c r="P2449" s="73">
        <f>MONTH('RAW DATA'!$J2449)</f>
        <v>1</v>
      </c>
      <c r="Q2449" s="73" t="str">
        <f t="shared" si="302"/>
        <v>Vendor</v>
      </c>
      <c r="R2449" s="75" t="str">
        <f t="shared" si="303"/>
        <v/>
      </c>
      <c r="S2449" s="74" t="str">
        <f>IF(OR('RAW DATA'!$D2449="",'RAW DATA'!$C2449='RAW DATA'!$D2449),"NO",IF('RAW DATA'!$C2449&lt;'RAW DATA'!$D2449,"YES","NO"))</f>
        <v>NO</v>
      </c>
      <c r="T2449" s="75" t="str">
        <f>IF('RAW DATA'!$D2449='RAW DATA'!$E2449,"YES","NO")</f>
        <v>YES</v>
      </c>
      <c r="U2449" s="73" t="e">
        <f>IF(('RAW DATA'!$D2449-'RAW DATA'!$M2449)&lt;=5,"YES","NO")</f>
        <v>#VALUE!</v>
      </c>
    </row>
    <row r="2450" spans="1:21" x14ac:dyDescent="0.25">
      <c r="A2450" s="89" t="s">
        <v>83</v>
      </c>
      <c r="B2450" s="90" t="s">
        <v>83</v>
      </c>
      <c r="C2450" s="91" t="s">
        <v>83</v>
      </c>
      <c r="D2450" s="91" t="s">
        <v>83</v>
      </c>
      <c r="E2450" s="91" t="s">
        <v>83</v>
      </c>
      <c r="F2450" s="90">
        <v>261166683</v>
      </c>
      <c r="G2450" s="96">
        <v>70</v>
      </c>
      <c r="H2450" s="90" t="s">
        <v>29</v>
      </c>
      <c r="I2450" s="97">
        <v>7730481034</v>
      </c>
      <c r="J2450" s="91">
        <v>46034</v>
      </c>
      <c r="K2450" s="90" t="s">
        <v>82</v>
      </c>
      <c r="L2450" s="90"/>
      <c r="M2450" s="91">
        <v>46010</v>
      </c>
      <c r="N2450" s="91">
        <v>46026</v>
      </c>
      <c r="O2450" s="95" t="e">
        <f t="shared" si="301"/>
        <v>#VALUE!</v>
      </c>
      <c r="P2450" s="95">
        <f>MONTH('RAW DATA'!$J2450)</f>
        <v>1</v>
      </c>
      <c r="Q2450" s="95" t="str">
        <f t="shared" si="302"/>
        <v>Vendor</v>
      </c>
      <c r="R2450" s="96" t="str">
        <f t="shared" si="303"/>
        <v/>
      </c>
      <c r="S2450" s="90" t="str">
        <f>IF(OR('RAW DATA'!$D2450="",'RAW DATA'!$C2450='RAW DATA'!$D2450),"NO",IF('RAW DATA'!$C2450&lt;'RAW DATA'!$D2450,"YES","NO"))</f>
        <v>NO</v>
      </c>
      <c r="T2450" s="96" t="str">
        <f>IF('RAW DATA'!$D2450='RAW DATA'!$E2450,"YES","NO")</f>
        <v>YES</v>
      </c>
      <c r="U2450" s="95" t="e">
        <f>IF(('RAW DATA'!$D2450-'RAW DATA'!$M2450)&lt;=5,"YES","NO")</f>
        <v>#VALUE!</v>
      </c>
    </row>
    <row r="2451" spans="1:21" x14ac:dyDescent="0.25">
      <c r="A2451" s="77" t="s">
        <v>83</v>
      </c>
      <c r="B2451" s="74" t="s">
        <v>83</v>
      </c>
      <c r="C2451" s="76" t="s">
        <v>83</v>
      </c>
      <c r="D2451" s="76" t="s">
        <v>83</v>
      </c>
      <c r="E2451" s="76" t="s">
        <v>83</v>
      </c>
      <c r="F2451" s="74" t="s">
        <v>357</v>
      </c>
      <c r="G2451" s="75">
        <v>70</v>
      </c>
      <c r="H2451" s="74" t="s">
        <v>29</v>
      </c>
      <c r="I2451" s="85">
        <v>7730481034</v>
      </c>
      <c r="J2451" s="76">
        <v>46034</v>
      </c>
      <c r="K2451" s="74" t="s">
        <v>82</v>
      </c>
      <c r="L2451" s="74"/>
      <c r="M2451" s="76">
        <v>45976</v>
      </c>
      <c r="N2451" s="76">
        <v>46008</v>
      </c>
      <c r="O2451" s="73" t="e">
        <f t="shared" si="301"/>
        <v>#VALUE!</v>
      </c>
      <c r="P2451" s="73">
        <f>MONTH('RAW DATA'!$J2451)</f>
        <v>1</v>
      </c>
      <c r="Q2451" s="73" t="str">
        <f t="shared" si="302"/>
        <v>Vendor</v>
      </c>
      <c r="R2451" s="75" t="str">
        <f t="shared" si="303"/>
        <v/>
      </c>
      <c r="S2451" s="74" t="str">
        <f>IF(OR('RAW DATA'!$D2451="",'RAW DATA'!$C2451='RAW DATA'!$D2451),"NO",IF('RAW DATA'!$C2451&lt;'RAW DATA'!$D2451,"YES","NO"))</f>
        <v>NO</v>
      </c>
      <c r="T2451" s="75" t="str">
        <f>IF('RAW DATA'!$D2451='RAW DATA'!$E2451,"YES","NO")</f>
        <v>YES</v>
      </c>
      <c r="U2451" s="73" t="e">
        <f>IF(('RAW DATA'!$D2451-'RAW DATA'!$M2451)&lt;=5,"YES","NO")</f>
        <v>#VALUE!</v>
      </c>
    </row>
    <row r="2452" spans="1:21" x14ac:dyDescent="0.25">
      <c r="A2452" s="89" t="s">
        <v>83</v>
      </c>
      <c r="B2452" s="90" t="s">
        <v>83</v>
      </c>
      <c r="C2452" s="91" t="s">
        <v>83</v>
      </c>
      <c r="D2452" s="91" t="s">
        <v>83</v>
      </c>
      <c r="E2452" s="91" t="s">
        <v>83</v>
      </c>
      <c r="F2452" s="90" t="s">
        <v>358</v>
      </c>
      <c r="G2452" s="96">
        <v>70</v>
      </c>
      <c r="H2452" s="90" t="s">
        <v>29</v>
      </c>
      <c r="I2452" s="97">
        <v>7730481034</v>
      </c>
      <c r="J2452" s="91">
        <v>46034</v>
      </c>
      <c r="K2452" s="90" t="s">
        <v>82</v>
      </c>
      <c r="L2452" s="90"/>
      <c r="M2452" s="91">
        <v>45983</v>
      </c>
      <c r="N2452" s="91">
        <v>46015</v>
      </c>
      <c r="O2452" s="95" t="e">
        <f t="shared" si="301"/>
        <v>#VALUE!</v>
      </c>
      <c r="P2452" s="95">
        <f>MONTH('RAW DATA'!$J2452)</f>
        <v>1</v>
      </c>
      <c r="Q2452" s="95" t="str">
        <f t="shared" si="302"/>
        <v>Vendor</v>
      </c>
      <c r="R2452" s="96" t="str">
        <f t="shared" si="303"/>
        <v/>
      </c>
      <c r="S2452" s="90" t="str">
        <f>IF(OR('RAW DATA'!$D2452="",'RAW DATA'!$C2452='RAW DATA'!$D2452),"NO",IF('RAW DATA'!$C2452&lt;'RAW DATA'!$D2452,"YES","NO"))</f>
        <v>NO</v>
      </c>
      <c r="T2452" s="96" t="str">
        <f>IF('RAW DATA'!$D2452='RAW DATA'!$E2452,"YES","NO")</f>
        <v>YES</v>
      </c>
      <c r="U2452" s="95" t="e">
        <f>IF(('RAW DATA'!$D2452-'RAW DATA'!$M2452)&lt;=5,"YES","NO")</f>
        <v>#VALUE!</v>
      </c>
    </row>
    <row r="2453" spans="1:21" x14ac:dyDescent="0.25">
      <c r="A2453" s="77" t="s">
        <v>83</v>
      </c>
      <c r="B2453" s="74" t="s">
        <v>83</v>
      </c>
      <c r="C2453" s="76" t="s">
        <v>83</v>
      </c>
      <c r="D2453" s="76" t="s">
        <v>83</v>
      </c>
      <c r="E2453" s="76" t="s">
        <v>83</v>
      </c>
      <c r="F2453" s="74" t="s">
        <v>359</v>
      </c>
      <c r="G2453" s="75">
        <v>70</v>
      </c>
      <c r="H2453" s="74" t="s">
        <v>29</v>
      </c>
      <c r="I2453" s="85">
        <v>7730481034</v>
      </c>
      <c r="J2453" s="76">
        <v>46034</v>
      </c>
      <c r="K2453" s="74" t="s">
        <v>82</v>
      </c>
      <c r="L2453" s="74"/>
      <c r="M2453" s="76">
        <v>45990</v>
      </c>
      <c r="N2453" s="76">
        <v>46022</v>
      </c>
      <c r="O2453" s="73" t="e">
        <f t="shared" si="301"/>
        <v>#VALUE!</v>
      </c>
      <c r="P2453" s="73">
        <f>MONTH('RAW DATA'!$J2453)</f>
        <v>1</v>
      </c>
      <c r="Q2453" s="73" t="str">
        <f t="shared" si="302"/>
        <v>Vendor</v>
      </c>
      <c r="R2453" s="75" t="str">
        <f t="shared" si="303"/>
        <v/>
      </c>
      <c r="S2453" s="74" t="str">
        <f>IF(OR('RAW DATA'!$D2453="",'RAW DATA'!$C2453='RAW DATA'!$D2453),"NO",IF('RAW DATA'!$C2453&lt;'RAW DATA'!$D2453,"YES","NO"))</f>
        <v>NO</v>
      </c>
      <c r="T2453" s="75" t="str">
        <f>IF('RAW DATA'!$D2453='RAW DATA'!$E2453,"YES","NO")</f>
        <v>YES</v>
      </c>
      <c r="U2453" s="73" t="e">
        <f>IF(('RAW DATA'!$D2453-'RAW DATA'!$M2453)&lt;=5,"YES","NO")</f>
        <v>#VALUE!</v>
      </c>
    </row>
    <row r="2454" spans="1:21" x14ac:dyDescent="0.25">
      <c r="A2454" s="89" t="s">
        <v>83</v>
      </c>
      <c r="B2454" s="90" t="s">
        <v>83</v>
      </c>
      <c r="C2454" s="91" t="s">
        <v>83</v>
      </c>
      <c r="D2454" s="91" t="s">
        <v>83</v>
      </c>
      <c r="E2454" s="91" t="s">
        <v>83</v>
      </c>
      <c r="F2454" s="90" t="s">
        <v>360</v>
      </c>
      <c r="G2454" s="96">
        <v>70</v>
      </c>
      <c r="H2454" s="90" t="s">
        <v>29</v>
      </c>
      <c r="I2454" s="97">
        <v>7730481034</v>
      </c>
      <c r="J2454" s="91">
        <v>46034</v>
      </c>
      <c r="K2454" s="90" t="s">
        <v>82</v>
      </c>
      <c r="L2454" s="90"/>
      <c r="M2454" s="91">
        <v>45998</v>
      </c>
      <c r="N2454" s="91">
        <v>46029</v>
      </c>
      <c r="O2454" s="95" t="e">
        <f t="shared" si="301"/>
        <v>#VALUE!</v>
      </c>
      <c r="P2454" s="95">
        <f>MONTH('RAW DATA'!$J2454)</f>
        <v>1</v>
      </c>
      <c r="Q2454" s="95" t="str">
        <f t="shared" si="302"/>
        <v>Vendor</v>
      </c>
      <c r="R2454" s="96" t="str">
        <f t="shared" si="303"/>
        <v/>
      </c>
      <c r="S2454" s="90" t="str">
        <f>IF(OR('RAW DATA'!$D2454="",'RAW DATA'!$C2454='RAW DATA'!$D2454),"NO",IF('RAW DATA'!$C2454&lt;'RAW DATA'!$D2454,"YES","NO"))</f>
        <v>NO</v>
      </c>
      <c r="T2454" s="96" t="str">
        <f>IF('RAW DATA'!$D2454='RAW DATA'!$E2454,"YES","NO")</f>
        <v>YES</v>
      </c>
      <c r="U2454" s="95" t="e">
        <f>IF(('RAW DATA'!$D2454-'RAW DATA'!$M2454)&lt;=5,"YES","NO")</f>
        <v>#VALUE!</v>
      </c>
    </row>
    <row r="2455" spans="1:21" x14ac:dyDescent="0.25">
      <c r="A2455" s="77" t="s">
        <v>83</v>
      </c>
      <c r="B2455" s="74" t="s">
        <v>83</v>
      </c>
      <c r="C2455" s="76" t="s">
        <v>83</v>
      </c>
      <c r="D2455" s="76" t="s">
        <v>83</v>
      </c>
      <c r="E2455" s="76" t="s">
        <v>83</v>
      </c>
      <c r="F2455" s="74">
        <v>247924111</v>
      </c>
      <c r="G2455" s="75">
        <v>70</v>
      </c>
      <c r="H2455" s="74" t="s">
        <v>29</v>
      </c>
      <c r="I2455" s="85">
        <v>7730481034</v>
      </c>
      <c r="J2455" s="76">
        <v>46034</v>
      </c>
      <c r="K2455" s="74" t="s">
        <v>82</v>
      </c>
      <c r="L2455" s="74"/>
      <c r="M2455" s="76">
        <v>45660</v>
      </c>
      <c r="N2455" s="76">
        <v>45684</v>
      </c>
      <c r="O2455" s="73" t="e">
        <f t="shared" si="301"/>
        <v>#VALUE!</v>
      </c>
      <c r="P2455" s="73">
        <f>MONTH('RAW DATA'!$J2455)</f>
        <v>1</v>
      </c>
      <c r="Q2455" s="73" t="str">
        <f t="shared" si="302"/>
        <v>Vendor</v>
      </c>
      <c r="R2455" s="75" t="str">
        <f t="shared" si="303"/>
        <v/>
      </c>
      <c r="S2455" s="74" t="str">
        <f>IF(OR('RAW DATA'!$D2455="",'RAW DATA'!$C2455='RAW DATA'!$D2455),"NO",IF('RAW DATA'!$C2455&lt;'RAW DATA'!$D2455,"YES","NO"))</f>
        <v>NO</v>
      </c>
      <c r="T2455" s="75" t="str">
        <f>IF('RAW DATA'!$D2455='RAW DATA'!$E2455,"YES","NO")</f>
        <v>YES</v>
      </c>
      <c r="U2455" s="73" t="e">
        <f>IF(('RAW DATA'!$D2455-'RAW DATA'!$M2455)&lt;=5,"YES","NO")</f>
        <v>#VALUE!</v>
      </c>
    </row>
    <row r="2456" spans="1:21" x14ac:dyDescent="0.25">
      <c r="A2456" s="89" t="s">
        <v>83</v>
      </c>
      <c r="B2456" s="90" t="s">
        <v>83</v>
      </c>
      <c r="C2456" s="91" t="s">
        <v>83</v>
      </c>
      <c r="D2456" s="91" t="s">
        <v>83</v>
      </c>
      <c r="E2456" s="91" t="s">
        <v>83</v>
      </c>
      <c r="F2456" s="90">
        <v>261448441</v>
      </c>
      <c r="G2456" s="96">
        <v>70</v>
      </c>
      <c r="H2456" s="90" t="s">
        <v>29</v>
      </c>
      <c r="I2456" s="97">
        <v>7730481034</v>
      </c>
      <c r="J2456" s="91">
        <v>46034</v>
      </c>
      <c r="K2456" s="90" t="s">
        <v>82</v>
      </c>
      <c r="L2456" s="90"/>
      <c r="M2456" s="91">
        <v>46017</v>
      </c>
      <c r="N2456" s="91">
        <v>46033</v>
      </c>
      <c r="O2456" s="95" t="e">
        <f t="shared" si="301"/>
        <v>#VALUE!</v>
      </c>
      <c r="P2456" s="95">
        <f>MONTH('RAW DATA'!$J2456)</f>
        <v>1</v>
      </c>
      <c r="Q2456" s="95" t="str">
        <f t="shared" si="302"/>
        <v>Vendor</v>
      </c>
      <c r="R2456" s="96" t="str">
        <f t="shared" si="303"/>
        <v/>
      </c>
      <c r="S2456" s="90" t="str">
        <f>IF(OR('RAW DATA'!$D2456="",'RAW DATA'!$C2456='RAW DATA'!$D2456),"NO",IF('RAW DATA'!$C2456&lt;'RAW DATA'!$D2456,"YES","NO"))</f>
        <v>NO</v>
      </c>
      <c r="T2456" s="96" t="str">
        <f>IF('RAW DATA'!$D2456='RAW DATA'!$E2456,"YES","NO")</f>
        <v>YES</v>
      </c>
      <c r="U2456" s="95" t="e">
        <f>IF(('RAW DATA'!$D2456-'RAW DATA'!$M2456)&lt;=5,"YES","NO")</f>
        <v>#VALUE!</v>
      </c>
    </row>
    <row r="2457" spans="1:21" x14ac:dyDescent="0.25">
      <c r="A2457" s="77" t="s">
        <v>83</v>
      </c>
      <c r="B2457" s="74" t="s">
        <v>83</v>
      </c>
      <c r="C2457" s="76" t="s">
        <v>83</v>
      </c>
      <c r="D2457" s="76" t="s">
        <v>83</v>
      </c>
      <c r="E2457" s="76" t="s">
        <v>83</v>
      </c>
      <c r="F2457" s="74">
        <v>261448441</v>
      </c>
      <c r="G2457" s="75">
        <v>70</v>
      </c>
      <c r="H2457" s="74" t="s">
        <v>29</v>
      </c>
      <c r="I2457" s="85">
        <v>7730481034</v>
      </c>
      <c r="J2457" s="76">
        <v>46034</v>
      </c>
      <c r="K2457" s="74" t="s">
        <v>82</v>
      </c>
      <c r="L2457" s="74"/>
      <c r="M2457" s="76">
        <v>46017</v>
      </c>
      <c r="N2457" s="76">
        <v>46033</v>
      </c>
      <c r="O2457" s="73" t="e">
        <f t="shared" si="301"/>
        <v>#VALUE!</v>
      </c>
      <c r="P2457" s="73">
        <f>MONTH('RAW DATA'!$J2457)</f>
        <v>1</v>
      </c>
      <c r="Q2457" s="73" t="str">
        <f t="shared" si="302"/>
        <v>Vendor</v>
      </c>
      <c r="R2457" s="75" t="str">
        <f t="shared" si="303"/>
        <v/>
      </c>
      <c r="S2457" s="74" t="str">
        <f>IF(OR('RAW DATA'!$D2457="",'RAW DATA'!$C2457='RAW DATA'!$D2457),"NO",IF('RAW DATA'!$C2457&lt;'RAW DATA'!$D2457,"YES","NO"))</f>
        <v>NO</v>
      </c>
      <c r="T2457" s="75" t="str">
        <f>IF('RAW DATA'!$D2457='RAW DATA'!$E2457,"YES","NO")</f>
        <v>YES</v>
      </c>
      <c r="U2457" s="73" t="e">
        <f>IF(('RAW DATA'!$D2457-'RAW DATA'!$M2457)&lt;=5,"YES","NO")</f>
        <v>#VALUE!</v>
      </c>
    </row>
    <row r="2458" spans="1:21" x14ac:dyDescent="0.25">
      <c r="A2458" s="89" t="s">
        <v>83</v>
      </c>
      <c r="B2458" s="90" t="s">
        <v>83</v>
      </c>
      <c r="C2458" s="91" t="s">
        <v>83</v>
      </c>
      <c r="D2458" s="91" t="s">
        <v>83</v>
      </c>
      <c r="E2458" s="91" t="s">
        <v>83</v>
      </c>
      <c r="F2458" s="90">
        <v>261167339</v>
      </c>
      <c r="G2458" s="96">
        <v>70</v>
      </c>
      <c r="H2458" s="90" t="s">
        <v>29</v>
      </c>
      <c r="I2458" s="97">
        <v>7730481034</v>
      </c>
      <c r="J2458" s="91">
        <v>46034</v>
      </c>
      <c r="K2458" s="90" t="s">
        <v>82</v>
      </c>
      <c r="L2458" s="90"/>
      <c r="M2458" s="91">
        <v>46007</v>
      </c>
      <c r="N2458" s="91">
        <v>46022</v>
      </c>
      <c r="O2458" s="95" t="e">
        <f t="shared" si="301"/>
        <v>#VALUE!</v>
      </c>
      <c r="P2458" s="95">
        <f>MONTH('RAW DATA'!$J2458)</f>
        <v>1</v>
      </c>
      <c r="Q2458" s="95" t="str">
        <f t="shared" si="302"/>
        <v>Vendor</v>
      </c>
      <c r="R2458" s="96" t="str">
        <f t="shared" si="303"/>
        <v/>
      </c>
      <c r="S2458" s="90" t="str">
        <f>IF(OR('RAW DATA'!$D2458="",'RAW DATA'!$C2458='RAW DATA'!$D2458),"NO",IF('RAW DATA'!$C2458&lt;'RAW DATA'!$D2458,"YES","NO"))</f>
        <v>NO</v>
      </c>
      <c r="T2458" s="96" t="str">
        <f>IF('RAW DATA'!$D2458='RAW DATA'!$E2458,"YES","NO")</f>
        <v>YES</v>
      </c>
      <c r="U2458" s="95" t="e">
        <f>IF(('RAW DATA'!$D2458-'RAW DATA'!$M2458)&lt;=5,"YES","NO")</f>
        <v>#VALUE!</v>
      </c>
    </row>
    <row r="2459" spans="1:21" x14ac:dyDescent="0.25">
      <c r="A2459" s="87">
        <v>515</v>
      </c>
      <c r="B2459" s="74">
        <v>5547448761</v>
      </c>
      <c r="C2459" s="76">
        <v>45670</v>
      </c>
      <c r="D2459" s="76"/>
      <c r="E2459" s="76">
        <v>45670</v>
      </c>
      <c r="F2459" s="74">
        <v>248143054</v>
      </c>
      <c r="G2459" s="75">
        <v>391</v>
      </c>
      <c r="H2459" s="74" t="s">
        <v>14</v>
      </c>
      <c r="I2459" s="83">
        <v>7730408858</v>
      </c>
      <c r="J2459" s="76">
        <v>45687</v>
      </c>
      <c r="K2459" s="76" t="s">
        <v>87</v>
      </c>
      <c r="L2459" s="74"/>
      <c r="M2459" s="76">
        <v>45660</v>
      </c>
      <c r="N2459" s="76">
        <v>45678</v>
      </c>
      <c r="O2459" s="73" t="str">
        <f t="shared" si="301"/>
        <v/>
      </c>
      <c r="P2459" s="73">
        <f>MONTH('RAW DATA'!$J2459)</f>
        <v>1</v>
      </c>
      <c r="Q2459" s="73" t="str">
        <f t="shared" si="302"/>
        <v>ICB</v>
      </c>
      <c r="R2459" s="75" t="str">
        <f t="shared" si="303"/>
        <v>CHINA</v>
      </c>
      <c r="S2459" s="74" t="str">
        <f>IF(OR('RAW DATA'!$D2459="",'RAW DATA'!$C2459='RAW DATA'!$D2459),"NO",IF('RAW DATA'!$C2459&lt;'RAW DATA'!$D2459,"YES","NO"))</f>
        <v>NO</v>
      </c>
      <c r="T2459" s="75" t="str">
        <f>IF('RAW DATA'!$D2459='RAW DATA'!$E2459,"YES","NO")</f>
        <v>NO</v>
      </c>
      <c r="U2459" s="73" t="str">
        <f>IF(('RAW DATA'!$D2459-'RAW DATA'!$M2459)&lt;=5,"YES","NO")</f>
        <v>YES</v>
      </c>
    </row>
    <row r="2460" spans="1:21" x14ac:dyDescent="0.25">
      <c r="A2460" s="99">
        <v>515</v>
      </c>
      <c r="B2460" s="90">
        <v>5547448767</v>
      </c>
      <c r="C2460" s="91">
        <v>45670</v>
      </c>
      <c r="D2460" s="91"/>
      <c r="E2460" s="91">
        <v>45670</v>
      </c>
      <c r="F2460" s="90">
        <v>248143054</v>
      </c>
      <c r="G2460" s="96">
        <v>648</v>
      </c>
      <c r="H2460" s="90" t="s">
        <v>14</v>
      </c>
      <c r="I2460" s="93">
        <v>7730408859</v>
      </c>
      <c r="J2460" s="91">
        <v>45687</v>
      </c>
      <c r="K2460" s="91" t="s">
        <v>87</v>
      </c>
      <c r="L2460" s="90"/>
      <c r="M2460" s="91">
        <v>45660</v>
      </c>
      <c r="N2460" s="91">
        <v>45678</v>
      </c>
      <c r="O2460" s="95" t="str">
        <f t="shared" si="301"/>
        <v/>
      </c>
      <c r="P2460" s="95">
        <f>MONTH('RAW DATA'!$J2460)</f>
        <v>1</v>
      </c>
      <c r="Q2460" s="95" t="str">
        <f t="shared" si="302"/>
        <v>ICB</v>
      </c>
      <c r="R2460" s="96" t="str">
        <f t="shared" si="303"/>
        <v>CHINA</v>
      </c>
      <c r="S2460" s="90" t="str">
        <f>IF(OR('RAW DATA'!$D2460="",'RAW DATA'!$C2460='RAW DATA'!$D2460),"NO",IF('RAW DATA'!$C2460&lt;'RAW DATA'!$D2460,"YES","NO"))</f>
        <v>NO</v>
      </c>
      <c r="T2460" s="96" t="str">
        <f>IF('RAW DATA'!$D2460='RAW DATA'!$E2460,"YES","NO")</f>
        <v>NO</v>
      </c>
      <c r="U2460" s="95" t="str">
        <f>IF(('RAW DATA'!$D2460-'RAW DATA'!$M2460)&lt;=5,"YES","NO")</f>
        <v>YES</v>
      </c>
    </row>
    <row r="2461" spans="1:21" x14ac:dyDescent="0.25">
      <c r="A2461" s="87">
        <v>515</v>
      </c>
      <c r="B2461" s="74">
        <v>5547448770</v>
      </c>
      <c r="C2461" s="76">
        <v>45670</v>
      </c>
      <c r="D2461" s="76"/>
      <c r="E2461" s="76">
        <v>45670</v>
      </c>
      <c r="F2461" s="74">
        <v>248143054</v>
      </c>
      <c r="G2461" s="75">
        <v>51365</v>
      </c>
      <c r="H2461" s="74" t="s">
        <v>14</v>
      </c>
      <c r="I2461" s="83">
        <v>7730408860</v>
      </c>
      <c r="J2461" s="76">
        <v>45687</v>
      </c>
      <c r="K2461" s="76" t="s">
        <v>87</v>
      </c>
      <c r="L2461" s="74"/>
      <c r="M2461" s="76">
        <v>45660</v>
      </c>
      <c r="N2461" s="76">
        <v>45678</v>
      </c>
      <c r="O2461" s="73" t="str">
        <f t="shared" si="301"/>
        <v/>
      </c>
      <c r="P2461" s="73">
        <f>MONTH('RAW DATA'!$J2461)</f>
        <v>1</v>
      </c>
      <c r="Q2461" s="73" t="str">
        <f t="shared" si="302"/>
        <v>ICB</v>
      </c>
      <c r="R2461" s="75" t="str">
        <f t="shared" si="303"/>
        <v>CHINA</v>
      </c>
      <c r="S2461" s="74" t="str">
        <f>IF(OR('RAW DATA'!$D2461="",'RAW DATA'!$C2461='RAW DATA'!$D2461),"NO",IF('RAW DATA'!$C2461&lt;'RAW DATA'!$D2461,"YES","NO"))</f>
        <v>NO</v>
      </c>
      <c r="T2461" s="75" t="str">
        <f>IF('RAW DATA'!$D2461='RAW DATA'!$E2461,"YES","NO")</f>
        <v>NO</v>
      </c>
      <c r="U2461" s="73" t="str">
        <f>IF(('RAW DATA'!$D2461-'RAW DATA'!$M2461)&lt;=5,"YES","NO")</f>
        <v>YES</v>
      </c>
    </row>
    <row r="2462" spans="1:21" x14ac:dyDescent="0.25">
      <c r="A2462" s="99">
        <v>515</v>
      </c>
      <c r="B2462" s="90">
        <v>5547448760</v>
      </c>
      <c r="C2462" s="91">
        <v>45670</v>
      </c>
      <c r="D2462" s="91"/>
      <c r="E2462" s="91">
        <v>45670</v>
      </c>
      <c r="F2462" s="90">
        <v>248143054</v>
      </c>
      <c r="G2462" s="96">
        <v>391</v>
      </c>
      <c r="H2462" s="90" t="s">
        <v>14</v>
      </c>
      <c r="I2462" s="93">
        <v>7730408861</v>
      </c>
      <c r="J2462" s="91">
        <v>45687</v>
      </c>
      <c r="K2462" s="91" t="s">
        <v>87</v>
      </c>
      <c r="L2462" s="90"/>
      <c r="M2462" s="91">
        <v>45660</v>
      </c>
      <c r="N2462" s="91">
        <v>45678</v>
      </c>
      <c r="O2462" s="95" t="str">
        <f t="shared" si="301"/>
        <v/>
      </c>
      <c r="P2462" s="95">
        <f>MONTH('RAW DATA'!$J2462)</f>
        <v>1</v>
      </c>
      <c r="Q2462" s="95" t="str">
        <f t="shared" si="302"/>
        <v>ICB</v>
      </c>
      <c r="R2462" s="96" t="str">
        <f t="shared" si="303"/>
        <v>CHINA</v>
      </c>
      <c r="S2462" s="90" t="str">
        <f>IF(OR('RAW DATA'!$D2462="",'RAW DATA'!$C2462='RAW DATA'!$D2462),"NO",IF('RAW DATA'!$C2462&lt;'RAW DATA'!$D2462,"YES","NO"))</f>
        <v>NO</v>
      </c>
      <c r="T2462" s="96" t="str">
        <f>IF('RAW DATA'!$D2462='RAW DATA'!$E2462,"YES","NO")</f>
        <v>NO</v>
      </c>
      <c r="U2462" s="95" t="str">
        <f>IF(('RAW DATA'!$D2462-'RAW DATA'!$M2462)&lt;=5,"YES","NO")</f>
        <v>YES</v>
      </c>
    </row>
    <row r="2463" spans="1:21" x14ac:dyDescent="0.25">
      <c r="A2463" s="87">
        <v>515</v>
      </c>
      <c r="B2463" s="74">
        <v>5547448779</v>
      </c>
      <c r="C2463" s="76">
        <v>45670</v>
      </c>
      <c r="D2463" s="76"/>
      <c r="E2463" s="76">
        <v>45670</v>
      </c>
      <c r="F2463" s="74">
        <v>248143054</v>
      </c>
      <c r="G2463" s="75">
        <v>46676</v>
      </c>
      <c r="H2463" s="74" t="s">
        <v>14</v>
      </c>
      <c r="I2463" s="83">
        <v>7730408862</v>
      </c>
      <c r="J2463" s="76">
        <v>45687</v>
      </c>
      <c r="K2463" s="76" t="s">
        <v>87</v>
      </c>
      <c r="L2463" s="74"/>
      <c r="M2463" s="76">
        <v>45660</v>
      </c>
      <c r="N2463" s="76">
        <v>45678</v>
      </c>
      <c r="O2463" s="73" t="str">
        <f t="shared" si="301"/>
        <v/>
      </c>
      <c r="P2463" s="73">
        <f>MONTH('RAW DATA'!$J2463)</f>
        <v>1</v>
      </c>
      <c r="Q2463" s="73" t="str">
        <f t="shared" si="302"/>
        <v>ICB</v>
      </c>
      <c r="R2463" s="75" t="str">
        <f t="shared" si="303"/>
        <v>CHINA</v>
      </c>
      <c r="S2463" s="74" t="str">
        <f>IF(OR('RAW DATA'!$D2463="",'RAW DATA'!$C2463='RAW DATA'!$D2463),"NO",IF('RAW DATA'!$C2463&lt;'RAW DATA'!$D2463,"YES","NO"))</f>
        <v>NO</v>
      </c>
      <c r="T2463" s="75" t="str">
        <f>IF('RAW DATA'!$D2463='RAW DATA'!$E2463,"YES","NO")</f>
        <v>NO</v>
      </c>
      <c r="U2463" s="73" t="str">
        <f>IF(('RAW DATA'!$D2463-'RAW DATA'!$M2463)&lt;=5,"YES","NO")</f>
        <v>YES</v>
      </c>
    </row>
    <row r="2464" spans="1:21" x14ac:dyDescent="0.25">
      <c r="A2464" s="99">
        <v>515</v>
      </c>
      <c r="B2464" s="90">
        <v>5547448764</v>
      </c>
      <c r="C2464" s="91">
        <v>45670</v>
      </c>
      <c r="D2464" s="91"/>
      <c r="E2464" s="91">
        <v>45670</v>
      </c>
      <c r="F2464" s="90">
        <v>248143054</v>
      </c>
      <c r="G2464" s="96">
        <v>15684</v>
      </c>
      <c r="H2464" s="90" t="s">
        <v>14</v>
      </c>
      <c r="I2464" s="93">
        <v>7730408863</v>
      </c>
      <c r="J2464" s="91">
        <v>45687</v>
      </c>
      <c r="K2464" s="91" t="s">
        <v>87</v>
      </c>
      <c r="L2464" s="90"/>
      <c r="M2464" s="91">
        <v>45660</v>
      </c>
      <c r="N2464" s="91">
        <v>45678</v>
      </c>
      <c r="O2464" s="95" t="str">
        <f t="shared" si="301"/>
        <v/>
      </c>
      <c r="P2464" s="95">
        <f>MONTH('RAW DATA'!$J2464)</f>
        <v>1</v>
      </c>
      <c r="Q2464" s="95" t="str">
        <f t="shared" si="302"/>
        <v>ICB</v>
      </c>
      <c r="R2464" s="96" t="str">
        <f t="shared" si="303"/>
        <v>CHINA</v>
      </c>
      <c r="S2464" s="90" t="str">
        <f>IF(OR('RAW DATA'!$D2464="",'RAW DATA'!$C2464='RAW DATA'!$D2464),"NO",IF('RAW DATA'!$C2464&lt;'RAW DATA'!$D2464,"YES","NO"))</f>
        <v>NO</v>
      </c>
      <c r="T2464" s="96" t="str">
        <f>IF('RAW DATA'!$D2464='RAW DATA'!$E2464,"YES","NO")</f>
        <v>NO</v>
      </c>
      <c r="U2464" s="95" t="str">
        <f>IF(('RAW DATA'!$D2464-'RAW DATA'!$M2464)&lt;=5,"YES","NO")</f>
        <v>YES</v>
      </c>
    </row>
    <row r="2465" spans="1:21" x14ac:dyDescent="0.25">
      <c r="A2465" s="87">
        <v>515</v>
      </c>
      <c r="B2465" s="74">
        <v>5547448777</v>
      </c>
      <c r="C2465" s="76">
        <v>45670</v>
      </c>
      <c r="D2465" s="76"/>
      <c r="E2465" s="76">
        <v>45670</v>
      </c>
      <c r="F2465" s="74">
        <v>248143054</v>
      </c>
      <c r="G2465" s="75">
        <v>30917</v>
      </c>
      <c r="H2465" s="74" t="s">
        <v>14</v>
      </c>
      <c r="I2465" s="83">
        <v>7730408864</v>
      </c>
      <c r="J2465" s="76">
        <v>45687</v>
      </c>
      <c r="K2465" s="76" t="s">
        <v>87</v>
      </c>
      <c r="L2465" s="74"/>
      <c r="M2465" s="76">
        <v>45660</v>
      </c>
      <c r="N2465" s="76">
        <v>45678</v>
      </c>
      <c r="O2465" s="73" t="str">
        <f t="shared" si="301"/>
        <v/>
      </c>
      <c r="P2465" s="73">
        <f>MONTH('RAW DATA'!$J2465)</f>
        <v>1</v>
      </c>
      <c r="Q2465" s="73" t="str">
        <f t="shared" si="302"/>
        <v>ICB</v>
      </c>
      <c r="R2465" s="75" t="str">
        <f t="shared" si="303"/>
        <v>CHINA</v>
      </c>
      <c r="S2465" s="74" t="str">
        <f>IF(OR('RAW DATA'!$D2465="",'RAW DATA'!$C2465='RAW DATA'!$D2465),"NO",IF('RAW DATA'!$C2465&lt;'RAW DATA'!$D2465,"YES","NO"))</f>
        <v>NO</v>
      </c>
      <c r="T2465" s="75" t="str">
        <f>IF('RAW DATA'!$D2465='RAW DATA'!$E2465,"YES","NO")</f>
        <v>NO</v>
      </c>
      <c r="U2465" s="73" t="str">
        <f>IF(('RAW DATA'!$D2465-'RAW DATA'!$M2465)&lt;=5,"YES","NO")</f>
        <v>YES</v>
      </c>
    </row>
    <row r="2466" spans="1:21" x14ac:dyDescent="0.25">
      <c r="A2466" s="99">
        <v>515</v>
      </c>
      <c r="B2466" s="90">
        <v>5547448768</v>
      </c>
      <c r="C2466" s="91">
        <v>45670</v>
      </c>
      <c r="D2466" s="91"/>
      <c r="E2466" s="91">
        <v>45670</v>
      </c>
      <c r="F2466" s="90">
        <v>248143054</v>
      </c>
      <c r="G2466" s="96">
        <v>51866</v>
      </c>
      <c r="H2466" s="90" t="s">
        <v>14</v>
      </c>
      <c r="I2466" s="93">
        <v>7730408865</v>
      </c>
      <c r="J2466" s="91">
        <v>45687</v>
      </c>
      <c r="K2466" s="91" t="s">
        <v>87</v>
      </c>
      <c r="L2466" s="90"/>
      <c r="M2466" s="91">
        <v>45660</v>
      </c>
      <c r="N2466" s="91">
        <v>45678</v>
      </c>
      <c r="O2466" s="95" t="str">
        <f t="shared" si="301"/>
        <v/>
      </c>
      <c r="P2466" s="95">
        <f>MONTH('RAW DATA'!$J2466)</f>
        <v>1</v>
      </c>
      <c r="Q2466" s="95" t="str">
        <f t="shared" si="302"/>
        <v>ICB</v>
      </c>
      <c r="R2466" s="96" t="str">
        <f t="shared" si="303"/>
        <v>CHINA</v>
      </c>
      <c r="S2466" s="90" t="str">
        <f>IF(OR('RAW DATA'!$D2466="",'RAW DATA'!$C2466='RAW DATA'!$D2466),"NO",IF('RAW DATA'!$C2466&lt;'RAW DATA'!$D2466,"YES","NO"))</f>
        <v>NO</v>
      </c>
      <c r="T2466" s="96" t="str">
        <f>IF('RAW DATA'!$D2466='RAW DATA'!$E2466,"YES","NO")</f>
        <v>NO</v>
      </c>
      <c r="U2466" s="95" t="str">
        <f>IF(('RAW DATA'!$D2466-'RAW DATA'!$M2466)&lt;=5,"YES","NO")</f>
        <v>YES</v>
      </c>
    </row>
    <row r="2467" spans="1:21" x14ac:dyDescent="0.25">
      <c r="A2467" s="87">
        <v>515</v>
      </c>
      <c r="B2467" s="74">
        <v>5547448763</v>
      </c>
      <c r="C2467" s="76">
        <v>45670</v>
      </c>
      <c r="D2467" s="76"/>
      <c r="E2467" s="76">
        <v>45670</v>
      </c>
      <c r="F2467" s="74">
        <v>248143054</v>
      </c>
      <c r="G2467" s="75">
        <v>10877</v>
      </c>
      <c r="H2467" s="74" t="s">
        <v>14</v>
      </c>
      <c r="I2467" s="83">
        <v>7730408866</v>
      </c>
      <c r="J2467" s="76">
        <v>45687</v>
      </c>
      <c r="K2467" s="76" t="s">
        <v>87</v>
      </c>
      <c r="L2467" s="74"/>
      <c r="M2467" s="76">
        <v>45660</v>
      </c>
      <c r="N2467" s="76">
        <v>45678</v>
      </c>
      <c r="O2467" s="73" t="str">
        <f t="shared" si="301"/>
        <v/>
      </c>
      <c r="P2467" s="73">
        <f>MONTH('RAW DATA'!$J2467)</f>
        <v>1</v>
      </c>
      <c r="Q2467" s="73" t="str">
        <f t="shared" si="302"/>
        <v>ICB</v>
      </c>
      <c r="R2467" s="75" t="str">
        <f t="shared" si="303"/>
        <v>CHINA</v>
      </c>
      <c r="S2467" s="74" t="str">
        <f>IF(OR('RAW DATA'!$D2467="",'RAW DATA'!$C2467='RAW DATA'!$D2467),"NO",IF('RAW DATA'!$C2467&lt;'RAW DATA'!$D2467,"YES","NO"))</f>
        <v>NO</v>
      </c>
      <c r="T2467" s="75" t="str">
        <f>IF('RAW DATA'!$D2467='RAW DATA'!$E2467,"YES","NO")</f>
        <v>NO</v>
      </c>
      <c r="U2467" s="73" t="str">
        <f>IF(('RAW DATA'!$D2467-'RAW DATA'!$M2467)&lt;=5,"YES","NO")</f>
        <v>YES</v>
      </c>
    </row>
    <row r="2468" spans="1:21" x14ac:dyDescent="0.25">
      <c r="A2468" s="99">
        <v>515</v>
      </c>
      <c r="B2468" s="90">
        <v>5547448766</v>
      </c>
      <c r="C2468" s="91">
        <v>45670</v>
      </c>
      <c r="D2468" s="91"/>
      <c r="E2468" s="91">
        <v>45670</v>
      </c>
      <c r="F2468" s="90">
        <v>248143054</v>
      </c>
      <c r="G2468" s="96">
        <v>15215</v>
      </c>
      <c r="H2468" s="90" t="s">
        <v>14</v>
      </c>
      <c r="I2468" s="93">
        <v>7730408867</v>
      </c>
      <c r="J2468" s="91">
        <v>45687</v>
      </c>
      <c r="K2468" s="91" t="s">
        <v>87</v>
      </c>
      <c r="L2468" s="90"/>
      <c r="M2468" s="91">
        <v>45660</v>
      </c>
      <c r="N2468" s="91">
        <v>45678</v>
      </c>
      <c r="O2468" s="95" t="str">
        <f t="shared" si="301"/>
        <v/>
      </c>
      <c r="P2468" s="95">
        <f>MONTH('RAW DATA'!$J2468)</f>
        <v>1</v>
      </c>
      <c r="Q2468" s="95" t="str">
        <f t="shared" si="302"/>
        <v>ICB</v>
      </c>
      <c r="R2468" s="96" t="str">
        <f t="shared" si="303"/>
        <v>CHINA</v>
      </c>
      <c r="S2468" s="90" t="str">
        <f>IF(OR('RAW DATA'!$D2468="",'RAW DATA'!$C2468='RAW DATA'!$D2468),"NO",IF('RAW DATA'!$C2468&lt;'RAW DATA'!$D2468,"YES","NO"))</f>
        <v>NO</v>
      </c>
      <c r="T2468" s="96" t="str">
        <f>IF('RAW DATA'!$D2468='RAW DATA'!$E2468,"YES","NO")</f>
        <v>NO</v>
      </c>
      <c r="U2468" s="95" t="str">
        <f>IF(('RAW DATA'!$D2468-'RAW DATA'!$M2468)&lt;=5,"YES","NO")</f>
        <v>YES</v>
      </c>
    </row>
    <row r="2469" spans="1:21" x14ac:dyDescent="0.25">
      <c r="A2469" s="87">
        <v>515</v>
      </c>
      <c r="B2469" s="74">
        <v>5547448778</v>
      </c>
      <c r="C2469" s="76">
        <v>45670</v>
      </c>
      <c r="D2469" s="76"/>
      <c r="E2469" s="76">
        <v>45670</v>
      </c>
      <c r="F2469" s="74">
        <v>248143054</v>
      </c>
      <c r="G2469" s="75">
        <v>24019</v>
      </c>
      <c r="H2469" s="74" t="s">
        <v>14</v>
      </c>
      <c r="I2469" s="83">
        <v>7730408868</v>
      </c>
      <c r="J2469" s="76">
        <v>45687</v>
      </c>
      <c r="K2469" s="76" t="s">
        <v>87</v>
      </c>
      <c r="L2469" s="74"/>
      <c r="M2469" s="76">
        <v>45660</v>
      </c>
      <c r="N2469" s="76">
        <v>45678</v>
      </c>
      <c r="O2469" s="73" t="str">
        <f t="shared" si="301"/>
        <v/>
      </c>
      <c r="P2469" s="73">
        <f>MONTH('RAW DATA'!$J2469)</f>
        <v>1</v>
      </c>
      <c r="Q2469" s="73" t="str">
        <f t="shared" si="302"/>
        <v>ICB</v>
      </c>
      <c r="R2469" s="75" t="str">
        <f t="shared" si="303"/>
        <v>CHINA</v>
      </c>
      <c r="S2469" s="74" t="str">
        <f>IF(OR('RAW DATA'!$D2469="",'RAW DATA'!$C2469='RAW DATA'!$D2469),"NO",IF('RAW DATA'!$C2469&lt;'RAW DATA'!$D2469,"YES","NO"))</f>
        <v>NO</v>
      </c>
      <c r="T2469" s="75" t="str">
        <f>IF('RAW DATA'!$D2469='RAW DATA'!$E2469,"YES","NO")</f>
        <v>NO</v>
      </c>
      <c r="U2469" s="73" t="str">
        <f>IF(('RAW DATA'!$D2469-'RAW DATA'!$M2469)&lt;=5,"YES","NO")</f>
        <v>YES</v>
      </c>
    </row>
    <row r="2470" spans="1:21" x14ac:dyDescent="0.25">
      <c r="A2470" s="99">
        <v>515</v>
      </c>
      <c r="B2470" s="90">
        <v>5547448776</v>
      </c>
      <c r="C2470" s="91">
        <v>45670</v>
      </c>
      <c r="D2470" s="91"/>
      <c r="E2470" s="91">
        <v>45670</v>
      </c>
      <c r="F2470" s="90">
        <v>248143054</v>
      </c>
      <c r="G2470" s="96">
        <v>513</v>
      </c>
      <c r="H2470" s="90" t="s">
        <v>14</v>
      </c>
      <c r="I2470" s="93">
        <v>7730408871</v>
      </c>
      <c r="J2470" s="91">
        <v>45687</v>
      </c>
      <c r="K2470" s="91" t="s">
        <v>87</v>
      </c>
      <c r="L2470" s="90"/>
      <c r="M2470" s="91">
        <v>45660</v>
      </c>
      <c r="N2470" s="91">
        <v>45678</v>
      </c>
      <c r="O2470" s="95" t="str">
        <f t="shared" si="301"/>
        <v/>
      </c>
      <c r="P2470" s="95">
        <f>MONTH('RAW DATA'!$J2470)</f>
        <v>1</v>
      </c>
      <c r="Q2470" s="95" t="str">
        <f t="shared" si="302"/>
        <v>ICB</v>
      </c>
      <c r="R2470" s="96" t="str">
        <f t="shared" si="303"/>
        <v>CHINA</v>
      </c>
      <c r="S2470" s="90" t="str">
        <f>IF(OR('RAW DATA'!$D2470="",'RAW DATA'!$C2470='RAW DATA'!$D2470),"NO",IF('RAW DATA'!$C2470&lt;'RAW DATA'!$D2470,"YES","NO"))</f>
        <v>NO</v>
      </c>
      <c r="T2470" s="96" t="str">
        <f>IF('RAW DATA'!$D2470='RAW DATA'!$E2470,"YES","NO")</f>
        <v>NO</v>
      </c>
      <c r="U2470" s="95" t="str">
        <f>IF(('RAW DATA'!$D2470-'RAW DATA'!$M2470)&lt;=5,"YES","NO")</f>
        <v>YES</v>
      </c>
    </row>
    <row r="2471" spans="1:21" x14ac:dyDescent="0.25">
      <c r="A2471" s="87">
        <v>515</v>
      </c>
      <c r="B2471" s="74">
        <v>5547448762</v>
      </c>
      <c r="C2471" s="76">
        <v>45670</v>
      </c>
      <c r="D2471" s="76"/>
      <c r="E2471" s="76">
        <v>45670</v>
      </c>
      <c r="F2471" s="74">
        <v>248143054</v>
      </c>
      <c r="G2471" s="75">
        <v>391</v>
      </c>
      <c r="H2471" s="74" t="s">
        <v>14</v>
      </c>
      <c r="I2471" s="83">
        <v>7730408872</v>
      </c>
      <c r="J2471" s="76">
        <v>45687</v>
      </c>
      <c r="K2471" s="76" t="s">
        <v>87</v>
      </c>
      <c r="L2471" s="74"/>
      <c r="M2471" s="76">
        <v>45660</v>
      </c>
      <c r="N2471" s="76">
        <v>45678</v>
      </c>
      <c r="O2471" s="73" t="str">
        <f t="shared" si="301"/>
        <v/>
      </c>
      <c r="P2471" s="73">
        <f>MONTH('RAW DATA'!$J2471)</f>
        <v>1</v>
      </c>
      <c r="Q2471" s="73" t="str">
        <f t="shared" si="302"/>
        <v>ICB</v>
      </c>
      <c r="R2471" s="75" t="str">
        <f t="shared" si="303"/>
        <v>CHINA</v>
      </c>
      <c r="S2471" s="74" t="str">
        <f>IF(OR('RAW DATA'!$D2471="",'RAW DATA'!$C2471='RAW DATA'!$D2471),"NO",IF('RAW DATA'!$C2471&lt;'RAW DATA'!$D2471,"YES","NO"))</f>
        <v>NO</v>
      </c>
      <c r="T2471" s="75" t="str">
        <f>IF('RAW DATA'!$D2471='RAW DATA'!$E2471,"YES","NO")</f>
        <v>NO</v>
      </c>
      <c r="U2471" s="73" t="str">
        <f>IF(('RAW DATA'!$D2471-'RAW DATA'!$M2471)&lt;=5,"YES","NO")</f>
        <v>YES</v>
      </c>
    </row>
    <row r="2472" spans="1:21" x14ac:dyDescent="0.25">
      <c r="A2472" s="99">
        <v>515</v>
      </c>
      <c r="B2472" s="90">
        <v>5547448772</v>
      </c>
      <c r="C2472" s="91">
        <v>45670</v>
      </c>
      <c r="D2472" s="91"/>
      <c r="E2472" s="91">
        <v>45670</v>
      </c>
      <c r="F2472" s="90">
        <v>248143054</v>
      </c>
      <c r="G2472" s="96">
        <v>683</v>
      </c>
      <c r="H2472" s="90" t="s">
        <v>14</v>
      </c>
      <c r="I2472" s="93">
        <v>7730408873</v>
      </c>
      <c r="J2472" s="91">
        <v>45687</v>
      </c>
      <c r="K2472" s="91" t="s">
        <v>87</v>
      </c>
      <c r="L2472" s="90"/>
      <c r="M2472" s="91">
        <v>45660</v>
      </c>
      <c r="N2472" s="91">
        <v>45678</v>
      </c>
      <c r="O2472" s="95" t="str">
        <f t="shared" si="301"/>
        <v/>
      </c>
      <c r="P2472" s="95">
        <f>MONTH('RAW DATA'!$J2472)</f>
        <v>1</v>
      </c>
      <c r="Q2472" s="95" t="str">
        <f t="shared" si="302"/>
        <v>ICB</v>
      </c>
      <c r="R2472" s="96" t="str">
        <f t="shared" si="303"/>
        <v>CHINA</v>
      </c>
      <c r="S2472" s="90" t="str">
        <f>IF(OR('RAW DATA'!$D2472="",'RAW DATA'!$C2472='RAW DATA'!$D2472),"NO",IF('RAW DATA'!$C2472&lt;'RAW DATA'!$D2472,"YES","NO"))</f>
        <v>NO</v>
      </c>
      <c r="T2472" s="96" t="str">
        <f>IF('RAW DATA'!$D2472='RAW DATA'!$E2472,"YES","NO")</f>
        <v>NO</v>
      </c>
      <c r="U2472" s="95" t="str">
        <f>IF(('RAW DATA'!$D2472-'RAW DATA'!$M2472)&lt;=5,"YES","NO")</f>
        <v>YES</v>
      </c>
    </row>
    <row r="2473" spans="1:21" x14ac:dyDescent="0.25">
      <c r="A2473" s="87">
        <v>515</v>
      </c>
      <c r="B2473" s="74">
        <v>5547448771</v>
      </c>
      <c r="C2473" s="76">
        <v>45670</v>
      </c>
      <c r="D2473" s="76"/>
      <c r="E2473" s="76">
        <v>45670</v>
      </c>
      <c r="F2473" s="74">
        <v>248143054</v>
      </c>
      <c r="G2473" s="75">
        <v>895</v>
      </c>
      <c r="H2473" s="74" t="s">
        <v>14</v>
      </c>
      <c r="I2473" s="83">
        <v>7730408874</v>
      </c>
      <c r="J2473" s="76">
        <v>45687</v>
      </c>
      <c r="K2473" s="76" t="s">
        <v>87</v>
      </c>
      <c r="L2473" s="74"/>
      <c r="M2473" s="76">
        <v>45660</v>
      </c>
      <c r="N2473" s="76">
        <v>45678</v>
      </c>
      <c r="O2473" s="73" t="str">
        <f t="shared" si="301"/>
        <v/>
      </c>
      <c r="P2473" s="73">
        <f>MONTH('RAW DATA'!$J2473)</f>
        <v>1</v>
      </c>
      <c r="Q2473" s="73" t="str">
        <f t="shared" si="302"/>
        <v>ICB</v>
      </c>
      <c r="R2473" s="75" t="str">
        <f t="shared" si="303"/>
        <v>CHINA</v>
      </c>
      <c r="S2473" s="74" t="str">
        <f>IF(OR('RAW DATA'!$D2473="",'RAW DATA'!$C2473='RAW DATA'!$D2473),"NO",IF('RAW DATA'!$C2473&lt;'RAW DATA'!$D2473,"YES","NO"))</f>
        <v>NO</v>
      </c>
      <c r="T2473" s="75" t="str">
        <f>IF('RAW DATA'!$D2473='RAW DATA'!$E2473,"YES","NO")</f>
        <v>NO</v>
      </c>
      <c r="U2473" s="73" t="str">
        <f>IF(('RAW DATA'!$D2473-'RAW DATA'!$M2473)&lt;=5,"YES","NO")</f>
        <v>YES</v>
      </c>
    </row>
    <row r="2474" spans="1:21" x14ac:dyDescent="0.25">
      <c r="A2474" s="99">
        <v>515</v>
      </c>
      <c r="B2474" s="90">
        <v>5547448769</v>
      </c>
      <c r="C2474" s="91">
        <v>45670</v>
      </c>
      <c r="D2474" s="91"/>
      <c r="E2474" s="91">
        <v>45670</v>
      </c>
      <c r="F2474" s="90">
        <v>248143054</v>
      </c>
      <c r="G2474" s="96">
        <v>1705</v>
      </c>
      <c r="H2474" s="90" t="s">
        <v>14</v>
      </c>
      <c r="I2474" s="93">
        <v>7730408884</v>
      </c>
      <c r="J2474" s="91">
        <v>45687</v>
      </c>
      <c r="K2474" s="91" t="s">
        <v>87</v>
      </c>
      <c r="L2474" s="90"/>
      <c r="M2474" s="91">
        <v>45660</v>
      </c>
      <c r="N2474" s="91">
        <v>45678</v>
      </c>
      <c r="O2474" s="95" t="str">
        <f t="shared" si="301"/>
        <v/>
      </c>
      <c r="P2474" s="95">
        <f>MONTH('RAW DATA'!$J2474)</f>
        <v>1</v>
      </c>
      <c r="Q2474" s="95" t="str">
        <f t="shared" si="302"/>
        <v>ICB</v>
      </c>
      <c r="R2474" s="96" t="str">
        <f t="shared" si="303"/>
        <v>CHINA</v>
      </c>
      <c r="S2474" s="90" t="str">
        <f>IF(OR('RAW DATA'!$D2474="",'RAW DATA'!$C2474='RAW DATA'!$D2474),"NO",IF('RAW DATA'!$C2474&lt;'RAW DATA'!$D2474,"YES","NO"))</f>
        <v>NO</v>
      </c>
      <c r="T2474" s="96" t="str">
        <f>IF('RAW DATA'!$D2474='RAW DATA'!$E2474,"YES","NO")</f>
        <v>NO</v>
      </c>
      <c r="U2474" s="95" t="str">
        <f>IF(('RAW DATA'!$D2474-'RAW DATA'!$M2474)&lt;=5,"YES","NO")</f>
        <v>YES</v>
      </c>
    </row>
    <row r="2475" spans="1:21" x14ac:dyDescent="0.25">
      <c r="A2475" s="87">
        <v>515</v>
      </c>
      <c r="B2475" s="74">
        <v>5547448765</v>
      </c>
      <c r="C2475" s="76">
        <v>45670</v>
      </c>
      <c r="D2475" s="76"/>
      <c r="E2475" s="76">
        <v>45670</v>
      </c>
      <c r="F2475" s="74">
        <v>248143054</v>
      </c>
      <c r="G2475" s="75">
        <v>409</v>
      </c>
      <c r="H2475" s="74" t="s">
        <v>14</v>
      </c>
      <c r="I2475" s="83">
        <v>7730408885</v>
      </c>
      <c r="J2475" s="76">
        <v>45687</v>
      </c>
      <c r="K2475" s="76" t="s">
        <v>87</v>
      </c>
      <c r="L2475" s="74"/>
      <c r="M2475" s="76">
        <v>45660</v>
      </c>
      <c r="N2475" s="76">
        <v>45678</v>
      </c>
      <c r="O2475" s="73" t="str">
        <f t="shared" si="301"/>
        <v/>
      </c>
      <c r="P2475" s="73">
        <f>MONTH('RAW DATA'!$J2475)</f>
        <v>1</v>
      </c>
      <c r="Q2475" s="73" t="str">
        <f t="shared" si="302"/>
        <v>ICB</v>
      </c>
      <c r="R2475" s="75" t="str">
        <f t="shared" si="303"/>
        <v>CHINA</v>
      </c>
      <c r="S2475" s="74" t="str">
        <f>IF(OR('RAW DATA'!$D2475="",'RAW DATA'!$C2475='RAW DATA'!$D2475),"NO",IF('RAW DATA'!$C2475&lt;'RAW DATA'!$D2475,"YES","NO"))</f>
        <v>NO</v>
      </c>
      <c r="T2475" s="75" t="str">
        <f>IF('RAW DATA'!$D2475='RAW DATA'!$E2475,"YES","NO")</f>
        <v>NO</v>
      </c>
      <c r="U2475" s="73" t="str">
        <f>IF(('RAW DATA'!$D2475-'RAW DATA'!$M2475)&lt;=5,"YES","NO")</f>
        <v>YES</v>
      </c>
    </row>
    <row r="2476" spans="1:21" x14ac:dyDescent="0.25">
      <c r="A2476" s="99">
        <v>515</v>
      </c>
      <c r="B2476" s="90">
        <v>5547448773</v>
      </c>
      <c r="C2476" s="91">
        <v>45670</v>
      </c>
      <c r="D2476" s="91"/>
      <c r="E2476" s="91">
        <v>45670</v>
      </c>
      <c r="F2476" s="90">
        <v>248143054</v>
      </c>
      <c r="G2476" s="96">
        <v>1214</v>
      </c>
      <c r="H2476" s="90" t="s">
        <v>14</v>
      </c>
      <c r="I2476" s="93">
        <v>7730408886</v>
      </c>
      <c r="J2476" s="91">
        <v>45687</v>
      </c>
      <c r="K2476" s="91" t="s">
        <v>87</v>
      </c>
      <c r="L2476" s="90"/>
      <c r="M2476" s="91">
        <v>45660</v>
      </c>
      <c r="N2476" s="91">
        <v>45678</v>
      </c>
      <c r="O2476" s="95" t="str">
        <f t="shared" si="301"/>
        <v/>
      </c>
      <c r="P2476" s="95">
        <f>MONTH('RAW DATA'!$J2476)</f>
        <v>1</v>
      </c>
      <c r="Q2476" s="95" t="str">
        <f t="shared" si="302"/>
        <v>ICB</v>
      </c>
      <c r="R2476" s="96" t="str">
        <f t="shared" si="303"/>
        <v>CHINA</v>
      </c>
      <c r="S2476" s="90" t="str">
        <f>IF(OR('RAW DATA'!$D2476="",'RAW DATA'!$C2476='RAW DATA'!$D2476),"NO",IF('RAW DATA'!$C2476&lt;'RAW DATA'!$D2476,"YES","NO"))</f>
        <v>NO</v>
      </c>
      <c r="T2476" s="96" t="str">
        <f>IF('RAW DATA'!$D2476='RAW DATA'!$E2476,"YES","NO")</f>
        <v>NO</v>
      </c>
      <c r="U2476" s="95" t="str">
        <f>IF(('RAW DATA'!$D2476-'RAW DATA'!$M2476)&lt;=5,"YES","NO")</f>
        <v>YES</v>
      </c>
    </row>
    <row r="2477" spans="1:21" x14ac:dyDescent="0.25">
      <c r="A2477" s="87">
        <v>515</v>
      </c>
      <c r="B2477" s="74">
        <v>5547448774</v>
      </c>
      <c r="C2477" s="76">
        <v>45670</v>
      </c>
      <c r="D2477" s="76"/>
      <c r="E2477" s="76">
        <v>45670</v>
      </c>
      <c r="F2477" s="74">
        <v>248143054</v>
      </c>
      <c r="G2477" s="75">
        <v>1707</v>
      </c>
      <c r="H2477" s="74" t="s">
        <v>14</v>
      </c>
      <c r="I2477" s="83">
        <v>7730408887</v>
      </c>
      <c r="J2477" s="76">
        <v>45687</v>
      </c>
      <c r="K2477" s="76" t="s">
        <v>87</v>
      </c>
      <c r="L2477" s="74"/>
      <c r="M2477" s="76">
        <v>45660</v>
      </c>
      <c r="N2477" s="76">
        <v>45678</v>
      </c>
      <c r="O2477" s="73" t="str">
        <f t="shared" si="301"/>
        <v/>
      </c>
      <c r="P2477" s="73">
        <f>MONTH('RAW DATA'!$J2477)</f>
        <v>1</v>
      </c>
      <c r="Q2477" s="73" t="str">
        <f t="shared" si="302"/>
        <v>ICB</v>
      </c>
      <c r="R2477" s="75" t="str">
        <f t="shared" si="303"/>
        <v>CHINA</v>
      </c>
      <c r="S2477" s="74" t="str">
        <f>IF(OR('RAW DATA'!$D2477="",'RAW DATA'!$C2477='RAW DATA'!$D2477),"NO",IF('RAW DATA'!$C2477&lt;'RAW DATA'!$D2477,"YES","NO"))</f>
        <v>NO</v>
      </c>
      <c r="T2477" s="75" t="str">
        <f>IF('RAW DATA'!$D2477='RAW DATA'!$E2477,"YES","NO")</f>
        <v>NO</v>
      </c>
      <c r="U2477" s="73" t="str">
        <f>IF(('RAW DATA'!$D2477-'RAW DATA'!$M2477)&lt;=5,"YES","NO")</f>
        <v>YES</v>
      </c>
    </row>
    <row r="2478" spans="1:21" x14ac:dyDescent="0.25">
      <c r="A2478" s="99">
        <v>515</v>
      </c>
      <c r="B2478" s="90">
        <v>5547448775</v>
      </c>
      <c r="C2478" s="91">
        <v>45670</v>
      </c>
      <c r="D2478" s="91"/>
      <c r="E2478" s="91">
        <v>45670</v>
      </c>
      <c r="F2478" s="90">
        <v>248143054</v>
      </c>
      <c r="G2478" s="96">
        <v>601</v>
      </c>
      <c r="H2478" s="90" t="s">
        <v>14</v>
      </c>
      <c r="I2478" s="93">
        <v>7730408888</v>
      </c>
      <c r="J2478" s="91">
        <v>45687</v>
      </c>
      <c r="K2478" s="91" t="s">
        <v>87</v>
      </c>
      <c r="L2478" s="90"/>
      <c r="M2478" s="91">
        <v>45660</v>
      </c>
      <c r="N2478" s="91">
        <v>45678</v>
      </c>
      <c r="O2478" s="95" t="str">
        <f t="shared" ref="O2478:O2512" si="304">IF(D2478="", "", IF(YEAR(D2478)=2024, "", MONTH(D2478)))</f>
        <v/>
      </c>
      <c r="P2478" s="95">
        <f>MONTH('RAW DATA'!$J2478)</f>
        <v>1</v>
      </c>
      <c r="Q2478" s="95" t="str">
        <f t="shared" ref="Q2478:Q2512" si="305">IF(OR(A2478=71,A2478=1595,A2478=1588,A2478=1594,A2478=3547,A2478=1571,A2478=1538,A2478=1570,A2478=1569,A2478=1590,A2478=1591,A2478=1589,A2478=515,A2478=1572,A2478=3546,A2478=1592,A2478=3548,A2478=122,A2478=10171,A2478=40,A2478=35,A2478=95,A2478=381,A2478=136,A2478=375),"ICB","Vendor")</f>
        <v>ICB</v>
      </c>
      <c r="R2478" s="96" t="str">
        <f t="shared" ref="R2478:R2512" si="306">IF(OR(A2478=71,A2478=515,A2478=1592,A2478=1589,A2478=1591,A2478=1571,A2478=1572),"CHINA",IF(A2478=35,"POLAND",
IF(A2478=10171,"VIETNAM",
IF(A2478=381,"TURKEY",
IF(A2478=375,"CAMBODIA",
IF(A2478=40,"AUSTRALIA",""))))))</f>
        <v>CHINA</v>
      </c>
      <c r="S2478" s="90" t="str">
        <f>IF(OR('RAW DATA'!$D2478="",'RAW DATA'!$C2478='RAW DATA'!$D2478),"NO",IF('RAW DATA'!$C2478&lt;'RAW DATA'!$D2478,"YES","NO"))</f>
        <v>NO</v>
      </c>
      <c r="T2478" s="96" t="str">
        <f>IF('RAW DATA'!$D2478='RAW DATA'!$E2478,"YES","NO")</f>
        <v>NO</v>
      </c>
      <c r="U2478" s="95" t="str">
        <f>IF(('RAW DATA'!$D2478-'RAW DATA'!$M2478)&lt;=5,"YES","NO")</f>
        <v>YES</v>
      </c>
    </row>
    <row r="2479" spans="1:21" x14ac:dyDescent="0.25">
      <c r="A2479" s="87">
        <v>515</v>
      </c>
      <c r="B2479" s="74">
        <v>5547512855</v>
      </c>
      <c r="C2479" s="76">
        <v>45699</v>
      </c>
      <c r="D2479" s="76"/>
      <c r="E2479" s="76">
        <v>45699</v>
      </c>
      <c r="F2479" s="74">
        <v>249357372</v>
      </c>
      <c r="G2479" s="75">
        <v>85311</v>
      </c>
      <c r="H2479" s="74" t="s">
        <v>14</v>
      </c>
      <c r="I2479" s="83">
        <v>7730412092</v>
      </c>
      <c r="J2479" s="76">
        <v>45708</v>
      </c>
      <c r="K2479" s="76" t="s">
        <v>87</v>
      </c>
      <c r="L2479" s="74"/>
      <c r="M2479" s="76">
        <v>45692</v>
      </c>
      <c r="N2479" s="76">
        <v>45709</v>
      </c>
      <c r="O2479" s="73" t="str">
        <f t="shared" si="304"/>
        <v/>
      </c>
      <c r="P2479" s="73">
        <f>MONTH('RAW DATA'!$J2479)</f>
        <v>2</v>
      </c>
      <c r="Q2479" s="73" t="str">
        <f t="shared" si="305"/>
        <v>ICB</v>
      </c>
      <c r="R2479" s="75" t="str">
        <f t="shared" si="306"/>
        <v>CHINA</v>
      </c>
      <c r="S2479" s="74" t="str">
        <f>IF(OR('RAW DATA'!$D2479="",'RAW DATA'!$C2479='RAW DATA'!$D2479),"NO",IF('RAW DATA'!$C2479&lt;'RAW DATA'!$D2479,"YES","NO"))</f>
        <v>NO</v>
      </c>
      <c r="T2479" s="75" t="str">
        <f>IF('RAW DATA'!$D2479='RAW DATA'!$E2479,"YES","NO")</f>
        <v>NO</v>
      </c>
      <c r="U2479" s="73" t="str">
        <f>IF(('RAW DATA'!$D2479-'RAW DATA'!$M2479)&lt;=5,"YES","NO")</f>
        <v>YES</v>
      </c>
    </row>
    <row r="2480" spans="1:21" x14ac:dyDescent="0.25">
      <c r="A2480" s="99">
        <v>515</v>
      </c>
      <c r="B2480" s="90">
        <v>5547512849</v>
      </c>
      <c r="C2480" s="91">
        <v>45699</v>
      </c>
      <c r="D2480" s="91"/>
      <c r="E2480" s="91">
        <v>45699</v>
      </c>
      <c r="F2480" s="90">
        <v>249357372</v>
      </c>
      <c r="G2480" s="96">
        <v>103154</v>
      </c>
      <c r="H2480" s="90" t="s">
        <v>14</v>
      </c>
      <c r="I2480" s="93">
        <v>7730412093</v>
      </c>
      <c r="J2480" s="91">
        <v>45708</v>
      </c>
      <c r="K2480" s="91" t="s">
        <v>87</v>
      </c>
      <c r="L2480" s="90"/>
      <c r="M2480" s="91">
        <v>45692</v>
      </c>
      <c r="N2480" s="91">
        <v>45709</v>
      </c>
      <c r="O2480" s="95" t="str">
        <f t="shared" si="304"/>
        <v/>
      </c>
      <c r="P2480" s="95">
        <f>MONTH('RAW DATA'!$J2480)</f>
        <v>2</v>
      </c>
      <c r="Q2480" s="95" t="str">
        <f t="shared" si="305"/>
        <v>ICB</v>
      </c>
      <c r="R2480" s="96" t="str">
        <f t="shared" si="306"/>
        <v>CHINA</v>
      </c>
      <c r="S2480" s="90" t="str">
        <f>IF(OR('RAW DATA'!$D2480="",'RAW DATA'!$C2480='RAW DATA'!$D2480),"NO",IF('RAW DATA'!$C2480&lt;'RAW DATA'!$D2480,"YES","NO"))</f>
        <v>NO</v>
      </c>
      <c r="T2480" s="96" t="str">
        <f>IF('RAW DATA'!$D2480='RAW DATA'!$E2480,"YES","NO")</f>
        <v>NO</v>
      </c>
      <c r="U2480" s="95" t="str">
        <f>IF(('RAW DATA'!$D2480-'RAW DATA'!$M2480)&lt;=5,"YES","NO")</f>
        <v>YES</v>
      </c>
    </row>
    <row r="2481" spans="1:21" x14ac:dyDescent="0.25">
      <c r="A2481" s="87">
        <v>515</v>
      </c>
      <c r="B2481" s="74">
        <v>5547512850</v>
      </c>
      <c r="C2481" s="76">
        <v>45699</v>
      </c>
      <c r="D2481" s="76"/>
      <c r="E2481" s="76">
        <v>45699</v>
      </c>
      <c r="F2481" s="74">
        <v>249357372</v>
      </c>
      <c r="G2481" s="75">
        <v>43651</v>
      </c>
      <c r="H2481" s="74" t="s">
        <v>14</v>
      </c>
      <c r="I2481" s="83">
        <v>7730412095</v>
      </c>
      <c r="J2481" s="76">
        <v>45708</v>
      </c>
      <c r="K2481" s="76" t="s">
        <v>87</v>
      </c>
      <c r="L2481" s="74"/>
      <c r="M2481" s="76">
        <v>45692</v>
      </c>
      <c r="N2481" s="76">
        <v>45709</v>
      </c>
      <c r="O2481" s="73" t="str">
        <f t="shared" si="304"/>
        <v/>
      </c>
      <c r="P2481" s="73">
        <f>MONTH('RAW DATA'!$J2481)</f>
        <v>2</v>
      </c>
      <c r="Q2481" s="73" t="str">
        <f t="shared" si="305"/>
        <v>ICB</v>
      </c>
      <c r="R2481" s="75" t="str">
        <f t="shared" si="306"/>
        <v>CHINA</v>
      </c>
      <c r="S2481" s="74" t="str">
        <f>IF(OR('RAW DATA'!$D2481="",'RAW DATA'!$C2481='RAW DATA'!$D2481),"NO",IF('RAW DATA'!$C2481&lt;'RAW DATA'!$D2481,"YES","NO"))</f>
        <v>NO</v>
      </c>
      <c r="T2481" s="75" t="str">
        <f>IF('RAW DATA'!$D2481='RAW DATA'!$E2481,"YES","NO")</f>
        <v>NO</v>
      </c>
      <c r="U2481" s="73" t="str">
        <f>IF(('RAW DATA'!$D2481-'RAW DATA'!$M2481)&lt;=5,"YES","NO")</f>
        <v>YES</v>
      </c>
    </row>
    <row r="2482" spans="1:21" x14ac:dyDescent="0.25">
      <c r="A2482" s="99">
        <v>515</v>
      </c>
      <c r="B2482" s="90">
        <v>5547512846</v>
      </c>
      <c r="C2482" s="91">
        <v>45699</v>
      </c>
      <c r="D2482" s="91"/>
      <c r="E2482" s="91">
        <v>45699</v>
      </c>
      <c r="F2482" s="90">
        <v>249357372</v>
      </c>
      <c r="G2482" s="96">
        <v>1162</v>
      </c>
      <c r="H2482" s="90" t="s">
        <v>14</v>
      </c>
      <c r="I2482" s="93">
        <v>7730412096</v>
      </c>
      <c r="J2482" s="91">
        <v>45708</v>
      </c>
      <c r="K2482" s="91" t="s">
        <v>87</v>
      </c>
      <c r="L2482" s="90"/>
      <c r="M2482" s="91">
        <v>45692</v>
      </c>
      <c r="N2482" s="91">
        <v>45709</v>
      </c>
      <c r="O2482" s="95" t="str">
        <f t="shared" si="304"/>
        <v/>
      </c>
      <c r="P2482" s="95">
        <f>MONTH('RAW DATA'!$J2482)</f>
        <v>2</v>
      </c>
      <c r="Q2482" s="95" t="str">
        <f t="shared" si="305"/>
        <v>ICB</v>
      </c>
      <c r="R2482" s="96" t="str">
        <f t="shared" si="306"/>
        <v>CHINA</v>
      </c>
      <c r="S2482" s="90" t="str">
        <f>IF(OR('RAW DATA'!$D2482="",'RAW DATA'!$C2482='RAW DATA'!$D2482),"NO",IF('RAW DATA'!$C2482&lt;'RAW DATA'!$D2482,"YES","NO"))</f>
        <v>NO</v>
      </c>
      <c r="T2482" s="96" t="str">
        <f>IF('RAW DATA'!$D2482='RAW DATA'!$E2482,"YES","NO")</f>
        <v>NO</v>
      </c>
      <c r="U2482" s="95" t="str">
        <f>IF(('RAW DATA'!$D2482-'RAW DATA'!$M2482)&lt;=5,"YES","NO")</f>
        <v>YES</v>
      </c>
    </row>
    <row r="2483" spans="1:21" x14ac:dyDescent="0.25">
      <c r="A2483" s="87">
        <v>515</v>
      </c>
      <c r="B2483" s="74">
        <v>5547512851</v>
      </c>
      <c r="C2483" s="76">
        <v>45699</v>
      </c>
      <c r="D2483" s="76"/>
      <c r="E2483" s="76">
        <v>45699</v>
      </c>
      <c r="F2483" s="74">
        <v>249357372</v>
      </c>
      <c r="G2483" s="75">
        <v>12872</v>
      </c>
      <c r="H2483" s="74" t="s">
        <v>14</v>
      </c>
      <c r="I2483" s="83">
        <v>7730412097</v>
      </c>
      <c r="J2483" s="76">
        <v>45708</v>
      </c>
      <c r="K2483" s="76" t="s">
        <v>87</v>
      </c>
      <c r="L2483" s="74"/>
      <c r="M2483" s="76">
        <v>45692</v>
      </c>
      <c r="N2483" s="76">
        <v>45709</v>
      </c>
      <c r="O2483" s="73" t="str">
        <f t="shared" si="304"/>
        <v/>
      </c>
      <c r="P2483" s="73">
        <f>MONTH('RAW DATA'!$J2483)</f>
        <v>2</v>
      </c>
      <c r="Q2483" s="73" t="str">
        <f t="shared" si="305"/>
        <v>ICB</v>
      </c>
      <c r="R2483" s="75" t="str">
        <f t="shared" si="306"/>
        <v>CHINA</v>
      </c>
      <c r="S2483" s="74" t="str">
        <f>IF(OR('RAW DATA'!$D2483="",'RAW DATA'!$C2483='RAW DATA'!$D2483),"NO",IF('RAW DATA'!$C2483&lt;'RAW DATA'!$D2483,"YES","NO"))</f>
        <v>NO</v>
      </c>
      <c r="T2483" s="75" t="str">
        <f>IF('RAW DATA'!$D2483='RAW DATA'!$E2483,"YES","NO")</f>
        <v>NO</v>
      </c>
      <c r="U2483" s="73" t="str">
        <f>IF(('RAW DATA'!$D2483-'RAW DATA'!$M2483)&lt;=5,"YES","NO")</f>
        <v>YES</v>
      </c>
    </row>
    <row r="2484" spans="1:21" x14ac:dyDescent="0.25">
      <c r="A2484" s="99">
        <v>515</v>
      </c>
      <c r="B2484" s="90">
        <v>5547512847</v>
      </c>
      <c r="C2484" s="91">
        <v>45699</v>
      </c>
      <c r="D2484" s="91"/>
      <c r="E2484" s="91">
        <v>45699</v>
      </c>
      <c r="F2484" s="90">
        <v>249357372</v>
      </c>
      <c r="G2484" s="96">
        <v>27949</v>
      </c>
      <c r="H2484" s="90" t="s">
        <v>14</v>
      </c>
      <c r="I2484" s="93">
        <v>7730412098</v>
      </c>
      <c r="J2484" s="91">
        <v>45708</v>
      </c>
      <c r="K2484" s="91" t="s">
        <v>87</v>
      </c>
      <c r="L2484" s="90"/>
      <c r="M2484" s="91">
        <v>45692</v>
      </c>
      <c r="N2484" s="91">
        <v>45709</v>
      </c>
      <c r="O2484" s="95" t="str">
        <f t="shared" si="304"/>
        <v/>
      </c>
      <c r="P2484" s="95">
        <f>MONTH('RAW DATA'!$J2484)</f>
        <v>2</v>
      </c>
      <c r="Q2484" s="95" t="str">
        <f t="shared" si="305"/>
        <v>ICB</v>
      </c>
      <c r="R2484" s="96" t="str">
        <f t="shared" si="306"/>
        <v>CHINA</v>
      </c>
      <c r="S2484" s="90" t="str">
        <f>IF(OR('RAW DATA'!$D2484="",'RAW DATA'!$C2484='RAW DATA'!$D2484),"NO",IF('RAW DATA'!$C2484&lt;'RAW DATA'!$D2484,"YES","NO"))</f>
        <v>NO</v>
      </c>
      <c r="T2484" s="96" t="str">
        <f>IF('RAW DATA'!$D2484='RAW DATA'!$E2484,"YES","NO")</f>
        <v>NO</v>
      </c>
      <c r="U2484" s="95" t="str">
        <f>IF(('RAW DATA'!$D2484-'RAW DATA'!$M2484)&lt;=5,"YES","NO")</f>
        <v>YES</v>
      </c>
    </row>
    <row r="2485" spans="1:21" x14ac:dyDescent="0.25">
      <c r="A2485" s="87">
        <v>515</v>
      </c>
      <c r="B2485" s="74">
        <v>5547512845</v>
      </c>
      <c r="C2485" s="76">
        <v>45699</v>
      </c>
      <c r="D2485" s="76"/>
      <c r="E2485" s="76">
        <v>45699</v>
      </c>
      <c r="F2485" s="74">
        <v>249357372</v>
      </c>
      <c r="G2485" s="75">
        <v>23893</v>
      </c>
      <c r="H2485" s="74" t="s">
        <v>14</v>
      </c>
      <c r="I2485" s="83">
        <v>7730412099</v>
      </c>
      <c r="J2485" s="76">
        <v>45708</v>
      </c>
      <c r="K2485" s="76" t="s">
        <v>87</v>
      </c>
      <c r="L2485" s="74"/>
      <c r="M2485" s="76">
        <v>45692</v>
      </c>
      <c r="N2485" s="76">
        <v>45709</v>
      </c>
      <c r="O2485" s="73" t="str">
        <f t="shared" si="304"/>
        <v/>
      </c>
      <c r="P2485" s="73">
        <f>MONTH('RAW DATA'!$J2485)</f>
        <v>2</v>
      </c>
      <c r="Q2485" s="73" t="str">
        <f t="shared" si="305"/>
        <v>ICB</v>
      </c>
      <c r="R2485" s="75" t="str">
        <f t="shared" si="306"/>
        <v>CHINA</v>
      </c>
      <c r="S2485" s="74" t="str">
        <f>IF(OR('RAW DATA'!$D2485="",'RAW DATA'!$C2485='RAW DATA'!$D2485),"NO",IF('RAW DATA'!$C2485&lt;'RAW DATA'!$D2485,"YES","NO"))</f>
        <v>NO</v>
      </c>
      <c r="T2485" s="75" t="str">
        <f>IF('RAW DATA'!$D2485='RAW DATA'!$E2485,"YES","NO")</f>
        <v>NO</v>
      </c>
      <c r="U2485" s="73" t="str">
        <f>IF(('RAW DATA'!$D2485-'RAW DATA'!$M2485)&lt;=5,"YES","NO")</f>
        <v>YES</v>
      </c>
    </row>
    <row r="2486" spans="1:21" x14ac:dyDescent="0.25">
      <c r="A2486" s="99">
        <v>515</v>
      </c>
      <c r="B2486" s="90">
        <v>5547512848</v>
      </c>
      <c r="C2486" s="91">
        <v>45699</v>
      </c>
      <c r="D2486" s="91"/>
      <c r="E2486" s="91">
        <v>45699</v>
      </c>
      <c r="F2486" s="90">
        <v>249357372</v>
      </c>
      <c r="G2486" s="96">
        <v>17552</v>
      </c>
      <c r="H2486" s="90" t="s">
        <v>14</v>
      </c>
      <c r="I2486" s="93">
        <v>7730412100</v>
      </c>
      <c r="J2486" s="91">
        <v>45708</v>
      </c>
      <c r="K2486" s="91" t="s">
        <v>87</v>
      </c>
      <c r="L2486" s="90"/>
      <c r="M2486" s="91">
        <v>45692</v>
      </c>
      <c r="N2486" s="91">
        <v>45709</v>
      </c>
      <c r="O2486" s="95" t="str">
        <f t="shared" si="304"/>
        <v/>
      </c>
      <c r="P2486" s="95">
        <f>MONTH('RAW DATA'!$J2486)</f>
        <v>2</v>
      </c>
      <c r="Q2486" s="95" t="str">
        <f t="shared" si="305"/>
        <v>ICB</v>
      </c>
      <c r="R2486" s="96" t="str">
        <f t="shared" si="306"/>
        <v>CHINA</v>
      </c>
      <c r="S2486" s="90" t="str">
        <f>IF(OR('RAW DATA'!$D2486="",'RAW DATA'!$C2486='RAW DATA'!$D2486),"NO",IF('RAW DATA'!$C2486&lt;'RAW DATA'!$D2486,"YES","NO"))</f>
        <v>NO</v>
      </c>
      <c r="T2486" s="96" t="str">
        <f>IF('RAW DATA'!$D2486='RAW DATA'!$E2486,"YES","NO")</f>
        <v>NO</v>
      </c>
      <c r="U2486" s="95" t="str">
        <f>IF(('RAW DATA'!$D2486-'RAW DATA'!$M2486)&lt;=5,"YES","NO")</f>
        <v>YES</v>
      </c>
    </row>
    <row r="2487" spans="1:21" x14ac:dyDescent="0.25">
      <c r="A2487" s="87">
        <v>515</v>
      </c>
      <c r="B2487" s="74">
        <v>5547512853</v>
      </c>
      <c r="C2487" s="76">
        <v>45699</v>
      </c>
      <c r="D2487" s="76"/>
      <c r="E2487" s="76">
        <v>45699</v>
      </c>
      <c r="F2487" s="74">
        <v>249357372</v>
      </c>
      <c r="G2487" s="75">
        <v>1915</v>
      </c>
      <c r="H2487" s="74" t="s">
        <v>14</v>
      </c>
      <c r="I2487" s="83">
        <v>7730412101</v>
      </c>
      <c r="J2487" s="76">
        <v>45708</v>
      </c>
      <c r="K2487" s="76" t="s">
        <v>87</v>
      </c>
      <c r="L2487" s="74"/>
      <c r="M2487" s="76">
        <v>45692</v>
      </c>
      <c r="N2487" s="76">
        <v>45709</v>
      </c>
      <c r="O2487" s="73" t="str">
        <f t="shared" si="304"/>
        <v/>
      </c>
      <c r="P2487" s="73">
        <f>MONTH('RAW DATA'!$J2487)</f>
        <v>2</v>
      </c>
      <c r="Q2487" s="73" t="str">
        <f t="shared" si="305"/>
        <v>ICB</v>
      </c>
      <c r="R2487" s="75" t="str">
        <f t="shared" si="306"/>
        <v>CHINA</v>
      </c>
      <c r="S2487" s="74" t="str">
        <f>IF(OR('RAW DATA'!$D2487="",'RAW DATA'!$C2487='RAW DATA'!$D2487),"NO",IF('RAW DATA'!$C2487&lt;'RAW DATA'!$D2487,"YES","NO"))</f>
        <v>NO</v>
      </c>
      <c r="T2487" s="75" t="str">
        <f>IF('RAW DATA'!$D2487='RAW DATA'!$E2487,"YES","NO")</f>
        <v>NO</v>
      </c>
      <c r="U2487" s="73" t="str">
        <f>IF(('RAW DATA'!$D2487-'RAW DATA'!$M2487)&lt;=5,"YES","NO")</f>
        <v>YES</v>
      </c>
    </row>
    <row r="2488" spans="1:21" x14ac:dyDescent="0.25">
      <c r="A2488" s="99">
        <v>515</v>
      </c>
      <c r="B2488" s="90">
        <v>5547512854</v>
      </c>
      <c r="C2488" s="91">
        <v>45699</v>
      </c>
      <c r="D2488" s="91"/>
      <c r="E2488" s="91">
        <v>45699</v>
      </c>
      <c r="F2488" s="90">
        <v>249357372</v>
      </c>
      <c r="G2488" s="96">
        <v>439</v>
      </c>
      <c r="H2488" s="90" t="s">
        <v>14</v>
      </c>
      <c r="I2488" s="93">
        <v>7730412102</v>
      </c>
      <c r="J2488" s="91">
        <v>45708</v>
      </c>
      <c r="K2488" s="91" t="s">
        <v>87</v>
      </c>
      <c r="L2488" s="90"/>
      <c r="M2488" s="91">
        <v>45692</v>
      </c>
      <c r="N2488" s="91">
        <v>45709</v>
      </c>
      <c r="O2488" s="95" t="str">
        <f t="shared" si="304"/>
        <v/>
      </c>
      <c r="P2488" s="95">
        <f>MONTH('RAW DATA'!$J2488)</f>
        <v>2</v>
      </c>
      <c r="Q2488" s="95" t="str">
        <f t="shared" si="305"/>
        <v>ICB</v>
      </c>
      <c r="R2488" s="96" t="str">
        <f t="shared" si="306"/>
        <v>CHINA</v>
      </c>
      <c r="S2488" s="90" t="str">
        <f>IF(OR('RAW DATA'!$D2488="",'RAW DATA'!$C2488='RAW DATA'!$D2488),"NO",IF('RAW DATA'!$C2488&lt;'RAW DATA'!$D2488,"YES","NO"))</f>
        <v>NO</v>
      </c>
      <c r="T2488" s="96" t="str">
        <f>IF('RAW DATA'!$D2488='RAW DATA'!$E2488,"YES","NO")</f>
        <v>NO</v>
      </c>
      <c r="U2488" s="95" t="str">
        <f>IF(('RAW DATA'!$D2488-'RAW DATA'!$M2488)&lt;=5,"YES","NO")</f>
        <v>YES</v>
      </c>
    </row>
    <row r="2489" spans="1:21" x14ac:dyDescent="0.25">
      <c r="A2489" s="87">
        <v>515</v>
      </c>
      <c r="B2489" s="74">
        <v>5547512852</v>
      </c>
      <c r="C2489" s="76">
        <v>45699</v>
      </c>
      <c r="D2489" s="76"/>
      <c r="E2489" s="76">
        <v>45699</v>
      </c>
      <c r="F2489" s="74">
        <v>249357372</v>
      </c>
      <c r="G2489" s="75">
        <v>619</v>
      </c>
      <c r="H2489" s="74" t="s">
        <v>14</v>
      </c>
      <c r="I2489" s="83">
        <v>7730412103</v>
      </c>
      <c r="J2489" s="76">
        <v>45708</v>
      </c>
      <c r="K2489" s="76" t="s">
        <v>87</v>
      </c>
      <c r="L2489" s="74"/>
      <c r="M2489" s="76">
        <v>45692</v>
      </c>
      <c r="N2489" s="76">
        <v>45709</v>
      </c>
      <c r="O2489" s="73" t="str">
        <f t="shared" si="304"/>
        <v/>
      </c>
      <c r="P2489" s="73">
        <f>MONTH('RAW DATA'!$J2489)</f>
        <v>2</v>
      </c>
      <c r="Q2489" s="73" t="str">
        <f t="shared" si="305"/>
        <v>ICB</v>
      </c>
      <c r="R2489" s="75" t="str">
        <f t="shared" si="306"/>
        <v>CHINA</v>
      </c>
      <c r="S2489" s="74" t="str">
        <f>IF(OR('RAW DATA'!$D2489="",'RAW DATA'!$C2489='RAW DATA'!$D2489),"NO",IF('RAW DATA'!$C2489&lt;'RAW DATA'!$D2489,"YES","NO"))</f>
        <v>NO</v>
      </c>
      <c r="T2489" s="75" t="str">
        <f>IF('RAW DATA'!$D2489='RAW DATA'!$E2489,"YES","NO")</f>
        <v>NO</v>
      </c>
      <c r="U2489" s="73" t="str">
        <f>IF(('RAW DATA'!$D2489-'RAW DATA'!$M2489)&lt;=5,"YES","NO")</f>
        <v>YES</v>
      </c>
    </row>
    <row r="2490" spans="1:21" x14ac:dyDescent="0.25">
      <c r="A2490" s="99">
        <v>515</v>
      </c>
      <c r="B2490" s="90">
        <v>5547505607</v>
      </c>
      <c r="C2490" s="91">
        <v>45699</v>
      </c>
      <c r="D2490" s="91"/>
      <c r="E2490" s="91">
        <v>45699</v>
      </c>
      <c r="F2490" s="90">
        <v>248807046</v>
      </c>
      <c r="G2490" s="96">
        <v>395</v>
      </c>
      <c r="H2490" s="90" t="s">
        <v>14</v>
      </c>
      <c r="I2490" s="93">
        <v>7730412104</v>
      </c>
      <c r="J2490" s="91">
        <v>45708</v>
      </c>
      <c r="K2490" s="91" t="s">
        <v>87</v>
      </c>
      <c r="L2490" s="90"/>
      <c r="M2490" s="91">
        <v>45681</v>
      </c>
      <c r="N2490" s="91">
        <v>45700</v>
      </c>
      <c r="O2490" s="95" t="str">
        <f t="shared" si="304"/>
        <v/>
      </c>
      <c r="P2490" s="95">
        <f>MONTH('RAW DATA'!$J2490)</f>
        <v>2</v>
      </c>
      <c r="Q2490" s="95" t="str">
        <f t="shared" si="305"/>
        <v>ICB</v>
      </c>
      <c r="R2490" s="96" t="str">
        <f t="shared" si="306"/>
        <v>CHINA</v>
      </c>
      <c r="S2490" s="90" t="str">
        <f>IF(OR('RAW DATA'!$D2490="",'RAW DATA'!$C2490='RAW DATA'!$D2490),"NO",IF('RAW DATA'!$C2490&lt;'RAW DATA'!$D2490,"YES","NO"))</f>
        <v>NO</v>
      </c>
      <c r="T2490" s="96" t="str">
        <f>IF('RAW DATA'!$D2490='RAW DATA'!$E2490,"YES","NO")</f>
        <v>NO</v>
      </c>
      <c r="U2490" s="95" t="str">
        <f>IF(('RAW DATA'!$D2490-'RAW DATA'!$M2490)&lt;=5,"YES","NO")</f>
        <v>YES</v>
      </c>
    </row>
    <row r="2491" spans="1:21" x14ac:dyDescent="0.25">
      <c r="A2491" s="87">
        <v>515</v>
      </c>
      <c r="B2491" s="74">
        <v>5547505618</v>
      </c>
      <c r="C2491" s="76">
        <v>45699</v>
      </c>
      <c r="D2491" s="76"/>
      <c r="E2491" s="76">
        <v>45699</v>
      </c>
      <c r="F2491" s="74">
        <v>248807046</v>
      </c>
      <c r="G2491" s="75">
        <v>1829</v>
      </c>
      <c r="H2491" s="74" t="s">
        <v>14</v>
      </c>
      <c r="I2491" s="83">
        <v>7730412105</v>
      </c>
      <c r="J2491" s="76">
        <v>45708</v>
      </c>
      <c r="K2491" s="76" t="s">
        <v>87</v>
      </c>
      <c r="L2491" s="74"/>
      <c r="M2491" s="76">
        <v>45681</v>
      </c>
      <c r="N2491" s="76">
        <v>45700</v>
      </c>
      <c r="O2491" s="73" t="str">
        <f t="shared" si="304"/>
        <v/>
      </c>
      <c r="P2491" s="73">
        <f>MONTH('RAW DATA'!$J2491)</f>
        <v>2</v>
      </c>
      <c r="Q2491" s="73" t="str">
        <f t="shared" si="305"/>
        <v>ICB</v>
      </c>
      <c r="R2491" s="75" t="str">
        <f t="shared" si="306"/>
        <v>CHINA</v>
      </c>
      <c r="S2491" s="74" t="str">
        <f>IF(OR('RAW DATA'!$D2491="",'RAW DATA'!$C2491='RAW DATA'!$D2491),"NO",IF('RAW DATA'!$C2491&lt;'RAW DATA'!$D2491,"YES","NO"))</f>
        <v>NO</v>
      </c>
      <c r="T2491" s="75" t="str">
        <f>IF('RAW DATA'!$D2491='RAW DATA'!$E2491,"YES","NO")</f>
        <v>NO</v>
      </c>
      <c r="U2491" s="73" t="str">
        <f>IF(('RAW DATA'!$D2491-'RAW DATA'!$M2491)&lt;=5,"YES","NO")</f>
        <v>YES</v>
      </c>
    </row>
    <row r="2492" spans="1:21" x14ac:dyDescent="0.25">
      <c r="A2492" s="99">
        <v>515</v>
      </c>
      <c r="B2492" s="90">
        <v>5547505624</v>
      </c>
      <c r="C2492" s="91">
        <v>45699</v>
      </c>
      <c r="D2492" s="91"/>
      <c r="E2492" s="91">
        <v>45699</v>
      </c>
      <c r="F2492" s="90">
        <v>248807046</v>
      </c>
      <c r="G2492" s="96">
        <v>662</v>
      </c>
      <c r="H2492" s="90" t="s">
        <v>14</v>
      </c>
      <c r="I2492" s="93">
        <v>7730412106</v>
      </c>
      <c r="J2492" s="91">
        <v>45708</v>
      </c>
      <c r="K2492" s="91" t="s">
        <v>87</v>
      </c>
      <c r="L2492" s="90"/>
      <c r="M2492" s="91">
        <v>45681</v>
      </c>
      <c r="N2492" s="91">
        <v>45700</v>
      </c>
      <c r="O2492" s="95" t="str">
        <f t="shared" si="304"/>
        <v/>
      </c>
      <c r="P2492" s="95">
        <f>MONTH('RAW DATA'!$J2492)</f>
        <v>2</v>
      </c>
      <c r="Q2492" s="95" t="str">
        <f t="shared" si="305"/>
        <v>ICB</v>
      </c>
      <c r="R2492" s="96" t="str">
        <f t="shared" si="306"/>
        <v>CHINA</v>
      </c>
      <c r="S2492" s="90" t="str">
        <f>IF(OR('RAW DATA'!$D2492="",'RAW DATA'!$C2492='RAW DATA'!$D2492),"NO",IF('RAW DATA'!$C2492&lt;'RAW DATA'!$D2492,"YES","NO"))</f>
        <v>NO</v>
      </c>
      <c r="T2492" s="96" t="str">
        <f>IF('RAW DATA'!$D2492='RAW DATA'!$E2492,"YES","NO")</f>
        <v>NO</v>
      </c>
      <c r="U2492" s="95" t="str">
        <f>IF(('RAW DATA'!$D2492-'RAW DATA'!$M2492)&lt;=5,"YES","NO")</f>
        <v>YES</v>
      </c>
    </row>
    <row r="2493" spans="1:21" x14ac:dyDescent="0.25">
      <c r="A2493" s="87">
        <v>515</v>
      </c>
      <c r="B2493" s="74">
        <v>5547505626</v>
      </c>
      <c r="C2493" s="76">
        <v>45699</v>
      </c>
      <c r="D2493" s="76"/>
      <c r="E2493" s="76">
        <v>45699</v>
      </c>
      <c r="F2493" s="74">
        <v>248807046</v>
      </c>
      <c r="G2493" s="75">
        <v>764</v>
      </c>
      <c r="H2493" s="74" t="s">
        <v>14</v>
      </c>
      <c r="I2493" s="83">
        <v>7730412107</v>
      </c>
      <c r="J2493" s="76">
        <v>45708</v>
      </c>
      <c r="K2493" s="76" t="s">
        <v>87</v>
      </c>
      <c r="L2493" s="74"/>
      <c r="M2493" s="76">
        <v>45681</v>
      </c>
      <c r="N2493" s="76">
        <v>45700</v>
      </c>
      <c r="O2493" s="73" t="str">
        <f t="shared" si="304"/>
        <v/>
      </c>
      <c r="P2493" s="73">
        <f>MONTH('RAW DATA'!$J2493)</f>
        <v>2</v>
      </c>
      <c r="Q2493" s="73" t="str">
        <f t="shared" si="305"/>
        <v>ICB</v>
      </c>
      <c r="R2493" s="75" t="str">
        <f t="shared" si="306"/>
        <v>CHINA</v>
      </c>
      <c r="S2493" s="74" t="str">
        <f>IF(OR('RAW DATA'!$D2493="",'RAW DATA'!$C2493='RAW DATA'!$D2493),"NO",IF('RAW DATA'!$C2493&lt;'RAW DATA'!$D2493,"YES","NO"))</f>
        <v>NO</v>
      </c>
      <c r="T2493" s="75" t="str">
        <f>IF('RAW DATA'!$D2493='RAW DATA'!$E2493,"YES","NO")</f>
        <v>NO</v>
      </c>
      <c r="U2493" s="73" t="str">
        <f>IF(('RAW DATA'!$D2493-'RAW DATA'!$M2493)&lt;=5,"YES","NO")</f>
        <v>YES</v>
      </c>
    </row>
    <row r="2494" spans="1:21" x14ac:dyDescent="0.25">
      <c r="A2494" s="99">
        <v>515</v>
      </c>
      <c r="B2494" s="90">
        <v>5547505634</v>
      </c>
      <c r="C2494" s="91">
        <v>45699</v>
      </c>
      <c r="D2494" s="91"/>
      <c r="E2494" s="91">
        <v>45699</v>
      </c>
      <c r="F2494" s="90">
        <v>248807046</v>
      </c>
      <c r="G2494" s="96">
        <v>476</v>
      </c>
      <c r="H2494" s="90" t="s">
        <v>14</v>
      </c>
      <c r="I2494" s="93">
        <v>7730412108</v>
      </c>
      <c r="J2494" s="91">
        <v>45708</v>
      </c>
      <c r="K2494" s="91" t="s">
        <v>87</v>
      </c>
      <c r="L2494" s="90"/>
      <c r="M2494" s="91">
        <v>45681</v>
      </c>
      <c r="N2494" s="91">
        <v>45700</v>
      </c>
      <c r="O2494" s="95" t="str">
        <f t="shared" si="304"/>
        <v/>
      </c>
      <c r="P2494" s="95">
        <f>MONTH('RAW DATA'!$J2494)</f>
        <v>2</v>
      </c>
      <c r="Q2494" s="95" t="str">
        <f t="shared" si="305"/>
        <v>ICB</v>
      </c>
      <c r="R2494" s="96" t="str">
        <f t="shared" si="306"/>
        <v>CHINA</v>
      </c>
      <c r="S2494" s="90" t="str">
        <f>IF(OR('RAW DATA'!$D2494="",'RAW DATA'!$C2494='RAW DATA'!$D2494),"NO",IF('RAW DATA'!$C2494&lt;'RAW DATA'!$D2494,"YES","NO"))</f>
        <v>NO</v>
      </c>
      <c r="T2494" s="96" t="str">
        <f>IF('RAW DATA'!$D2494='RAW DATA'!$E2494,"YES","NO")</f>
        <v>NO</v>
      </c>
      <c r="U2494" s="95" t="str">
        <f>IF(('RAW DATA'!$D2494-'RAW DATA'!$M2494)&lt;=5,"YES","NO")</f>
        <v>YES</v>
      </c>
    </row>
    <row r="2495" spans="1:21" x14ac:dyDescent="0.25">
      <c r="A2495" s="87">
        <v>515</v>
      </c>
      <c r="B2495" s="74">
        <v>5547505631</v>
      </c>
      <c r="C2495" s="76">
        <v>45699</v>
      </c>
      <c r="D2495" s="76"/>
      <c r="E2495" s="76">
        <v>45699</v>
      </c>
      <c r="F2495" s="74">
        <v>248807046</v>
      </c>
      <c r="G2495" s="75">
        <v>2362</v>
      </c>
      <c r="H2495" s="74" t="s">
        <v>14</v>
      </c>
      <c r="I2495" s="83">
        <v>7730412109</v>
      </c>
      <c r="J2495" s="76">
        <v>45708</v>
      </c>
      <c r="K2495" s="76" t="s">
        <v>87</v>
      </c>
      <c r="L2495" s="74"/>
      <c r="M2495" s="76">
        <v>45681</v>
      </c>
      <c r="N2495" s="76">
        <v>45700</v>
      </c>
      <c r="O2495" s="73" t="str">
        <f t="shared" si="304"/>
        <v/>
      </c>
      <c r="P2495" s="73">
        <f>MONTH('RAW DATA'!$J2495)</f>
        <v>2</v>
      </c>
      <c r="Q2495" s="73" t="str">
        <f t="shared" si="305"/>
        <v>ICB</v>
      </c>
      <c r="R2495" s="75" t="str">
        <f t="shared" si="306"/>
        <v>CHINA</v>
      </c>
      <c r="S2495" s="74" t="str">
        <f>IF(OR('RAW DATA'!$D2495="",'RAW DATA'!$C2495='RAW DATA'!$D2495),"NO",IF('RAW DATA'!$C2495&lt;'RAW DATA'!$D2495,"YES","NO"))</f>
        <v>NO</v>
      </c>
      <c r="T2495" s="75" t="str">
        <f>IF('RAW DATA'!$D2495='RAW DATA'!$E2495,"YES","NO")</f>
        <v>NO</v>
      </c>
      <c r="U2495" s="73" t="str">
        <f>IF(('RAW DATA'!$D2495-'RAW DATA'!$M2495)&lt;=5,"YES","NO")</f>
        <v>YES</v>
      </c>
    </row>
    <row r="2496" spans="1:21" x14ac:dyDescent="0.25">
      <c r="A2496" s="99">
        <v>515</v>
      </c>
      <c r="B2496" s="90">
        <v>5547505610</v>
      </c>
      <c r="C2496" s="91">
        <v>45699</v>
      </c>
      <c r="D2496" s="91"/>
      <c r="E2496" s="91">
        <v>45699</v>
      </c>
      <c r="F2496" s="90">
        <v>248807046</v>
      </c>
      <c r="G2496" s="96">
        <v>10</v>
      </c>
      <c r="H2496" s="90" t="s">
        <v>14</v>
      </c>
      <c r="I2496" s="93">
        <v>7730412110</v>
      </c>
      <c r="J2496" s="91">
        <v>45708</v>
      </c>
      <c r="K2496" s="91" t="s">
        <v>87</v>
      </c>
      <c r="L2496" s="90"/>
      <c r="M2496" s="91">
        <v>45681</v>
      </c>
      <c r="N2496" s="91">
        <v>45700</v>
      </c>
      <c r="O2496" s="95" t="str">
        <f t="shared" si="304"/>
        <v/>
      </c>
      <c r="P2496" s="95">
        <f>MONTH('RAW DATA'!$J2496)</f>
        <v>2</v>
      </c>
      <c r="Q2496" s="95" t="str">
        <f t="shared" si="305"/>
        <v>ICB</v>
      </c>
      <c r="R2496" s="96" t="str">
        <f t="shared" si="306"/>
        <v>CHINA</v>
      </c>
      <c r="S2496" s="90" t="str">
        <f>IF(OR('RAW DATA'!$D2496="",'RAW DATA'!$C2496='RAW DATA'!$D2496),"NO",IF('RAW DATA'!$C2496&lt;'RAW DATA'!$D2496,"YES","NO"))</f>
        <v>NO</v>
      </c>
      <c r="T2496" s="96" t="str">
        <f>IF('RAW DATA'!$D2496='RAW DATA'!$E2496,"YES","NO")</f>
        <v>NO</v>
      </c>
      <c r="U2496" s="95" t="str">
        <f>IF(('RAW DATA'!$D2496-'RAW DATA'!$M2496)&lt;=5,"YES","NO")</f>
        <v>YES</v>
      </c>
    </row>
    <row r="2497" spans="1:21" x14ac:dyDescent="0.25">
      <c r="A2497" s="87">
        <v>515</v>
      </c>
      <c r="B2497" s="74">
        <v>5547505614</v>
      </c>
      <c r="C2497" s="76">
        <v>45699</v>
      </c>
      <c r="D2497" s="76"/>
      <c r="E2497" s="76">
        <v>45699</v>
      </c>
      <c r="F2497" s="74">
        <v>248807046</v>
      </c>
      <c r="G2497" s="75">
        <v>395</v>
      </c>
      <c r="H2497" s="74" t="s">
        <v>14</v>
      </c>
      <c r="I2497" s="83">
        <v>7730412111</v>
      </c>
      <c r="J2497" s="76">
        <v>45708</v>
      </c>
      <c r="K2497" s="76" t="s">
        <v>87</v>
      </c>
      <c r="L2497" s="74"/>
      <c r="M2497" s="76">
        <v>45681</v>
      </c>
      <c r="N2497" s="76">
        <v>45700</v>
      </c>
      <c r="O2497" s="73" t="str">
        <f t="shared" si="304"/>
        <v/>
      </c>
      <c r="P2497" s="73">
        <f>MONTH('RAW DATA'!$J2497)</f>
        <v>2</v>
      </c>
      <c r="Q2497" s="73" t="str">
        <f t="shared" si="305"/>
        <v>ICB</v>
      </c>
      <c r="R2497" s="75" t="str">
        <f t="shared" si="306"/>
        <v>CHINA</v>
      </c>
      <c r="S2497" s="74" t="str">
        <f>IF(OR('RAW DATA'!$D2497="",'RAW DATA'!$C2497='RAW DATA'!$D2497),"NO",IF('RAW DATA'!$C2497&lt;'RAW DATA'!$D2497,"YES","NO"))</f>
        <v>NO</v>
      </c>
      <c r="T2497" s="75" t="str">
        <f>IF('RAW DATA'!$D2497='RAW DATA'!$E2497,"YES","NO")</f>
        <v>NO</v>
      </c>
      <c r="U2497" s="73" t="str">
        <f>IF(('RAW DATA'!$D2497-'RAW DATA'!$M2497)&lt;=5,"YES","NO")</f>
        <v>YES</v>
      </c>
    </row>
    <row r="2498" spans="1:21" x14ac:dyDescent="0.25">
      <c r="A2498" s="99">
        <v>515</v>
      </c>
      <c r="B2498" s="90">
        <v>5547505629</v>
      </c>
      <c r="C2498" s="91">
        <v>45699</v>
      </c>
      <c r="D2498" s="91"/>
      <c r="E2498" s="91">
        <v>45699</v>
      </c>
      <c r="F2498" s="90">
        <v>248807046</v>
      </c>
      <c r="G2498" s="96">
        <v>1671</v>
      </c>
      <c r="H2498" s="90" t="s">
        <v>14</v>
      </c>
      <c r="I2498" s="93">
        <v>7730412112</v>
      </c>
      <c r="J2498" s="91">
        <v>45708</v>
      </c>
      <c r="K2498" s="91" t="s">
        <v>87</v>
      </c>
      <c r="L2498" s="90"/>
      <c r="M2498" s="91">
        <v>45681</v>
      </c>
      <c r="N2498" s="91">
        <v>45700</v>
      </c>
      <c r="O2498" s="95" t="str">
        <f t="shared" si="304"/>
        <v/>
      </c>
      <c r="P2498" s="95">
        <f>MONTH('RAW DATA'!$J2498)</f>
        <v>2</v>
      </c>
      <c r="Q2498" s="95" t="str">
        <f t="shared" si="305"/>
        <v>ICB</v>
      </c>
      <c r="R2498" s="96" t="str">
        <f t="shared" si="306"/>
        <v>CHINA</v>
      </c>
      <c r="S2498" s="90" t="str">
        <f>IF(OR('RAW DATA'!$D2498="",'RAW DATA'!$C2498='RAW DATA'!$D2498),"NO",IF('RAW DATA'!$C2498&lt;'RAW DATA'!$D2498,"YES","NO"))</f>
        <v>NO</v>
      </c>
      <c r="T2498" s="96" t="str">
        <f>IF('RAW DATA'!$D2498='RAW DATA'!$E2498,"YES","NO")</f>
        <v>NO</v>
      </c>
      <c r="U2498" s="95" t="str">
        <f>IF(('RAW DATA'!$D2498-'RAW DATA'!$M2498)&lt;=5,"YES","NO")</f>
        <v>YES</v>
      </c>
    </row>
    <row r="2499" spans="1:21" x14ac:dyDescent="0.25">
      <c r="A2499" s="87">
        <v>515</v>
      </c>
      <c r="B2499" s="74">
        <v>5547505605</v>
      </c>
      <c r="C2499" s="76">
        <v>45699</v>
      </c>
      <c r="D2499" s="76"/>
      <c r="E2499" s="76">
        <v>45699</v>
      </c>
      <c r="F2499" s="74">
        <v>248807046</v>
      </c>
      <c r="G2499" s="75">
        <v>395</v>
      </c>
      <c r="H2499" s="74" t="s">
        <v>14</v>
      </c>
      <c r="I2499" s="83">
        <v>7730412113</v>
      </c>
      <c r="J2499" s="76">
        <v>45708</v>
      </c>
      <c r="K2499" s="76" t="s">
        <v>87</v>
      </c>
      <c r="L2499" s="74"/>
      <c r="M2499" s="76">
        <v>45681</v>
      </c>
      <c r="N2499" s="76">
        <v>45700</v>
      </c>
      <c r="O2499" s="73" t="str">
        <f t="shared" si="304"/>
        <v/>
      </c>
      <c r="P2499" s="73">
        <f>MONTH('RAW DATA'!$J2499)</f>
        <v>2</v>
      </c>
      <c r="Q2499" s="73" t="str">
        <f t="shared" si="305"/>
        <v>ICB</v>
      </c>
      <c r="R2499" s="75" t="str">
        <f t="shared" si="306"/>
        <v>CHINA</v>
      </c>
      <c r="S2499" s="74" t="str">
        <f>IF(OR('RAW DATA'!$D2499="",'RAW DATA'!$C2499='RAW DATA'!$D2499),"NO",IF('RAW DATA'!$C2499&lt;'RAW DATA'!$D2499,"YES","NO"))</f>
        <v>NO</v>
      </c>
      <c r="T2499" s="75" t="str">
        <f>IF('RAW DATA'!$D2499='RAW DATA'!$E2499,"YES","NO")</f>
        <v>NO</v>
      </c>
      <c r="U2499" s="73" t="str">
        <f>IF(('RAW DATA'!$D2499-'RAW DATA'!$M2499)&lt;=5,"YES","NO")</f>
        <v>YES</v>
      </c>
    </row>
    <row r="2500" spans="1:21" x14ac:dyDescent="0.25">
      <c r="A2500" s="99">
        <v>515</v>
      </c>
      <c r="B2500" s="90">
        <v>5547505608</v>
      </c>
      <c r="C2500" s="91">
        <v>45699</v>
      </c>
      <c r="D2500" s="91"/>
      <c r="E2500" s="91">
        <v>45699</v>
      </c>
      <c r="F2500" s="90">
        <v>248807046</v>
      </c>
      <c r="G2500" s="96">
        <v>1052</v>
      </c>
      <c r="H2500" s="90" t="s">
        <v>14</v>
      </c>
      <c r="I2500" s="93">
        <v>7730412114</v>
      </c>
      <c r="J2500" s="91">
        <v>45708</v>
      </c>
      <c r="K2500" s="91" t="s">
        <v>87</v>
      </c>
      <c r="L2500" s="90"/>
      <c r="M2500" s="91">
        <v>45681</v>
      </c>
      <c r="N2500" s="91">
        <v>45700</v>
      </c>
      <c r="O2500" s="95" t="str">
        <f t="shared" si="304"/>
        <v/>
      </c>
      <c r="P2500" s="95">
        <f>MONTH('RAW DATA'!$J2500)</f>
        <v>2</v>
      </c>
      <c r="Q2500" s="95" t="str">
        <f t="shared" si="305"/>
        <v>ICB</v>
      </c>
      <c r="R2500" s="96" t="str">
        <f t="shared" si="306"/>
        <v>CHINA</v>
      </c>
      <c r="S2500" s="90" t="str">
        <f>IF(OR('RAW DATA'!$D2500="",'RAW DATA'!$C2500='RAW DATA'!$D2500),"NO",IF('RAW DATA'!$C2500&lt;'RAW DATA'!$D2500,"YES","NO"))</f>
        <v>NO</v>
      </c>
      <c r="T2500" s="96" t="str">
        <f>IF('RAW DATA'!$D2500='RAW DATA'!$E2500,"YES","NO")</f>
        <v>NO</v>
      </c>
      <c r="U2500" s="95" t="str">
        <f>IF(('RAW DATA'!$D2500-'RAW DATA'!$M2500)&lt;=5,"YES","NO")</f>
        <v>YES</v>
      </c>
    </row>
    <row r="2501" spans="1:21" x14ac:dyDescent="0.25">
      <c r="A2501" s="87">
        <v>515</v>
      </c>
      <c r="B2501" s="74">
        <v>5547505638</v>
      </c>
      <c r="C2501" s="76">
        <v>45699</v>
      </c>
      <c r="D2501" s="76"/>
      <c r="E2501" s="76">
        <v>45699</v>
      </c>
      <c r="F2501" s="74">
        <v>248807046</v>
      </c>
      <c r="G2501" s="75">
        <v>44859</v>
      </c>
      <c r="H2501" s="74" t="s">
        <v>14</v>
      </c>
      <c r="I2501" s="83">
        <v>7730412115</v>
      </c>
      <c r="J2501" s="76">
        <v>45708</v>
      </c>
      <c r="K2501" s="76" t="s">
        <v>87</v>
      </c>
      <c r="L2501" s="74"/>
      <c r="M2501" s="76">
        <v>45681</v>
      </c>
      <c r="N2501" s="76">
        <v>45700</v>
      </c>
      <c r="O2501" s="73" t="str">
        <f t="shared" si="304"/>
        <v/>
      </c>
      <c r="P2501" s="73">
        <f>MONTH('RAW DATA'!$J2501)</f>
        <v>2</v>
      </c>
      <c r="Q2501" s="73" t="str">
        <f t="shared" si="305"/>
        <v>ICB</v>
      </c>
      <c r="R2501" s="75" t="str">
        <f t="shared" si="306"/>
        <v>CHINA</v>
      </c>
      <c r="S2501" s="74" t="str">
        <f>IF(OR('RAW DATA'!$D2501="",'RAW DATA'!$C2501='RAW DATA'!$D2501),"NO",IF('RAW DATA'!$C2501&lt;'RAW DATA'!$D2501,"YES","NO"))</f>
        <v>NO</v>
      </c>
      <c r="T2501" s="75" t="str">
        <f>IF('RAW DATA'!$D2501='RAW DATA'!$E2501,"YES","NO")</f>
        <v>NO</v>
      </c>
      <c r="U2501" s="73" t="str">
        <f>IF(('RAW DATA'!$D2501-'RAW DATA'!$M2501)&lt;=5,"YES","NO")</f>
        <v>YES</v>
      </c>
    </row>
    <row r="2502" spans="1:21" x14ac:dyDescent="0.25">
      <c r="A2502" s="99">
        <v>515</v>
      </c>
      <c r="B2502" s="90">
        <v>5547505622</v>
      </c>
      <c r="C2502" s="91">
        <v>45699</v>
      </c>
      <c r="D2502" s="91"/>
      <c r="E2502" s="91">
        <v>45699</v>
      </c>
      <c r="F2502" s="90">
        <v>248807046</v>
      </c>
      <c r="G2502" s="96">
        <v>609</v>
      </c>
      <c r="H2502" s="90" t="s">
        <v>14</v>
      </c>
      <c r="I2502" s="93">
        <v>7730412117</v>
      </c>
      <c r="J2502" s="91">
        <v>45708</v>
      </c>
      <c r="K2502" s="91" t="s">
        <v>87</v>
      </c>
      <c r="L2502" s="90"/>
      <c r="M2502" s="91">
        <v>45681</v>
      </c>
      <c r="N2502" s="91">
        <v>45700</v>
      </c>
      <c r="O2502" s="95" t="str">
        <f t="shared" si="304"/>
        <v/>
      </c>
      <c r="P2502" s="95">
        <f>MONTH('RAW DATA'!$J2502)</f>
        <v>2</v>
      </c>
      <c r="Q2502" s="95" t="str">
        <f t="shared" si="305"/>
        <v>ICB</v>
      </c>
      <c r="R2502" s="96" t="str">
        <f t="shared" si="306"/>
        <v>CHINA</v>
      </c>
      <c r="S2502" s="90" t="str">
        <f>IF(OR('RAW DATA'!$D2502="",'RAW DATA'!$C2502='RAW DATA'!$D2502),"NO",IF('RAW DATA'!$C2502&lt;'RAW DATA'!$D2502,"YES","NO"))</f>
        <v>NO</v>
      </c>
      <c r="T2502" s="96" t="str">
        <f>IF('RAW DATA'!$D2502='RAW DATA'!$E2502,"YES","NO")</f>
        <v>NO</v>
      </c>
      <c r="U2502" s="95" t="str">
        <f>IF(('RAW DATA'!$D2502-'RAW DATA'!$M2502)&lt;=5,"YES","NO")</f>
        <v>YES</v>
      </c>
    </row>
    <row r="2503" spans="1:21" x14ac:dyDescent="0.25">
      <c r="A2503" s="87">
        <v>515</v>
      </c>
      <c r="B2503" s="74">
        <v>5547505616</v>
      </c>
      <c r="C2503" s="76">
        <v>45699</v>
      </c>
      <c r="D2503" s="76"/>
      <c r="E2503" s="76">
        <v>45699</v>
      </c>
      <c r="F2503" s="74">
        <v>248807046</v>
      </c>
      <c r="G2503" s="75">
        <v>2496</v>
      </c>
      <c r="H2503" s="74" t="s">
        <v>14</v>
      </c>
      <c r="I2503" s="83">
        <v>7730412118</v>
      </c>
      <c r="J2503" s="76">
        <v>45708</v>
      </c>
      <c r="K2503" s="76" t="s">
        <v>87</v>
      </c>
      <c r="L2503" s="74"/>
      <c r="M2503" s="76">
        <v>45681</v>
      </c>
      <c r="N2503" s="76">
        <v>45700</v>
      </c>
      <c r="O2503" s="73" t="str">
        <f t="shared" si="304"/>
        <v/>
      </c>
      <c r="P2503" s="73">
        <f>MONTH('RAW DATA'!$J2503)</f>
        <v>2</v>
      </c>
      <c r="Q2503" s="73" t="str">
        <f t="shared" si="305"/>
        <v>ICB</v>
      </c>
      <c r="R2503" s="75" t="str">
        <f t="shared" si="306"/>
        <v>CHINA</v>
      </c>
      <c r="S2503" s="74" t="str">
        <f>IF(OR('RAW DATA'!$D2503="",'RAW DATA'!$C2503='RAW DATA'!$D2503),"NO",IF('RAW DATA'!$C2503&lt;'RAW DATA'!$D2503,"YES","NO"))</f>
        <v>NO</v>
      </c>
      <c r="T2503" s="75" t="str">
        <f>IF('RAW DATA'!$D2503='RAW DATA'!$E2503,"YES","NO")</f>
        <v>NO</v>
      </c>
      <c r="U2503" s="73" t="str">
        <f>IF(('RAW DATA'!$D2503-'RAW DATA'!$M2503)&lt;=5,"YES","NO")</f>
        <v>YES</v>
      </c>
    </row>
    <row r="2504" spans="1:21" x14ac:dyDescent="0.25">
      <c r="A2504" s="99">
        <v>515</v>
      </c>
      <c r="B2504" s="90">
        <v>5547505604</v>
      </c>
      <c r="C2504" s="91">
        <v>45699</v>
      </c>
      <c r="D2504" s="91"/>
      <c r="E2504" s="91">
        <v>45699</v>
      </c>
      <c r="F2504" s="90">
        <v>248807046</v>
      </c>
      <c r="G2504" s="96">
        <v>395</v>
      </c>
      <c r="H2504" s="90" t="s">
        <v>14</v>
      </c>
      <c r="I2504" s="93">
        <v>7730412119</v>
      </c>
      <c r="J2504" s="91">
        <v>45708</v>
      </c>
      <c r="K2504" s="91" t="s">
        <v>87</v>
      </c>
      <c r="L2504" s="90"/>
      <c r="M2504" s="91">
        <v>45681</v>
      </c>
      <c r="N2504" s="91">
        <v>45700</v>
      </c>
      <c r="O2504" s="95" t="str">
        <f t="shared" si="304"/>
        <v/>
      </c>
      <c r="P2504" s="95">
        <f>MONTH('RAW DATA'!$J2504)</f>
        <v>2</v>
      </c>
      <c r="Q2504" s="95" t="str">
        <f t="shared" si="305"/>
        <v>ICB</v>
      </c>
      <c r="R2504" s="96" t="str">
        <f t="shared" si="306"/>
        <v>CHINA</v>
      </c>
      <c r="S2504" s="90" t="str">
        <f>IF(OR('RAW DATA'!$D2504="",'RAW DATA'!$C2504='RAW DATA'!$D2504),"NO",IF('RAW DATA'!$C2504&lt;'RAW DATA'!$D2504,"YES","NO"))</f>
        <v>NO</v>
      </c>
      <c r="T2504" s="96" t="str">
        <f>IF('RAW DATA'!$D2504='RAW DATA'!$E2504,"YES","NO")</f>
        <v>NO</v>
      </c>
      <c r="U2504" s="95" t="str">
        <f>IF(('RAW DATA'!$D2504-'RAW DATA'!$M2504)&lt;=5,"YES","NO")</f>
        <v>YES</v>
      </c>
    </row>
    <row r="2505" spans="1:21" x14ac:dyDescent="0.25">
      <c r="A2505" s="87">
        <v>515</v>
      </c>
      <c r="B2505" s="74">
        <v>5547505621</v>
      </c>
      <c r="C2505" s="76">
        <v>45699</v>
      </c>
      <c r="D2505" s="76"/>
      <c r="E2505" s="76">
        <v>45699</v>
      </c>
      <c r="F2505" s="74">
        <v>248807046</v>
      </c>
      <c r="G2505" s="75">
        <v>16039</v>
      </c>
      <c r="H2505" s="74" t="s">
        <v>14</v>
      </c>
      <c r="I2505" s="83">
        <v>7730412120</v>
      </c>
      <c r="J2505" s="76">
        <v>45708</v>
      </c>
      <c r="K2505" s="76" t="s">
        <v>87</v>
      </c>
      <c r="L2505" s="74"/>
      <c r="M2505" s="76">
        <v>45681</v>
      </c>
      <c r="N2505" s="76">
        <v>45700</v>
      </c>
      <c r="O2505" s="73" t="str">
        <f t="shared" si="304"/>
        <v/>
      </c>
      <c r="P2505" s="73">
        <f>MONTH('RAW DATA'!$J2505)</f>
        <v>2</v>
      </c>
      <c r="Q2505" s="73" t="str">
        <f t="shared" si="305"/>
        <v>ICB</v>
      </c>
      <c r="R2505" s="75" t="str">
        <f t="shared" si="306"/>
        <v>CHINA</v>
      </c>
      <c r="S2505" s="74" t="str">
        <f>IF(OR('RAW DATA'!$D2505="",'RAW DATA'!$C2505='RAW DATA'!$D2505),"NO",IF('RAW DATA'!$C2505&lt;'RAW DATA'!$D2505,"YES","NO"))</f>
        <v>NO</v>
      </c>
      <c r="T2505" s="75" t="str">
        <f>IF('RAW DATA'!$D2505='RAW DATA'!$E2505,"YES","NO")</f>
        <v>NO</v>
      </c>
      <c r="U2505" s="73" t="str">
        <f>IF(('RAW DATA'!$D2505-'RAW DATA'!$M2505)&lt;=5,"YES","NO")</f>
        <v>YES</v>
      </c>
    </row>
    <row r="2506" spans="1:21" x14ac:dyDescent="0.25">
      <c r="A2506" s="99">
        <v>515</v>
      </c>
      <c r="B2506" s="90">
        <v>5547505625</v>
      </c>
      <c r="C2506" s="91">
        <v>45699</v>
      </c>
      <c r="D2506" s="91"/>
      <c r="E2506" s="91">
        <v>45699</v>
      </c>
      <c r="F2506" s="90">
        <v>248807046</v>
      </c>
      <c r="G2506" s="96">
        <v>33968</v>
      </c>
      <c r="H2506" s="90" t="s">
        <v>14</v>
      </c>
      <c r="I2506" s="93">
        <v>7730412121</v>
      </c>
      <c r="J2506" s="91">
        <v>45708</v>
      </c>
      <c r="K2506" s="91" t="s">
        <v>87</v>
      </c>
      <c r="L2506" s="90"/>
      <c r="M2506" s="91">
        <v>45681</v>
      </c>
      <c r="N2506" s="91">
        <v>45700</v>
      </c>
      <c r="O2506" s="95" t="str">
        <f t="shared" si="304"/>
        <v/>
      </c>
      <c r="P2506" s="95">
        <f>MONTH('RAW DATA'!$J2506)</f>
        <v>2</v>
      </c>
      <c r="Q2506" s="95" t="str">
        <f t="shared" si="305"/>
        <v>ICB</v>
      </c>
      <c r="R2506" s="96" t="str">
        <f t="shared" si="306"/>
        <v>CHINA</v>
      </c>
      <c r="S2506" s="90" t="str">
        <f>IF(OR('RAW DATA'!$D2506="",'RAW DATA'!$C2506='RAW DATA'!$D2506),"NO",IF('RAW DATA'!$C2506&lt;'RAW DATA'!$D2506,"YES","NO"))</f>
        <v>NO</v>
      </c>
      <c r="T2506" s="96" t="str">
        <f>IF('RAW DATA'!$D2506='RAW DATA'!$E2506,"YES","NO")</f>
        <v>NO</v>
      </c>
      <c r="U2506" s="95" t="str">
        <f>IF(('RAW DATA'!$D2506-'RAW DATA'!$M2506)&lt;=5,"YES","NO")</f>
        <v>YES</v>
      </c>
    </row>
    <row r="2507" spans="1:21" x14ac:dyDescent="0.25">
      <c r="A2507" s="87">
        <v>515</v>
      </c>
      <c r="B2507" s="74">
        <v>5547505632</v>
      </c>
      <c r="C2507" s="76">
        <v>45699</v>
      </c>
      <c r="D2507" s="76"/>
      <c r="E2507" s="76">
        <v>45699</v>
      </c>
      <c r="F2507" s="74">
        <v>248807046</v>
      </c>
      <c r="G2507" s="75">
        <v>78878</v>
      </c>
      <c r="H2507" s="74" t="s">
        <v>14</v>
      </c>
      <c r="I2507" s="83">
        <v>7730412122</v>
      </c>
      <c r="J2507" s="76">
        <v>45708</v>
      </c>
      <c r="K2507" s="76" t="s">
        <v>87</v>
      </c>
      <c r="L2507" s="74"/>
      <c r="M2507" s="76">
        <v>45681</v>
      </c>
      <c r="N2507" s="76">
        <v>45700</v>
      </c>
      <c r="O2507" s="73" t="str">
        <f t="shared" si="304"/>
        <v/>
      </c>
      <c r="P2507" s="73">
        <f>MONTH('RAW DATA'!$J2507)</f>
        <v>2</v>
      </c>
      <c r="Q2507" s="73" t="str">
        <f t="shared" si="305"/>
        <v>ICB</v>
      </c>
      <c r="R2507" s="75" t="str">
        <f t="shared" si="306"/>
        <v>CHINA</v>
      </c>
      <c r="S2507" s="74" t="str">
        <f>IF(OR('RAW DATA'!$D2507="",'RAW DATA'!$C2507='RAW DATA'!$D2507),"NO",IF('RAW DATA'!$C2507&lt;'RAW DATA'!$D2507,"YES","NO"))</f>
        <v>NO</v>
      </c>
      <c r="T2507" s="75" t="str">
        <f>IF('RAW DATA'!$D2507='RAW DATA'!$E2507,"YES","NO")</f>
        <v>NO</v>
      </c>
      <c r="U2507" s="73" t="str">
        <f>IF(('RAW DATA'!$D2507-'RAW DATA'!$M2507)&lt;=5,"YES","NO")</f>
        <v>YES</v>
      </c>
    </row>
    <row r="2508" spans="1:21" x14ac:dyDescent="0.25">
      <c r="A2508" s="99">
        <v>515</v>
      </c>
      <c r="B2508" s="90">
        <v>5547505623</v>
      </c>
      <c r="C2508" s="91">
        <v>45699</v>
      </c>
      <c r="D2508" s="91"/>
      <c r="E2508" s="91">
        <v>45699</v>
      </c>
      <c r="F2508" s="90">
        <v>248807046</v>
      </c>
      <c r="G2508" s="96">
        <v>68181</v>
      </c>
      <c r="H2508" s="90" t="s">
        <v>14</v>
      </c>
      <c r="I2508" s="93">
        <v>7730412123</v>
      </c>
      <c r="J2508" s="91">
        <v>45708</v>
      </c>
      <c r="K2508" s="91" t="s">
        <v>87</v>
      </c>
      <c r="L2508" s="90"/>
      <c r="M2508" s="91">
        <v>45681</v>
      </c>
      <c r="N2508" s="91">
        <v>45700</v>
      </c>
      <c r="O2508" s="95" t="str">
        <f t="shared" si="304"/>
        <v/>
      </c>
      <c r="P2508" s="95">
        <f>MONTH('RAW DATA'!$J2508)</f>
        <v>2</v>
      </c>
      <c r="Q2508" s="95" t="str">
        <f t="shared" si="305"/>
        <v>ICB</v>
      </c>
      <c r="R2508" s="96" t="str">
        <f t="shared" si="306"/>
        <v>CHINA</v>
      </c>
      <c r="S2508" s="90" t="str">
        <f>IF(OR('RAW DATA'!$D2508="",'RAW DATA'!$C2508='RAW DATA'!$D2508),"NO",IF('RAW DATA'!$C2508&lt;'RAW DATA'!$D2508,"YES","NO"))</f>
        <v>NO</v>
      </c>
      <c r="T2508" s="96" t="str">
        <f>IF('RAW DATA'!$D2508='RAW DATA'!$E2508,"YES","NO")</f>
        <v>NO</v>
      </c>
      <c r="U2508" s="95" t="str">
        <f>IF(('RAW DATA'!$D2508-'RAW DATA'!$M2508)&lt;=5,"YES","NO")</f>
        <v>YES</v>
      </c>
    </row>
    <row r="2509" spans="1:21" x14ac:dyDescent="0.25">
      <c r="A2509" s="87">
        <v>515</v>
      </c>
      <c r="B2509" s="74">
        <v>5547505639</v>
      </c>
      <c r="C2509" s="76">
        <v>45699</v>
      </c>
      <c r="D2509" s="76"/>
      <c r="E2509" s="76">
        <v>45699</v>
      </c>
      <c r="F2509" s="74">
        <v>248807046</v>
      </c>
      <c r="G2509" s="75">
        <v>31685</v>
      </c>
      <c r="H2509" s="74" t="s">
        <v>14</v>
      </c>
      <c r="I2509" s="83">
        <v>7730412124</v>
      </c>
      <c r="J2509" s="76">
        <v>45708</v>
      </c>
      <c r="K2509" s="76" t="s">
        <v>87</v>
      </c>
      <c r="L2509" s="74"/>
      <c r="M2509" s="76">
        <v>45681</v>
      </c>
      <c r="N2509" s="76">
        <v>45700</v>
      </c>
      <c r="O2509" s="73" t="str">
        <f t="shared" si="304"/>
        <v/>
      </c>
      <c r="P2509" s="73">
        <f>MONTH('RAW DATA'!$J2509)</f>
        <v>2</v>
      </c>
      <c r="Q2509" s="73" t="str">
        <f t="shared" si="305"/>
        <v>ICB</v>
      </c>
      <c r="R2509" s="75" t="str">
        <f t="shared" si="306"/>
        <v>CHINA</v>
      </c>
      <c r="S2509" s="74" t="str">
        <f>IF(OR('RAW DATA'!$D2509="",'RAW DATA'!$C2509='RAW DATA'!$D2509),"NO",IF('RAW DATA'!$C2509&lt;'RAW DATA'!$D2509,"YES","NO"))</f>
        <v>NO</v>
      </c>
      <c r="T2509" s="75" t="str">
        <f>IF('RAW DATA'!$D2509='RAW DATA'!$E2509,"YES","NO")</f>
        <v>NO</v>
      </c>
      <c r="U2509" s="73" t="str">
        <f>IF(('RAW DATA'!$D2509-'RAW DATA'!$M2509)&lt;=5,"YES","NO")</f>
        <v>YES</v>
      </c>
    </row>
    <row r="2510" spans="1:21" x14ac:dyDescent="0.25">
      <c r="A2510" s="99">
        <v>515</v>
      </c>
      <c r="B2510" s="90">
        <v>5547505619</v>
      </c>
      <c r="C2510" s="91">
        <v>45699</v>
      </c>
      <c r="D2510" s="91"/>
      <c r="E2510" s="91">
        <v>45699</v>
      </c>
      <c r="F2510" s="90">
        <v>248807046</v>
      </c>
      <c r="G2510" s="96">
        <v>505</v>
      </c>
      <c r="H2510" s="90" t="s">
        <v>14</v>
      </c>
      <c r="I2510" s="93">
        <v>7730412125</v>
      </c>
      <c r="J2510" s="91">
        <v>45708</v>
      </c>
      <c r="K2510" s="91" t="s">
        <v>87</v>
      </c>
      <c r="L2510" s="90"/>
      <c r="M2510" s="91">
        <v>45681</v>
      </c>
      <c r="N2510" s="91">
        <v>45700</v>
      </c>
      <c r="O2510" s="95" t="str">
        <f t="shared" si="304"/>
        <v/>
      </c>
      <c r="P2510" s="95">
        <f>MONTH('RAW DATA'!$J2510)</f>
        <v>2</v>
      </c>
      <c r="Q2510" s="95" t="str">
        <f t="shared" si="305"/>
        <v>ICB</v>
      </c>
      <c r="R2510" s="96" t="str">
        <f t="shared" si="306"/>
        <v>CHINA</v>
      </c>
      <c r="S2510" s="90" t="str">
        <f>IF(OR('RAW DATA'!$D2510="",'RAW DATA'!$C2510='RAW DATA'!$D2510),"NO",IF('RAW DATA'!$C2510&lt;'RAW DATA'!$D2510,"YES","NO"))</f>
        <v>NO</v>
      </c>
      <c r="T2510" s="96" t="str">
        <f>IF('RAW DATA'!$D2510='RAW DATA'!$E2510,"YES","NO")</f>
        <v>NO</v>
      </c>
      <c r="U2510" s="95" t="str">
        <f>IF(('RAW DATA'!$D2510-'RAW DATA'!$M2510)&lt;=5,"YES","NO")</f>
        <v>YES</v>
      </c>
    </row>
    <row r="2511" spans="1:21" x14ac:dyDescent="0.25">
      <c r="A2511" s="87">
        <v>515</v>
      </c>
      <c r="B2511" s="74">
        <v>5547505612</v>
      </c>
      <c r="C2511" s="76">
        <v>45699</v>
      </c>
      <c r="D2511" s="76"/>
      <c r="E2511" s="76">
        <v>45699</v>
      </c>
      <c r="F2511" s="74">
        <v>248807046</v>
      </c>
      <c r="G2511" s="75">
        <v>47782</v>
      </c>
      <c r="H2511" s="74" t="s">
        <v>14</v>
      </c>
      <c r="I2511" s="83">
        <v>7730412126</v>
      </c>
      <c r="J2511" s="76">
        <v>45708</v>
      </c>
      <c r="K2511" s="76" t="s">
        <v>87</v>
      </c>
      <c r="L2511" s="74"/>
      <c r="M2511" s="76">
        <v>45681</v>
      </c>
      <c r="N2511" s="76">
        <v>45700</v>
      </c>
      <c r="O2511" s="73" t="str">
        <f t="shared" si="304"/>
        <v/>
      </c>
      <c r="P2511" s="73">
        <f>MONTH('RAW DATA'!$J2511)</f>
        <v>2</v>
      </c>
      <c r="Q2511" s="73" t="str">
        <f t="shared" si="305"/>
        <v>ICB</v>
      </c>
      <c r="R2511" s="75" t="str">
        <f t="shared" si="306"/>
        <v>CHINA</v>
      </c>
      <c r="S2511" s="74" t="str">
        <f>IF(OR('RAW DATA'!$D2511="",'RAW DATA'!$C2511='RAW DATA'!$D2511),"NO",IF('RAW DATA'!$C2511&lt;'RAW DATA'!$D2511,"YES","NO"))</f>
        <v>NO</v>
      </c>
      <c r="T2511" s="75" t="str">
        <f>IF('RAW DATA'!$D2511='RAW DATA'!$E2511,"YES","NO")</f>
        <v>NO</v>
      </c>
      <c r="U2511" s="73" t="str">
        <f>IF(('RAW DATA'!$D2511-'RAW DATA'!$M2511)&lt;=5,"YES","NO")</f>
        <v>YES</v>
      </c>
    </row>
    <row r="2512" spans="1:21" x14ac:dyDescent="0.25">
      <c r="A2512" s="99">
        <v>515</v>
      </c>
      <c r="B2512" s="90">
        <v>5547505615</v>
      </c>
      <c r="C2512" s="91">
        <v>45699</v>
      </c>
      <c r="D2512" s="91"/>
      <c r="E2512" s="91">
        <v>45699</v>
      </c>
      <c r="F2512" s="90">
        <v>248807046</v>
      </c>
      <c r="G2512" s="96">
        <v>734</v>
      </c>
      <c r="H2512" s="90" t="s">
        <v>14</v>
      </c>
      <c r="I2512" s="93">
        <v>7730412128</v>
      </c>
      <c r="J2512" s="91">
        <v>45708</v>
      </c>
      <c r="K2512" s="91" t="s">
        <v>87</v>
      </c>
      <c r="L2512" s="90"/>
      <c r="M2512" s="91">
        <v>45681</v>
      </c>
      <c r="N2512" s="91">
        <v>45700</v>
      </c>
      <c r="O2512" s="95" t="str">
        <f t="shared" si="304"/>
        <v/>
      </c>
      <c r="P2512" s="95">
        <f>MONTH('RAW DATA'!$J2512)</f>
        <v>2</v>
      </c>
      <c r="Q2512" s="95" t="str">
        <f t="shared" si="305"/>
        <v>ICB</v>
      </c>
      <c r="R2512" s="96" t="str">
        <f t="shared" si="306"/>
        <v>CHINA</v>
      </c>
      <c r="S2512" s="90" t="str">
        <f>IF(OR('RAW DATA'!$D2512="",'RAW DATA'!$C2512='RAW DATA'!$D2512),"NO",IF('RAW DATA'!$C2512&lt;'RAW DATA'!$D2512,"YES","NO"))</f>
        <v>NO</v>
      </c>
      <c r="T2512" s="96" t="str">
        <f>IF('RAW DATA'!$D2512='RAW DATA'!$E2512,"YES","NO")</f>
        <v>NO</v>
      </c>
      <c r="U2512" s="95" t="str">
        <f>IF(('RAW DATA'!$D2512-'RAW DATA'!$M2512)&lt;=5,"YES","NO")</f>
        <v>YES</v>
      </c>
    </row>
    <row r="2513" spans="1:21" x14ac:dyDescent="0.25">
      <c r="A2513" s="87">
        <v>515</v>
      </c>
      <c r="B2513" s="74">
        <v>5547505611</v>
      </c>
      <c r="C2513" s="76">
        <v>45699</v>
      </c>
      <c r="D2513" s="76"/>
      <c r="E2513" s="76">
        <v>45699</v>
      </c>
      <c r="F2513" s="74">
        <v>248807046</v>
      </c>
      <c r="G2513" s="75">
        <v>41534</v>
      </c>
      <c r="H2513" s="74" t="s">
        <v>14</v>
      </c>
      <c r="I2513" s="83">
        <v>7730412129</v>
      </c>
      <c r="J2513" s="76">
        <v>45708</v>
      </c>
      <c r="K2513" s="76" t="s">
        <v>87</v>
      </c>
      <c r="L2513" s="74"/>
      <c r="M2513" s="76">
        <v>45681</v>
      </c>
      <c r="N2513" s="76">
        <v>45700</v>
      </c>
      <c r="O2513" s="73" t="str">
        <f t="shared" ref="O2513:O2548" si="307">IF(D2513="", "", IF(YEAR(D2513)=2024, "", MONTH(D2513)))</f>
        <v/>
      </c>
      <c r="P2513" s="73">
        <f>MONTH('RAW DATA'!$J2513)</f>
        <v>2</v>
      </c>
      <c r="Q2513" s="73" t="str">
        <f t="shared" ref="Q2513:Q2548" si="308">IF(OR(A2513=71,A2513=1595,A2513=1588,A2513=1594,A2513=3547,A2513=1571,A2513=1538,A2513=1570,A2513=1569,A2513=1590,A2513=1591,A2513=1589,A2513=515,A2513=1572,A2513=3546,A2513=1592,A2513=3548,A2513=122,A2513=10171,A2513=40,A2513=35,A2513=95,A2513=381,A2513=136,A2513=375),"ICB","Vendor")</f>
        <v>ICB</v>
      </c>
      <c r="R2513" s="75" t="str">
        <f t="shared" ref="R2513:R2548" si="309">IF(OR(A2513=71,A2513=515,A2513=1592,A2513=1589,A2513=1591,A2513=1571,A2513=1572),"CHINA",IF(A2513=35,"POLAND",
IF(A2513=10171,"VIETNAM",
IF(A2513=381,"TURKEY",
IF(A2513=375,"CAMBODIA",
IF(A2513=40,"AUSTRALIA",""))))))</f>
        <v>CHINA</v>
      </c>
      <c r="S2513" s="74" t="str">
        <f>IF(OR('RAW DATA'!$D2513="",'RAW DATA'!$C2513='RAW DATA'!$D2513),"NO",IF('RAW DATA'!$C2513&lt;'RAW DATA'!$D2513,"YES","NO"))</f>
        <v>NO</v>
      </c>
      <c r="T2513" s="75" t="str">
        <f>IF('RAW DATA'!$D2513='RAW DATA'!$E2513,"YES","NO")</f>
        <v>NO</v>
      </c>
      <c r="U2513" s="73" t="str">
        <f>IF(('RAW DATA'!$D2513-'RAW DATA'!$M2513)&lt;=5,"YES","NO")</f>
        <v>YES</v>
      </c>
    </row>
    <row r="2514" spans="1:21" x14ac:dyDescent="0.25">
      <c r="A2514" s="99">
        <v>515</v>
      </c>
      <c r="B2514" s="90">
        <v>5547505635</v>
      </c>
      <c r="C2514" s="91">
        <v>45699</v>
      </c>
      <c r="D2514" s="91"/>
      <c r="E2514" s="91">
        <v>45699</v>
      </c>
      <c r="F2514" s="90">
        <v>248807046</v>
      </c>
      <c r="G2514" s="96">
        <v>24456</v>
      </c>
      <c r="H2514" s="90" t="s">
        <v>14</v>
      </c>
      <c r="I2514" s="93">
        <v>7730412130</v>
      </c>
      <c r="J2514" s="91">
        <v>45708</v>
      </c>
      <c r="K2514" s="91" t="s">
        <v>87</v>
      </c>
      <c r="L2514" s="90"/>
      <c r="M2514" s="91">
        <v>45681</v>
      </c>
      <c r="N2514" s="91">
        <v>45700</v>
      </c>
      <c r="O2514" s="95" t="str">
        <f t="shared" si="307"/>
        <v/>
      </c>
      <c r="P2514" s="95">
        <f>MONTH('RAW DATA'!$J2514)</f>
        <v>2</v>
      </c>
      <c r="Q2514" s="95" t="str">
        <f t="shared" si="308"/>
        <v>ICB</v>
      </c>
      <c r="R2514" s="96" t="str">
        <f t="shared" si="309"/>
        <v>CHINA</v>
      </c>
      <c r="S2514" s="90" t="str">
        <f>IF(OR('RAW DATA'!$D2514="",'RAW DATA'!$C2514='RAW DATA'!$D2514),"NO",IF('RAW DATA'!$C2514&lt;'RAW DATA'!$D2514,"YES","NO"))</f>
        <v>NO</v>
      </c>
      <c r="T2514" s="96" t="str">
        <f>IF('RAW DATA'!$D2514='RAW DATA'!$E2514,"YES","NO")</f>
        <v>NO</v>
      </c>
      <c r="U2514" s="95" t="str">
        <f>IF(('RAW DATA'!$D2514-'RAW DATA'!$M2514)&lt;=5,"YES","NO")</f>
        <v>YES</v>
      </c>
    </row>
    <row r="2515" spans="1:21" x14ac:dyDescent="0.25">
      <c r="A2515" s="87">
        <v>515</v>
      </c>
      <c r="B2515" s="74">
        <v>5547505637</v>
      </c>
      <c r="C2515" s="76">
        <v>45699</v>
      </c>
      <c r="D2515" s="76"/>
      <c r="E2515" s="76">
        <v>45699</v>
      </c>
      <c r="F2515" s="74">
        <v>248807046</v>
      </c>
      <c r="G2515" s="75">
        <v>19131</v>
      </c>
      <c r="H2515" s="74" t="s">
        <v>14</v>
      </c>
      <c r="I2515" s="83">
        <v>7730412131</v>
      </c>
      <c r="J2515" s="76">
        <v>45708</v>
      </c>
      <c r="K2515" s="76" t="s">
        <v>87</v>
      </c>
      <c r="L2515" s="74"/>
      <c r="M2515" s="76">
        <v>45681</v>
      </c>
      <c r="N2515" s="76">
        <v>45700</v>
      </c>
      <c r="O2515" s="73" t="str">
        <f t="shared" si="307"/>
        <v/>
      </c>
      <c r="P2515" s="73">
        <f>MONTH('RAW DATA'!$J2515)</f>
        <v>2</v>
      </c>
      <c r="Q2515" s="73" t="str">
        <f t="shared" si="308"/>
        <v>ICB</v>
      </c>
      <c r="R2515" s="75" t="str">
        <f t="shared" si="309"/>
        <v>CHINA</v>
      </c>
      <c r="S2515" s="74" t="str">
        <f>IF(OR('RAW DATA'!$D2515="",'RAW DATA'!$C2515='RAW DATA'!$D2515),"NO",IF('RAW DATA'!$C2515&lt;'RAW DATA'!$D2515,"YES","NO"))</f>
        <v>NO</v>
      </c>
      <c r="T2515" s="75" t="str">
        <f>IF('RAW DATA'!$D2515='RAW DATA'!$E2515,"YES","NO")</f>
        <v>NO</v>
      </c>
      <c r="U2515" s="73" t="str">
        <f>IF(('RAW DATA'!$D2515-'RAW DATA'!$M2515)&lt;=5,"YES","NO")</f>
        <v>YES</v>
      </c>
    </row>
    <row r="2516" spans="1:21" x14ac:dyDescent="0.25">
      <c r="A2516" s="99">
        <v>515</v>
      </c>
      <c r="B2516" s="90">
        <v>5547505606</v>
      </c>
      <c r="C2516" s="91">
        <v>45699</v>
      </c>
      <c r="D2516" s="91"/>
      <c r="E2516" s="91">
        <v>45699</v>
      </c>
      <c r="F2516" s="90">
        <v>248807046</v>
      </c>
      <c r="G2516" s="96">
        <v>395</v>
      </c>
      <c r="H2516" s="90" t="s">
        <v>14</v>
      </c>
      <c r="I2516" s="93">
        <v>7730412132</v>
      </c>
      <c r="J2516" s="91">
        <v>45708</v>
      </c>
      <c r="K2516" s="91" t="s">
        <v>87</v>
      </c>
      <c r="L2516" s="90"/>
      <c r="M2516" s="91">
        <v>45681</v>
      </c>
      <c r="N2516" s="91">
        <v>45700</v>
      </c>
      <c r="O2516" s="95" t="str">
        <f t="shared" si="307"/>
        <v/>
      </c>
      <c r="P2516" s="95">
        <f>MONTH('RAW DATA'!$J2516)</f>
        <v>2</v>
      </c>
      <c r="Q2516" s="95" t="str">
        <f t="shared" si="308"/>
        <v>ICB</v>
      </c>
      <c r="R2516" s="96" t="str">
        <f t="shared" si="309"/>
        <v>CHINA</v>
      </c>
      <c r="S2516" s="90" t="str">
        <f>IF(OR('RAW DATA'!$D2516="",'RAW DATA'!$C2516='RAW DATA'!$D2516),"NO",IF('RAW DATA'!$C2516&lt;'RAW DATA'!$D2516,"YES","NO"))</f>
        <v>NO</v>
      </c>
      <c r="T2516" s="96" t="str">
        <f>IF('RAW DATA'!$D2516='RAW DATA'!$E2516,"YES","NO")</f>
        <v>NO</v>
      </c>
      <c r="U2516" s="95" t="str">
        <f>IF(('RAW DATA'!$D2516-'RAW DATA'!$M2516)&lt;=5,"YES","NO")</f>
        <v>YES</v>
      </c>
    </row>
    <row r="2517" spans="1:21" x14ac:dyDescent="0.25">
      <c r="A2517" s="87">
        <v>515</v>
      </c>
      <c r="B2517" s="74">
        <v>5547505628</v>
      </c>
      <c r="C2517" s="76">
        <v>45699</v>
      </c>
      <c r="D2517" s="76"/>
      <c r="E2517" s="76">
        <v>45699</v>
      </c>
      <c r="F2517" s="74">
        <v>248807046</v>
      </c>
      <c r="G2517" s="75">
        <v>948</v>
      </c>
      <c r="H2517" s="74" t="s">
        <v>14</v>
      </c>
      <c r="I2517" s="83">
        <v>7730412133</v>
      </c>
      <c r="J2517" s="76">
        <v>45708</v>
      </c>
      <c r="K2517" s="76" t="s">
        <v>87</v>
      </c>
      <c r="L2517" s="74"/>
      <c r="M2517" s="76">
        <v>45681</v>
      </c>
      <c r="N2517" s="76">
        <v>45700</v>
      </c>
      <c r="O2517" s="73" t="str">
        <f t="shared" si="307"/>
        <v/>
      </c>
      <c r="P2517" s="73">
        <f>MONTH('RAW DATA'!$J2517)</f>
        <v>2</v>
      </c>
      <c r="Q2517" s="73" t="str">
        <f t="shared" si="308"/>
        <v>ICB</v>
      </c>
      <c r="R2517" s="75" t="str">
        <f t="shared" si="309"/>
        <v>CHINA</v>
      </c>
      <c r="S2517" s="74" t="str">
        <f>IF(OR('RAW DATA'!$D2517="",'RAW DATA'!$C2517='RAW DATA'!$D2517),"NO",IF('RAW DATA'!$C2517&lt;'RAW DATA'!$D2517,"YES","NO"))</f>
        <v>NO</v>
      </c>
      <c r="T2517" s="75" t="str">
        <f>IF('RAW DATA'!$D2517='RAW DATA'!$E2517,"YES","NO")</f>
        <v>NO</v>
      </c>
      <c r="U2517" s="73" t="str">
        <f>IF(('RAW DATA'!$D2517-'RAW DATA'!$M2517)&lt;=5,"YES","NO")</f>
        <v>YES</v>
      </c>
    </row>
    <row r="2518" spans="1:21" x14ac:dyDescent="0.25">
      <c r="A2518" s="99">
        <v>515</v>
      </c>
      <c r="B2518" s="90">
        <v>5547505617</v>
      </c>
      <c r="C2518" s="91">
        <v>45699</v>
      </c>
      <c r="D2518" s="91"/>
      <c r="E2518" s="91">
        <v>45699</v>
      </c>
      <c r="F2518" s="90">
        <v>248807046</v>
      </c>
      <c r="G2518" s="96">
        <v>931</v>
      </c>
      <c r="H2518" s="90" t="s">
        <v>14</v>
      </c>
      <c r="I2518" s="93">
        <v>7730412134</v>
      </c>
      <c r="J2518" s="91">
        <v>45708</v>
      </c>
      <c r="K2518" s="91" t="s">
        <v>87</v>
      </c>
      <c r="L2518" s="90"/>
      <c r="M2518" s="91">
        <v>45681</v>
      </c>
      <c r="N2518" s="91">
        <v>45700</v>
      </c>
      <c r="O2518" s="95" t="str">
        <f t="shared" si="307"/>
        <v/>
      </c>
      <c r="P2518" s="95">
        <f>MONTH('RAW DATA'!$J2518)</f>
        <v>2</v>
      </c>
      <c r="Q2518" s="95" t="str">
        <f t="shared" si="308"/>
        <v>ICB</v>
      </c>
      <c r="R2518" s="96" t="str">
        <f t="shared" si="309"/>
        <v>CHINA</v>
      </c>
      <c r="S2518" s="90" t="str">
        <f>IF(OR('RAW DATA'!$D2518="",'RAW DATA'!$C2518='RAW DATA'!$D2518),"NO",IF('RAW DATA'!$C2518&lt;'RAW DATA'!$D2518,"YES","NO"))</f>
        <v>NO</v>
      </c>
      <c r="T2518" s="96" t="str">
        <f>IF('RAW DATA'!$D2518='RAW DATA'!$E2518,"YES","NO")</f>
        <v>NO</v>
      </c>
      <c r="U2518" s="95" t="str">
        <f>IF(('RAW DATA'!$D2518-'RAW DATA'!$M2518)&lt;=5,"YES","NO")</f>
        <v>YES</v>
      </c>
    </row>
    <row r="2519" spans="1:21" x14ac:dyDescent="0.25">
      <c r="A2519" s="87">
        <v>515</v>
      </c>
      <c r="B2519" s="74">
        <v>5547505620</v>
      </c>
      <c r="C2519" s="76">
        <v>45699</v>
      </c>
      <c r="D2519" s="76"/>
      <c r="E2519" s="76">
        <v>45699</v>
      </c>
      <c r="F2519" s="74">
        <v>248807046</v>
      </c>
      <c r="G2519" s="75">
        <v>561</v>
      </c>
      <c r="H2519" s="74" t="s">
        <v>14</v>
      </c>
      <c r="I2519" s="83">
        <v>7730412135</v>
      </c>
      <c r="J2519" s="76">
        <v>45708</v>
      </c>
      <c r="K2519" s="76" t="s">
        <v>87</v>
      </c>
      <c r="L2519" s="74"/>
      <c r="M2519" s="76">
        <v>45681</v>
      </c>
      <c r="N2519" s="76">
        <v>45700</v>
      </c>
      <c r="O2519" s="73" t="str">
        <f t="shared" si="307"/>
        <v/>
      </c>
      <c r="P2519" s="73">
        <f>MONTH('RAW DATA'!$J2519)</f>
        <v>2</v>
      </c>
      <c r="Q2519" s="73" t="str">
        <f t="shared" si="308"/>
        <v>ICB</v>
      </c>
      <c r="R2519" s="75" t="str">
        <f t="shared" si="309"/>
        <v>CHINA</v>
      </c>
      <c r="S2519" s="74" t="str">
        <f>IF(OR('RAW DATA'!$D2519="",'RAW DATA'!$C2519='RAW DATA'!$D2519),"NO",IF('RAW DATA'!$C2519&lt;'RAW DATA'!$D2519,"YES","NO"))</f>
        <v>NO</v>
      </c>
      <c r="T2519" s="75" t="str">
        <f>IF('RAW DATA'!$D2519='RAW DATA'!$E2519,"YES","NO")</f>
        <v>NO</v>
      </c>
      <c r="U2519" s="73" t="str">
        <f>IF(('RAW DATA'!$D2519-'RAW DATA'!$M2519)&lt;=5,"YES","NO")</f>
        <v>YES</v>
      </c>
    </row>
    <row r="2520" spans="1:21" x14ac:dyDescent="0.25">
      <c r="A2520" s="99">
        <v>515</v>
      </c>
      <c r="B2520" s="90">
        <v>5547505627</v>
      </c>
      <c r="C2520" s="91">
        <v>45699</v>
      </c>
      <c r="D2520" s="91"/>
      <c r="E2520" s="91">
        <v>45699</v>
      </c>
      <c r="F2520" s="90">
        <v>248807046</v>
      </c>
      <c r="G2520" s="96">
        <v>887</v>
      </c>
      <c r="H2520" s="90" t="s">
        <v>14</v>
      </c>
      <c r="I2520" s="93">
        <v>7730412144</v>
      </c>
      <c r="J2520" s="91">
        <v>45708</v>
      </c>
      <c r="K2520" s="91" t="s">
        <v>87</v>
      </c>
      <c r="L2520" s="90"/>
      <c r="M2520" s="91">
        <v>45681</v>
      </c>
      <c r="N2520" s="91">
        <v>45700</v>
      </c>
      <c r="O2520" s="95" t="str">
        <f t="shared" si="307"/>
        <v/>
      </c>
      <c r="P2520" s="95">
        <f>MONTH('RAW DATA'!$J2520)</f>
        <v>2</v>
      </c>
      <c r="Q2520" s="95" t="str">
        <f t="shared" si="308"/>
        <v>ICB</v>
      </c>
      <c r="R2520" s="96" t="str">
        <f t="shared" si="309"/>
        <v>CHINA</v>
      </c>
      <c r="S2520" s="90" t="str">
        <f>IF(OR('RAW DATA'!$D2520="",'RAW DATA'!$C2520='RAW DATA'!$D2520),"NO",IF('RAW DATA'!$C2520&lt;'RAW DATA'!$D2520,"YES","NO"))</f>
        <v>NO</v>
      </c>
      <c r="T2520" s="96" t="str">
        <f>IF('RAW DATA'!$D2520='RAW DATA'!$E2520,"YES","NO")</f>
        <v>NO</v>
      </c>
      <c r="U2520" s="95" t="str">
        <f>IF(('RAW DATA'!$D2520-'RAW DATA'!$M2520)&lt;=5,"YES","NO")</f>
        <v>YES</v>
      </c>
    </row>
    <row r="2521" spans="1:21" x14ac:dyDescent="0.25">
      <c r="A2521" s="87">
        <v>515</v>
      </c>
      <c r="B2521" s="74">
        <v>5547505613</v>
      </c>
      <c r="C2521" s="76">
        <v>45699</v>
      </c>
      <c r="D2521" s="76"/>
      <c r="E2521" s="76">
        <v>45699</v>
      </c>
      <c r="F2521" s="74">
        <v>248807046</v>
      </c>
      <c r="G2521" s="75">
        <v>487</v>
      </c>
      <c r="H2521" s="74" t="s">
        <v>14</v>
      </c>
      <c r="I2521" s="83">
        <v>7730412145</v>
      </c>
      <c r="J2521" s="76">
        <v>45708</v>
      </c>
      <c r="K2521" s="76" t="s">
        <v>87</v>
      </c>
      <c r="L2521" s="74"/>
      <c r="M2521" s="76">
        <v>45681</v>
      </c>
      <c r="N2521" s="76">
        <v>45700</v>
      </c>
      <c r="O2521" s="73" t="str">
        <f t="shared" si="307"/>
        <v/>
      </c>
      <c r="P2521" s="73">
        <f>MONTH('RAW DATA'!$J2521)</f>
        <v>2</v>
      </c>
      <c r="Q2521" s="73" t="str">
        <f t="shared" si="308"/>
        <v>ICB</v>
      </c>
      <c r="R2521" s="75" t="str">
        <f t="shared" si="309"/>
        <v>CHINA</v>
      </c>
      <c r="S2521" s="74" t="str">
        <f>IF(OR('RAW DATA'!$D2521="",'RAW DATA'!$C2521='RAW DATA'!$D2521),"NO",IF('RAW DATA'!$C2521&lt;'RAW DATA'!$D2521,"YES","NO"))</f>
        <v>NO</v>
      </c>
      <c r="T2521" s="75" t="str">
        <f>IF('RAW DATA'!$D2521='RAW DATA'!$E2521,"YES","NO")</f>
        <v>NO</v>
      </c>
      <c r="U2521" s="73" t="str">
        <f>IF(('RAW DATA'!$D2521-'RAW DATA'!$M2521)&lt;=5,"YES","NO")</f>
        <v>YES</v>
      </c>
    </row>
    <row r="2522" spans="1:21" x14ac:dyDescent="0.25">
      <c r="A2522" s="99">
        <v>515</v>
      </c>
      <c r="B2522" s="90">
        <v>5547505636</v>
      </c>
      <c r="C2522" s="91">
        <v>45699</v>
      </c>
      <c r="D2522" s="91"/>
      <c r="E2522" s="91">
        <v>45699</v>
      </c>
      <c r="F2522" s="90">
        <v>248807046</v>
      </c>
      <c r="G2522" s="96">
        <v>55</v>
      </c>
      <c r="H2522" s="90" t="s">
        <v>14</v>
      </c>
      <c r="I2522" s="93">
        <v>7730412146</v>
      </c>
      <c r="J2522" s="91">
        <v>45708</v>
      </c>
      <c r="K2522" s="91" t="s">
        <v>87</v>
      </c>
      <c r="L2522" s="90"/>
      <c r="M2522" s="91">
        <v>45681</v>
      </c>
      <c r="N2522" s="91">
        <v>45700</v>
      </c>
      <c r="O2522" s="95" t="str">
        <f t="shared" si="307"/>
        <v/>
      </c>
      <c r="P2522" s="95">
        <f>MONTH('RAW DATA'!$J2522)</f>
        <v>2</v>
      </c>
      <c r="Q2522" s="95" t="str">
        <f t="shared" si="308"/>
        <v>ICB</v>
      </c>
      <c r="R2522" s="96" t="str">
        <f t="shared" si="309"/>
        <v>CHINA</v>
      </c>
      <c r="S2522" s="90" t="str">
        <f>IF(OR('RAW DATA'!$D2522="",'RAW DATA'!$C2522='RAW DATA'!$D2522),"NO",IF('RAW DATA'!$C2522&lt;'RAW DATA'!$D2522,"YES","NO"))</f>
        <v>NO</v>
      </c>
      <c r="T2522" s="96" t="str">
        <f>IF('RAW DATA'!$D2522='RAW DATA'!$E2522,"YES","NO")</f>
        <v>NO</v>
      </c>
      <c r="U2522" s="95" t="str">
        <f>IF(('RAW DATA'!$D2522-'RAW DATA'!$M2522)&lt;=5,"YES","NO")</f>
        <v>YES</v>
      </c>
    </row>
    <row r="2523" spans="1:21" x14ac:dyDescent="0.25">
      <c r="A2523" s="87">
        <v>515</v>
      </c>
      <c r="B2523" s="74">
        <v>5547505633</v>
      </c>
      <c r="C2523" s="76">
        <v>45699</v>
      </c>
      <c r="D2523" s="76"/>
      <c r="E2523" s="76">
        <v>45699</v>
      </c>
      <c r="F2523" s="74">
        <v>248807046</v>
      </c>
      <c r="G2523" s="75">
        <v>395</v>
      </c>
      <c r="H2523" s="74" t="s">
        <v>14</v>
      </c>
      <c r="I2523" s="83">
        <v>7730412147</v>
      </c>
      <c r="J2523" s="76">
        <v>45708</v>
      </c>
      <c r="K2523" s="76" t="s">
        <v>87</v>
      </c>
      <c r="L2523" s="74"/>
      <c r="M2523" s="76">
        <v>45681</v>
      </c>
      <c r="N2523" s="76">
        <v>45700</v>
      </c>
      <c r="O2523" s="73" t="str">
        <f t="shared" si="307"/>
        <v/>
      </c>
      <c r="P2523" s="73">
        <f>MONTH('RAW DATA'!$J2523)</f>
        <v>2</v>
      </c>
      <c r="Q2523" s="73" t="str">
        <f t="shared" si="308"/>
        <v>ICB</v>
      </c>
      <c r="R2523" s="75" t="str">
        <f t="shared" si="309"/>
        <v>CHINA</v>
      </c>
      <c r="S2523" s="74" t="str">
        <f>IF(OR('RAW DATA'!$D2523="",'RAW DATA'!$C2523='RAW DATA'!$D2523),"NO",IF('RAW DATA'!$C2523&lt;'RAW DATA'!$D2523,"YES","NO"))</f>
        <v>NO</v>
      </c>
      <c r="T2523" s="75" t="str">
        <f>IF('RAW DATA'!$D2523='RAW DATA'!$E2523,"YES","NO")</f>
        <v>NO</v>
      </c>
      <c r="U2523" s="73" t="str">
        <f>IF(('RAW DATA'!$D2523-'RAW DATA'!$M2523)&lt;=5,"YES","NO")</f>
        <v>YES</v>
      </c>
    </row>
    <row r="2524" spans="1:21" x14ac:dyDescent="0.25">
      <c r="A2524" s="99">
        <v>515</v>
      </c>
      <c r="B2524" s="90">
        <v>5547505630</v>
      </c>
      <c r="C2524" s="91">
        <v>45699</v>
      </c>
      <c r="D2524" s="91"/>
      <c r="E2524" s="91">
        <v>45699</v>
      </c>
      <c r="F2524" s="90">
        <v>248807046</v>
      </c>
      <c r="G2524" s="96">
        <v>732</v>
      </c>
      <c r="H2524" s="90" t="s">
        <v>14</v>
      </c>
      <c r="I2524" s="93">
        <v>7730412148</v>
      </c>
      <c r="J2524" s="91">
        <v>45708</v>
      </c>
      <c r="K2524" s="91" t="s">
        <v>87</v>
      </c>
      <c r="L2524" s="90"/>
      <c r="M2524" s="91">
        <v>45681</v>
      </c>
      <c r="N2524" s="91">
        <v>45700</v>
      </c>
      <c r="O2524" s="95" t="str">
        <f t="shared" si="307"/>
        <v/>
      </c>
      <c r="P2524" s="95">
        <f>MONTH('RAW DATA'!$J2524)</f>
        <v>2</v>
      </c>
      <c r="Q2524" s="95" t="str">
        <f t="shared" si="308"/>
        <v>ICB</v>
      </c>
      <c r="R2524" s="96" t="str">
        <f t="shared" si="309"/>
        <v>CHINA</v>
      </c>
      <c r="S2524" s="90" t="str">
        <f>IF(OR('RAW DATA'!$D2524="",'RAW DATA'!$C2524='RAW DATA'!$D2524),"NO",IF('RAW DATA'!$C2524&lt;'RAW DATA'!$D2524,"YES","NO"))</f>
        <v>NO</v>
      </c>
      <c r="T2524" s="96" t="str">
        <f>IF('RAW DATA'!$D2524='RAW DATA'!$E2524,"YES","NO")</f>
        <v>NO</v>
      </c>
      <c r="U2524" s="95" t="str">
        <f>IF(('RAW DATA'!$D2524-'RAW DATA'!$M2524)&lt;=5,"YES","NO")</f>
        <v>YES</v>
      </c>
    </row>
    <row r="2525" spans="1:21" x14ac:dyDescent="0.25">
      <c r="A2525" s="87">
        <v>515</v>
      </c>
      <c r="B2525" s="74">
        <v>5547505609</v>
      </c>
      <c r="C2525" s="76">
        <v>45699</v>
      </c>
      <c r="D2525" s="76"/>
      <c r="E2525" s="76">
        <v>45699</v>
      </c>
      <c r="F2525" s="74">
        <v>248807046</v>
      </c>
      <c r="G2525" s="75">
        <v>736</v>
      </c>
      <c r="H2525" s="74" t="s">
        <v>14</v>
      </c>
      <c r="I2525" s="83">
        <v>7730412149</v>
      </c>
      <c r="J2525" s="76">
        <v>45708</v>
      </c>
      <c r="K2525" s="76" t="s">
        <v>87</v>
      </c>
      <c r="L2525" s="74"/>
      <c r="M2525" s="76">
        <v>45681</v>
      </c>
      <c r="N2525" s="76">
        <v>45700</v>
      </c>
      <c r="O2525" s="73" t="str">
        <f t="shared" si="307"/>
        <v/>
      </c>
      <c r="P2525" s="73">
        <f>MONTH('RAW DATA'!$J2525)</f>
        <v>2</v>
      </c>
      <c r="Q2525" s="73" t="str">
        <f t="shared" si="308"/>
        <v>ICB</v>
      </c>
      <c r="R2525" s="75" t="str">
        <f t="shared" si="309"/>
        <v>CHINA</v>
      </c>
      <c r="S2525" s="74" t="str">
        <f>IF(OR('RAW DATA'!$D2525="",'RAW DATA'!$C2525='RAW DATA'!$D2525),"NO",IF('RAW DATA'!$C2525&lt;'RAW DATA'!$D2525,"YES","NO"))</f>
        <v>NO</v>
      </c>
      <c r="T2525" s="75" t="str">
        <f>IF('RAW DATA'!$D2525='RAW DATA'!$E2525,"YES","NO")</f>
        <v>NO</v>
      </c>
      <c r="U2525" s="73" t="str">
        <f>IF(('RAW DATA'!$D2525-'RAW DATA'!$M2525)&lt;=5,"YES","NO")</f>
        <v>YES</v>
      </c>
    </row>
    <row r="2526" spans="1:21" x14ac:dyDescent="0.25">
      <c r="A2526" s="99">
        <v>515</v>
      </c>
      <c r="B2526" s="90">
        <v>5547514206</v>
      </c>
      <c r="C2526" s="91">
        <v>45699</v>
      </c>
      <c r="D2526" s="91"/>
      <c r="E2526" s="91">
        <v>45699</v>
      </c>
      <c r="F2526" s="90">
        <v>248776804</v>
      </c>
      <c r="G2526" s="96">
        <v>42885</v>
      </c>
      <c r="H2526" s="90" t="s">
        <v>14</v>
      </c>
      <c r="I2526" s="93">
        <v>7730412150</v>
      </c>
      <c r="J2526" s="91">
        <v>45708</v>
      </c>
      <c r="K2526" s="91" t="s">
        <v>87</v>
      </c>
      <c r="L2526" s="90"/>
      <c r="M2526" s="91">
        <v>45674</v>
      </c>
      <c r="N2526" s="91">
        <v>45692</v>
      </c>
      <c r="O2526" s="95" t="str">
        <f t="shared" si="307"/>
        <v/>
      </c>
      <c r="P2526" s="95">
        <f>MONTH('RAW DATA'!$J2526)</f>
        <v>2</v>
      </c>
      <c r="Q2526" s="95" t="str">
        <f t="shared" si="308"/>
        <v>ICB</v>
      </c>
      <c r="R2526" s="96" t="str">
        <f t="shared" si="309"/>
        <v>CHINA</v>
      </c>
      <c r="S2526" s="90" t="str">
        <f>IF(OR('RAW DATA'!$D2526="",'RAW DATA'!$C2526='RAW DATA'!$D2526),"NO",IF('RAW DATA'!$C2526&lt;'RAW DATA'!$D2526,"YES","NO"))</f>
        <v>NO</v>
      </c>
      <c r="T2526" s="96" t="str">
        <f>IF('RAW DATA'!$D2526='RAW DATA'!$E2526,"YES","NO")</f>
        <v>NO</v>
      </c>
      <c r="U2526" s="95" t="str">
        <f>IF(('RAW DATA'!$D2526-'RAW DATA'!$M2526)&lt;=5,"YES","NO")</f>
        <v>YES</v>
      </c>
    </row>
    <row r="2527" spans="1:21" x14ac:dyDescent="0.25">
      <c r="A2527" s="87">
        <v>515</v>
      </c>
      <c r="B2527" s="74">
        <v>5547481573</v>
      </c>
      <c r="C2527" s="76">
        <v>45699</v>
      </c>
      <c r="D2527" s="76"/>
      <c r="E2527" s="76">
        <v>45699</v>
      </c>
      <c r="F2527" s="74">
        <v>248776804</v>
      </c>
      <c r="G2527" s="75">
        <v>1103</v>
      </c>
      <c r="H2527" s="74" t="s">
        <v>14</v>
      </c>
      <c r="I2527" s="83">
        <v>7730412151</v>
      </c>
      <c r="J2527" s="76">
        <v>45708</v>
      </c>
      <c r="K2527" s="76" t="s">
        <v>87</v>
      </c>
      <c r="L2527" s="74"/>
      <c r="M2527" s="76">
        <v>45674</v>
      </c>
      <c r="N2527" s="76">
        <v>45692</v>
      </c>
      <c r="O2527" s="73" t="str">
        <f t="shared" si="307"/>
        <v/>
      </c>
      <c r="P2527" s="73">
        <f>MONTH('RAW DATA'!$J2527)</f>
        <v>2</v>
      </c>
      <c r="Q2527" s="73" t="str">
        <f t="shared" si="308"/>
        <v>ICB</v>
      </c>
      <c r="R2527" s="75" t="str">
        <f t="shared" si="309"/>
        <v>CHINA</v>
      </c>
      <c r="S2527" s="74" t="str">
        <f>IF(OR('RAW DATA'!$D2527="",'RAW DATA'!$C2527='RAW DATA'!$D2527),"NO",IF('RAW DATA'!$C2527&lt;'RAW DATA'!$D2527,"YES","NO"))</f>
        <v>NO</v>
      </c>
      <c r="T2527" s="75" t="str">
        <f>IF('RAW DATA'!$D2527='RAW DATA'!$E2527,"YES","NO")</f>
        <v>NO</v>
      </c>
      <c r="U2527" s="73" t="str">
        <f>IF(('RAW DATA'!$D2527-'RAW DATA'!$M2527)&lt;=5,"YES","NO")</f>
        <v>YES</v>
      </c>
    </row>
    <row r="2528" spans="1:21" x14ac:dyDescent="0.25">
      <c r="A2528" s="99">
        <v>515</v>
      </c>
      <c r="B2528" s="90">
        <v>5547481572</v>
      </c>
      <c r="C2528" s="91">
        <v>45699</v>
      </c>
      <c r="D2528" s="91"/>
      <c r="E2528" s="91">
        <v>45699</v>
      </c>
      <c r="F2528" s="90">
        <v>248776804</v>
      </c>
      <c r="G2528" s="96">
        <v>471</v>
      </c>
      <c r="H2528" s="90" t="s">
        <v>14</v>
      </c>
      <c r="I2528" s="93">
        <v>7730412163</v>
      </c>
      <c r="J2528" s="91">
        <v>45708</v>
      </c>
      <c r="K2528" s="91" t="s">
        <v>87</v>
      </c>
      <c r="L2528" s="90"/>
      <c r="M2528" s="91">
        <v>45674</v>
      </c>
      <c r="N2528" s="91">
        <v>45692</v>
      </c>
      <c r="O2528" s="95" t="str">
        <f t="shared" si="307"/>
        <v/>
      </c>
      <c r="P2528" s="95">
        <f>MONTH('RAW DATA'!$J2528)</f>
        <v>2</v>
      </c>
      <c r="Q2528" s="95" t="str">
        <f t="shared" si="308"/>
        <v>ICB</v>
      </c>
      <c r="R2528" s="96" t="str">
        <f t="shared" si="309"/>
        <v>CHINA</v>
      </c>
      <c r="S2528" s="90" t="str">
        <f>IF(OR('RAW DATA'!$D2528="",'RAW DATA'!$C2528='RAW DATA'!$D2528),"NO",IF('RAW DATA'!$C2528&lt;'RAW DATA'!$D2528,"YES","NO"))</f>
        <v>NO</v>
      </c>
      <c r="T2528" s="96" t="str">
        <f>IF('RAW DATA'!$D2528='RAW DATA'!$E2528,"YES","NO")</f>
        <v>NO</v>
      </c>
      <c r="U2528" s="95" t="str">
        <f>IF(('RAW DATA'!$D2528-'RAW DATA'!$M2528)&lt;=5,"YES","NO")</f>
        <v>YES</v>
      </c>
    </row>
    <row r="2529" spans="1:21" x14ac:dyDescent="0.25">
      <c r="A2529" s="87">
        <v>515</v>
      </c>
      <c r="B2529" s="74">
        <v>5547514209</v>
      </c>
      <c r="C2529" s="76">
        <v>45699</v>
      </c>
      <c r="D2529" s="76"/>
      <c r="E2529" s="76">
        <v>45699</v>
      </c>
      <c r="F2529" s="74">
        <v>248776804</v>
      </c>
      <c r="G2529" s="75">
        <v>9332</v>
      </c>
      <c r="H2529" s="74" t="s">
        <v>14</v>
      </c>
      <c r="I2529" s="83">
        <v>7730412164</v>
      </c>
      <c r="J2529" s="76">
        <v>45708</v>
      </c>
      <c r="K2529" s="76" t="s">
        <v>87</v>
      </c>
      <c r="L2529" s="74"/>
      <c r="M2529" s="76">
        <v>45674</v>
      </c>
      <c r="N2529" s="76">
        <v>45692</v>
      </c>
      <c r="O2529" s="73" t="str">
        <f t="shared" si="307"/>
        <v/>
      </c>
      <c r="P2529" s="73">
        <f>MONTH('RAW DATA'!$J2529)</f>
        <v>2</v>
      </c>
      <c r="Q2529" s="73" t="str">
        <f t="shared" si="308"/>
        <v>ICB</v>
      </c>
      <c r="R2529" s="75" t="str">
        <f t="shared" si="309"/>
        <v>CHINA</v>
      </c>
      <c r="S2529" s="74" t="str">
        <f>IF(OR('RAW DATA'!$D2529="",'RAW DATA'!$C2529='RAW DATA'!$D2529),"NO",IF('RAW DATA'!$C2529&lt;'RAW DATA'!$D2529,"YES","NO"))</f>
        <v>NO</v>
      </c>
      <c r="T2529" s="75" t="str">
        <f>IF('RAW DATA'!$D2529='RAW DATA'!$E2529,"YES","NO")</f>
        <v>NO</v>
      </c>
      <c r="U2529" s="73" t="str">
        <f>IF(('RAW DATA'!$D2529-'RAW DATA'!$M2529)&lt;=5,"YES","NO")</f>
        <v>YES</v>
      </c>
    </row>
    <row r="2530" spans="1:21" x14ac:dyDescent="0.25">
      <c r="A2530" s="99">
        <v>515</v>
      </c>
      <c r="B2530" s="90">
        <v>5547514195</v>
      </c>
      <c r="C2530" s="91">
        <v>45699</v>
      </c>
      <c r="D2530" s="91"/>
      <c r="E2530" s="91">
        <v>45699</v>
      </c>
      <c r="F2530" s="90">
        <v>248776804</v>
      </c>
      <c r="G2530" s="96">
        <v>18371</v>
      </c>
      <c r="H2530" s="90" t="s">
        <v>14</v>
      </c>
      <c r="I2530" s="93">
        <v>7730412165</v>
      </c>
      <c r="J2530" s="91">
        <v>45708</v>
      </c>
      <c r="K2530" s="91" t="s">
        <v>87</v>
      </c>
      <c r="L2530" s="90"/>
      <c r="M2530" s="91">
        <v>45674</v>
      </c>
      <c r="N2530" s="91">
        <v>45692</v>
      </c>
      <c r="O2530" s="95" t="str">
        <f t="shared" si="307"/>
        <v/>
      </c>
      <c r="P2530" s="95">
        <f>MONTH('RAW DATA'!$J2530)</f>
        <v>2</v>
      </c>
      <c r="Q2530" s="95" t="str">
        <f t="shared" si="308"/>
        <v>ICB</v>
      </c>
      <c r="R2530" s="96" t="str">
        <f t="shared" si="309"/>
        <v>CHINA</v>
      </c>
      <c r="S2530" s="90" t="str">
        <f>IF(OR('RAW DATA'!$D2530="",'RAW DATA'!$C2530='RAW DATA'!$D2530),"NO",IF('RAW DATA'!$C2530&lt;'RAW DATA'!$D2530,"YES","NO"))</f>
        <v>NO</v>
      </c>
      <c r="T2530" s="96" t="str">
        <f>IF('RAW DATA'!$D2530='RAW DATA'!$E2530,"YES","NO")</f>
        <v>NO</v>
      </c>
      <c r="U2530" s="95" t="str">
        <f>IF(('RAW DATA'!$D2530-'RAW DATA'!$M2530)&lt;=5,"YES","NO")</f>
        <v>YES</v>
      </c>
    </row>
    <row r="2531" spans="1:21" x14ac:dyDescent="0.25">
      <c r="A2531" s="87">
        <v>515</v>
      </c>
      <c r="B2531" s="74">
        <v>5547481565</v>
      </c>
      <c r="C2531" s="76">
        <v>45699</v>
      </c>
      <c r="D2531" s="76"/>
      <c r="E2531" s="76">
        <v>45699</v>
      </c>
      <c r="F2531" s="74">
        <v>248776804</v>
      </c>
      <c r="G2531" s="75">
        <v>391</v>
      </c>
      <c r="H2531" s="74" t="s">
        <v>14</v>
      </c>
      <c r="I2531" s="83">
        <v>7730412166</v>
      </c>
      <c r="J2531" s="76">
        <v>45708</v>
      </c>
      <c r="K2531" s="76" t="s">
        <v>87</v>
      </c>
      <c r="L2531" s="74"/>
      <c r="M2531" s="76">
        <v>45674</v>
      </c>
      <c r="N2531" s="76">
        <v>45692</v>
      </c>
      <c r="O2531" s="73" t="str">
        <f t="shared" si="307"/>
        <v/>
      </c>
      <c r="P2531" s="73">
        <f>MONTH('RAW DATA'!$J2531)</f>
        <v>2</v>
      </c>
      <c r="Q2531" s="73" t="str">
        <f t="shared" si="308"/>
        <v>ICB</v>
      </c>
      <c r="R2531" s="75" t="str">
        <f t="shared" si="309"/>
        <v>CHINA</v>
      </c>
      <c r="S2531" s="74" t="str">
        <f>IF(OR('RAW DATA'!$D2531="",'RAW DATA'!$C2531='RAW DATA'!$D2531),"NO",IF('RAW DATA'!$C2531&lt;'RAW DATA'!$D2531,"YES","NO"))</f>
        <v>NO</v>
      </c>
      <c r="T2531" s="75" t="str">
        <f>IF('RAW DATA'!$D2531='RAW DATA'!$E2531,"YES","NO")</f>
        <v>NO</v>
      </c>
      <c r="U2531" s="73" t="str">
        <f>IF(('RAW DATA'!$D2531-'RAW DATA'!$M2531)&lt;=5,"YES","NO")</f>
        <v>YES</v>
      </c>
    </row>
    <row r="2532" spans="1:21" x14ac:dyDescent="0.25">
      <c r="A2532" s="99">
        <v>515</v>
      </c>
      <c r="B2532" s="90">
        <v>5547514193</v>
      </c>
      <c r="C2532" s="91">
        <v>45699</v>
      </c>
      <c r="D2532" s="91"/>
      <c r="E2532" s="91">
        <v>45699</v>
      </c>
      <c r="F2532" s="90">
        <v>248776804</v>
      </c>
      <c r="G2532" s="96">
        <v>85312</v>
      </c>
      <c r="H2532" s="90" t="s">
        <v>14</v>
      </c>
      <c r="I2532" s="93">
        <v>7730412167</v>
      </c>
      <c r="J2532" s="91">
        <v>45708</v>
      </c>
      <c r="K2532" s="91" t="s">
        <v>87</v>
      </c>
      <c r="L2532" s="90"/>
      <c r="M2532" s="91">
        <v>45674</v>
      </c>
      <c r="N2532" s="91">
        <v>45692</v>
      </c>
      <c r="O2532" s="95" t="str">
        <f t="shared" si="307"/>
        <v/>
      </c>
      <c r="P2532" s="95">
        <f>MONTH('RAW DATA'!$J2532)</f>
        <v>2</v>
      </c>
      <c r="Q2532" s="95" t="str">
        <f t="shared" si="308"/>
        <v>ICB</v>
      </c>
      <c r="R2532" s="96" t="str">
        <f t="shared" si="309"/>
        <v>CHINA</v>
      </c>
      <c r="S2532" s="90" t="str">
        <f>IF(OR('RAW DATA'!$D2532="",'RAW DATA'!$C2532='RAW DATA'!$D2532),"NO",IF('RAW DATA'!$C2532&lt;'RAW DATA'!$D2532,"YES","NO"))</f>
        <v>NO</v>
      </c>
      <c r="T2532" s="96" t="str">
        <f>IF('RAW DATA'!$D2532='RAW DATA'!$E2532,"YES","NO")</f>
        <v>NO</v>
      </c>
      <c r="U2532" s="95" t="str">
        <f>IF(('RAW DATA'!$D2532-'RAW DATA'!$M2532)&lt;=5,"YES","NO")</f>
        <v>YES</v>
      </c>
    </row>
    <row r="2533" spans="1:21" x14ac:dyDescent="0.25">
      <c r="A2533" s="87">
        <v>515</v>
      </c>
      <c r="B2533" s="74">
        <v>5547514212</v>
      </c>
      <c r="C2533" s="76">
        <v>45699</v>
      </c>
      <c r="D2533" s="76"/>
      <c r="E2533" s="76">
        <v>45699</v>
      </c>
      <c r="F2533" s="74">
        <v>248776804</v>
      </c>
      <c r="G2533" s="75">
        <v>69523</v>
      </c>
      <c r="H2533" s="74" t="s">
        <v>14</v>
      </c>
      <c r="I2533" s="83">
        <v>7730412168</v>
      </c>
      <c r="J2533" s="76">
        <v>45708</v>
      </c>
      <c r="K2533" s="76" t="s">
        <v>87</v>
      </c>
      <c r="L2533" s="74"/>
      <c r="M2533" s="76">
        <v>45674</v>
      </c>
      <c r="N2533" s="76">
        <v>45692</v>
      </c>
      <c r="O2533" s="73" t="str">
        <f t="shared" si="307"/>
        <v/>
      </c>
      <c r="P2533" s="73">
        <f>MONTH('RAW DATA'!$J2533)</f>
        <v>2</v>
      </c>
      <c r="Q2533" s="73" t="str">
        <f t="shared" si="308"/>
        <v>ICB</v>
      </c>
      <c r="R2533" s="75" t="str">
        <f t="shared" si="309"/>
        <v>CHINA</v>
      </c>
      <c r="S2533" s="74" t="str">
        <f>IF(OR('RAW DATA'!$D2533="",'RAW DATA'!$C2533='RAW DATA'!$D2533),"NO",IF('RAW DATA'!$C2533&lt;'RAW DATA'!$D2533,"YES","NO"))</f>
        <v>NO</v>
      </c>
      <c r="T2533" s="75" t="str">
        <f>IF('RAW DATA'!$D2533='RAW DATA'!$E2533,"YES","NO")</f>
        <v>NO</v>
      </c>
      <c r="U2533" s="73" t="str">
        <f>IF(('RAW DATA'!$D2533-'RAW DATA'!$M2533)&lt;=5,"YES","NO")</f>
        <v>YES</v>
      </c>
    </row>
    <row r="2534" spans="1:21" x14ac:dyDescent="0.25">
      <c r="A2534" s="99">
        <v>515</v>
      </c>
      <c r="B2534" s="90">
        <v>5547481566</v>
      </c>
      <c r="C2534" s="91">
        <v>45699</v>
      </c>
      <c r="D2534" s="91"/>
      <c r="E2534" s="91">
        <v>45699</v>
      </c>
      <c r="F2534" s="90">
        <v>248776804</v>
      </c>
      <c r="G2534" s="96">
        <v>391</v>
      </c>
      <c r="H2534" s="90" t="s">
        <v>14</v>
      </c>
      <c r="I2534" s="93">
        <v>7730412169</v>
      </c>
      <c r="J2534" s="91">
        <v>45708</v>
      </c>
      <c r="K2534" s="91" t="s">
        <v>87</v>
      </c>
      <c r="L2534" s="90"/>
      <c r="M2534" s="91">
        <v>45674</v>
      </c>
      <c r="N2534" s="91">
        <v>45692</v>
      </c>
      <c r="O2534" s="95" t="str">
        <f t="shared" si="307"/>
        <v/>
      </c>
      <c r="P2534" s="95">
        <f>MONTH('RAW DATA'!$J2534)</f>
        <v>2</v>
      </c>
      <c r="Q2534" s="95" t="str">
        <f t="shared" si="308"/>
        <v>ICB</v>
      </c>
      <c r="R2534" s="96" t="str">
        <f t="shared" si="309"/>
        <v>CHINA</v>
      </c>
      <c r="S2534" s="90" t="str">
        <f>IF(OR('RAW DATA'!$D2534="",'RAW DATA'!$C2534='RAW DATA'!$D2534),"NO",IF('RAW DATA'!$C2534&lt;'RAW DATA'!$D2534,"YES","NO"))</f>
        <v>NO</v>
      </c>
      <c r="T2534" s="96" t="str">
        <f>IF('RAW DATA'!$D2534='RAW DATA'!$E2534,"YES","NO")</f>
        <v>NO</v>
      </c>
      <c r="U2534" s="95" t="str">
        <f>IF(('RAW DATA'!$D2534-'RAW DATA'!$M2534)&lt;=5,"YES","NO")</f>
        <v>YES</v>
      </c>
    </row>
    <row r="2535" spans="1:21" x14ac:dyDescent="0.25">
      <c r="A2535" s="87">
        <v>515</v>
      </c>
      <c r="B2535" s="74">
        <v>5547514199</v>
      </c>
      <c r="C2535" s="76">
        <v>45699</v>
      </c>
      <c r="D2535" s="76"/>
      <c r="E2535" s="76">
        <v>45699</v>
      </c>
      <c r="F2535" s="74">
        <v>248776804</v>
      </c>
      <c r="G2535" s="75">
        <v>13727</v>
      </c>
      <c r="H2535" s="74" t="s">
        <v>14</v>
      </c>
      <c r="I2535" s="83">
        <v>7730412170</v>
      </c>
      <c r="J2535" s="76">
        <v>45708</v>
      </c>
      <c r="K2535" s="76" t="s">
        <v>87</v>
      </c>
      <c r="L2535" s="74"/>
      <c r="M2535" s="76">
        <v>45674</v>
      </c>
      <c r="N2535" s="76">
        <v>45692</v>
      </c>
      <c r="O2535" s="73" t="str">
        <f t="shared" si="307"/>
        <v/>
      </c>
      <c r="P2535" s="73">
        <f>MONTH('RAW DATA'!$J2535)</f>
        <v>2</v>
      </c>
      <c r="Q2535" s="73" t="str">
        <f t="shared" si="308"/>
        <v>ICB</v>
      </c>
      <c r="R2535" s="75" t="str">
        <f t="shared" si="309"/>
        <v>CHINA</v>
      </c>
      <c r="S2535" s="74" t="str">
        <f>IF(OR('RAW DATA'!$D2535="",'RAW DATA'!$C2535='RAW DATA'!$D2535),"NO",IF('RAW DATA'!$C2535&lt;'RAW DATA'!$D2535,"YES","NO"))</f>
        <v>NO</v>
      </c>
      <c r="T2535" s="75" t="str">
        <f>IF('RAW DATA'!$D2535='RAW DATA'!$E2535,"YES","NO")</f>
        <v>NO</v>
      </c>
      <c r="U2535" s="73" t="str">
        <f>IF(('RAW DATA'!$D2535-'RAW DATA'!$M2535)&lt;=5,"YES","NO")</f>
        <v>YES</v>
      </c>
    </row>
    <row r="2536" spans="1:21" x14ac:dyDescent="0.25">
      <c r="A2536" s="99">
        <v>515</v>
      </c>
      <c r="B2536" s="90">
        <v>5547514203</v>
      </c>
      <c r="C2536" s="91">
        <v>45699</v>
      </c>
      <c r="D2536" s="91"/>
      <c r="E2536" s="91">
        <v>45699</v>
      </c>
      <c r="F2536" s="90">
        <v>248776804</v>
      </c>
      <c r="G2536" s="96">
        <v>43372</v>
      </c>
      <c r="H2536" s="90" t="s">
        <v>14</v>
      </c>
      <c r="I2536" s="93">
        <v>7730412171</v>
      </c>
      <c r="J2536" s="91">
        <v>45708</v>
      </c>
      <c r="K2536" s="91" t="s">
        <v>87</v>
      </c>
      <c r="L2536" s="90"/>
      <c r="M2536" s="91">
        <v>45674</v>
      </c>
      <c r="N2536" s="91">
        <v>45692</v>
      </c>
      <c r="O2536" s="95" t="str">
        <f t="shared" si="307"/>
        <v/>
      </c>
      <c r="P2536" s="95">
        <f>MONTH('RAW DATA'!$J2536)</f>
        <v>2</v>
      </c>
      <c r="Q2536" s="95" t="str">
        <f t="shared" si="308"/>
        <v>ICB</v>
      </c>
      <c r="R2536" s="96" t="str">
        <f t="shared" si="309"/>
        <v>CHINA</v>
      </c>
      <c r="S2536" s="90" t="str">
        <f>IF(OR('RAW DATA'!$D2536="",'RAW DATA'!$C2536='RAW DATA'!$D2536),"NO",IF('RAW DATA'!$C2536&lt;'RAW DATA'!$D2536,"YES","NO"))</f>
        <v>NO</v>
      </c>
      <c r="T2536" s="96" t="str">
        <f>IF('RAW DATA'!$D2536='RAW DATA'!$E2536,"YES","NO")</f>
        <v>NO</v>
      </c>
      <c r="U2536" s="95" t="str">
        <f>IF(('RAW DATA'!$D2536-'RAW DATA'!$M2536)&lt;=5,"YES","NO")</f>
        <v>YES</v>
      </c>
    </row>
    <row r="2537" spans="1:21" x14ac:dyDescent="0.25">
      <c r="A2537" s="87">
        <v>515</v>
      </c>
      <c r="B2537" s="74">
        <v>5547514188</v>
      </c>
      <c r="C2537" s="76">
        <v>45699</v>
      </c>
      <c r="D2537" s="76"/>
      <c r="E2537" s="76">
        <v>45699</v>
      </c>
      <c r="F2537" s="74">
        <v>248776804</v>
      </c>
      <c r="G2537" s="75">
        <v>16972</v>
      </c>
      <c r="H2537" s="74" t="s">
        <v>14</v>
      </c>
      <c r="I2537" s="83">
        <v>7730412172</v>
      </c>
      <c r="J2537" s="76">
        <v>45708</v>
      </c>
      <c r="K2537" s="76" t="s">
        <v>87</v>
      </c>
      <c r="L2537" s="74"/>
      <c r="M2537" s="76">
        <v>45674</v>
      </c>
      <c r="N2537" s="76">
        <v>45692</v>
      </c>
      <c r="O2537" s="73" t="str">
        <f t="shared" si="307"/>
        <v/>
      </c>
      <c r="P2537" s="73">
        <f>MONTH('RAW DATA'!$J2537)</f>
        <v>2</v>
      </c>
      <c r="Q2537" s="73" t="str">
        <f t="shared" si="308"/>
        <v>ICB</v>
      </c>
      <c r="R2537" s="75" t="str">
        <f t="shared" si="309"/>
        <v>CHINA</v>
      </c>
      <c r="S2537" s="74" t="str">
        <f>IF(OR('RAW DATA'!$D2537="",'RAW DATA'!$C2537='RAW DATA'!$D2537),"NO",IF('RAW DATA'!$C2537&lt;'RAW DATA'!$D2537,"YES","NO"))</f>
        <v>NO</v>
      </c>
      <c r="T2537" s="75" t="str">
        <f>IF('RAW DATA'!$D2537='RAW DATA'!$E2537,"YES","NO")</f>
        <v>NO</v>
      </c>
      <c r="U2537" s="73" t="str">
        <f>IF(('RAW DATA'!$D2537-'RAW DATA'!$M2537)&lt;=5,"YES","NO")</f>
        <v>YES</v>
      </c>
    </row>
    <row r="2538" spans="1:21" x14ac:dyDescent="0.25">
      <c r="A2538" s="99">
        <v>515</v>
      </c>
      <c r="B2538" s="90">
        <v>5547481574</v>
      </c>
      <c r="C2538" s="91">
        <v>45699</v>
      </c>
      <c r="D2538" s="91"/>
      <c r="E2538" s="91">
        <v>45699</v>
      </c>
      <c r="F2538" s="90">
        <v>248776804</v>
      </c>
      <c r="G2538" s="96">
        <v>444</v>
      </c>
      <c r="H2538" s="90" t="s">
        <v>14</v>
      </c>
      <c r="I2538" s="93">
        <v>7730412186</v>
      </c>
      <c r="J2538" s="91">
        <v>45708</v>
      </c>
      <c r="K2538" s="91" t="s">
        <v>87</v>
      </c>
      <c r="L2538" s="90"/>
      <c r="M2538" s="91">
        <v>45674</v>
      </c>
      <c r="N2538" s="91">
        <v>45692</v>
      </c>
      <c r="O2538" s="95" t="str">
        <f t="shared" si="307"/>
        <v/>
      </c>
      <c r="P2538" s="95">
        <f>MONTH('RAW DATA'!$J2538)</f>
        <v>2</v>
      </c>
      <c r="Q2538" s="95" t="str">
        <f t="shared" si="308"/>
        <v>ICB</v>
      </c>
      <c r="R2538" s="96" t="str">
        <f t="shared" si="309"/>
        <v>CHINA</v>
      </c>
      <c r="S2538" s="90" t="str">
        <f>IF(OR('RAW DATA'!$D2538="",'RAW DATA'!$C2538='RAW DATA'!$D2538),"NO",IF('RAW DATA'!$C2538&lt;'RAW DATA'!$D2538,"YES","NO"))</f>
        <v>NO</v>
      </c>
      <c r="T2538" s="96" t="str">
        <f>IF('RAW DATA'!$D2538='RAW DATA'!$E2538,"YES","NO")</f>
        <v>NO</v>
      </c>
      <c r="U2538" s="95" t="str">
        <f>IF(('RAW DATA'!$D2538-'RAW DATA'!$M2538)&lt;=5,"YES","NO")</f>
        <v>YES</v>
      </c>
    </row>
    <row r="2539" spans="1:21" x14ac:dyDescent="0.25">
      <c r="A2539" s="87">
        <v>515</v>
      </c>
      <c r="B2539" s="74">
        <v>5547514189</v>
      </c>
      <c r="C2539" s="76">
        <v>45699</v>
      </c>
      <c r="D2539" s="76"/>
      <c r="E2539" s="76">
        <v>45699</v>
      </c>
      <c r="F2539" s="74">
        <v>248776804</v>
      </c>
      <c r="G2539" s="75">
        <v>3716</v>
      </c>
      <c r="H2539" s="74" t="s">
        <v>14</v>
      </c>
      <c r="I2539" s="83">
        <v>7730412187</v>
      </c>
      <c r="J2539" s="76">
        <v>45708</v>
      </c>
      <c r="K2539" s="76" t="s">
        <v>87</v>
      </c>
      <c r="L2539" s="74"/>
      <c r="M2539" s="76">
        <v>45674</v>
      </c>
      <c r="N2539" s="76">
        <v>45692</v>
      </c>
      <c r="O2539" s="73" t="str">
        <f t="shared" si="307"/>
        <v/>
      </c>
      <c r="P2539" s="73">
        <f>MONTH('RAW DATA'!$J2539)</f>
        <v>2</v>
      </c>
      <c r="Q2539" s="73" t="str">
        <f t="shared" si="308"/>
        <v>ICB</v>
      </c>
      <c r="R2539" s="75" t="str">
        <f t="shared" si="309"/>
        <v>CHINA</v>
      </c>
      <c r="S2539" s="74" t="str">
        <f>IF(OR('RAW DATA'!$D2539="",'RAW DATA'!$C2539='RAW DATA'!$D2539),"NO",IF('RAW DATA'!$C2539&lt;'RAW DATA'!$D2539,"YES","NO"))</f>
        <v>NO</v>
      </c>
      <c r="T2539" s="75" t="str">
        <f>IF('RAW DATA'!$D2539='RAW DATA'!$E2539,"YES","NO")</f>
        <v>NO</v>
      </c>
      <c r="U2539" s="73" t="str">
        <f>IF(('RAW DATA'!$D2539-'RAW DATA'!$M2539)&lt;=5,"YES","NO")</f>
        <v>YES</v>
      </c>
    </row>
    <row r="2540" spans="1:21" x14ac:dyDescent="0.25">
      <c r="A2540" s="99">
        <v>515</v>
      </c>
      <c r="B2540" s="90">
        <v>5547514211</v>
      </c>
      <c r="C2540" s="91">
        <v>45699</v>
      </c>
      <c r="D2540" s="91"/>
      <c r="E2540" s="91">
        <v>45699</v>
      </c>
      <c r="F2540" s="90">
        <v>248776804</v>
      </c>
      <c r="G2540" s="96">
        <v>7581</v>
      </c>
      <c r="H2540" s="90" t="s">
        <v>14</v>
      </c>
      <c r="I2540" s="93">
        <v>7730412193</v>
      </c>
      <c r="J2540" s="91">
        <v>45708</v>
      </c>
      <c r="K2540" s="91" t="s">
        <v>87</v>
      </c>
      <c r="L2540" s="90"/>
      <c r="M2540" s="91">
        <v>45674</v>
      </c>
      <c r="N2540" s="91">
        <v>45692</v>
      </c>
      <c r="O2540" s="95" t="str">
        <f t="shared" si="307"/>
        <v/>
      </c>
      <c r="P2540" s="95">
        <f>MONTH('RAW DATA'!$J2540)</f>
        <v>2</v>
      </c>
      <c r="Q2540" s="95" t="str">
        <f t="shared" si="308"/>
        <v>ICB</v>
      </c>
      <c r="R2540" s="96" t="str">
        <f t="shared" si="309"/>
        <v>CHINA</v>
      </c>
      <c r="S2540" s="90" t="str">
        <f>IF(OR('RAW DATA'!$D2540="",'RAW DATA'!$C2540='RAW DATA'!$D2540),"NO",IF('RAW DATA'!$C2540&lt;'RAW DATA'!$D2540,"YES","NO"))</f>
        <v>NO</v>
      </c>
      <c r="T2540" s="96" t="str">
        <f>IF('RAW DATA'!$D2540='RAW DATA'!$E2540,"YES","NO")</f>
        <v>NO</v>
      </c>
      <c r="U2540" s="95" t="str">
        <f>IF(('RAW DATA'!$D2540-'RAW DATA'!$M2540)&lt;=5,"YES","NO")</f>
        <v>YES</v>
      </c>
    </row>
    <row r="2541" spans="1:21" x14ac:dyDescent="0.25">
      <c r="A2541" s="87">
        <v>515</v>
      </c>
      <c r="B2541" s="74">
        <v>5547514185</v>
      </c>
      <c r="C2541" s="76">
        <v>45699</v>
      </c>
      <c r="D2541" s="76"/>
      <c r="E2541" s="76">
        <v>45699</v>
      </c>
      <c r="F2541" s="74">
        <v>248776804</v>
      </c>
      <c r="G2541" s="75">
        <v>394</v>
      </c>
      <c r="H2541" s="74" t="s">
        <v>14</v>
      </c>
      <c r="I2541" s="83">
        <v>7730412194</v>
      </c>
      <c r="J2541" s="76">
        <v>45708</v>
      </c>
      <c r="K2541" s="76" t="s">
        <v>87</v>
      </c>
      <c r="L2541" s="74"/>
      <c r="M2541" s="76">
        <v>45674</v>
      </c>
      <c r="N2541" s="76">
        <v>45692</v>
      </c>
      <c r="O2541" s="73" t="str">
        <f t="shared" si="307"/>
        <v/>
      </c>
      <c r="P2541" s="73">
        <f>MONTH('RAW DATA'!$J2541)</f>
        <v>2</v>
      </c>
      <c r="Q2541" s="73" t="str">
        <f t="shared" si="308"/>
        <v>ICB</v>
      </c>
      <c r="R2541" s="75" t="str">
        <f t="shared" si="309"/>
        <v>CHINA</v>
      </c>
      <c r="S2541" s="74" t="str">
        <f>IF(OR('RAW DATA'!$D2541="",'RAW DATA'!$C2541='RAW DATA'!$D2541),"NO",IF('RAW DATA'!$C2541&lt;'RAW DATA'!$D2541,"YES","NO"))</f>
        <v>NO</v>
      </c>
      <c r="T2541" s="75" t="str">
        <f>IF('RAW DATA'!$D2541='RAW DATA'!$E2541,"YES","NO")</f>
        <v>NO</v>
      </c>
      <c r="U2541" s="73" t="str">
        <f>IF(('RAW DATA'!$D2541-'RAW DATA'!$M2541)&lt;=5,"YES","NO")</f>
        <v>YES</v>
      </c>
    </row>
    <row r="2542" spans="1:21" x14ac:dyDescent="0.25">
      <c r="A2542" s="99">
        <v>515</v>
      </c>
      <c r="B2542" s="90">
        <v>5547481567</v>
      </c>
      <c r="C2542" s="91">
        <v>45699</v>
      </c>
      <c r="D2542" s="91"/>
      <c r="E2542" s="91">
        <v>45699</v>
      </c>
      <c r="F2542" s="90">
        <v>248776804</v>
      </c>
      <c r="G2542" s="96">
        <v>391</v>
      </c>
      <c r="H2542" s="90" t="s">
        <v>14</v>
      </c>
      <c r="I2542" s="93">
        <v>7730412195</v>
      </c>
      <c r="J2542" s="91">
        <v>45708</v>
      </c>
      <c r="K2542" s="91" t="s">
        <v>87</v>
      </c>
      <c r="L2542" s="90"/>
      <c r="M2542" s="91">
        <v>45674</v>
      </c>
      <c r="N2542" s="91">
        <v>45692</v>
      </c>
      <c r="O2542" s="95" t="str">
        <f t="shared" si="307"/>
        <v/>
      </c>
      <c r="P2542" s="95">
        <f>MONTH('RAW DATA'!$J2542)</f>
        <v>2</v>
      </c>
      <c r="Q2542" s="95" t="str">
        <f t="shared" si="308"/>
        <v>ICB</v>
      </c>
      <c r="R2542" s="96" t="str">
        <f t="shared" si="309"/>
        <v>CHINA</v>
      </c>
      <c r="S2542" s="90" t="str">
        <f>IF(OR('RAW DATA'!$D2542="",'RAW DATA'!$C2542='RAW DATA'!$D2542),"NO",IF('RAW DATA'!$C2542&lt;'RAW DATA'!$D2542,"YES","NO"))</f>
        <v>NO</v>
      </c>
      <c r="T2542" s="96" t="str">
        <f>IF('RAW DATA'!$D2542='RAW DATA'!$E2542,"YES","NO")</f>
        <v>NO</v>
      </c>
      <c r="U2542" s="95" t="str">
        <f>IF(('RAW DATA'!$D2542-'RAW DATA'!$M2542)&lt;=5,"YES","NO")</f>
        <v>YES</v>
      </c>
    </row>
    <row r="2543" spans="1:21" x14ac:dyDescent="0.25">
      <c r="A2543" s="87">
        <v>515</v>
      </c>
      <c r="B2543" s="74">
        <v>5547514201</v>
      </c>
      <c r="C2543" s="76">
        <v>45699</v>
      </c>
      <c r="D2543" s="76"/>
      <c r="E2543" s="76">
        <v>45699</v>
      </c>
      <c r="F2543" s="74">
        <v>248776804</v>
      </c>
      <c r="G2543" s="75">
        <v>1793</v>
      </c>
      <c r="H2543" s="74" t="s">
        <v>14</v>
      </c>
      <c r="I2543" s="83">
        <v>7730412196</v>
      </c>
      <c r="J2543" s="76">
        <v>45708</v>
      </c>
      <c r="K2543" s="76" t="s">
        <v>87</v>
      </c>
      <c r="L2543" s="74"/>
      <c r="M2543" s="76">
        <v>45674</v>
      </c>
      <c r="N2543" s="76">
        <v>45692</v>
      </c>
      <c r="O2543" s="73" t="str">
        <f t="shared" si="307"/>
        <v/>
      </c>
      <c r="P2543" s="73">
        <f>MONTH('RAW DATA'!$J2543)</f>
        <v>2</v>
      </c>
      <c r="Q2543" s="73" t="str">
        <f t="shared" si="308"/>
        <v>ICB</v>
      </c>
      <c r="R2543" s="75" t="str">
        <f t="shared" si="309"/>
        <v>CHINA</v>
      </c>
      <c r="S2543" s="74" t="str">
        <f>IF(OR('RAW DATA'!$D2543="",'RAW DATA'!$C2543='RAW DATA'!$D2543),"NO",IF('RAW DATA'!$C2543&lt;'RAW DATA'!$D2543,"YES","NO"))</f>
        <v>NO</v>
      </c>
      <c r="T2543" s="75" t="str">
        <f>IF('RAW DATA'!$D2543='RAW DATA'!$E2543,"YES","NO")</f>
        <v>NO</v>
      </c>
      <c r="U2543" s="73" t="str">
        <f>IF(('RAW DATA'!$D2543-'RAW DATA'!$M2543)&lt;=5,"YES","NO")</f>
        <v>YES</v>
      </c>
    </row>
    <row r="2544" spans="1:21" x14ac:dyDescent="0.25">
      <c r="A2544" s="99">
        <v>515</v>
      </c>
      <c r="B2544" s="90">
        <v>5547481571</v>
      </c>
      <c r="C2544" s="91">
        <v>45699</v>
      </c>
      <c r="D2544" s="91"/>
      <c r="E2544" s="91">
        <v>45699</v>
      </c>
      <c r="F2544" s="90">
        <v>248776804</v>
      </c>
      <c r="G2544" s="96">
        <v>497</v>
      </c>
      <c r="H2544" s="90" t="s">
        <v>14</v>
      </c>
      <c r="I2544" s="93">
        <v>7730412197</v>
      </c>
      <c r="J2544" s="91">
        <v>45708</v>
      </c>
      <c r="K2544" s="91" t="s">
        <v>87</v>
      </c>
      <c r="L2544" s="90"/>
      <c r="M2544" s="91">
        <v>45674</v>
      </c>
      <c r="N2544" s="91">
        <v>45692</v>
      </c>
      <c r="O2544" s="95" t="str">
        <f t="shared" si="307"/>
        <v/>
      </c>
      <c r="P2544" s="95">
        <f>MONTH('RAW DATA'!$J2544)</f>
        <v>2</v>
      </c>
      <c r="Q2544" s="95" t="str">
        <f t="shared" si="308"/>
        <v>ICB</v>
      </c>
      <c r="R2544" s="96" t="str">
        <f t="shared" si="309"/>
        <v>CHINA</v>
      </c>
      <c r="S2544" s="90" t="str">
        <f>IF(OR('RAW DATA'!$D2544="",'RAW DATA'!$C2544='RAW DATA'!$D2544),"NO",IF('RAW DATA'!$C2544&lt;'RAW DATA'!$D2544,"YES","NO"))</f>
        <v>NO</v>
      </c>
      <c r="T2544" s="96" t="str">
        <f>IF('RAW DATA'!$D2544='RAW DATA'!$E2544,"YES","NO")</f>
        <v>NO</v>
      </c>
      <c r="U2544" s="95" t="str">
        <f>IF(('RAW DATA'!$D2544-'RAW DATA'!$M2544)&lt;=5,"YES","NO")</f>
        <v>YES</v>
      </c>
    </row>
    <row r="2545" spans="1:21" x14ac:dyDescent="0.25">
      <c r="A2545" s="87">
        <v>515</v>
      </c>
      <c r="B2545" s="74">
        <v>5547481569</v>
      </c>
      <c r="C2545" s="76">
        <v>45699</v>
      </c>
      <c r="D2545" s="76"/>
      <c r="E2545" s="76">
        <v>45699</v>
      </c>
      <c r="F2545" s="74">
        <v>248776804</v>
      </c>
      <c r="G2545" s="75">
        <v>565</v>
      </c>
      <c r="H2545" s="74" t="s">
        <v>14</v>
      </c>
      <c r="I2545" s="83">
        <v>7730412198</v>
      </c>
      <c r="J2545" s="76">
        <v>45708</v>
      </c>
      <c r="K2545" s="76" t="s">
        <v>87</v>
      </c>
      <c r="L2545" s="74"/>
      <c r="M2545" s="76">
        <v>45674</v>
      </c>
      <c r="N2545" s="76">
        <v>45692</v>
      </c>
      <c r="O2545" s="73" t="str">
        <f t="shared" si="307"/>
        <v/>
      </c>
      <c r="P2545" s="73">
        <f>MONTH('RAW DATA'!$J2545)</f>
        <v>2</v>
      </c>
      <c r="Q2545" s="73" t="str">
        <f t="shared" si="308"/>
        <v>ICB</v>
      </c>
      <c r="R2545" s="75" t="str">
        <f t="shared" si="309"/>
        <v>CHINA</v>
      </c>
      <c r="S2545" s="74" t="str">
        <f>IF(OR('RAW DATA'!$D2545="",'RAW DATA'!$C2545='RAW DATA'!$D2545),"NO",IF('RAW DATA'!$C2545&lt;'RAW DATA'!$D2545,"YES","NO"))</f>
        <v>NO</v>
      </c>
      <c r="T2545" s="75" t="str">
        <f>IF('RAW DATA'!$D2545='RAW DATA'!$E2545,"YES","NO")</f>
        <v>NO</v>
      </c>
      <c r="U2545" s="73" t="str">
        <f>IF(('RAW DATA'!$D2545-'RAW DATA'!$M2545)&lt;=5,"YES","NO")</f>
        <v>YES</v>
      </c>
    </row>
    <row r="2546" spans="1:21" x14ac:dyDescent="0.25">
      <c r="A2546" s="99">
        <v>515</v>
      </c>
      <c r="B2546" s="90">
        <v>5547481562</v>
      </c>
      <c r="C2546" s="91">
        <v>45699</v>
      </c>
      <c r="D2546" s="91"/>
      <c r="E2546" s="91">
        <v>45699</v>
      </c>
      <c r="F2546" s="90">
        <v>248776804</v>
      </c>
      <c r="G2546" s="96">
        <v>1024</v>
      </c>
      <c r="H2546" s="90" t="s">
        <v>14</v>
      </c>
      <c r="I2546" s="93">
        <v>7730412199</v>
      </c>
      <c r="J2546" s="91">
        <v>45708</v>
      </c>
      <c r="K2546" s="91" t="s">
        <v>87</v>
      </c>
      <c r="L2546" s="90"/>
      <c r="M2546" s="91">
        <v>45674</v>
      </c>
      <c r="N2546" s="91">
        <v>45692</v>
      </c>
      <c r="O2546" s="95" t="str">
        <f t="shared" si="307"/>
        <v/>
      </c>
      <c r="P2546" s="95">
        <f>MONTH('RAW DATA'!$J2546)</f>
        <v>2</v>
      </c>
      <c r="Q2546" s="95" t="str">
        <f t="shared" si="308"/>
        <v>ICB</v>
      </c>
      <c r="R2546" s="96" t="str">
        <f t="shared" si="309"/>
        <v>CHINA</v>
      </c>
      <c r="S2546" s="90" t="str">
        <f>IF(OR('RAW DATA'!$D2546="",'RAW DATA'!$C2546='RAW DATA'!$D2546),"NO",IF('RAW DATA'!$C2546&lt;'RAW DATA'!$D2546,"YES","NO"))</f>
        <v>NO</v>
      </c>
      <c r="T2546" s="96" t="str">
        <f>IF('RAW DATA'!$D2546='RAW DATA'!$E2546,"YES","NO")</f>
        <v>NO</v>
      </c>
      <c r="U2546" s="95" t="str">
        <f>IF(('RAW DATA'!$D2546-'RAW DATA'!$M2546)&lt;=5,"YES","NO")</f>
        <v>YES</v>
      </c>
    </row>
    <row r="2547" spans="1:21" x14ac:dyDescent="0.25">
      <c r="A2547" s="87">
        <v>515</v>
      </c>
      <c r="B2547" s="74">
        <v>5547481563</v>
      </c>
      <c r="C2547" s="76">
        <v>45699</v>
      </c>
      <c r="D2547" s="76"/>
      <c r="E2547" s="76">
        <v>45699</v>
      </c>
      <c r="F2547" s="74">
        <v>248776804</v>
      </c>
      <c r="G2547" s="75">
        <v>3471</v>
      </c>
      <c r="H2547" s="74" t="s">
        <v>14</v>
      </c>
      <c r="I2547" s="83">
        <v>7730412200</v>
      </c>
      <c r="J2547" s="76">
        <v>45708</v>
      </c>
      <c r="K2547" s="76" t="s">
        <v>87</v>
      </c>
      <c r="L2547" s="74"/>
      <c r="M2547" s="76">
        <v>45674</v>
      </c>
      <c r="N2547" s="76">
        <v>45692</v>
      </c>
      <c r="O2547" s="73" t="str">
        <f t="shared" si="307"/>
        <v/>
      </c>
      <c r="P2547" s="73">
        <f>MONTH('RAW DATA'!$J2547)</f>
        <v>2</v>
      </c>
      <c r="Q2547" s="73" t="str">
        <f t="shared" si="308"/>
        <v>ICB</v>
      </c>
      <c r="R2547" s="75" t="str">
        <f t="shared" si="309"/>
        <v>CHINA</v>
      </c>
      <c r="S2547" s="74" t="str">
        <f>IF(OR('RAW DATA'!$D2547="",'RAW DATA'!$C2547='RAW DATA'!$D2547),"NO",IF('RAW DATA'!$C2547&lt;'RAW DATA'!$D2547,"YES","NO"))</f>
        <v>NO</v>
      </c>
      <c r="T2547" s="75" t="str">
        <f>IF('RAW DATA'!$D2547='RAW DATA'!$E2547,"YES","NO")</f>
        <v>NO</v>
      </c>
      <c r="U2547" s="73" t="str">
        <f>IF(('RAW DATA'!$D2547-'RAW DATA'!$M2547)&lt;=5,"YES","NO")</f>
        <v>YES</v>
      </c>
    </row>
    <row r="2548" spans="1:21" x14ac:dyDescent="0.25">
      <c r="A2548" s="99">
        <v>515</v>
      </c>
      <c r="B2548" s="90">
        <v>5547481560</v>
      </c>
      <c r="C2548" s="91">
        <v>45699</v>
      </c>
      <c r="D2548" s="91"/>
      <c r="E2548" s="91">
        <v>45699</v>
      </c>
      <c r="F2548" s="90">
        <v>248776804</v>
      </c>
      <c r="G2548" s="96">
        <v>391</v>
      </c>
      <c r="H2548" s="90" t="s">
        <v>14</v>
      </c>
      <c r="I2548" s="93">
        <v>7730412201</v>
      </c>
      <c r="J2548" s="91">
        <v>45708</v>
      </c>
      <c r="K2548" s="91" t="s">
        <v>87</v>
      </c>
      <c r="L2548" s="90"/>
      <c r="M2548" s="91">
        <v>45674</v>
      </c>
      <c r="N2548" s="91">
        <v>45692</v>
      </c>
      <c r="O2548" s="95" t="str">
        <f t="shared" si="307"/>
        <v/>
      </c>
      <c r="P2548" s="95">
        <f>MONTH('RAW DATA'!$J2548)</f>
        <v>2</v>
      </c>
      <c r="Q2548" s="95" t="str">
        <f t="shared" si="308"/>
        <v>ICB</v>
      </c>
      <c r="R2548" s="96" t="str">
        <f t="shared" si="309"/>
        <v>CHINA</v>
      </c>
      <c r="S2548" s="90" t="str">
        <f>IF(OR('RAW DATA'!$D2548="",'RAW DATA'!$C2548='RAW DATA'!$D2548),"NO",IF('RAW DATA'!$C2548&lt;'RAW DATA'!$D2548,"YES","NO"))</f>
        <v>NO</v>
      </c>
      <c r="T2548" s="96" t="str">
        <f>IF('RAW DATA'!$D2548='RAW DATA'!$E2548,"YES","NO")</f>
        <v>NO</v>
      </c>
      <c r="U2548" s="95" t="str">
        <f>IF(('RAW DATA'!$D2548-'RAW DATA'!$M2548)&lt;=5,"YES","NO")</f>
        <v>YES</v>
      </c>
    </row>
    <row r="2549" spans="1:21" x14ac:dyDescent="0.25">
      <c r="A2549" s="87">
        <v>515</v>
      </c>
      <c r="B2549" s="74">
        <v>5547481589</v>
      </c>
      <c r="C2549" s="76">
        <v>45699</v>
      </c>
      <c r="D2549" s="76"/>
      <c r="E2549" s="76">
        <v>45699</v>
      </c>
      <c r="F2549" s="74">
        <v>248776804</v>
      </c>
      <c r="G2549" s="75">
        <v>703</v>
      </c>
      <c r="H2549" s="74" t="s">
        <v>14</v>
      </c>
      <c r="I2549" s="83">
        <v>7730412208</v>
      </c>
      <c r="J2549" s="76">
        <v>45708</v>
      </c>
      <c r="K2549" s="76" t="s">
        <v>87</v>
      </c>
      <c r="L2549" s="74"/>
      <c r="M2549" s="76">
        <v>45674</v>
      </c>
      <c r="N2549" s="76">
        <v>45692</v>
      </c>
      <c r="O2549" s="73" t="str">
        <f t="shared" ref="O2549:O2557" si="310">IF(D2549="", "", IF(YEAR(D2549)=2024, "", MONTH(D2549)))</f>
        <v/>
      </c>
      <c r="P2549" s="73">
        <f>MONTH('RAW DATA'!$J2549)</f>
        <v>2</v>
      </c>
      <c r="Q2549" s="73" t="str">
        <f t="shared" ref="Q2549:Q2557" si="311">IF(OR(A2549=71,A2549=1595,A2549=1588,A2549=1594,A2549=3547,A2549=1571,A2549=1538,A2549=1570,A2549=1569,A2549=1590,A2549=1591,A2549=1589,A2549=515,A2549=1572,A2549=3546,A2549=1592,A2549=3548,A2549=122,A2549=10171,A2549=40,A2549=35,A2549=95,A2549=381,A2549=136,A2549=375),"ICB","Vendor")</f>
        <v>ICB</v>
      </c>
      <c r="R2549" s="75" t="str">
        <f t="shared" ref="R2549:R2557" si="312">IF(OR(A2549=71,A2549=515,A2549=1592,A2549=1589,A2549=1591,A2549=1571,A2549=1572),"CHINA",IF(A2549=35,"POLAND",
IF(A2549=10171,"VIETNAM",
IF(A2549=381,"TURKEY",
IF(A2549=375,"CAMBODIA",
IF(A2549=40,"AUSTRALIA",""))))))</f>
        <v>CHINA</v>
      </c>
      <c r="S2549" s="74" t="str">
        <f>IF(OR('RAW DATA'!$D2549="",'RAW DATA'!$C2549='RAW DATA'!$D2549),"NO",IF('RAW DATA'!$C2549&lt;'RAW DATA'!$D2549,"YES","NO"))</f>
        <v>NO</v>
      </c>
      <c r="T2549" s="75" t="str">
        <f>IF('RAW DATA'!$D2549='RAW DATA'!$E2549,"YES","NO")</f>
        <v>NO</v>
      </c>
      <c r="U2549" s="73" t="str">
        <f>IF(('RAW DATA'!$D2549-'RAW DATA'!$M2549)&lt;=5,"YES","NO")</f>
        <v>YES</v>
      </c>
    </row>
    <row r="2550" spans="1:21" x14ac:dyDescent="0.25">
      <c r="A2550" s="99">
        <v>515</v>
      </c>
      <c r="B2550" s="90">
        <v>5547481564</v>
      </c>
      <c r="C2550" s="91">
        <v>45699</v>
      </c>
      <c r="D2550" s="91"/>
      <c r="E2550" s="91">
        <v>45699</v>
      </c>
      <c r="F2550" s="90" t="s">
        <v>88</v>
      </c>
      <c r="G2550" s="96">
        <v>236</v>
      </c>
      <c r="H2550" s="90" t="s">
        <v>14</v>
      </c>
      <c r="I2550" s="93">
        <v>7730412209</v>
      </c>
      <c r="J2550" s="91">
        <v>45708</v>
      </c>
      <c r="K2550" s="91" t="s">
        <v>87</v>
      </c>
      <c r="L2550" s="90"/>
      <c r="M2550" s="91">
        <v>45676</v>
      </c>
      <c r="N2550" s="91">
        <v>45694</v>
      </c>
      <c r="O2550" s="95" t="str">
        <f t="shared" si="310"/>
        <v/>
      </c>
      <c r="P2550" s="95">
        <f>MONTH('RAW DATA'!$J2550)</f>
        <v>2</v>
      </c>
      <c r="Q2550" s="95" t="str">
        <f t="shared" si="311"/>
        <v>ICB</v>
      </c>
      <c r="R2550" s="96" t="str">
        <f t="shared" si="312"/>
        <v>CHINA</v>
      </c>
      <c r="S2550" s="90" t="str">
        <f>IF(OR('RAW DATA'!$D2550="",'RAW DATA'!$C2550='RAW DATA'!$D2550),"NO",IF('RAW DATA'!$C2550&lt;'RAW DATA'!$D2550,"YES","NO"))</f>
        <v>NO</v>
      </c>
      <c r="T2550" s="96" t="str">
        <f>IF('RAW DATA'!$D2550='RAW DATA'!$E2550,"YES","NO")</f>
        <v>NO</v>
      </c>
      <c r="U2550" s="95" t="str">
        <f>IF(('RAW DATA'!$D2550-'RAW DATA'!$M2550)&lt;=5,"YES","NO")</f>
        <v>YES</v>
      </c>
    </row>
    <row r="2551" spans="1:21" x14ac:dyDescent="0.25">
      <c r="A2551" s="87">
        <v>515</v>
      </c>
      <c r="B2551" s="74">
        <v>5547481590</v>
      </c>
      <c r="C2551" s="76">
        <v>45699</v>
      </c>
      <c r="D2551" s="76"/>
      <c r="E2551" s="76">
        <v>45699</v>
      </c>
      <c r="F2551" s="74" t="s">
        <v>88</v>
      </c>
      <c r="G2551" s="75">
        <v>1073</v>
      </c>
      <c r="H2551" s="74" t="s">
        <v>14</v>
      </c>
      <c r="I2551" s="83">
        <v>7730412210</v>
      </c>
      <c r="J2551" s="76">
        <v>45708</v>
      </c>
      <c r="K2551" s="76" t="s">
        <v>87</v>
      </c>
      <c r="L2551" s="74"/>
      <c r="M2551" s="76">
        <v>45676</v>
      </c>
      <c r="N2551" s="76">
        <v>45694</v>
      </c>
      <c r="O2551" s="73" t="str">
        <f t="shared" si="310"/>
        <v/>
      </c>
      <c r="P2551" s="73">
        <f>MONTH('RAW DATA'!$J2551)</f>
        <v>2</v>
      </c>
      <c r="Q2551" s="73" t="str">
        <f t="shared" si="311"/>
        <v>ICB</v>
      </c>
      <c r="R2551" s="75" t="str">
        <f t="shared" si="312"/>
        <v>CHINA</v>
      </c>
      <c r="S2551" s="74" t="str">
        <f>IF(OR('RAW DATA'!$D2551="",'RAW DATA'!$C2551='RAW DATA'!$D2551),"NO",IF('RAW DATA'!$C2551&lt;'RAW DATA'!$D2551,"YES","NO"))</f>
        <v>NO</v>
      </c>
      <c r="T2551" s="75" t="str">
        <f>IF('RAW DATA'!$D2551='RAW DATA'!$E2551,"YES","NO")</f>
        <v>NO</v>
      </c>
      <c r="U2551" s="73" t="str">
        <f>IF(('RAW DATA'!$D2551-'RAW DATA'!$M2551)&lt;=5,"YES","NO")</f>
        <v>YES</v>
      </c>
    </row>
    <row r="2552" spans="1:21" x14ac:dyDescent="0.25">
      <c r="A2552" s="99">
        <v>515</v>
      </c>
      <c r="B2552" s="90">
        <v>5547481570</v>
      </c>
      <c r="C2552" s="91">
        <v>45699</v>
      </c>
      <c r="D2552" s="91"/>
      <c r="E2552" s="91">
        <v>45699</v>
      </c>
      <c r="F2552" s="90" t="s">
        <v>88</v>
      </c>
      <c r="G2552" s="96">
        <v>391</v>
      </c>
      <c r="H2552" s="90" t="s">
        <v>14</v>
      </c>
      <c r="I2552" s="93">
        <v>7730412211</v>
      </c>
      <c r="J2552" s="91">
        <v>45708</v>
      </c>
      <c r="K2552" s="91" t="s">
        <v>87</v>
      </c>
      <c r="L2552" s="90"/>
      <c r="M2552" s="91">
        <v>45676</v>
      </c>
      <c r="N2552" s="91">
        <v>45694</v>
      </c>
      <c r="O2552" s="95" t="str">
        <f t="shared" si="310"/>
        <v/>
      </c>
      <c r="P2552" s="95">
        <f>MONTH('RAW DATA'!$J2552)</f>
        <v>2</v>
      </c>
      <c r="Q2552" s="95" t="str">
        <f t="shared" si="311"/>
        <v>ICB</v>
      </c>
      <c r="R2552" s="96" t="str">
        <f t="shared" si="312"/>
        <v>CHINA</v>
      </c>
      <c r="S2552" s="90" t="str">
        <f>IF(OR('RAW DATA'!$D2552="",'RAW DATA'!$C2552='RAW DATA'!$D2552),"NO",IF('RAW DATA'!$C2552&lt;'RAW DATA'!$D2552,"YES","NO"))</f>
        <v>NO</v>
      </c>
      <c r="T2552" s="96" t="str">
        <f>IF('RAW DATA'!$D2552='RAW DATA'!$E2552,"YES","NO")</f>
        <v>NO</v>
      </c>
      <c r="U2552" s="95" t="str">
        <f>IF(('RAW DATA'!$D2552-'RAW DATA'!$M2552)&lt;=5,"YES","NO")</f>
        <v>YES</v>
      </c>
    </row>
    <row r="2553" spans="1:21" x14ac:dyDescent="0.25">
      <c r="A2553" s="87">
        <v>515</v>
      </c>
      <c r="B2553" s="74">
        <v>5547481568</v>
      </c>
      <c r="C2553" s="76">
        <v>45699</v>
      </c>
      <c r="D2553" s="76"/>
      <c r="E2553" s="76">
        <v>45699</v>
      </c>
      <c r="F2553" s="74" t="s">
        <v>88</v>
      </c>
      <c r="G2553" s="75">
        <v>915</v>
      </c>
      <c r="H2553" s="74" t="s">
        <v>14</v>
      </c>
      <c r="I2553" s="83">
        <v>7730412212</v>
      </c>
      <c r="J2553" s="76">
        <v>45708</v>
      </c>
      <c r="K2553" s="76" t="s">
        <v>87</v>
      </c>
      <c r="L2553" s="74"/>
      <c r="M2553" s="76">
        <v>45676</v>
      </c>
      <c r="N2553" s="76">
        <v>45694</v>
      </c>
      <c r="O2553" s="73" t="str">
        <f t="shared" si="310"/>
        <v/>
      </c>
      <c r="P2553" s="73">
        <f>MONTH('RAW DATA'!$J2553)</f>
        <v>2</v>
      </c>
      <c r="Q2553" s="73" t="str">
        <f t="shared" si="311"/>
        <v>ICB</v>
      </c>
      <c r="R2553" s="75" t="str">
        <f t="shared" si="312"/>
        <v>CHINA</v>
      </c>
      <c r="S2553" s="74" t="str">
        <f>IF(OR('RAW DATA'!$D2553="",'RAW DATA'!$C2553='RAW DATA'!$D2553),"NO",IF('RAW DATA'!$C2553&lt;'RAW DATA'!$D2553,"YES","NO"))</f>
        <v>NO</v>
      </c>
      <c r="T2553" s="75" t="str">
        <f>IF('RAW DATA'!$D2553='RAW DATA'!$E2553,"YES","NO")</f>
        <v>NO</v>
      </c>
      <c r="U2553" s="73" t="str">
        <f>IF(('RAW DATA'!$D2553-'RAW DATA'!$M2553)&lt;=5,"YES","NO")</f>
        <v>YES</v>
      </c>
    </row>
    <row r="2554" spans="1:21" x14ac:dyDescent="0.25">
      <c r="A2554" s="99">
        <v>515</v>
      </c>
      <c r="B2554" s="90">
        <v>5547481559</v>
      </c>
      <c r="C2554" s="91">
        <v>45699</v>
      </c>
      <c r="D2554" s="91"/>
      <c r="E2554" s="91">
        <v>45699</v>
      </c>
      <c r="F2554" s="90" t="s">
        <v>88</v>
      </c>
      <c r="G2554" s="96">
        <v>391</v>
      </c>
      <c r="H2554" s="90" t="s">
        <v>14</v>
      </c>
      <c r="I2554" s="93">
        <v>7730412213</v>
      </c>
      <c r="J2554" s="91">
        <v>45708</v>
      </c>
      <c r="K2554" s="91" t="s">
        <v>87</v>
      </c>
      <c r="L2554" s="90"/>
      <c r="M2554" s="91">
        <v>45676</v>
      </c>
      <c r="N2554" s="91">
        <v>45694</v>
      </c>
      <c r="O2554" s="95" t="str">
        <f t="shared" si="310"/>
        <v/>
      </c>
      <c r="P2554" s="95">
        <f>MONTH('RAW DATA'!$J2554)</f>
        <v>2</v>
      </c>
      <c r="Q2554" s="95" t="str">
        <f t="shared" si="311"/>
        <v>ICB</v>
      </c>
      <c r="R2554" s="96" t="str">
        <f t="shared" si="312"/>
        <v>CHINA</v>
      </c>
      <c r="S2554" s="90" t="str">
        <f>IF(OR('RAW DATA'!$D2554="",'RAW DATA'!$C2554='RAW DATA'!$D2554),"NO",IF('RAW DATA'!$C2554&lt;'RAW DATA'!$D2554,"YES","NO"))</f>
        <v>NO</v>
      </c>
      <c r="T2554" s="96" t="str">
        <f>IF('RAW DATA'!$D2554='RAW DATA'!$E2554,"YES","NO")</f>
        <v>NO</v>
      </c>
      <c r="U2554" s="95" t="str">
        <f>IF(('RAW DATA'!$D2554-'RAW DATA'!$M2554)&lt;=5,"YES","NO")</f>
        <v>YES</v>
      </c>
    </row>
    <row r="2555" spans="1:21" x14ac:dyDescent="0.25">
      <c r="A2555" s="87">
        <v>515</v>
      </c>
      <c r="B2555" s="74">
        <v>5547481561</v>
      </c>
      <c r="C2555" s="76">
        <v>45699</v>
      </c>
      <c r="D2555" s="76"/>
      <c r="E2555" s="76">
        <v>45699</v>
      </c>
      <c r="F2555" s="74" t="s">
        <v>88</v>
      </c>
      <c r="G2555" s="75">
        <v>391</v>
      </c>
      <c r="H2555" s="74" t="s">
        <v>14</v>
      </c>
      <c r="I2555" s="83">
        <v>7730412214</v>
      </c>
      <c r="J2555" s="76">
        <v>45708</v>
      </c>
      <c r="K2555" s="76" t="s">
        <v>87</v>
      </c>
      <c r="L2555" s="74"/>
      <c r="M2555" s="76">
        <v>45676</v>
      </c>
      <c r="N2555" s="76">
        <v>45694</v>
      </c>
      <c r="O2555" s="73" t="str">
        <f t="shared" si="310"/>
        <v/>
      </c>
      <c r="P2555" s="73">
        <f>MONTH('RAW DATA'!$J2555)</f>
        <v>2</v>
      </c>
      <c r="Q2555" s="73" t="str">
        <f t="shared" si="311"/>
        <v>ICB</v>
      </c>
      <c r="R2555" s="75" t="str">
        <f t="shared" si="312"/>
        <v>CHINA</v>
      </c>
      <c r="S2555" s="74" t="str">
        <f>IF(OR('RAW DATA'!$D2555="",'RAW DATA'!$C2555='RAW DATA'!$D2555),"NO",IF('RAW DATA'!$C2555&lt;'RAW DATA'!$D2555,"YES","NO"))</f>
        <v>NO</v>
      </c>
      <c r="T2555" s="75" t="str">
        <f>IF('RAW DATA'!$D2555='RAW DATA'!$E2555,"YES","NO")</f>
        <v>NO</v>
      </c>
      <c r="U2555" s="73" t="str">
        <f>IF(('RAW DATA'!$D2555-'RAW DATA'!$M2555)&lt;=5,"YES","NO")</f>
        <v>YES</v>
      </c>
    </row>
    <row r="2556" spans="1:21" x14ac:dyDescent="0.25">
      <c r="A2556" s="99">
        <v>515</v>
      </c>
      <c r="B2556" s="90">
        <v>5547481588</v>
      </c>
      <c r="C2556" s="91">
        <v>45699</v>
      </c>
      <c r="D2556" s="91"/>
      <c r="E2556" s="91">
        <v>45699</v>
      </c>
      <c r="F2556" s="90" t="s">
        <v>88</v>
      </c>
      <c r="G2556" s="96">
        <v>557</v>
      </c>
      <c r="H2556" s="90" t="s">
        <v>14</v>
      </c>
      <c r="I2556" s="93">
        <v>7730412215</v>
      </c>
      <c r="J2556" s="91">
        <v>45708</v>
      </c>
      <c r="K2556" s="91" t="s">
        <v>87</v>
      </c>
      <c r="L2556" s="90"/>
      <c r="M2556" s="91">
        <v>45676</v>
      </c>
      <c r="N2556" s="91">
        <v>45694</v>
      </c>
      <c r="O2556" s="95" t="str">
        <f t="shared" si="310"/>
        <v/>
      </c>
      <c r="P2556" s="95">
        <f>MONTH('RAW DATA'!$J2556)</f>
        <v>2</v>
      </c>
      <c r="Q2556" s="95" t="str">
        <f t="shared" si="311"/>
        <v>ICB</v>
      </c>
      <c r="R2556" s="96" t="str">
        <f t="shared" si="312"/>
        <v>CHINA</v>
      </c>
      <c r="S2556" s="90" t="str">
        <f>IF(OR('RAW DATA'!$D2556="",'RAW DATA'!$C2556='RAW DATA'!$D2556),"NO",IF('RAW DATA'!$C2556&lt;'RAW DATA'!$D2556,"YES","NO"))</f>
        <v>NO</v>
      </c>
      <c r="T2556" s="96" t="str">
        <f>IF('RAW DATA'!$D2556='RAW DATA'!$E2556,"YES","NO")</f>
        <v>NO</v>
      </c>
      <c r="U2556" s="95" t="str">
        <f>IF(('RAW DATA'!$D2556-'RAW DATA'!$M2556)&lt;=5,"YES","NO")</f>
        <v>YES</v>
      </c>
    </row>
    <row r="2557" spans="1:21" x14ac:dyDescent="0.25">
      <c r="A2557" s="87">
        <v>515</v>
      </c>
      <c r="B2557" s="74">
        <v>5547481586</v>
      </c>
      <c r="C2557" s="76">
        <v>45699</v>
      </c>
      <c r="D2557" s="76"/>
      <c r="E2557" s="76">
        <v>45699</v>
      </c>
      <c r="F2557" s="74" t="s">
        <v>88</v>
      </c>
      <c r="G2557" s="75">
        <v>6839</v>
      </c>
      <c r="H2557" s="74" t="s">
        <v>14</v>
      </c>
      <c r="I2557" s="83">
        <v>7730412229</v>
      </c>
      <c r="J2557" s="76">
        <v>45708</v>
      </c>
      <c r="K2557" s="76" t="s">
        <v>87</v>
      </c>
      <c r="L2557" s="74"/>
      <c r="M2557" s="76">
        <v>45676</v>
      </c>
      <c r="N2557" s="76">
        <v>45694</v>
      </c>
      <c r="O2557" s="73" t="str">
        <f t="shared" si="310"/>
        <v/>
      </c>
      <c r="P2557" s="73">
        <f>MONTH('RAW DATA'!$J2557)</f>
        <v>2</v>
      </c>
      <c r="Q2557" s="73" t="str">
        <f t="shared" si="311"/>
        <v>ICB</v>
      </c>
      <c r="R2557" s="75" t="str">
        <f t="shared" si="312"/>
        <v>CHINA</v>
      </c>
      <c r="S2557" s="74" t="str">
        <f>IF(OR('RAW DATA'!$D2557="",'RAW DATA'!$C2557='RAW DATA'!$D2557),"NO",IF('RAW DATA'!$C2557&lt;'RAW DATA'!$D2557,"YES","NO"))</f>
        <v>NO</v>
      </c>
      <c r="T2557" s="75" t="str">
        <f>IF('RAW DATA'!$D2557='RAW DATA'!$E2557,"YES","NO")</f>
        <v>NO</v>
      </c>
      <c r="U2557" s="73" t="str">
        <f>IF(('RAW DATA'!$D2557-'RAW DATA'!$M2557)&lt;=5,"YES","NO")</f>
        <v>YES</v>
      </c>
    </row>
    <row r="2558" spans="1:21" x14ac:dyDescent="0.25">
      <c r="A2558" s="99">
        <v>515</v>
      </c>
      <c r="B2558" s="90">
        <v>5547481575</v>
      </c>
      <c r="C2558" s="91">
        <v>45699</v>
      </c>
      <c r="D2558" s="91"/>
      <c r="E2558" s="91">
        <v>45699</v>
      </c>
      <c r="F2558" s="90" t="s">
        <v>88</v>
      </c>
      <c r="G2558" s="96">
        <v>524</v>
      </c>
      <c r="H2558" s="90" t="s">
        <v>14</v>
      </c>
      <c r="I2558" s="93">
        <v>7730412230</v>
      </c>
      <c r="J2558" s="91">
        <v>45708</v>
      </c>
      <c r="K2558" s="91" t="s">
        <v>87</v>
      </c>
      <c r="L2558" s="90"/>
      <c r="M2558" s="91">
        <v>45676</v>
      </c>
      <c r="N2558" s="91">
        <v>45694</v>
      </c>
      <c r="O2558" s="95" t="str">
        <f t="shared" ref="O2558:O2591" si="313">IF(D2558="", "", IF(YEAR(D2558)=2024, "", MONTH(D2558)))</f>
        <v/>
      </c>
      <c r="P2558" s="95">
        <f>MONTH('RAW DATA'!$J2558)</f>
        <v>2</v>
      </c>
      <c r="Q2558" s="95" t="str">
        <f t="shared" ref="Q2558:Q2591" si="314">IF(OR(A2558=71,A2558=1595,A2558=1588,A2558=1594,A2558=3547,A2558=1571,A2558=1538,A2558=1570,A2558=1569,A2558=1590,A2558=1591,A2558=1589,A2558=515,A2558=1572,A2558=3546,A2558=1592,A2558=3548,A2558=122,A2558=10171,A2558=40,A2558=35,A2558=95,A2558=381,A2558=136,A2558=375),"ICB","Vendor")</f>
        <v>ICB</v>
      </c>
      <c r="R2558" s="96" t="str">
        <f t="shared" ref="R2558:R2591" si="315">IF(OR(A2558=71,A2558=515,A2558=1592,A2558=1589,A2558=1591,A2558=1571,A2558=1572),"CHINA",IF(A2558=35,"POLAND",
IF(A2558=10171,"VIETNAM",
IF(A2558=381,"TURKEY",
IF(A2558=375,"CAMBODIA",
IF(A2558=40,"AUSTRALIA",""))))))</f>
        <v>CHINA</v>
      </c>
      <c r="S2558" s="90" t="str">
        <f>IF(OR('RAW DATA'!$D2558="",'RAW DATA'!$C2558='RAW DATA'!$D2558),"NO",IF('RAW DATA'!$C2558&lt;'RAW DATA'!$D2558,"YES","NO"))</f>
        <v>NO</v>
      </c>
      <c r="T2558" s="96" t="str">
        <f>IF('RAW DATA'!$D2558='RAW DATA'!$E2558,"YES","NO")</f>
        <v>NO</v>
      </c>
      <c r="U2558" s="95" t="str">
        <f>IF(('RAW DATA'!$D2558-'RAW DATA'!$M2558)&lt;=5,"YES","NO")</f>
        <v>YES</v>
      </c>
    </row>
    <row r="2559" spans="1:21" x14ac:dyDescent="0.25">
      <c r="A2559" s="87">
        <v>515</v>
      </c>
      <c r="B2559" s="74">
        <v>5547481585</v>
      </c>
      <c r="C2559" s="76">
        <v>45699</v>
      </c>
      <c r="D2559" s="76"/>
      <c r="E2559" s="76">
        <v>45699</v>
      </c>
      <c r="F2559" s="74" t="s">
        <v>88</v>
      </c>
      <c r="G2559" s="75">
        <v>391</v>
      </c>
      <c r="H2559" s="74" t="s">
        <v>14</v>
      </c>
      <c r="I2559" s="83">
        <v>7730412231</v>
      </c>
      <c r="J2559" s="76">
        <v>45708</v>
      </c>
      <c r="K2559" s="76" t="s">
        <v>87</v>
      </c>
      <c r="L2559" s="74"/>
      <c r="M2559" s="76">
        <v>45676</v>
      </c>
      <c r="N2559" s="76">
        <v>45694</v>
      </c>
      <c r="O2559" s="73" t="str">
        <f t="shared" si="313"/>
        <v/>
      </c>
      <c r="P2559" s="73">
        <f>MONTH('RAW DATA'!$J2559)</f>
        <v>2</v>
      </c>
      <c r="Q2559" s="73" t="str">
        <f t="shared" si="314"/>
        <v>ICB</v>
      </c>
      <c r="R2559" s="75" t="str">
        <f t="shared" si="315"/>
        <v>CHINA</v>
      </c>
      <c r="S2559" s="74" t="str">
        <f>IF(OR('RAW DATA'!$D2559="",'RAW DATA'!$C2559='RAW DATA'!$D2559),"NO",IF('RAW DATA'!$C2559&lt;'RAW DATA'!$D2559,"YES","NO"))</f>
        <v>NO</v>
      </c>
      <c r="T2559" s="75" t="str">
        <f>IF('RAW DATA'!$D2559='RAW DATA'!$E2559,"YES","NO")</f>
        <v>NO</v>
      </c>
      <c r="U2559" s="73" t="str">
        <f>IF(('RAW DATA'!$D2559-'RAW DATA'!$M2559)&lt;=5,"YES","NO")</f>
        <v>YES</v>
      </c>
    </row>
    <row r="2560" spans="1:21" x14ac:dyDescent="0.25">
      <c r="A2560" s="99">
        <v>515</v>
      </c>
      <c r="B2560" s="90">
        <v>5547481581</v>
      </c>
      <c r="C2560" s="91">
        <v>45699</v>
      </c>
      <c r="D2560" s="91"/>
      <c r="E2560" s="91">
        <v>45699</v>
      </c>
      <c r="F2560" s="90" t="s">
        <v>88</v>
      </c>
      <c r="G2560" s="96">
        <v>1063</v>
      </c>
      <c r="H2560" s="90" t="s">
        <v>14</v>
      </c>
      <c r="I2560" s="93">
        <v>7730412232</v>
      </c>
      <c r="J2560" s="91">
        <v>45708</v>
      </c>
      <c r="K2560" s="91" t="s">
        <v>87</v>
      </c>
      <c r="L2560" s="90"/>
      <c r="M2560" s="91">
        <v>45676</v>
      </c>
      <c r="N2560" s="91">
        <v>45694</v>
      </c>
      <c r="O2560" s="95" t="str">
        <f t="shared" si="313"/>
        <v/>
      </c>
      <c r="P2560" s="95">
        <f>MONTH('RAW DATA'!$J2560)</f>
        <v>2</v>
      </c>
      <c r="Q2560" s="95" t="str">
        <f t="shared" si="314"/>
        <v>ICB</v>
      </c>
      <c r="R2560" s="96" t="str">
        <f t="shared" si="315"/>
        <v>CHINA</v>
      </c>
      <c r="S2560" s="90" t="str">
        <f>IF(OR('RAW DATA'!$D2560="",'RAW DATA'!$C2560='RAW DATA'!$D2560),"NO",IF('RAW DATA'!$C2560&lt;'RAW DATA'!$D2560,"YES","NO"))</f>
        <v>NO</v>
      </c>
      <c r="T2560" s="96" t="str">
        <f>IF('RAW DATA'!$D2560='RAW DATA'!$E2560,"YES","NO")</f>
        <v>NO</v>
      </c>
      <c r="U2560" s="95" t="str">
        <f>IF(('RAW DATA'!$D2560-'RAW DATA'!$M2560)&lt;=5,"YES","NO")</f>
        <v>YES</v>
      </c>
    </row>
    <row r="2561" spans="1:21" x14ac:dyDescent="0.25">
      <c r="A2561" s="87">
        <v>515</v>
      </c>
      <c r="B2561" s="74">
        <v>5547481579</v>
      </c>
      <c r="C2561" s="76">
        <v>45699</v>
      </c>
      <c r="D2561" s="76"/>
      <c r="E2561" s="76">
        <v>45699</v>
      </c>
      <c r="F2561" s="74" t="s">
        <v>88</v>
      </c>
      <c r="G2561" s="75">
        <v>13633</v>
      </c>
      <c r="H2561" s="74" t="s">
        <v>14</v>
      </c>
      <c r="I2561" s="83">
        <v>7730412233</v>
      </c>
      <c r="J2561" s="76">
        <v>45708</v>
      </c>
      <c r="K2561" s="76" t="s">
        <v>87</v>
      </c>
      <c r="L2561" s="74"/>
      <c r="M2561" s="76">
        <v>45676</v>
      </c>
      <c r="N2561" s="76">
        <v>45694</v>
      </c>
      <c r="O2561" s="73" t="str">
        <f t="shared" si="313"/>
        <v/>
      </c>
      <c r="P2561" s="73">
        <f>MONTH('RAW DATA'!$J2561)</f>
        <v>2</v>
      </c>
      <c r="Q2561" s="73" t="str">
        <f t="shared" si="314"/>
        <v>ICB</v>
      </c>
      <c r="R2561" s="75" t="str">
        <f t="shared" si="315"/>
        <v>CHINA</v>
      </c>
      <c r="S2561" s="74" t="str">
        <f>IF(OR('RAW DATA'!$D2561="",'RAW DATA'!$C2561='RAW DATA'!$D2561),"NO",IF('RAW DATA'!$C2561&lt;'RAW DATA'!$D2561,"YES","NO"))</f>
        <v>NO</v>
      </c>
      <c r="T2561" s="75" t="str">
        <f>IF('RAW DATA'!$D2561='RAW DATA'!$E2561,"YES","NO")</f>
        <v>NO</v>
      </c>
      <c r="U2561" s="73" t="str">
        <f>IF(('RAW DATA'!$D2561-'RAW DATA'!$M2561)&lt;=5,"YES","NO")</f>
        <v>YES</v>
      </c>
    </row>
    <row r="2562" spans="1:21" x14ac:dyDescent="0.25">
      <c r="A2562" s="99">
        <v>515</v>
      </c>
      <c r="B2562" s="90">
        <v>5547481583</v>
      </c>
      <c r="C2562" s="91">
        <v>45699</v>
      </c>
      <c r="D2562" s="91"/>
      <c r="E2562" s="91">
        <v>45699</v>
      </c>
      <c r="F2562" s="90" t="s">
        <v>88</v>
      </c>
      <c r="G2562" s="96">
        <v>1901</v>
      </c>
      <c r="H2562" s="90" t="s">
        <v>14</v>
      </c>
      <c r="I2562" s="93">
        <v>7730412234</v>
      </c>
      <c r="J2562" s="91">
        <v>45708</v>
      </c>
      <c r="K2562" s="91" t="s">
        <v>87</v>
      </c>
      <c r="L2562" s="90"/>
      <c r="M2562" s="91">
        <v>45676</v>
      </c>
      <c r="N2562" s="91">
        <v>45694</v>
      </c>
      <c r="O2562" s="95" t="str">
        <f t="shared" si="313"/>
        <v/>
      </c>
      <c r="P2562" s="95">
        <f>MONTH('RAW DATA'!$J2562)</f>
        <v>2</v>
      </c>
      <c r="Q2562" s="95" t="str">
        <f t="shared" si="314"/>
        <v>ICB</v>
      </c>
      <c r="R2562" s="96" t="str">
        <f t="shared" si="315"/>
        <v>CHINA</v>
      </c>
      <c r="S2562" s="90" t="str">
        <f>IF(OR('RAW DATA'!$D2562="",'RAW DATA'!$C2562='RAW DATA'!$D2562),"NO",IF('RAW DATA'!$C2562&lt;'RAW DATA'!$D2562,"YES","NO"))</f>
        <v>NO</v>
      </c>
      <c r="T2562" s="96" t="str">
        <f>IF('RAW DATA'!$D2562='RAW DATA'!$E2562,"YES","NO")</f>
        <v>NO</v>
      </c>
      <c r="U2562" s="95" t="str">
        <f>IF(('RAW DATA'!$D2562-'RAW DATA'!$M2562)&lt;=5,"YES","NO")</f>
        <v>YES</v>
      </c>
    </row>
    <row r="2563" spans="1:21" x14ac:dyDescent="0.25">
      <c r="A2563" s="87">
        <v>515</v>
      </c>
      <c r="B2563" s="74">
        <v>5547481587</v>
      </c>
      <c r="C2563" s="76">
        <v>45699</v>
      </c>
      <c r="D2563" s="76"/>
      <c r="E2563" s="76">
        <v>45699</v>
      </c>
      <c r="F2563" s="74" t="s">
        <v>88</v>
      </c>
      <c r="G2563" s="75">
        <v>22729</v>
      </c>
      <c r="H2563" s="74" t="s">
        <v>14</v>
      </c>
      <c r="I2563" s="83">
        <v>7730412235</v>
      </c>
      <c r="J2563" s="76">
        <v>45708</v>
      </c>
      <c r="K2563" s="76" t="s">
        <v>87</v>
      </c>
      <c r="L2563" s="74"/>
      <c r="M2563" s="76">
        <v>45676</v>
      </c>
      <c r="N2563" s="76">
        <v>45694</v>
      </c>
      <c r="O2563" s="73" t="str">
        <f t="shared" si="313"/>
        <v/>
      </c>
      <c r="P2563" s="73">
        <f>MONTH('RAW DATA'!$J2563)</f>
        <v>2</v>
      </c>
      <c r="Q2563" s="73" t="str">
        <f t="shared" si="314"/>
        <v>ICB</v>
      </c>
      <c r="R2563" s="75" t="str">
        <f t="shared" si="315"/>
        <v>CHINA</v>
      </c>
      <c r="S2563" s="74" t="str">
        <f>IF(OR('RAW DATA'!$D2563="",'RAW DATA'!$C2563='RAW DATA'!$D2563),"NO",IF('RAW DATA'!$C2563&lt;'RAW DATA'!$D2563,"YES","NO"))</f>
        <v>NO</v>
      </c>
      <c r="T2563" s="75" t="str">
        <f>IF('RAW DATA'!$D2563='RAW DATA'!$E2563,"YES","NO")</f>
        <v>NO</v>
      </c>
      <c r="U2563" s="73" t="str">
        <f>IF(('RAW DATA'!$D2563-'RAW DATA'!$M2563)&lt;=5,"YES","NO")</f>
        <v>YES</v>
      </c>
    </row>
    <row r="2564" spans="1:21" x14ac:dyDescent="0.25">
      <c r="A2564" s="99">
        <v>515</v>
      </c>
      <c r="B2564" s="90">
        <v>5547481582</v>
      </c>
      <c r="C2564" s="91">
        <v>45699</v>
      </c>
      <c r="D2564" s="91"/>
      <c r="E2564" s="91">
        <v>45699</v>
      </c>
      <c r="F2564" s="90" t="s">
        <v>88</v>
      </c>
      <c r="G2564" s="96">
        <v>18855</v>
      </c>
      <c r="H2564" s="90" t="s">
        <v>14</v>
      </c>
      <c r="I2564" s="93">
        <v>7730412236</v>
      </c>
      <c r="J2564" s="91">
        <v>45708</v>
      </c>
      <c r="K2564" s="91" t="s">
        <v>87</v>
      </c>
      <c r="L2564" s="90"/>
      <c r="M2564" s="91">
        <v>45676</v>
      </c>
      <c r="N2564" s="91">
        <v>45694</v>
      </c>
      <c r="O2564" s="95" t="str">
        <f t="shared" si="313"/>
        <v/>
      </c>
      <c r="P2564" s="95">
        <f>MONTH('RAW DATA'!$J2564)</f>
        <v>2</v>
      </c>
      <c r="Q2564" s="95" t="str">
        <f t="shared" si="314"/>
        <v>ICB</v>
      </c>
      <c r="R2564" s="96" t="str">
        <f t="shared" si="315"/>
        <v>CHINA</v>
      </c>
      <c r="S2564" s="90" t="str">
        <f>IF(OR('RAW DATA'!$D2564="",'RAW DATA'!$C2564='RAW DATA'!$D2564),"NO",IF('RAW DATA'!$C2564&lt;'RAW DATA'!$D2564,"YES","NO"))</f>
        <v>NO</v>
      </c>
      <c r="T2564" s="96" t="str">
        <f>IF('RAW DATA'!$D2564='RAW DATA'!$E2564,"YES","NO")</f>
        <v>NO</v>
      </c>
      <c r="U2564" s="95" t="str">
        <f>IF(('RAW DATA'!$D2564-'RAW DATA'!$M2564)&lt;=5,"YES","NO")</f>
        <v>YES</v>
      </c>
    </row>
    <row r="2565" spans="1:21" x14ac:dyDescent="0.25">
      <c r="A2565" s="87">
        <v>515</v>
      </c>
      <c r="B2565" s="74">
        <v>5547481577</v>
      </c>
      <c r="C2565" s="76">
        <v>45699</v>
      </c>
      <c r="D2565" s="76"/>
      <c r="E2565" s="76">
        <v>45699</v>
      </c>
      <c r="F2565" s="74" t="s">
        <v>88</v>
      </c>
      <c r="G2565" s="75">
        <v>30449</v>
      </c>
      <c r="H2565" s="74" t="s">
        <v>14</v>
      </c>
      <c r="I2565" s="83">
        <v>7730412237</v>
      </c>
      <c r="J2565" s="76">
        <v>45708</v>
      </c>
      <c r="K2565" s="76" t="s">
        <v>87</v>
      </c>
      <c r="L2565" s="74"/>
      <c r="M2565" s="76">
        <v>45676</v>
      </c>
      <c r="N2565" s="76">
        <v>45694</v>
      </c>
      <c r="O2565" s="73" t="str">
        <f t="shared" si="313"/>
        <v/>
      </c>
      <c r="P2565" s="73">
        <f>MONTH('RAW DATA'!$J2565)</f>
        <v>2</v>
      </c>
      <c r="Q2565" s="73" t="str">
        <f t="shared" si="314"/>
        <v>ICB</v>
      </c>
      <c r="R2565" s="75" t="str">
        <f t="shared" si="315"/>
        <v>CHINA</v>
      </c>
      <c r="S2565" s="74" t="str">
        <f>IF(OR('RAW DATA'!$D2565="",'RAW DATA'!$C2565='RAW DATA'!$D2565),"NO",IF('RAW DATA'!$C2565&lt;'RAW DATA'!$D2565,"YES","NO"))</f>
        <v>NO</v>
      </c>
      <c r="T2565" s="75" t="str">
        <f>IF('RAW DATA'!$D2565='RAW DATA'!$E2565,"YES","NO")</f>
        <v>NO</v>
      </c>
      <c r="U2565" s="73" t="str">
        <f>IF(('RAW DATA'!$D2565-'RAW DATA'!$M2565)&lt;=5,"YES","NO")</f>
        <v>YES</v>
      </c>
    </row>
    <row r="2566" spans="1:21" x14ac:dyDescent="0.25">
      <c r="A2566" s="99">
        <v>515</v>
      </c>
      <c r="B2566" s="90">
        <v>5547481580</v>
      </c>
      <c r="C2566" s="91">
        <v>45699</v>
      </c>
      <c r="D2566" s="91"/>
      <c r="E2566" s="91">
        <v>45699</v>
      </c>
      <c r="F2566" s="90" t="s">
        <v>88</v>
      </c>
      <c r="G2566" s="96">
        <v>179</v>
      </c>
      <c r="H2566" s="90" t="s">
        <v>14</v>
      </c>
      <c r="I2566" s="93">
        <v>7730412238</v>
      </c>
      <c r="J2566" s="91">
        <v>45708</v>
      </c>
      <c r="K2566" s="91" t="s">
        <v>87</v>
      </c>
      <c r="L2566" s="90"/>
      <c r="M2566" s="91">
        <v>45676</v>
      </c>
      <c r="N2566" s="91">
        <v>45694</v>
      </c>
      <c r="O2566" s="95" t="str">
        <f t="shared" si="313"/>
        <v/>
      </c>
      <c r="P2566" s="95">
        <f>MONTH('RAW DATA'!$J2566)</f>
        <v>2</v>
      </c>
      <c r="Q2566" s="95" t="str">
        <f t="shared" si="314"/>
        <v>ICB</v>
      </c>
      <c r="R2566" s="96" t="str">
        <f t="shared" si="315"/>
        <v>CHINA</v>
      </c>
      <c r="S2566" s="90" t="str">
        <f>IF(OR('RAW DATA'!$D2566="",'RAW DATA'!$C2566='RAW DATA'!$D2566),"NO",IF('RAW DATA'!$C2566&lt;'RAW DATA'!$D2566,"YES","NO"))</f>
        <v>NO</v>
      </c>
      <c r="T2566" s="96" t="str">
        <f>IF('RAW DATA'!$D2566='RAW DATA'!$E2566,"YES","NO")</f>
        <v>NO</v>
      </c>
      <c r="U2566" s="95" t="str">
        <f>IF(('RAW DATA'!$D2566-'RAW DATA'!$M2566)&lt;=5,"YES","NO")</f>
        <v>YES</v>
      </c>
    </row>
    <row r="2567" spans="1:21" x14ac:dyDescent="0.25">
      <c r="A2567" s="87">
        <v>515</v>
      </c>
      <c r="B2567" s="74">
        <v>5547481578</v>
      </c>
      <c r="C2567" s="76">
        <v>45699</v>
      </c>
      <c r="D2567" s="76"/>
      <c r="E2567" s="76">
        <v>45699</v>
      </c>
      <c r="F2567" s="74" t="s">
        <v>88</v>
      </c>
      <c r="G2567" s="75">
        <v>11818</v>
      </c>
      <c r="H2567" s="74" t="s">
        <v>14</v>
      </c>
      <c r="I2567" s="83">
        <v>7730412272</v>
      </c>
      <c r="J2567" s="76">
        <v>45708</v>
      </c>
      <c r="K2567" s="76" t="s">
        <v>87</v>
      </c>
      <c r="L2567" s="74"/>
      <c r="M2567" s="76">
        <v>45676</v>
      </c>
      <c r="N2567" s="76">
        <v>45694</v>
      </c>
      <c r="O2567" s="73" t="str">
        <f t="shared" si="313"/>
        <v/>
      </c>
      <c r="P2567" s="73">
        <f>MONTH('RAW DATA'!$J2567)</f>
        <v>2</v>
      </c>
      <c r="Q2567" s="73" t="str">
        <f t="shared" si="314"/>
        <v>ICB</v>
      </c>
      <c r="R2567" s="75" t="str">
        <f t="shared" si="315"/>
        <v>CHINA</v>
      </c>
      <c r="S2567" s="74" t="str">
        <f>IF(OR('RAW DATA'!$D2567="",'RAW DATA'!$C2567='RAW DATA'!$D2567),"NO",IF('RAW DATA'!$C2567&lt;'RAW DATA'!$D2567,"YES","NO"))</f>
        <v>NO</v>
      </c>
      <c r="T2567" s="75" t="str">
        <f>IF('RAW DATA'!$D2567='RAW DATA'!$E2567,"YES","NO")</f>
        <v>NO</v>
      </c>
      <c r="U2567" s="73" t="str">
        <f>IF(('RAW DATA'!$D2567-'RAW DATA'!$M2567)&lt;=5,"YES","NO")</f>
        <v>YES</v>
      </c>
    </row>
    <row r="2568" spans="1:21" x14ac:dyDescent="0.25">
      <c r="A2568" s="99">
        <v>515</v>
      </c>
      <c r="B2568" s="90">
        <v>5547481584</v>
      </c>
      <c r="C2568" s="91">
        <v>45699</v>
      </c>
      <c r="D2568" s="91"/>
      <c r="E2568" s="91">
        <v>45699</v>
      </c>
      <c r="F2568" s="90" t="s">
        <v>88</v>
      </c>
      <c r="G2568" s="96">
        <v>4342</v>
      </c>
      <c r="H2568" s="90" t="s">
        <v>14</v>
      </c>
      <c r="I2568" s="93">
        <v>7730412270</v>
      </c>
      <c r="J2568" s="91">
        <v>45708</v>
      </c>
      <c r="K2568" s="91" t="s">
        <v>87</v>
      </c>
      <c r="L2568" s="90"/>
      <c r="M2568" s="91">
        <v>45676</v>
      </c>
      <c r="N2568" s="91">
        <v>45694</v>
      </c>
      <c r="O2568" s="95" t="str">
        <f t="shared" si="313"/>
        <v/>
      </c>
      <c r="P2568" s="95">
        <f>MONTH('RAW DATA'!$J2568)</f>
        <v>2</v>
      </c>
      <c r="Q2568" s="95" t="str">
        <f t="shared" si="314"/>
        <v>ICB</v>
      </c>
      <c r="R2568" s="96" t="str">
        <f t="shared" si="315"/>
        <v>CHINA</v>
      </c>
      <c r="S2568" s="90" t="str">
        <f>IF(OR('RAW DATA'!$D2568="",'RAW DATA'!$C2568='RAW DATA'!$D2568),"NO",IF('RAW DATA'!$C2568&lt;'RAW DATA'!$D2568,"YES","NO"))</f>
        <v>NO</v>
      </c>
      <c r="T2568" s="96" t="str">
        <f>IF('RAW DATA'!$D2568='RAW DATA'!$E2568,"YES","NO")</f>
        <v>NO</v>
      </c>
      <c r="U2568" s="95" t="str">
        <f>IF(('RAW DATA'!$D2568-'RAW DATA'!$M2568)&lt;=5,"YES","NO")</f>
        <v>YES</v>
      </c>
    </row>
    <row r="2569" spans="1:21" x14ac:dyDescent="0.25">
      <c r="A2569" s="87">
        <v>515</v>
      </c>
      <c r="B2569" s="74">
        <v>5547481576</v>
      </c>
      <c r="C2569" s="76">
        <v>45699</v>
      </c>
      <c r="D2569" s="76"/>
      <c r="E2569" s="76">
        <v>45699</v>
      </c>
      <c r="F2569" s="74" t="s">
        <v>88</v>
      </c>
      <c r="G2569" s="75">
        <v>586</v>
      </c>
      <c r="H2569" s="74" t="s">
        <v>14</v>
      </c>
      <c r="I2569" s="83">
        <v>7730412271</v>
      </c>
      <c r="J2569" s="76">
        <v>45708</v>
      </c>
      <c r="K2569" s="76" t="s">
        <v>87</v>
      </c>
      <c r="L2569" s="74"/>
      <c r="M2569" s="76">
        <v>45676</v>
      </c>
      <c r="N2569" s="76">
        <v>45694</v>
      </c>
      <c r="O2569" s="73" t="str">
        <f t="shared" si="313"/>
        <v/>
      </c>
      <c r="P2569" s="73">
        <f>MONTH('RAW DATA'!$J2569)</f>
        <v>2</v>
      </c>
      <c r="Q2569" s="73" t="str">
        <f t="shared" si="314"/>
        <v>ICB</v>
      </c>
      <c r="R2569" s="75" t="str">
        <f t="shared" si="315"/>
        <v>CHINA</v>
      </c>
      <c r="S2569" s="74" t="str">
        <f>IF(OR('RAW DATA'!$D2569="",'RAW DATA'!$C2569='RAW DATA'!$D2569),"NO",IF('RAW DATA'!$C2569&lt;'RAW DATA'!$D2569,"YES","NO"))</f>
        <v>NO</v>
      </c>
      <c r="T2569" s="75" t="str">
        <f>IF('RAW DATA'!$D2569='RAW DATA'!$E2569,"YES","NO")</f>
        <v>NO</v>
      </c>
      <c r="U2569" s="73" t="str">
        <f>IF(('RAW DATA'!$D2569-'RAW DATA'!$M2569)&lt;=5,"YES","NO")</f>
        <v>YES</v>
      </c>
    </row>
    <row r="2570" spans="1:21" x14ac:dyDescent="0.25">
      <c r="A2570" s="99">
        <v>515</v>
      </c>
      <c r="B2570" s="90">
        <v>5547533611</v>
      </c>
      <c r="C2570" s="91">
        <v>45713</v>
      </c>
      <c r="D2570" s="91"/>
      <c r="E2570" s="91">
        <v>45713</v>
      </c>
      <c r="F2570" s="90">
        <v>249809354</v>
      </c>
      <c r="G2570" s="96">
        <v>31347</v>
      </c>
      <c r="H2570" s="90" t="s">
        <v>14</v>
      </c>
      <c r="I2570" s="93">
        <v>7730414508</v>
      </c>
      <c r="J2570" s="91">
        <v>45723</v>
      </c>
      <c r="K2570" s="91" t="s">
        <v>87</v>
      </c>
      <c r="L2570" s="90"/>
      <c r="M2570" s="91">
        <v>45707</v>
      </c>
      <c r="N2570" s="91">
        <v>45725</v>
      </c>
      <c r="O2570" s="95" t="str">
        <f t="shared" si="313"/>
        <v/>
      </c>
      <c r="P2570" s="95">
        <f>MONTH('RAW DATA'!$J2570)</f>
        <v>3</v>
      </c>
      <c r="Q2570" s="95" t="str">
        <f t="shared" si="314"/>
        <v>ICB</v>
      </c>
      <c r="R2570" s="96" t="str">
        <f t="shared" si="315"/>
        <v>CHINA</v>
      </c>
      <c r="S2570" s="90" t="str">
        <f>IF(OR('RAW DATA'!$D2570="",'RAW DATA'!$C2570='RAW DATA'!$D2570),"NO",IF('RAW DATA'!$C2570&lt;'RAW DATA'!$D2570,"YES","NO"))</f>
        <v>NO</v>
      </c>
      <c r="T2570" s="96" t="str">
        <f>IF('RAW DATA'!$D2570='RAW DATA'!$E2570,"YES","NO")</f>
        <v>NO</v>
      </c>
      <c r="U2570" s="95" t="str">
        <f>IF(('RAW DATA'!$D2570-'RAW DATA'!$M2570)&lt;=5,"YES","NO")</f>
        <v>YES</v>
      </c>
    </row>
    <row r="2571" spans="1:21" x14ac:dyDescent="0.25">
      <c r="A2571" s="87">
        <v>515</v>
      </c>
      <c r="B2571" s="74">
        <v>5547533610</v>
      </c>
      <c r="C2571" s="76">
        <v>45713</v>
      </c>
      <c r="D2571" s="76"/>
      <c r="E2571" s="76">
        <v>45713</v>
      </c>
      <c r="F2571" s="74">
        <v>249809354</v>
      </c>
      <c r="G2571" s="75">
        <v>972</v>
      </c>
      <c r="H2571" s="74" t="s">
        <v>14</v>
      </c>
      <c r="I2571" s="83">
        <v>7730414509</v>
      </c>
      <c r="J2571" s="76">
        <v>45723</v>
      </c>
      <c r="K2571" s="76" t="s">
        <v>87</v>
      </c>
      <c r="L2571" s="74"/>
      <c r="M2571" s="76">
        <v>45707</v>
      </c>
      <c r="N2571" s="76">
        <v>45725</v>
      </c>
      <c r="O2571" s="73" t="str">
        <f t="shared" si="313"/>
        <v/>
      </c>
      <c r="P2571" s="73">
        <f>MONTH('RAW DATA'!$J2571)</f>
        <v>3</v>
      </c>
      <c r="Q2571" s="73" t="str">
        <f t="shared" si="314"/>
        <v>ICB</v>
      </c>
      <c r="R2571" s="75" t="str">
        <f t="shared" si="315"/>
        <v>CHINA</v>
      </c>
      <c r="S2571" s="74" t="str">
        <f>IF(OR('RAW DATA'!$D2571="",'RAW DATA'!$C2571='RAW DATA'!$D2571),"NO",IF('RAW DATA'!$C2571&lt;'RAW DATA'!$D2571,"YES","NO"))</f>
        <v>NO</v>
      </c>
      <c r="T2571" s="75" t="str">
        <f>IF('RAW DATA'!$D2571='RAW DATA'!$E2571,"YES","NO")</f>
        <v>NO</v>
      </c>
      <c r="U2571" s="73" t="str">
        <f>IF(('RAW DATA'!$D2571-'RAW DATA'!$M2571)&lt;=5,"YES","NO")</f>
        <v>YES</v>
      </c>
    </row>
    <row r="2572" spans="1:21" x14ac:dyDescent="0.25">
      <c r="A2572" s="99">
        <v>515</v>
      </c>
      <c r="B2572" s="90">
        <v>5547533608</v>
      </c>
      <c r="C2572" s="91">
        <v>45713</v>
      </c>
      <c r="D2572" s="91"/>
      <c r="E2572" s="91">
        <v>45713</v>
      </c>
      <c r="F2572" s="90">
        <v>249809354</v>
      </c>
      <c r="G2572" s="96">
        <v>712</v>
      </c>
      <c r="H2572" s="90" t="s">
        <v>14</v>
      </c>
      <c r="I2572" s="93">
        <v>7730414510</v>
      </c>
      <c r="J2572" s="91">
        <v>45723</v>
      </c>
      <c r="K2572" s="91" t="s">
        <v>87</v>
      </c>
      <c r="L2572" s="90"/>
      <c r="M2572" s="91">
        <v>45707</v>
      </c>
      <c r="N2572" s="91">
        <v>45725</v>
      </c>
      <c r="O2572" s="95" t="str">
        <f t="shared" si="313"/>
        <v/>
      </c>
      <c r="P2572" s="95">
        <f>MONTH('RAW DATA'!$J2572)</f>
        <v>3</v>
      </c>
      <c r="Q2572" s="95" t="str">
        <f t="shared" si="314"/>
        <v>ICB</v>
      </c>
      <c r="R2572" s="96" t="str">
        <f t="shared" si="315"/>
        <v>CHINA</v>
      </c>
      <c r="S2572" s="90" t="str">
        <f>IF(OR('RAW DATA'!$D2572="",'RAW DATA'!$C2572='RAW DATA'!$D2572),"NO",IF('RAW DATA'!$C2572&lt;'RAW DATA'!$D2572,"YES","NO"))</f>
        <v>NO</v>
      </c>
      <c r="T2572" s="96" t="str">
        <f>IF('RAW DATA'!$D2572='RAW DATA'!$E2572,"YES","NO")</f>
        <v>NO</v>
      </c>
      <c r="U2572" s="95" t="str">
        <f>IF(('RAW DATA'!$D2572-'RAW DATA'!$M2572)&lt;=5,"YES","NO")</f>
        <v>YES</v>
      </c>
    </row>
    <row r="2573" spans="1:21" x14ac:dyDescent="0.25">
      <c r="A2573" s="87">
        <v>515</v>
      </c>
      <c r="B2573" s="74">
        <v>5547533609</v>
      </c>
      <c r="C2573" s="76">
        <v>45713</v>
      </c>
      <c r="D2573" s="76"/>
      <c r="E2573" s="76">
        <v>45713</v>
      </c>
      <c r="F2573" s="74">
        <v>249809354</v>
      </c>
      <c r="G2573" s="75">
        <v>435</v>
      </c>
      <c r="H2573" s="74" t="s">
        <v>14</v>
      </c>
      <c r="I2573" s="83">
        <v>7730414511</v>
      </c>
      <c r="J2573" s="76">
        <v>45723</v>
      </c>
      <c r="K2573" s="76" t="s">
        <v>87</v>
      </c>
      <c r="L2573" s="74"/>
      <c r="M2573" s="76">
        <v>45707</v>
      </c>
      <c r="N2573" s="76">
        <v>45725</v>
      </c>
      <c r="O2573" s="73" t="str">
        <f t="shared" si="313"/>
        <v/>
      </c>
      <c r="P2573" s="73">
        <f>MONTH('RAW DATA'!$J2573)</f>
        <v>3</v>
      </c>
      <c r="Q2573" s="73" t="str">
        <f t="shared" si="314"/>
        <v>ICB</v>
      </c>
      <c r="R2573" s="75" t="str">
        <f t="shared" si="315"/>
        <v>CHINA</v>
      </c>
      <c r="S2573" s="74" t="str">
        <f>IF(OR('RAW DATA'!$D2573="",'RAW DATA'!$C2573='RAW DATA'!$D2573),"NO",IF('RAW DATA'!$C2573&lt;'RAW DATA'!$D2573,"YES","NO"))</f>
        <v>NO</v>
      </c>
      <c r="T2573" s="75" t="str">
        <f>IF('RAW DATA'!$D2573='RAW DATA'!$E2573,"YES","NO")</f>
        <v>NO</v>
      </c>
      <c r="U2573" s="73" t="str">
        <f>IF(('RAW DATA'!$D2573-'RAW DATA'!$M2573)&lt;=5,"YES","NO")</f>
        <v>YES</v>
      </c>
    </row>
    <row r="2574" spans="1:21" x14ac:dyDescent="0.25">
      <c r="A2574" s="99">
        <v>515</v>
      </c>
      <c r="B2574" s="90">
        <v>5547543830</v>
      </c>
      <c r="C2574" s="91">
        <v>45720</v>
      </c>
      <c r="D2574" s="91"/>
      <c r="E2574" s="91">
        <v>45720</v>
      </c>
      <c r="F2574" s="90">
        <v>250040785</v>
      </c>
      <c r="G2574" s="96">
        <v>19949</v>
      </c>
      <c r="H2574" s="90" t="s">
        <v>14</v>
      </c>
      <c r="I2574" s="93">
        <v>7730415681</v>
      </c>
      <c r="J2574" s="91">
        <v>45733</v>
      </c>
      <c r="K2574" s="91" t="s">
        <v>87</v>
      </c>
      <c r="L2574" s="90"/>
      <c r="M2574" s="91">
        <v>45715</v>
      </c>
      <c r="N2574" s="91">
        <v>45732</v>
      </c>
      <c r="O2574" s="95" t="str">
        <f t="shared" si="313"/>
        <v/>
      </c>
      <c r="P2574" s="95">
        <f>MONTH('RAW DATA'!$J2574)</f>
        <v>3</v>
      </c>
      <c r="Q2574" s="95" t="str">
        <f t="shared" si="314"/>
        <v>ICB</v>
      </c>
      <c r="R2574" s="96" t="str">
        <f t="shared" si="315"/>
        <v>CHINA</v>
      </c>
      <c r="S2574" s="90" t="str">
        <f>IF(OR('RAW DATA'!$D2574="",'RAW DATA'!$C2574='RAW DATA'!$D2574),"NO",IF('RAW DATA'!$C2574&lt;'RAW DATA'!$D2574,"YES","NO"))</f>
        <v>NO</v>
      </c>
      <c r="T2574" s="96" t="str">
        <f>IF('RAW DATA'!$D2574='RAW DATA'!$E2574,"YES","NO")</f>
        <v>NO</v>
      </c>
      <c r="U2574" s="95" t="str">
        <f>IF(('RAW DATA'!$D2574-'RAW DATA'!$M2574)&lt;=5,"YES","NO")</f>
        <v>YES</v>
      </c>
    </row>
    <row r="2575" spans="1:21" x14ac:dyDescent="0.25">
      <c r="A2575" s="87">
        <v>515</v>
      </c>
      <c r="B2575" s="74">
        <v>5547543842</v>
      </c>
      <c r="C2575" s="76">
        <v>45720</v>
      </c>
      <c r="D2575" s="76"/>
      <c r="E2575" s="76">
        <v>45720</v>
      </c>
      <c r="F2575" s="74">
        <v>250040785</v>
      </c>
      <c r="G2575" s="75">
        <v>18904</v>
      </c>
      <c r="H2575" s="74" t="s">
        <v>14</v>
      </c>
      <c r="I2575" s="83">
        <v>7730415684</v>
      </c>
      <c r="J2575" s="76">
        <v>45733</v>
      </c>
      <c r="K2575" s="76" t="s">
        <v>87</v>
      </c>
      <c r="L2575" s="74"/>
      <c r="M2575" s="76">
        <v>45715</v>
      </c>
      <c r="N2575" s="76">
        <v>45732</v>
      </c>
      <c r="O2575" s="73" t="str">
        <f t="shared" si="313"/>
        <v/>
      </c>
      <c r="P2575" s="73">
        <f>MONTH('RAW DATA'!$J2575)</f>
        <v>3</v>
      </c>
      <c r="Q2575" s="73" t="str">
        <f t="shared" si="314"/>
        <v>ICB</v>
      </c>
      <c r="R2575" s="75" t="str">
        <f t="shared" si="315"/>
        <v>CHINA</v>
      </c>
      <c r="S2575" s="74" t="str">
        <f>IF(OR('RAW DATA'!$D2575="",'RAW DATA'!$C2575='RAW DATA'!$D2575),"NO",IF('RAW DATA'!$C2575&lt;'RAW DATA'!$D2575,"YES","NO"))</f>
        <v>NO</v>
      </c>
      <c r="T2575" s="75" t="str">
        <f>IF('RAW DATA'!$D2575='RAW DATA'!$E2575,"YES","NO")</f>
        <v>NO</v>
      </c>
      <c r="U2575" s="73" t="str">
        <f>IF(('RAW DATA'!$D2575-'RAW DATA'!$M2575)&lt;=5,"YES","NO")</f>
        <v>YES</v>
      </c>
    </row>
    <row r="2576" spans="1:21" x14ac:dyDescent="0.25">
      <c r="A2576" s="99">
        <v>515</v>
      </c>
      <c r="B2576" s="90">
        <v>5547543826</v>
      </c>
      <c r="C2576" s="91">
        <v>45720</v>
      </c>
      <c r="D2576" s="91"/>
      <c r="E2576" s="91">
        <v>45720</v>
      </c>
      <c r="F2576" s="90">
        <v>250040785</v>
      </c>
      <c r="G2576" s="96">
        <v>1306</v>
      </c>
      <c r="H2576" s="90" t="s">
        <v>14</v>
      </c>
      <c r="I2576" s="93">
        <v>7730415685</v>
      </c>
      <c r="J2576" s="91">
        <v>45733</v>
      </c>
      <c r="K2576" s="91" t="s">
        <v>87</v>
      </c>
      <c r="L2576" s="90"/>
      <c r="M2576" s="91">
        <v>45715</v>
      </c>
      <c r="N2576" s="91">
        <v>45732</v>
      </c>
      <c r="O2576" s="95" t="str">
        <f t="shared" si="313"/>
        <v/>
      </c>
      <c r="P2576" s="95">
        <f>MONTH('RAW DATA'!$J2576)</f>
        <v>3</v>
      </c>
      <c r="Q2576" s="95" t="str">
        <f t="shared" si="314"/>
        <v>ICB</v>
      </c>
      <c r="R2576" s="96" t="str">
        <f t="shared" si="315"/>
        <v>CHINA</v>
      </c>
      <c r="S2576" s="90" t="str">
        <f>IF(OR('RAW DATA'!$D2576="",'RAW DATA'!$C2576='RAW DATA'!$D2576),"NO",IF('RAW DATA'!$C2576&lt;'RAW DATA'!$D2576,"YES","NO"))</f>
        <v>NO</v>
      </c>
      <c r="T2576" s="96" t="str">
        <f>IF('RAW DATA'!$D2576='RAW DATA'!$E2576,"YES","NO")</f>
        <v>NO</v>
      </c>
      <c r="U2576" s="95" t="str">
        <f>IF(('RAW DATA'!$D2576-'RAW DATA'!$M2576)&lt;=5,"YES","NO")</f>
        <v>YES</v>
      </c>
    </row>
    <row r="2577" spans="1:21" x14ac:dyDescent="0.25">
      <c r="A2577" s="87">
        <v>515</v>
      </c>
      <c r="B2577" s="74">
        <v>5547543829</v>
      </c>
      <c r="C2577" s="76">
        <v>45720</v>
      </c>
      <c r="D2577" s="76"/>
      <c r="E2577" s="76">
        <v>45720</v>
      </c>
      <c r="F2577" s="74">
        <v>250040785</v>
      </c>
      <c r="G2577" s="75">
        <v>394</v>
      </c>
      <c r="H2577" s="74" t="s">
        <v>14</v>
      </c>
      <c r="I2577" s="83">
        <v>7730415736</v>
      </c>
      <c r="J2577" s="76">
        <v>45733</v>
      </c>
      <c r="K2577" s="76" t="s">
        <v>87</v>
      </c>
      <c r="L2577" s="74"/>
      <c r="M2577" s="76">
        <v>45715</v>
      </c>
      <c r="N2577" s="76">
        <v>45732</v>
      </c>
      <c r="O2577" s="73" t="str">
        <f t="shared" si="313"/>
        <v/>
      </c>
      <c r="P2577" s="73">
        <f>MONTH('RAW DATA'!$J2577)</f>
        <v>3</v>
      </c>
      <c r="Q2577" s="73" t="str">
        <f t="shared" si="314"/>
        <v>ICB</v>
      </c>
      <c r="R2577" s="75" t="str">
        <f t="shared" si="315"/>
        <v>CHINA</v>
      </c>
      <c r="S2577" s="74" t="str">
        <f>IF(OR('RAW DATA'!$D2577="",'RAW DATA'!$C2577='RAW DATA'!$D2577),"NO",IF('RAW DATA'!$C2577&lt;'RAW DATA'!$D2577,"YES","NO"))</f>
        <v>NO</v>
      </c>
      <c r="T2577" s="75" t="str">
        <f>IF('RAW DATA'!$D2577='RAW DATA'!$E2577,"YES","NO")</f>
        <v>NO</v>
      </c>
      <c r="U2577" s="73" t="str">
        <f>IF(('RAW DATA'!$D2577-'RAW DATA'!$M2577)&lt;=5,"YES","NO")</f>
        <v>YES</v>
      </c>
    </row>
    <row r="2578" spans="1:21" x14ac:dyDescent="0.25">
      <c r="A2578" s="99">
        <v>515</v>
      </c>
      <c r="B2578" s="90">
        <v>5547543848</v>
      </c>
      <c r="C2578" s="91">
        <v>45720</v>
      </c>
      <c r="D2578" s="91"/>
      <c r="E2578" s="91">
        <v>45720</v>
      </c>
      <c r="F2578" s="90">
        <v>250040785</v>
      </c>
      <c r="G2578" s="96">
        <v>1183</v>
      </c>
      <c r="H2578" s="90" t="s">
        <v>14</v>
      </c>
      <c r="I2578" s="93">
        <v>7730415737</v>
      </c>
      <c r="J2578" s="91">
        <v>45733</v>
      </c>
      <c r="K2578" s="91" t="s">
        <v>87</v>
      </c>
      <c r="L2578" s="90"/>
      <c r="M2578" s="91">
        <v>45715</v>
      </c>
      <c r="N2578" s="91">
        <v>45732</v>
      </c>
      <c r="O2578" s="95" t="str">
        <f t="shared" si="313"/>
        <v/>
      </c>
      <c r="P2578" s="95">
        <f>MONTH('RAW DATA'!$J2578)</f>
        <v>3</v>
      </c>
      <c r="Q2578" s="95" t="str">
        <f t="shared" si="314"/>
        <v>ICB</v>
      </c>
      <c r="R2578" s="96" t="str">
        <f t="shared" si="315"/>
        <v>CHINA</v>
      </c>
      <c r="S2578" s="90" t="str">
        <f>IF(OR('RAW DATA'!$D2578="",'RAW DATA'!$C2578='RAW DATA'!$D2578),"NO",IF('RAW DATA'!$C2578&lt;'RAW DATA'!$D2578,"YES","NO"))</f>
        <v>NO</v>
      </c>
      <c r="T2578" s="96" t="str">
        <f>IF('RAW DATA'!$D2578='RAW DATA'!$E2578,"YES","NO")</f>
        <v>NO</v>
      </c>
      <c r="U2578" s="95" t="str">
        <f>IF(('RAW DATA'!$D2578-'RAW DATA'!$M2578)&lt;=5,"YES","NO")</f>
        <v>YES</v>
      </c>
    </row>
    <row r="2579" spans="1:21" x14ac:dyDescent="0.25">
      <c r="A2579" s="87">
        <v>515</v>
      </c>
      <c r="B2579" s="74">
        <v>5547543832</v>
      </c>
      <c r="C2579" s="76">
        <v>45720</v>
      </c>
      <c r="D2579" s="76"/>
      <c r="E2579" s="76">
        <v>45720</v>
      </c>
      <c r="F2579" s="74">
        <v>250040785</v>
      </c>
      <c r="G2579" s="75">
        <v>854</v>
      </c>
      <c r="H2579" s="74" t="s">
        <v>14</v>
      </c>
      <c r="I2579" s="83">
        <v>7730415738</v>
      </c>
      <c r="J2579" s="76">
        <v>45733</v>
      </c>
      <c r="K2579" s="76" t="s">
        <v>87</v>
      </c>
      <c r="L2579" s="74"/>
      <c r="M2579" s="76">
        <v>45715</v>
      </c>
      <c r="N2579" s="76">
        <v>45732</v>
      </c>
      <c r="O2579" s="73" t="str">
        <f t="shared" si="313"/>
        <v/>
      </c>
      <c r="P2579" s="73">
        <f>MONTH('RAW DATA'!$J2579)</f>
        <v>3</v>
      </c>
      <c r="Q2579" s="73" t="str">
        <f t="shared" si="314"/>
        <v>ICB</v>
      </c>
      <c r="R2579" s="75" t="str">
        <f t="shared" si="315"/>
        <v>CHINA</v>
      </c>
      <c r="S2579" s="74" t="str">
        <f>IF(OR('RAW DATA'!$D2579="",'RAW DATA'!$C2579='RAW DATA'!$D2579),"NO",IF('RAW DATA'!$C2579&lt;'RAW DATA'!$D2579,"YES","NO"))</f>
        <v>NO</v>
      </c>
      <c r="T2579" s="75" t="str">
        <f>IF('RAW DATA'!$D2579='RAW DATA'!$E2579,"YES","NO")</f>
        <v>NO</v>
      </c>
      <c r="U2579" s="73" t="str">
        <f>IF(('RAW DATA'!$D2579-'RAW DATA'!$M2579)&lt;=5,"YES","NO")</f>
        <v>YES</v>
      </c>
    </row>
    <row r="2580" spans="1:21" x14ac:dyDescent="0.25">
      <c r="A2580" s="99">
        <v>515</v>
      </c>
      <c r="B2580" s="90">
        <v>5547543828</v>
      </c>
      <c r="C2580" s="91">
        <v>45720</v>
      </c>
      <c r="D2580" s="91"/>
      <c r="E2580" s="91">
        <v>45720</v>
      </c>
      <c r="F2580" s="90">
        <v>250040785</v>
      </c>
      <c r="G2580" s="96">
        <v>394</v>
      </c>
      <c r="H2580" s="90" t="s">
        <v>14</v>
      </c>
      <c r="I2580" s="93">
        <v>7730415739</v>
      </c>
      <c r="J2580" s="91">
        <v>45733</v>
      </c>
      <c r="K2580" s="91" t="s">
        <v>87</v>
      </c>
      <c r="L2580" s="90"/>
      <c r="M2580" s="91">
        <v>45715</v>
      </c>
      <c r="N2580" s="91">
        <v>45732</v>
      </c>
      <c r="O2580" s="95" t="str">
        <f t="shared" si="313"/>
        <v/>
      </c>
      <c r="P2580" s="95">
        <f>MONTH('RAW DATA'!$J2580)</f>
        <v>3</v>
      </c>
      <c r="Q2580" s="95" t="str">
        <f t="shared" si="314"/>
        <v>ICB</v>
      </c>
      <c r="R2580" s="96" t="str">
        <f t="shared" si="315"/>
        <v>CHINA</v>
      </c>
      <c r="S2580" s="90" t="str">
        <f>IF(OR('RAW DATA'!$D2580="",'RAW DATA'!$C2580='RAW DATA'!$D2580),"NO",IF('RAW DATA'!$C2580&lt;'RAW DATA'!$D2580,"YES","NO"))</f>
        <v>NO</v>
      </c>
      <c r="T2580" s="96" t="str">
        <f>IF('RAW DATA'!$D2580='RAW DATA'!$E2580,"YES","NO")</f>
        <v>NO</v>
      </c>
      <c r="U2580" s="95" t="str">
        <f>IF(('RAW DATA'!$D2580-'RAW DATA'!$M2580)&lt;=5,"YES","NO")</f>
        <v>YES</v>
      </c>
    </row>
    <row r="2581" spans="1:21" x14ac:dyDescent="0.25">
      <c r="A2581" s="87">
        <v>515</v>
      </c>
      <c r="B2581" s="74">
        <v>5547558434</v>
      </c>
      <c r="C2581" s="76">
        <v>45727</v>
      </c>
      <c r="D2581" s="76"/>
      <c r="E2581" s="76">
        <v>45727</v>
      </c>
      <c r="F2581" s="74">
        <v>250150185</v>
      </c>
      <c r="G2581" s="75">
        <v>1899</v>
      </c>
      <c r="H2581" s="74" t="s">
        <v>14</v>
      </c>
      <c r="I2581" s="83">
        <v>7730415872</v>
      </c>
      <c r="J2581" s="76">
        <v>45734</v>
      </c>
      <c r="K2581" s="76" t="s">
        <v>87</v>
      </c>
      <c r="L2581" s="74"/>
      <c r="M2581" s="76">
        <v>45722</v>
      </c>
      <c r="N2581" s="76">
        <v>45739</v>
      </c>
      <c r="O2581" s="73" t="str">
        <f t="shared" si="313"/>
        <v/>
      </c>
      <c r="P2581" s="73">
        <f>MONTH('RAW DATA'!$J2581)</f>
        <v>3</v>
      </c>
      <c r="Q2581" s="73" t="str">
        <f t="shared" si="314"/>
        <v>ICB</v>
      </c>
      <c r="R2581" s="75" t="str">
        <f t="shared" si="315"/>
        <v>CHINA</v>
      </c>
      <c r="S2581" s="74" t="str">
        <f>IF(OR('RAW DATA'!$D2581="",'RAW DATA'!$C2581='RAW DATA'!$D2581),"NO",IF('RAW DATA'!$C2581&lt;'RAW DATA'!$D2581,"YES","NO"))</f>
        <v>NO</v>
      </c>
      <c r="T2581" s="75" t="str">
        <f>IF('RAW DATA'!$D2581='RAW DATA'!$E2581,"YES","NO")</f>
        <v>NO</v>
      </c>
      <c r="U2581" s="73" t="str">
        <f>IF(('RAW DATA'!$D2581-'RAW DATA'!$M2581)&lt;=5,"YES","NO")</f>
        <v>YES</v>
      </c>
    </row>
    <row r="2582" spans="1:21" x14ac:dyDescent="0.25">
      <c r="A2582" s="99">
        <v>515</v>
      </c>
      <c r="B2582" s="90">
        <v>5547558433</v>
      </c>
      <c r="C2582" s="91">
        <v>45727</v>
      </c>
      <c r="D2582" s="91"/>
      <c r="E2582" s="91">
        <v>45727</v>
      </c>
      <c r="F2582" s="90">
        <v>250150185</v>
      </c>
      <c r="G2582" s="96">
        <v>395</v>
      </c>
      <c r="H2582" s="90" t="s">
        <v>14</v>
      </c>
      <c r="I2582" s="93">
        <v>7730415873</v>
      </c>
      <c r="J2582" s="91">
        <v>45734</v>
      </c>
      <c r="K2582" s="91" t="s">
        <v>87</v>
      </c>
      <c r="L2582" s="90"/>
      <c r="M2582" s="91">
        <v>45722</v>
      </c>
      <c r="N2582" s="91">
        <v>45739</v>
      </c>
      <c r="O2582" s="95" t="str">
        <f t="shared" si="313"/>
        <v/>
      </c>
      <c r="P2582" s="95">
        <f>MONTH('RAW DATA'!$J2582)</f>
        <v>3</v>
      </c>
      <c r="Q2582" s="95" t="str">
        <f t="shared" si="314"/>
        <v>ICB</v>
      </c>
      <c r="R2582" s="96" t="str">
        <f t="shared" si="315"/>
        <v>CHINA</v>
      </c>
      <c r="S2582" s="90" t="str">
        <f>IF(OR('RAW DATA'!$D2582="",'RAW DATA'!$C2582='RAW DATA'!$D2582),"NO",IF('RAW DATA'!$C2582&lt;'RAW DATA'!$D2582,"YES","NO"))</f>
        <v>NO</v>
      </c>
      <c r="T2582" s="96" t="str">
        <f>IF('RAW DATA'!$D2582='RAW DATA'!$E2582,"YES","NO")</f>
        <v>NO</v>
      </c>
      <c r="U2582" s="95" t="str">
        <f>IF(('RAW DATA'!$D2582-'RAW DATA'!$M2582)&lt;=5,"YES","NO")</f>
        <v>YES</v>
      </c>
    </row>
    <row r="2583" spans="1:21" x14ac:dyDescent="0.25">
      <c r="A2583" s="87">
        <v>515</v>
      </c>
      <c r="B2583" s="74">
        <v>5547558422</v>
      </c>
      <c r="C2583" s="76">
        <v>45727</v>
      </c>
      <c r="D2583" s="76"/>
      <c r="E2583" s="76">
        <v>45727</v>
      </c>
      <c r="F2583" s="74">
        <v>250150185</v>
      </c>
      <c r="G2583" s="75">
        <v>395</v>
      </c>
      <c r="H2583" s="74" t="s">
        <v>14</v>
      </c>
      <c r="I2583" s="83">
        <v>7730415874</v>
      </c>
      <c r="J2583" s="76">
        <v>45734</v>
      </c>
      <c r="K2583" s="76" t="s">
        <v>87</v>
      </c>
      <c r="L2583" s="74"/>
      <c r="M2583" s="76">
        <v>45722</v>
      </c>
      <c r="N2583" s="76">
        <v>45739</v>
      </c>
      <c r="O2583" s="73" t="str">
        <f t="shared" si="313"/>
        <v/>
      </c>
      <c r="P2583" s="73">
        <f>MONTH('RAW DATA'!$J2583)</f>
        <v>3</v>
      </c>
      <c r="Q2583" s="73" t="str">
        <f t="shared" si="314"/>
        <v>ICB</v>
      </c>
      <c r="R2583" s="75" t="str">
        <f t="shared" si="315"/>
        <v>CHINA</v>
      </c>
      <c r="S2583" s="74" t="str">
        <f>IF(OR('RAW DATA'!$D2583="",'RAW DATA'!$C2583='RAW DATA'!$D2583),"NO",IF('RAW DATA'!$C2583&lt;'RAW DATA'!$D2583,"YES","NO"))</f>
        <v>NO</v>
      </c>
      <c r="T2583" s="75" t="str">
        <f>IF('RAW DATA'!$D2583='RAW DATA'!$E2583,"YES","NO")</f>
        <v>NO</v>
      </c>
      <c r="U2583" s="73" t="str">
        <f>IF(('RAW DATA'!$D2583-'RAW DATA'!$M2583)&lt;=5,"YES","NO")</f>
        <v>YES</v>
      </c>
    </row>
    <row r="2584" spans="1:21" x14ac:dyDescent="0.25">
      <c r="A2584" s="99">
        <v>515</v>
      </c>
      <c r="B2584" s="90">
        <v>5547558424</v>
      </c>
      <c r="C2584" s="91">
        <v>45727</v>
      </c>
      <c r="D2584" s="91"/>
      <c r="E2584" s="91">
        <v>45727</v>
      </c>
      <c r="F2584" s="90">
        <v>250150185</v>
      </c>
      <c r="G2584" s="96">
        <v>395</v>
      </c>
      <c r="H2584" s="90" t="s">
        <v>14</v>
      </c>
      <c r="I2584" s="93">
        <v>7730415875</v>
      </c>
      <c r="J2584" s="91">
        <v>45734</v>
      </c>
      <c r="K2584" s="91" t="s">
        <v>87</v>
      </c>
      <c r="L2584" s="90"/>
      <c r="M2584" s="91">
        <v>45722</v>
      </c>
      <c r="N2584" s="91">
        <v>45739</v>
      </c>
      <c r="O2584" s="95" t="str">
        <f t="shared" si="313"/>
        <v/>
      </c>
      <c r="P2584" s="95">
        <f>MONTH('RAW DATA'!$J2584)</f>
        <v>3</v>
      </c>
      <c r="Q2584" s="95" t="str">
        <f t="shared" si="314"/>
        <v>ICB</v>
      </c>
      <c r="R2584" s="96" t="str">
        <f t="shared" si="315"/>
        <v>CHINA</v>
      </c>
      <c r="S2584" s="90" t="str">
        <f>IF(OR('RAW DATA'!$D2584="",'RAW DATA'!$C2584='RAW DATA'!$D2584),"NO",IF('RAW DATA'!$C2584&lt;'RAW DATA'!$D2584,"YES","NO"))</f>
        <v>NO</v>
      </c>
      <c r="T2584" s="96" t="str">
        <f>IF('RAW DATA'!$D2584='RAW DATA'!$E2584,"YES","NO")</f>
        <v>NO</v>
      </c>
      <c r="U2584" s="95" t="str">
        <f>IF(('RAW DATA'!$D2584-'RAW DATA'!$M2584)&lt;=5,"YES","NO")</f>
        <v>YES</v>
      </c>
    </row>
    <row r="2585" spans="1:21" x14ac:dyDescent="0.25">
      <c r="A2585" s="87">
        <v>515</v>
      </c>
      <c r="B2585" s="74">
        <v>5547558435</v>
      </c>
      <c r="C2585" s="76">
        <v>45727</v>
      </c>
      <c r="D2585" s="76"/>
      <c r="E2585" s="76">
        <v>45727</v>
      </c>
      <c r="F2585" s="74">
        <v>250150185</v>
      </c>
      <c r="G2585" s="75">
        <v>395</v>
      </c>
      <c r="H2585" s="74" t="s">
        <v>14</v>
      </c>
      <c r="I2585" s="83">
        <v>7730415876</v>
      </c>
      <c r="J2585" s="76">
        <v>45734</v>
      </c>
      <c r="K2585" s="76" t="s">
        <v>87</v>
      </c>
      <c r="L2585" s="74"/>
      <c r="M2585" s="76">
        <v>45722</v>
      </c>
      <c r="N2585" s="76">
        <v>45739</v>
      </c>
      <c r="O2585" s="73" t="str">
        <f t="shared" si="313"/>
        <v/>
      </c>
      <c r="P2585" s="73">
        <f>MONTH('RAW DATA'!$J2585)</f>
        <v>3</v>
      </c>
      <c r="Q2585" s="73" t="str">
        <f t="shared" si="314"/>
        <v>ICB</v>
      </c>
      <c r="R2585" s="75" t="str">
        <f t="shared" si="315"/>
        <v>CHINA</v>
      </c>
      <c r="S2585" s="74" t="str">
        <f>IF(OR('RAW DATA'!$D2585="",'RAW DATA'!$C2585='RAW DATA'!$D2585),"NO",IF('RAW DATA'!$C2585&lt;'RAW DATA'!$D2585,"YES","NO"))</f>
        <v>NO</v>
      </c>
      <c r="T2585" s="75" t="str">
        <f>IF('RAW DATA'!$D2585='RAW DATA'!$E2585,"YES","NO")</f>
        <v>NO</v>
      </c>
      <c r="U2585" s="73" t="str">
        <f>IF(('RAW DATA'!$D2585-'RAW DATA'!$M2585)&lt;=5,"YES","NO")</f>
        <v>YES</v>
      </c>
    </row>
    <row r="2586" spans="1:21" x14ac:dyDescent="0.25">
      <c r="A2586" s="99">
        <v>515</v>
      </c>
      <c r="B2586" s="90">
        <v>5547558425</v>
      </c>
      <c r="C2586" s="91">
        <v>45727</v>
      </c>
      <c r="D2586" s="91"/>
      <c r="E2586" s="91">
        <v>45727</v>
      </c>
      <c r="F2586" s="90">
        <v>250150185</v>
      </c>
      <c r="G2586" s="96">
        <v>395</v>
      </c>
      <c r="H2586" s="90" t="s">
        <v>14</v>
      </c>
      <c r="I2586" s="93">
        <v>7730415898</v>
      </c>
      <c r="J2586" s="91">
        <v>45734</v>
      </c>
      <c r="K2586" s="91" t="s">
        <v>87</v>
      </c>
      <c r="L2586" s="90"/>
      <c r="M2586" s="91">
        <v>45722</v>
      </c>
      <c r="N2586" s="91">
        <v>45739</v>
      </c>
      <c r="O2586" s="95" t="str">
        <f t="shared" si="313"/>
        <v/>
      </c>
      <c r="P2586" s="95">
        <f>MONTH('RAW DATA'!$J2586)</f>
        <v>3</v>
      </c>
      <c r="Q2586" s="95" t="str">
        <f t="shared" si="314"/>
        <v>ICB</v>
      </c>
      <c r="R2586" s="96" t="str">
        <f t="shared" si="315"/>
        <v>CHINA</v>
      </c>
      <c r="S2586" s="90" t="str">
        <f>IF(OR('RAW DATA'!$D2586="",'RAW DATA'!$C2586='RAW DATA'!$D2586),"NO",IF('RAW DATA'!$C2586&lt;'RAW DATA'!$D2586,"YES","NO"))</f>
        <v>NO</v>
      </c>
      <c r="T2586" s="96" t="str">
        <f>IF('RAW DATA'!$D2586='RAW DATA'!$E2586,"YES","NO")</f>
        <v>NO</v>
      </c>
      <c r="U2586" s="95" t="str">
        <f>IF(('RAW DATA'!$D2586-'RAW DATA'!$M2586)&lt;=5,"YES","NO")</f>
        <v>YES</v>
      </c>
    </row>
    <row r="2587" spans="1:21" x14ac:dyDescent="0.25">
      <c r="A2587" s="87">
        <v>515</v>
      </c>
      <c r="B2587" s="74">
        <v>5547558427</v>
      </c>
      <c r="C2587" s="76">
        <v>45727</v>
      </c>
      <c r="D2587" s="76"/>
      <c r="E2587" s="76">
        <v>45727</v>
      </c>
      <c r="F2587" s="74">
        <v>250150185</v>
      </c>
      <c r="G2587" s="75">
        <v>395</v>
      </c>
      <c r="H2587" s="74" t="s">
        <v>14</v>
      </c>
      <c r="I2587" s="83">
        <v>7730415899</v>
      </c>
      <c r="J2587" s="76">
        <v>45734</v>
      </c>
      <c r="K2587" s="76" t="s">
        <v>87</v>
      </c>
      <c r="L2587" s="74"/>
      <c r="M2587" s="76">
        <v>45722</v>
      </c>
      <c r="N2587" s="76">
        <v>45739</v>
      </c>
      <c r="O2587" s="73" t="str">
        <f t="shared" si="313"/>
        <v/>
      </c>
      <c r="P2587" s="73">
        <f>MONTH('RAW DATA'!$J2587)</f>
        <v>3</v>
      </c>
      <c r="Q2587" s="73" t="str">
        <f t="shared" si="314"/>
        <v>ICB</v>
      </c>
      <c r="R2587" s="75" t="str">
        <f t="shared" si="315"/>
        <v>CHINA</v>
      </c>
      <c r="S2587" s="74" t="str">
        <f>IF(OR('RAW DATA'!$D2587="",'RAW DATA'!$C2587='RAW DATA'!$D2587),"NO",IF('RAW DATA'!$C2587&lt;'RAW DATA'!$D2587,"YES","NO"))</f>
        <v>NO</v>
      </c>
      <c r="T2587" s="75" t="str">
        <f>IF('RAW DATA'!$D2587='RAW DATA'!$E2587,"YES","NO")</f>
        <v>NO</v>
      </c>
      <c r="U2587" s="73" t="str">
        <f>IF(('RAW DATA'!$D2587-'RAW DATA'!$M2587)&lt;=5,"YES","NO")</f>
        <v>YES</v>
      </c>
    </row>
    <row r="2588" spans="1:21" x14ac:dyDescent="0.25">
      <c r="A2588" s="99">
        <v>515</v>
      </c>
      <c r="B2588" s="90">
        <v>5547558441</v>
      </c>
      <c r="C2588" s="91">
        <v>45727</v>
      </c>
      <c r="D2588" s="91"/>
      <c r="E2588" s="91">
        <v>45727</v>
      </c>
      <c r="F2588" s="90">
        <v>250150185</v>
      </c>
      <c r="G2588" s="96">
        <v>927</v>
      </c>
      <c r="H2588" s="90" t="s">
        <v>14</v>
      </c>
      <c r="I2588" s="93">
        <v>7730415900</v>
      </c>
      <c r="J2588" s="91">
        <v>45734</v>
      </c>
      <c r="K2588" s="91" t="s">
        <v>87</v>
      </c>
      <c r="L2588" s="90"/>
      <c r="M2588" s="91">
        <v>45722</v>
      </c>
      <c r="N2588" s="91">
        <v>45739</v>
      </c>
      <c r="O2588" s="95" t="str">
        <f t="shared" si="313"/>
        <v/>
      </c>
      <c r="P2588" s="95">
        <f>MONTH('RAW DATA'!$J2588)</f>
        <v>3</v>
      </c>
      <c r="Q2588" s="95" t="str">
        <f t="shared" si="314"/>
        <v>ICB</v>
      </c>
      <c r="R2588" s="96" t="str">
        <f t="shared" si="315"/>
        <v>CHINA</v>
      </c>
      <c r="S2588" s="90" t="str">
        <f>IF(OR('RAW DATA'!$D2588="",'RAW DATA'!$C2588='RAW DATA'!$D2588),"NO",IF('RAW DATA'!$C2588&lt;'RAW DATA'!$D2588,"YES","NO"))</f>
        <v>NO</v>
      </c>
      <c r="T2588" s="96" t="str">
        <f>IF('RAW DATA'!$D2588='RAW DATA'!$E2588,"YES","NO")</f>
        <v>NO</v>
      </c>
      <c r="U2588" s="95" t="str">
        <f>IF(('RAW DATA'!$D2588-'RAW DATA'!$M2588)&lt;=5,"YES","NO")</f>
        <v>YES</v>
      </c>
    </row>
    <row r="2589" spans="1:21" x14ac:dyDescent="0.25">
      <c r="A2589" s="87">
        <v>515</v>
      </c>
      <c r="B2589" s="74">
        <v>5547558440</v>
      </c>
      <c r="C2589" s="76">
        <v>45727</v>
      </c>
      <c r="D2589" s="76"/>
      <c r="E2589" s="76">
        <v>45727</v>
      </c>
      <c r="F2589" s="74">
        <v>250150185</v>
      </c>
      <c r="G2589" s="75">
        <v>654</v>
      </c>
      <c r="H2589" s="74" t="s">
        <v>14</v>
      </c>
      <c r="I2589" s="83">
        <v>7730415901</v>
      </c>
      <c r="J2589" s="76">
        <v>45734</v>
      </c>
      <c r="K2589" s="76" t="s">
        <v>87</v>
      </c>
      <c r="L2589" s="74"/>
      <c r="M2589" s="76">
        <v>45722</v>
      </c>
      <c r="N2589" s="76">
        <v>45739</v>
      </c>
      <c r="O2589" s="73" t="str">
        <f t="shared" si="313"/>
        <v/>
      </c>
      <c r="P2589" s="73">
        <f>MONTH('RAW DATA'!$J2589)</f>
        <v>3</v>
      </c>
      <c r="Q2589" s="73" t="str">
        <f t="shared" si="314"/>
        <v>ICB</v>
      </c>
      <c r="R2589" s="75" t="str">
        <f t="shared" si="315"/>
        <v>CHINA</v>
      </c>
      <c r="S2589" s="74" t="str">
        <f>IF(OR('RAW DATA'!$D2589="",'RAW DATA'!$C2589='RAW DATA'!$D2589),"NO",IF('RAW DATA'!$C2589&lt;'RAW DATA'!$D2589,"YES","NO"))</f>
        <v>NO</v>
      </c>
      <c r="T2589" s="75" t="str">
        <f>IF('RAW DATA'!$D2589='RAW DATA'!$E2589,"YES","NO")</f>
        <v>NO</v>
      </c>
      <c r="U2589" s="73" t="str">
        <f>IF(('RAW DATA'!$D2589-'RAW DATA'!$M2589)&lt;=5,"YES","NO")</f>
        <v>YES</v>
      </c>
    </row>
    <row r="2590" spans="1:21" x14ac:dyDescent="0.25">
      <c r="A2590" s="99">
        <v>515</v>
      </c>
      <c r="B2590" s="90">
        <v>5547558423</v>
      </c>
      <c r="C2590" s="91">
        <v>45727</v>
      </c>
      <c r="D2590" s="91"/>
      <c r="E2590" s="91">
        <v>45727</v>
      </c>
      <c r="F2590" s="90">
        <v>250150185</v>
      </c>
      <c r="G2590" s="96">
        <v>395</v>
      </c>
      <c r="H2590" s="90" t="s">
        <v>14</v>
      </c>
      <c r="I2590" s="93">
        <v>7730415902</v>
      </c>
      <c r="J2590" s="91">
        <v>45734</v>
      </c>
      <c r="K2590" s="91" t="s">
        <v>87</v>
      </c>
      <c r="L2590" s="90"/>
      <c r="M2590" s="91">
        <v>45722</v>
      </c>
      <c r="N2590" s="91">
        <v>45739</v>
      </c>
      <c r="O2590" s="95" t="str">
        <f t="shared" si="313"/>
        <v/>
      </c>
      <c r="P2590" s="95">
        <f>MONTH('RAW DATA'!$J2590)</f>
        <v>3</v>
      </c>
      <c r="Q2590" s="95" t="str">
        <f t="shared" si="314"/>
        <v>ICB</v>
      </c>
      <c r="R2590" s="96" t="str">
        <f t="shared" si="315"/>
        <v>CHINA</v>
      </c>
      <c r="S2590" s="90" t="str">
        <f>IF(OR('RAW DATA'!$D2590="",'RAW DATA'!$C2590='RAW DATA'!$D2590),"NO",IF('RAW DATA'!$C2590&lt;'RAW DATA'!$D2590,"YES","NO"))</f>
        <v>NO</v>
      </c>
      <c r="T2590" s="96" t="str">
        <f>IF('RAW DATA'!$D2590='RAW DATA'!$E2590,"YES","NO")</f>
        <v>NO</v>
      </c>
      <c r="U2590" s="95" t="str">
        <f>IF(('RAW DATA'!$D2590-'RAW DATA'!$M2590)&lt;=5,"YES","NO")</f>
        <v>YES</v>
      </c>
    </row>
    <row r="2591" spans="1:21" x14ac:dyDescent="0.25">
      <c r="A2591" s="87">
        <v>515</v>
      </c>
      <c r="B2591" s="74">
        <v>5547558432</v>
      </c>
      <c r="C2591" s="76">
        <v>45727</v>
      </c>
      <c r="D2591" s="76"/>
      <c r="E2591" s="76">
        <v>45727</v>
      </c>
      <c r="F2591" s="74">
        <v>250150185</v>
      </c>
      <c r="G2591" s="75">
        <v>578</v>
      </c>
      <c r="H2591" s="74" t="s">
        <v>14</v>
      </c>
      <c r="I2591" s="83">
        <v>7730415903</v>
      </c>
      <c r="J2591" s="76">
        <v>45734</v>
      </c>
      <c r="K2591" s="76" t="s">
        <v>87</v>
      </c>
      <c r="L2591" s="74"/>
      <c r="M2591" s="76">
        <v>45722</v>
      </c>
      <c r="N2591" s="76">
        <v>45739</v>
      </c>
      <c r="O2591" s="73" t="str">
        <f t="shared" si="313"/>
        <v/>
      </c>
      <c r="P2591" s="73">
        <f>MONTH('RAW DATA'!$J2591)</f>
        <v>3</v>
      </c>
      <c r="Q2591" s="73" t="str">
        <f t="shared" si="314"/>
        <v>ICB</v>
      </c>
      <c r="R2591" s="75" t="str">
        <f t="shared" si="315"/>
        <v>CHINA</v>
      </c>
      <c r="S2591" s="74" t="str">
        <f>IF(OR('RAW DATA'!$D2591="",'RAW DATA'!$C2591='RAW DATA'!$D2591),"NO",IF('RAW DATA'!$C2591&lt;'RAW DATA'!$D2591,"YES","NO"))</f>
        <v>NO</v>
      </c>
      <c r="T2591" s="75" t="str">
        <f>IF('RAW DATA'!$D2591='RAW DATA'!$E2591,"YES","NO")</f>
        <v>NO</v>
      </c>
      <c r="U2591" s="73" t="str">
        <f>IF(('RAW DATA'!$D2591-'RAW DATA'!$M2591)&lt;=5,"YES","NO")</f>
        <v>YES</v>
      </c>
    </row>
    <row r="2592" spans="1:21" x14ac:dyDescent="0.25">
      <c r="A2592" s="99">
        <v>515</v>
      </c>
      <c r="B2592" s="90">
        <v>5547558439</v>
      </c>
      <c r="C2592" s="91">
        <v>45727</v>
      </c>
      <c r="D2592" s="91"/>
      <c r="E2592" s="91">
        <v>45727</v>
      </c>
      <c r="F2592" s="90">
        <v>250150185</v>
      </c>
      <c r="G2592" s="96">
        <v>586</v>
      </c>
      <c r="H2592" s="90" t="s">
        <v>14</v>
      </c>
      <c r="I2592" s="93">
        <v>7730415904</v>
      </c>
      <c r="J2592" s="91">
        <v>45734</v>
      </c>
      <c r="K2592" s="91" t="s">
        <v>87</v>
      </c>
      <c r="L2592" s="90"/>
      <c r="M2592" s="91">
        <v>45722</v>
      </c>
      <c r="N2592" s="91">
        <v>45739</v>
      </c>
      <c r="O2592" s="95" t="str">
        <f t="shared" ref="O2592:O2609" si="316">IF(D2592="", "", IF(YEAR(D2592)=2024, "", MONTH(D2592)))</f>
        <v/>
      </c>
      <c r="P2592" s="95">
        <f>MONTH('RAW DATA'!$J2592)</f>
        <v>3</v>
      </c>
      <c r="Q2592" s="95" t="str">
        <f t="shared" ref="Q2592:Q2609" si="317">IF(OR(A2592=71,A2592=1595,A2592=1588,A2592=1594,A2592=3547,A2592=1571,A2592=1538,A2592=1570,A2592=1569,A2592=1590,A2592=1591,A2592=1589,A2592=515,A2592=1572,A2592=3546,A2592=1592,A2592=3548,A2592=122,A2592=10171,A2592=40,A2592=35,A2592=95,A2592=381,A2592=136,A2592=375),"ICB","Vendor")</f>
        <v>ICB</v>
      </c>
      <c r="R2592" s="96" t="str">
        <f t="shared" ref="R2592:R2609" si="318">IF(OR(A2592=71,A2592=515,A2592=1592,A2592=1589,A2592=1591,A2592=1571,A2592=1572),"CHINA",IF(A2592=35,"POLAND",
IF(A2592=10171,"VIETNAM",
IF(A2592=381,"TURKEY",
IF(A2592=375,"CAMBODIA",
IF(A2592=40,"AUSTRALIA",""))))))</f>
        <v>CHINA</v>
      </c>
      <c r="S2592" s="90" t="str">
        <f>IF(OR('RAW DATA'!$D2592="",'RAW DATA'!$C2592='RAW DATA'!$D2592),"NO",IF('RAW DATA'!$C2592&lt;'RAW DATA'!$D2592,"YES","NO"))</f>
        <v>NO</v>
      </c>
      <c r="T2592" s="96" t="str">
        <f>IF('RAW DATA'!$D2592='RAW DATA'!$E2592,"YES","NO")</f>
        <v>NO</v>
      </c>
      <c r="U2592" s="95" t="str">
        <f>IF(('RAW DATA'!$D2592-'RAW DATA'!$M2592)&lt;=5,"YES","NO")</f>
        <v>YES</v>
      </c>
    </row>
    <row r="2593" spans="1:21" x14ac:dyDescent="0.25">
      <c r="A2593" s="87">
        <v>515</v>
      </c>
      <c r="B2593" s="74">
        <v>5547558442</v>
      </c>
      <c r="C2593" s="76">
        <v>45727</v>
      </c>
      <c r="D2593" s="76"/>
      <c r="E2593" s="76">
        <v>45727</v>
      </c>
      <c r="F2593" s="74">
        <v>250150185</v>
      </c>
      <c r="G2593" s="75">
        <v>1297</v>
      </c>
      <c r="H2593" s="74" t="s">
        <v>14</v>
      </c>
      <c r="I2593" s="83">
        <v>7730415905</v>
      </c>
      <c r="J2593" s="76">
        <v>45734</v>
      </c>
      <c r="K2593" s="76" t="s">
        <v>87</v>
      </c>
      <c r="L2593" s="74"/>
      <c r="M2593" s="76">
        <v>45722</v>
      </c>
      <c r="N2593" s="76">
        <v>45739</v>
      </c>
      <c r="O2593" s="73" t="str">
        <f t="shared" si="316"/>
        <v/>
      </c>
      <c r="P2593" s="73">
        <f>MONTH('RAW DATA'!$J2593)</f>
        <v>3</v>
      </c>
      <c r="Q2593" s="73" t="str">
        <f t="shared" si="317"/>
        <v>ICB</v>
      </c>
      <c r="R2593" s="75" t="str">
        <f t="shared" si="318"/>
        <v>CHINA</v>
      </c>
      <c r="S2593" s="74" t="str">
        <f>IF(OR('RAW DATA'!$D2593="",'RAW DATA'!$C2593='RAW DATA'!$D2593),"NO",IF('RAW DATA'!$C2593&lt;'RAW DATA'!$D2593,"YES","NO"))</f>
        <v>NO</v>
      </c>
      <c r="T2593" s="75" t="str">
        <f>IF('RAW DATA'!$D2593='RAW DATA'!$E2593,"YES","NO")</f>
        <v>NO</v>
      </c>
      <c r="U2593" s="73" t="str">
        <f>IF(('RAW DATA'!$D2593-'RAW DATA'!$M2593)&lt;=5,"YES","NO")</f>
        <v>YES</v>
      </c>
    </row>
    <row r="2594" spans="1:21" x14ac:dyDescent="0.25">
      <c r="A2594" s="99">
        <v>515</v>
      </c>
      <c r="B2594" s="90">
        <v>5547558438</v>
      </c>
      <c r="C2594" s="91">
        <v>45727</v>
      </c>
      <c r="D2594" s="91"/>
      <c r="E2594" s="91">
        <v>45727</v>
      </c>
      <c r="F2594" s="90">
        <v>250150185</v>
      </c>
      <c r="G2594" s="96">
        <v>524</v>
      </c>
      <c r="H2594" s="90" t="s">
        <v>14</v>
      </c>
      <c r="I2594" s="93">
        <v>7730415906</v>
      </c>
      <c r="J2594" s="91">
        <v>45734</v>
      </c>
      <c r="K2594" s="91" t="s">
        <v>87</v>
      </c>
      <c r="L2594" s="90"/>
      <c r="M2594" s="91">
        <v>45722</v>
      </c>
      <c r="N2594" s="91">
        <v>45739</v>
      </c>
      <c r="O2594" s="95" t="str">
        <f t="shared" si="316"/>
        <v/>
      </c>
      <c r="P2594" s="95">
        <f>MONTH('RAW DATA'!$J2594)</f>
        <v>3</v>
      </c>
      <c r="Q2594" s="95" t="str">
        <f t="shared" si="317"/>
        <v>ICB</v>
      </c>
      <c r="R2594" s="96" t="str">
        <f t="shared" si="318"/>
        <v>CHINA</v>
      </c>
      <c r="S2594" s="90" t="str">
        <f>IF(OR('RAW DATA'!$D2594="",'RAW DATA'!$C2594='RAW DATA'!$D2594),"NO",IF('RAW DATA'!$C2594&lt;'RAW DATA'!$D2594,"YES","NO"))</f>
        <v>NO</v>
      </c>
      <c r="T2594" s="96" t="str">
        <f>IF('RAW DATA'!$D2594='RAW DATA'!$E2594,"YES","NO")</f>
        <v>NO</v>
      </c>
      <c r="U2594" s="95" t="str">
        <f>IF(('RAW DATA'!$D2594-'RAW DATA'!$M2594)&lt;=5,"YES","NO")</f>
        <v>YES</v>
      </c>
    </row>
    <row r="2595" spans="1:21" x14ac:dyDescent="0.25">
      <c r="A2595" s="87">
        <v>515</v>
      </c>
      <c r="B2595" s="74">
        <v>5547569801</v>
      </c>
      <c r="C2595" s="76">
        <v>45735</v>
      </c>
      <c r="D2595" s="76"/>
      <c r="E2595" s="76">
        <v>45735</v>
      </c>
      <c r="F2595" s="74">
        <v>250761405</v>
      </c>
      <c r="G2595" s="75">
        <v>19041</v>
      </c>
      <c r="H2595" s="74" t="s">
        <v>14</v>
      </c>
      <c r="I2595" s="83">
        <v>7730418268</v>
      </c>
      <c r="J2595" s="76">
        <v>45755</v>
      </c>
      <c r="K2595" s="76" t="s">
        <v>87</v>
      </c>
      <c r="L2595" s="74"/>
      <c r="M2595" s="76">
        <v>45729</v>
      </c>
      <c r="N2595" s="76">
        <v>45746</v>
      </c>
      <c r="O2595" s="73" t="str">
        <f t="shared" si="316"/>
        <v/>
      </c>
      <c r="P2595" s="73">
        <f>MONTH('RAW DATA'!$J2595)</f>
        <v>4</v>
      </c>
      <c r="Q2595" s="73" t="str">
        <f t="shared" si="317"/>
        <v>ICB</v>
      </c>
      <c r="R2595" s="75" t="str">
        <f t="shared" si="318"/>
        <v>CHINA</v>
      </c>
      <c r="S2595" s="74" t="str">
        <f>IF(OR('RAW DATA'!$D2595="",'RAW DATA'!$C2595='RAW DATA'!$D2595),"NO",IF('RAW DATA'!$C2595&lt;'RAW DATA'!$D2595,"YES","NO"))</f>
        <v>NO</v>
      </c>
      <c r="T2595" s="75" t="str">
        <f>IF('RAW DATA'!$D2595='RAW DATA'!$E2595,"YES","NO")</f>
        <v>NO</v>
      </c>
      <c r="U2595" s="73" t="str">
        <f>IF(('RAW DATA'!$D2595-'RAW DATA'!$M2595)&lt;=5,"YES","NO")</f>
        <v>YES</v>
      </c>
    </row>
    <row r="2596" spans="1:21" x14ac:dyDescent="0.25">
      <c r="A2596" s="99">
        <v>515</v>
      </c>
      <c r="B2596" s="90">
        <v>5547569805</v>
      </c>
      <c r="C2596" s="91">
        <v>45735</v>
      </c>
      <c r="D2596" s="91"/>
      <c r="E2596" s="91">
        <v>45735</v>
      </c>
      <c r="F2596" s="90">
        <v>250761405</v>
      </c>
      <c r="G2596" s="96">
        <v>39631</v>
      </c>
      <c r="H2596" s="90" t="s">
        <v>14</v>
      </c>
      <c r="I2596" s="93">
        <v>7730418266</v>
      </c>
      <c r="J2596" s="91">
        <v>45755</v>
      </c>
      <c r="K2596" s="91" t="s">
        <v>87</v>
      </c>
      <c r="L2596" s="90"/>
      <c r="M2596" s="91">
        <v>45729</v>
      </c>
      <c r="N2596" s="91">
        <v>45746</v>
      </c>
      <c r="O2596" s="95" t="str">
        <f t="shared" si="316"/>
        <v/>
      </c>
      <c r="P2596" s="95">
        <f>MONTH('RAW DATA'!$J2596)</f>
        <v>4</v>
      </c>
      <c r="Q2596" s="95" t="str">
        <f t="shared" si="317"/>
        <v>ICB</v>
      </c>
      <c r="R2596" s="96" t="str">
        <f t="shared" si="318"/>
        <v>CHINA</v>
      </c>
      <c r="S2596" s="90" t="str">
        <f>IF(OR('RAW DATA'!$D2596="",'RAW DATA'!$C2596='RAW DATA'!$D2596),"NO",IF('RAW DATA'!$C2596&lt;'RAW DATA'!$D2596,"YES","NO"))</f>
        <v>NO</v>
      </c>
      <c r="T2596" s="96" t="str">
        <f>IF('RAW DATA'!$D2596='RAW DATA'!$E2596,"YES","NO")</f>
        <v>NO</v>
      </c>
      <c r="U2596" s="95" t="str">
        <f>IF(('RAW DATA'!$D2596-'RAW DATA'!$M2596)&lt;=5,"YES","NO")</f>
        <v>YES</v>
      </c>
    </row>
    <row r="2597" spans="1:21" x14ac:dyDescent="0.25">
      <c r="A2597" s="87">
        <v>515</v>
      </c>
      <c r="B2597" s="74">
        <v>5547569807</v>
      </c>
      <c r="C2597" s="76">
        <v>45735</v>
      </c>
      <c r="D2597" s="76"/>
      <c r="E2597" s="76">
        <v>45735</v>
      </c>
      <c r="F2597" s="74">
        <v>250761405</v>
      </c>
      <c r="G2597" s="75">
        <v>8638</v>
      </c>
      <c r="H2597" s="74" t="s">
        <v>14</v>
      </c>
      <c r="I2597" s="83">
        <v>7730418267</v>
      </c>
      <c r="J2597" s="76">
        <v>45755</v>
      </c>
      <c r="K2597" s="76" t="s">
        <v>87</v>
      </c>
      <c r="L2597" s="74"/>
      <c r="M2597" s="76">
        <v>45729</v>
      </c>
      <c r="N2597" s="76">
        <v>45746</v>
      </c>
      <c r="O2597" s="73" t="str">
        <f t="shared" si="316"/>
        <v/>
      </c>
      <c r="P2597" s="73">
        <f>MONTH('RAW DATA'!$J2597)</f>
        <v>4</v>
      </c>
      <c r="Q2597" s="73" t="str">
        <f t="shared" si="317"/>
        <v>ICB</v>
      </c>
      <c r="R2597" s="75" t="str">
        <f t="shared" si="318"/>
        <v>CHINA</v>
      </c>
      <c r="S2597" s="74" t="str">
        <f>IF(OR('RAW DATA'!$D2597="",'RAW DATA'!$C2597='RAW DATA'!$D2597),"NO",IF('RAW DATA'!$C2597&lt;'RAW DATA'!$D2597,"YES","NO"))</f>
        <v>NO</v>
      </c>
      <c r="T2597" s="75" t="str">
        <f>IF('RAW DATA'!$D2597='RAW DATA'!$E2597,"YES","NO")</f>
        <v>NO</v>
      </c>
      <c r="U2597" s="73" t="str">
        <f>IF(('RAW DATA'!$D2597-'RAW DATA'!$M2597)&lt;=5,"YES","NO")</f>
        <v>YES</v>
      </c>
    </row>
    <row r="2598" spans="1:21" x14ac:dyDescent="0.25">
      <c r="A2598" s="99">
        <v>515</v>
      </c>
      <c r="B2598" s="90">
        <v>5547569806</v>
      </c>
      <c r="C2598" s="91">
        <v>45735</v>
      </c>
      <c r="D2598" s="91"/>
      <c r="E2598" s="91">
        <v>45735</v>
      </c>
      <c r="F2598" s="90">
        <v>250761405</v>
      </c>
      <c r="G2598" s="96">
        <v>5863</v>
      </c>
      <c r="H2598" s="90" t="s">
        <v>14</v>
      </c>
      <c r="I2598" s="93">
        <v>7730418269</v>
      </c>
      <c r="J2598" s="91">
        <v>45755</v>
      </c>
      <c r="K2598" s="91" t="s">
        <v>87</v>
      </c>
      <c r="L2598" s="90"/>
      <c r="M2598" s="91">
        <v>45729</v>
      </c>
      <c r="N2598" s="91">
        <v>45746</v>
      </c>
      <c r="O2598" s="95" t="str">
        <f t="shared" si="316"/>
        <v/>
      </c>
      <c r="P2598" s="95">
        <f>MONTH('RAW DATA'!$J2598)</f>
        <v>4</v>
      </c>
      <c r="Q2598" s="95" t="str">
        <f t="shared" si="317"/>
        <v>ICB</v>
      </c>
      <c r="R2598" s="96" t="str">
        <f t="shared" si="318"/>
        <v>CHINA</v>
      </c>
      <c r="S2598" s="90" t="str">
        <f>IF(OR('RAW DATA'!$D2598="",'RAW DATA'!$C2598='RAW DATA'!$D2598),"NO",IF('RAW DATA'!$C2598&lt;'RAW DATA'!$D2598,"YES","NO"))</f>
        <v>NO</v>
      </c>
      <c r="T2598" s="96" t="str">
        <f>IF('RAW DATA'!$D2598='RAW DATA'!$E2598,"YES","NO")</f>
        <v>NO</v>
      </c>
      <c r="U2598" s="95" t="str">
        <f>IF(('RAW DATA'!$D2598-'RAW DATA'!$M2598)&lt;=5,"YES","NO")</f>
        <v>YES</v>
      </c>
    </row>
    <row r="2599" spans="1:21" x14ac:dyDescent="0.25">
      <c r="A2599" s="87">
        <v>515</v>
      </c>
      <c r="B2599" s="74">
        <v>5547569802</v>
      </c>
      <c r="C2599" s="76">
        <v>45735</v>
      </c>
      <c r="D2599" s="76"/>
      <c r="E2599" s="76">
        <v>45735</v>
      </c>
      <c r="F2599" s="74">
        <v>250761405</v>
      </c>
      <c r="G2599" s="75">
        <v>16799</v>
      </c>
      <c r="H2599" s="74" t="s">
        <v>14</v>
      </c>
      <c r="I2599" s="83">
        <v>7730418270</v>
      </c>
      <c r="J2599" s="76">
        <v>45755</v>
      </c>
      <c r="K2599" s="76" t="s">
        <v>87</v>
      </c>
      <c r="L2599" s="74"/>
      <c r="M2599" s="76">
        <v>45729</v>
      </c>
      <c r="N2599" s="76">
        <v>45746</v>
      </c>
      <c r="O2599" s="73" t="str">
        <f t="shared" si="316"/>
        <v/>
      </c>
      <c r="P2599" s="73">
        <f>MONTH('RAW DATA'!$J2599)</f>
        <v>4</v>
      </c>
      <c r="Q2599" s="73" t="str">
        <f t="shared" si="317"/>
        <v>ICB</v>
      </c>
      <c r="R2599" s="75" t="str">
        <f t="shared" si="318"/>
        <v>CHINA</v>
      </c>
      <c r="S2599" s="74" t="str">
        <f>IF(OR('RAW DATA'!$D2599="",'RAW DATA'!$C2599='RAW DATA'!$D2599),"NO",IF('RAW DATA'!$C2599&lt;'RAW DATA'!$D2599,"YES","NO"))</f>
        <v>NO</v>
      </c>
      <c r="T2599" s="75" t="str">
        <f>IF('RAW DATA'!$D2599='RAW DATA'!$E2599,"YES","NO")</f>
        <v>NO</v>
      </c>
      <c r="U2599" s="73" t="str">
        <f>IF(('RAW DATA'!$D2599-'RAW DATA'!$M2599)&lt;=5,"YES","NO")</f>
        <v>YES</v>
      </c>
    </row>
    <row r="2600" spans="1:21" x14ac:dyDescent="0.25">
      <c r="A2600" s="99">
        <v>515</v>
      </c>
      <c r="B2600" s="90">
        <v>5547569803</v>
      </c>
      <c r="C2600" s="91">
        <v>45735</v>
      </c>
      <c r="D2600" s="91"/>
      <c r="E2600" s="91">
        <v>45735</v>
      </c>
      <c r="F2600" s="90">
        <v>250761405</v>
      </c>
      <c r="G2600" s="96">
        <v>2332</v>
      </c>
      <c r="H2600" s="90" t="s">
        <v>14</v>
      </c>
      <c r="I2600" s="93">
        <v>7730418271</v>
      </c>
      <c r="J2600" s="91">
        <v>45755</v>
      </c>
      <c r="K2600" s="91" t="s">
        <v>87</v>
      </c>
      <c r="L2600" s="90"/>
      <c r="M2600" s="91">
        <v>45729</v>
      </c>
      <c r="N2600" s="91">
        <v>45746</v>
      </c>
      <c r="O2600" s="95" t="str">
        <f t="shared" si="316"/>
        <v/>
      </c>
      <c r="P2600" s="95">
        <f>MONTH('RAW DATA'!$J2600)</f>
        <v>4</v>
      </c>
      <c r="Q2600" s="95" t="str">
        <f t="shared" si="317"/>
        <v>ICB</v>
      </c>
      <c r="R2600" s="96" t="str">
        <f t="shared" si="318"/>
        <v>CHINA</v>
      </c>
      <c r="S2600" s="90" t="str">
        <f>IF(OR('RAW DATA'!$D2600="",'RAW DATA'!$C2600='RAW DATA'!$D2600),"NO",IF('RAW DATA'!$C2600&lt;'RAW DATA'!$D2600,"YES","NO"))</f>
        <v>NO</v>
      </c>
      <c r="T2600" s="96" t="str">
        <f>IF('RAW DATA'!$D2600='RAW DATA'!$E2600,"YES","NO")</f>
        <v>NO</v>
      </c>
      <c r="U2600" s="95" t="str">
        <f>IF(('RAW DATA'!$D2600-'RAW DATA'!$M2600)&lt;=5,"YES","NO")</f>
        <v>YES</v>
      </c>
    </row>
    <row r="2601" spans="1:21" x14ac:dyDescent="0.25">
      <c r="A2601" s="87">
        <v>515</v>
      </c>
      <c r="B2601" s="74">
        <v>5547569809</v>
      </c>
      <c r="C2601" s="76">
        <v>45735</v>
      </c>
      <c r="D2601" s="76"/>
      <c r="E2601" s="76">
        <v>45735</v>
      </c>
      <c r="F2601" s="74">
        <v>250761405</v>
      </c>
      <c r="G2601" s="75">
        <v>809</v>
      </c>
      <c r="H2601" s="74" t="s">
        <v>14</v>
      </c>
      <c r="I2601" s="83">
        <v>7730418272</v>
      </c>
      <c r="J2601" s="76">
        <v>45755</v>
      </c>
      <c r="K2601" s="76" t="s">
        <v>87</v>
      </c>
      <c r="L2601" s="74"/>
      <c r="M2601" s="76">
        <v>45729</v>
      </c>
      <c r="N2601" s="76">
        <v>45746</v>
      </c>
      <c r="O2601" s="73" t="str">
        <f t="shared" si="316"/>
        <v/>
      </c>
      <c r="P2601" s="73">
        <f>MONTH('RAW DATA'!$J2601)</f>
        <v>4</v>
      </c>
      <c r="Q2601" s="73" t="str">
        <f t="shared" si="317"/>
        <v>ICB</v>
      </c>
      <c r="R2601" s="75" t="str">
        <f t="shared" si="318"/>
        <v>CHINA</v>
      </c>
      <c r="S2601" s="74" t="str">
        <f>IF(OR('RAW DATA'!$D2601="",'RAW DATA'!$C2601='RAW DATA'!$D2601),"NO",IF('RAW DATA'!$C2601&lt;'RAW DATA'!$D2601,"YES","NO"))</f>
        <v>NO</v>
      </c>
      <c r="T2601" s="75" t="str">
        <f>IF('RAW DATA'!$D2601='RAW DATA'!$E2601,"YES","NO")</f>
        <v>NO</v>
      </c>
      <c r="U2601" s="73" t="str">
        <f>IF(('RAW DATA'!$D2601-'RAW DATA'!$M2601)&lt;=5,"YES","NO")</f>
        <v>YES</v>
      </c>
    </row>
    <row r="2602" spans="1:21" x14ac:dyDescent="0.25">
      <c r="A2602" s="99">
        <v>515</v>
      </c>
      <c r="B2602" s="90">
        <v>5547569813</v>
      </c>
      <c r="C2602" s="91">
        <v>45735</v>
      </c>
      <c r="D2602" s="91"/>
      <c r="E2602" s="91">
        <v>45735</v>
      </c>
      <c r="F2602" s="90">
        <v>250761405</v>
      </c>
      <c r="G2602" s="96">
        <v>996</v>
      </c>
      <c r="H2602" s="90" t="s">
        <v>14</v>
      </c>
      <c r="I2602" s="93">
        <v>7730418273</v>
      </c>
      <c r="J2602" s="91">
        <v>45755</v>
      </c>
      <c r="K2602" s="91" t="s">
        <v>87</v>
      </c>
      <c r="L2602" s="90"/>
      <c r="M2602" s="91">
        <v>45729</v>
      </c>
      <c r="N2602" s="91">
        <v>45746</v>
      </c>
      <c r="O2602" s="95" t="str">
        <f t="shared" si="316"/>
        <v/>
      </c>
      <c r="P2602" s="95">
        <f>MONTH('RAW DATA'!$J2602)</f>
        <v>4</v>
      </c>
      <c r="Q2602" s="95" t="str">
        <f t="shared" si="317"/>
        <v>ICB</v>
      </c>
      <c r="R2602" s="96" t="str">
        <f t="shared" si="318"/>
        <v>CHINA</v>
      </c>
      <c r="S2602" s="90" t="str">
        <f>IF(OR('RAW DATA'!$D2602="",'RAW DATA'!$C2602='RAW DATA'!$D2602),"NO",IF('RAW DATA'!$C2602&lt;'RAW DATA'!$D2602,"YES","NO"))</f>
        <v>NO</v>
      </c>
      <c r="T2602" s="96" t="str">
        <f>IF('RAW DATA'!$D2602='RAW DATA'!$E2602,"YES","NO")</f>
        <v>NO</v>
      </c>
      <c r="U2602" s="95" t="str">
        <f>IF(('RAW DATA'!$D2602-'RAW DATA'!$M2602)&lt;=5,"YES","NO")</f>
        <v>YES</v>
      </c>
    </row>
    <row r="2603" spans="1:21" x14ac:dyDescent="0.25">
      <c r="A2603" s="87">
        <v>515</v>
      </c>
      <c r="B2603" s="74">
        <v>5547569811</v>
      </c>
      <c r="C2603" s="76">
        <v>45735</v>
      </c>
      <c r="D2603" s="76"/>
      <c r="E2603" s="76">
        <v>45735</v>
      </c>
      <c r="F2603" s="74">
        <v>250761405</v>
      </c>
      <c r="G2603" s="75">
        <v>1158</v>
      </c>
      <c r="H2603" s="74" t="s">
        <v>14</v>
      </c>
      <c r="I2603" s="83">
        <v>7730418274</v>
      </c>
      <c r="J2603" s="76">
        <v>45755</v>
      </c>
      <c r="K2603" s="76" t="s">
        <v>87</v>
      </c>
      <c r="L2603" s="74"/>
      <c r="M2603" s="76">
        <v>45729</v>
      </c>
      <c r="N2603" s="76">
        <v>45746</v>
      </c>
      <c r="O2603" s="73" t="str">
        <f t="shared" si="316"/>
        <v/>
      </c>
      <c r="P2603" s="73">
        <f>MONTH('RAW DATA'!$J2603)</f>
        <v>4</v>
      </c>
      <c r="Q2603" s="73" t="str">
        <f t="shared" si="317"/>
        <v>ICB</v>
      </c>
      <c r="R2603" s="75" t="str">
        <f t="shared" si="318"/>
        <v>CHINA</v>
      </c>
      <c r="S2603" s="74" t="str">
        <f>IF(OR('RAW DATA'!$D2603="",'RAW DATA'!$C2603='RAW DATA'!$D2603),"NO",IF('RAW DATA'!$C2603&lt;'RAW DATA'!$D2603,"YES","NO"))</f>
        <v>NO</v>
      </c>
      <c r="T2603" s="75" t="str">
        <f>IF('RAW DATA'!$D2603='RAW DATA'!$E2603,"YES","NO")</f>
        <v>NO</v>
      </c>
      <c r="U2603" s="73" t="str">
        <f>IF(('RAW DATA'!$D2603-'RAW DATA'!$M2603)&lt;=5,"YES","NO")</f>
        <v>YES</v>
      </c>
    </row>
    <row r="2604" spans="1:21" x14ac:dyDescent="0.25">
      <c r="A2604" s="99">
        <v>515</v>
      </c>
      <c r="B2604" s="90">
        <v>5547569810</v>
      </c>
      <c r="C2604" s="91">
        <v>45735</v>
      </c>
      <c r="D2604" s="91"/>
      <c r="E2604" s="91">
        <v>45735</v>
      </c>
      <c r="F2604" s="90">
        <v>250761405</v>
      </c>
      <c r="G2604" s="96">
        <v>814</v>
      </c>
      <c r="H2604" s="90" t="s">
        <v>14</v>
      </c>
      <c r="I2604" s="93">
        <v>7730418319</v>
      </c>
      <c r="J2604" s="91">
        <v>45755</v>
      </c>
      <c r="K2604" s="91" t="s">
        <v>87</v>
      </c>
      <c r="L2604" s="90"/>
      <c r="M2604" s="91">
        <v>45729</v>
      </c>
      <c r="N2604" s="91">
        <v>45746</v>
      </c>
      <c r="O2604" s="95" t="str">
        <f t="shared" si="316"/>
        <v/>
      </c>
      <c r="P2604" s="95">
        <f>MONTH('RAW DATA'!$J2604)</f>
        <v>4</v>
      </c>
      <c r="Q2604" s="95" t="str">
        <f t="shared" si="317"/>
        <v>ICB</v>
      </c>
      <c r="R2604" s="96" t="str">
        <f t="shared" si="318"/>
        <v>CHINA</v>
      </c>
      <c r="S2604" s="90" t="str">
        <f>IF(OR('RAW DATA'!$D2604="",'RAW DATA'!$C2604='RAW DATA'!$D2604),"NO",IF('RAW DATA'!$C2604&lt;'RAW DATA'!$D2604,"YES","NO"))</f>
        <v>NO</v>
      </c>
      <c r="T2604" s="96" t="str">
        <f>IF('RAW DATA'!$D2604='RAW DATA'!$E2604,"YES","NO")</f>
        <v>NO</v>
      </c>
      <c r="U2604" s="95" t="str">
        <f>IF(('RAW DATA'!$D2604-'RAW DATA'!$M2604)&lt;=5,"YES","NO")</f>
        <v>YES</v>
      </c>
    </row>
    <row r="2605" spans="1:21" x14ac:dyDescent="0.25">
      <c r="A2605" s="87">
        <v>515</v>
      </c>
      <c r="B2605" s="74">
        <v>5547569812</v>
      </c>
      <c r="C2605" s="76">
        <v>45735</v>
      </c>
      <c r="D2605" s="76"/>
      <c r="E2605" s="76">
        <v>45735</v>
      </c>
      <c r="F2605" s="74">
        <v>250761405</v>
      </c>
      <c r="G2605" s="75">
        <v>809</v>
      </c>
      <c r="H2605" s="74" t="s">
        <v>14</v>
      </c>
      <c r="I2605" s="83">
        <v>7730418320</v>
      </c>
      <c r="J2605" s="76">
        <v>45755</v>
      </c>
      <c r="K2605" s="76" t="s">
        <v>87</v>
      </c>
      <c r="L2605" s="74"/>
      <c r="M2605" s="76">
        <v>45729</v>
      </c>
      <c r="N2605" s="76">
        <v>45746</v>
      </c>
      <c r="O2605" s="73" t="str">
        <f t="shared" si="316"/>
        <v/>
      </c>
      <c r="P2605" s="73">
        <f>MONTH('RAW DATA'!$J2605)</f>
        <v>4</v>
      </c>
      <c r="Q2605" s="73" t="str">
        <f t="shared" si="317"/>
        <v>ICB</v>
      </c>
      <c r="R2605" s="75" t="str">
        <f t="shared" si="318"/>
        <v>CHINA</v>
      </c>
      <c r="S2605" s="74" t="str">
        <f>IF(OR('RAW DATA'!$D2605="",'RAW DATA'!$C2605='RAW DATA'!$D2605),"NO",IF('RAW DATA'!$C2605&lt;'RAW DATA'!$D2605,"YES","NO"))</f>
        <v>NO</v>
      </c>
      <c r="T2605" s="75" t="str">
        <f>IF('RAW DATA'!$D2605='RAW DATA'!$E2605,"YES","NO")</f>
        <v>NO</v>
      </c>
      <c r="U2605" s="73" t="str">
        <f>IF(('RAW DATA'!$D2605-'RAW DATA'!$M2605)&lt;=5,"YES","NO")</f>
        <v>YES</v>
      </c>
    </row>
    <row r="2606" spans="1:21" x14ac:dyDescent="0.25">
      <c r="A2606" s="99">
        <v>515</v>
      </c>
      <c r="B2606" s="90">
        <v>5547569804</v>
      </c>
      <c r="C2606" s="91">
        <v>45735</v>
      </c>
      <c r="D2606" s="91"/>
      <c r="E2606" s="91">
        <v>45735</v>
      </c>
      <c r="F2606" s="90">
        <v>250761405</v>
      </c>
      <c r="G2606" s="96">
        <v>395</v>
      </c>
      <c r="H2606" s="90" t="s">
        <v>14</v>
      </c>
      <c r="I2606" s="93">
        <v>7730418332</v>
      </c>
      <c r="J2606" s="91">
        <v>45755</v>
      </c>
      <c r="K2606" s="91" t="s">
        <v>87</v>
      </c>
      <c r="L2606" s="90"/>
      <c r="M2606" s="91">
        <v>45729</v>
      </c>
      <c r="N2606" s="91">
        <v>45746</v>
      </c>
      <c r="O2606" s="95" t="str">
        <f t="shared" si="316"/>
        <v/>
      </c>
      <c r="P2606" s="95">
        <f>MONTH('RAW DATA'!$J2606)</f>
        <v>4</v>
      </c>
      <c r="Q2606" s="95" t="str">
        <f t="shared" si="317"/>
        <v>ICB</v>
      </c>
      <c r="R2606" s="96" t="str">
        <f t="shared" si="318"/>
        <v>CHINA</v>
      </c>
      <c r="S2606" s="90" t="str">
        <f>IF(OR('RAW DATA'!$D2606="",'RAW DATA'!$C2606='RAW DATA'!$D2606),"NO",IF('RAW DATA'!$C2606&lt;'RAW DATA'!$D2606,"YES","NO"))</f>
        <v>NO</v>
      </c>
      <c r="T2606" s="96" t="str">
        <f>IF('RAW DATA'!$D2606='RAW DATA'!$E2606,"YES","NO")</f>
        <v>NO</v>
      </c>
      <c r="U2606" s="95" t="str">
        <f>IF(('RAW DATA'!$D2606-'RAW DATA'!$M2606)&lt;=5,"YES","NO")</f>
        <v>YES</v>
      </c>
    </row>
    <row r="2607" spans="1:21" x14ac:dyDescent="0.25">
      <c r="A2607" s="87">
        <v>515</v>
      </c>
      <c r="B2607" s="74">
        <v>5547569808</v>
      </c>
      <c r="C2607" s="76">
        <v>45735</v>
      </c>
      <c r="D2607" s="76"/>
      <c r="E2607" s="76">
        <v>45735</v>
      </c>
      <c r="F2607" s="74">
        <v>250761405</v>
      </c>
      <c r="G2607" s="75">
        <v>2618</v>
      </c>
      <c r="H2607" s="74" t="s">
        <v>14</v>
      </c>
      <c r="I2607" s="83">
        <v>7730418334</v>
      </c>
      <c r="J2607" s="76">
        <v>45755</v>
      </c>
      <c r="K2607" s="76" t="s">
        <v>87</v>
      </c>
      <c r="L2607" s="74"/>
      <c r="M2607" s="76">
        <v>45729</v>
      </c>
      <c r="N2607" s="76">
        <v>45746</v>
      </c>
      <c r="O2607" s="73" t="str">
        <f t="shared" si="316"/>
        <v/>
      </c>
      <c r="P2607" s="73">
        <f>MONTH('RAW DATA'!$J2607)</f>
        <v>4</v>
      </c>
      <c r="Q2607" s="73" t="str">
        <f t="shared" si="317"/>
        <v>ICB</v>
      </c>
      <c r="R2607" s="75" t="str">
        <f t="shared" si="318"/>
        <v>CHINA</v>
      </c>
      <c r="S2607" s="74" t="str">
        <f>IF(OR('RAW DATA'!$D2607="",'RAW DATA'!$C2607='RAW DATA'!$D2607),"NO",IF('RAW DATA'!$C2607&lt;'RAW DATA'!$D2607,"YES","NO"))</f>
        <v>NO</v>
      </c>
      <c r="T2607" s="75" t="str">
        <f>IF('RAW DATA'!$D2607='RAW DATA'!$E2607,"YES","NO")</f>
        <v>NO</v>
      </c>
      <c r="U2607" s="73" t="str">
        <f>IF(('RAW DATA'!$D2607-'RAW DATA'!$M2607)&lt;=5,"YES","NO")</f>
        <v>YES</v>
      </c>
    </row>
    <row r="2608" spans="1:21" x14ac:dyDescent="0.25">
      <c r="A2608" s="99">
        <v>515</v>
      </c>
      <c r="B2608" s="90">
        <v>5547585622</v>
      </c>
      <c r="C2608" s="91">
        <v>45743</v>
      </c>
      <c r="D2608" s="91"/>
      <c r="E2608" s="91">
        <v>45743</v>
      </c>
      <c r="F2608" s="90">
        <v>250988698</v>
      </c>
      <c r="G2608" s="96">
        <v>45252</v>
      </c>
      <c r="H2608" s="90" t="s">
        <v>14</v>
      </c>
      <c r="I2608" s="93">
        <v>7730418333</v>
      </c>
      <c r="J2608" s="91">
        <v>45755</v>
      </c>
      <c r="K2608" s="91" t="s">
        <v>87</v>
      </c>
      <c r="L2608" s="90"/>
      <c r="M2608" s="91">
        <v>45736</v>
      </c>
      <c r="N2608" s="91">
        <v>45753</v>
      </c>
      <c r="O2608" s="95" t="str">
        <f t="shared" si="316"/>
        <v/>
      </c>
      <c r="P2608" s="95">
        <f>MONTH('RAW DATA'!$J2608)</f>
        <v>4</v>
      </c>
      <c r="Q2608" s="95" t="str">
        <f t="shared" si="317"/>
        <v>ICB</v>
      </c>
      <c r="R2608" s="96" t="str">
        <f t="shared" si="318"/>
        <v>CHINA</v>
      </c>
      <c r="S2608" s="90" t="str">
        <f>IF(OR('RAW DATA'!$D2608="",'RAW DATA'!$C2608='RAW DATA'!$D2608),"NO",IF('RAW DATA'!$C2608&lt;'RAW DATA'!$D2608,"YES","NO"))</f>
        <v>NO</v>
      </c>
      <c r="T2608" s="96" t="str">
        <f>IF('RAW DATA'!$D2608='RAW DATA'!$E2608,"YES","NO")</f>
        <v>NO</v>
      </c>
      <c r="U2608" s="95" t="str">
        <f>IF(('RAW DATA'!$D2608-'RAW DATA'!$M2608)&lt;=5,"YES","NO")</f>
        <v>YES</v>
      </c>
    </row>
    <row r="2609" spans="1:21" x14ac:dyDescent="0.25">
      <c r="A2609" s="87">
        <v>515</v>
      </c>
      <c r="B2609" s="74">
        <v>5547585623</v>
      </c>
      <c r="C2609" s="76">
        <v>45743</v>
      </c>
      <c r="D2609" s="76"/>
      <c r="E2609" s="76">
        <v>45743</v>
      </c>
      <c r="F2609" s="74">
        <v>250988698</v>
      </c>
      <c r="G2609" s="75">
        <v>33285</v>
      </c>
      <c r="H2609" s="74" t="s">
        <v>14</v>
      </c>
      <c r="I2609" s="83">
        <v>7730418321</v>
      </c>
      <c r="J2609" s="76">
        <v>45755</v>
      </c>
      <c r="K2609" s="76" t="s">
        <v>87</v>
      </c>
      <c r="L2609" s="74"/>
      <c r="M2609" s="76">
        <v>45736</v>
      </c>
      <c r="N2609" s="76">
        <v>45753</v>
      </c>
      <c r="O2609" s="73" t="str">
        <f t="shared" si="316"/>
        <v/>
      </c>
      <c r="P2609" s="73">
        <f>MONTH('RAW DATA'!$J2609)</f>
        <v>4</v>
      </c>
      <c r="Q2609" s="73" t="str">
        <f t="shared" si="317"/>
        <v>ICB</v>
      </c>
      <c r="R2609" s="75" t="str">
        <f t="shared" si="318"/>
        <v>CHINA</v>
      </c>
      <c r="S2609" s="74" t="str">
        <f>IF(OR('RAW DATA'!$D2609="",'RAW DATA'!$C2609='RAW DATA'!$D2609),"NO",IF('RAW DATA'!$C2609&lt;'RAW DATA'!$D2609,"YES","NO"))</f>
        <v>NO</v>
      </c>
      <c r="T2609" s="75" t="str">
        <f>IF('RAW DATA'!$D2609='RAW DATA'!$E2609,"YES","NO")</f>
        <v>NO</v>
      </c>
      <c r="U2609" s="73" t="str">
        <f>IF(('RAW DATA'!$D2609-'RAW DATA'!$M2609)&lt;=5,"YES","NO")</f>
        <v>YES</v>
      </c>
    </row>
    <row r="2610" spans="1:21" x14ac:dyDescent="0.25">
      <c r="A2610" s="99">
        <v>515</v>
      </c>
      <c r="B2610" s="90">
        <v>5547585621</v>
      </c>
      <c r="C2610" s="91">
        <v>45743</v>
      </c>
      <c r="D2610" s="91"/>
      <c r="E2610" s="91">
        <v>45743</v>
      </c>
      <c r="F2610" s="90">
        <v>250988698</v>
      </c>
      <c r="G2610" s="96">
        <v>395</v>
      </c>
      <c r="H2610" s="90" t="s">
        <v>14</v>
      </c>
      <c r="I2610" s="93">
        <v>7730418322</v>
      </c>
      <c r="J2610" s="91">
        <v>45755</v>
      </c>
      <c r="K2610" s="91" t="s">
        <v>87</v>
      </c>
      <c r="L2610" s="90"/>
      <c r="M2610" s="91">
        <v>45736</v>
      </c>
      <c r="N2610" s="91">
        <v>45753</v>
      </c>
      <c r="O2610" s="95" t="str">
        <f t="shared" ref="O2610:O2614" si="319">IF(D2610="", "", IF(YEAR(D2610)=2024, "", MONTH(D2610)))</f>
        <v/>
      </c>
      <c r="P2610" s="95">
        <f>MONTH('RAW DATA'!$J2610)</f>
        <v>4</v>
      </c>
      <c r="Q2610" s="95" t="str">
        <f t="shared" ref="Q2610:Q2614" si="320">IF(OR(A2610=71,A2610=1595,A2610=1588,A2610=1594,A2610=3547,A2610=1571,A2610=1538,A2610=1570,A2610=1569,A2610=1590,A2610=1591,A2610=1589,A2610=515,A2610=1572,A2610=3546,A2610=1592,A2610=3548,A2610=122,A2610=10171,A2610=40,A2610=35,A2610=95,A2610=381,A2610=136,A2610=375),"ICB","Vendor")</f>
        <v>ICB</v>
      </c>
      <c r="R2610" s="96" t="str">
        <f t="shared" ref="R2610:R2614" si="321">IF(OR(A2610=71,A2610=515,A2610=1592,A2610=1589,A2610=1591,A2610=1571,A2610=1572),"CHINA",IF(A2610=35,"POLAND",
IF(A2610=10171,"VIETNAM",
IF(A2610=381,"TURKEY",
IF(A2610=375,"CAMBODIA",
IF(A2610=40,"AUSTRALIA",""))))))</f>
        <v>CHINA</v>
      </c>
      <c r="S2610" s="90" t="str">
        <f>IF(OR('RAW DATA'!$D2610="",'RAW DATA'!$C2610='RAW DATA'!$D2610),"NO",IF('RAW DATA'!$C2610&lt;'RAW DATA'!$D2610,"YES","NO"))</f>
        <v>NO</v>
      </c>
      <c r="T2610" s="96" t="str">
        <f>IF('RAW DATA'!$D2610='RAW DATA'!$E2610,"YES","NO")</f>
        <v>NO</v>
      </c>
      <c r="U2610" s="95" t="str">
        <f>IF(('RAW DATA'!$D2610-'RAW DATA'!$M2610)&lt;=5,"YES","NO")</f>
        <v>YES</v>
      </c>
    </row>
    <row r="2611" spans="1:21" x14ac:dyDescent="0.25">
      <c r="A2611" s="87">
        <v>515</v>
      </c>
      <c r="B2611" s="74">
        <v>5547585620</v>
      </c>
      <c r="C2611" s="76">
        <v>45743</v>
      </c>
      <c r="D2611" s="76"/>
      <c r="E2611" s="76">
        <v>45743</v>
      </c>
      <c r="F2611" s="74">
        <v>250988698</v>
      </c>
      <c r="G2611" s="75">
        <v>395</v>
      </c>
      <c r="H2611" s="74" t="s">
        <v>14</v>
      </c>
      <c r="I2611" s="83">
        <v>7730418323</v>
      </c>
      <c r="J2611" s="76">
        <v>45755</v>
      </c>
      <c r="K2611" s="76" t="s">
        <v>87</v>
      </c>
      <c r="L2611" s="74"/>
      <c r="M2611" s="76">
        <v>45736</v>
      </c>
      <c r="N2611" s="76">
        <v>45753</v>
      </c>
      <c r="O2611" s="73" t="str">
        <f t="shared" si="319"/>
        <v/>
      </c>
      <c r="P2611" s="73">
        <f>MONTH('RAW DATA'!$J2611)</f>
        <v>4</v>
      </c>
      <c r="Q2611" s="73" t="str">
        <f t="shared" si="320"/>
        <v>ICB</v>
      </c>
      <c r="R2611" s="75" t="str">
        <f t="shared" si="321"/>
        <v>CHINA</v>
      </c>
      <c r="S2611" s="74" t="str">
        <f>IF(OR('RAW DATA'!$D2611="",'RAW DATA'!$C2611='RAW DATA'!$D2611),"NO",IF('RAW DATA'!$C2611&lt;'RAW DATA'!$D2611,"YES","NO"))</f>
        <v>NO</v>
      </c>
      <c r="T2611" s="75" t="str">
        <f>IF('RAW DATA'!$D2611='RAW DATA'!$E2611,"YES","NO")</f>
        <v>NO</v>
      </c>
      <c r="U2611" s="73" t="str">
        <f>IF(('RAW DATA'!$D2611-'RAW DATA'!$M2611)&lt;=5,"YES","NO")</f>
        <v>YES</v>
      </c>
    </row>
    <row r="2612" spans="1:21" x14ac:dyDescent="0.25">
      <c r="A2612" s="99">
        <v>515</v>
      </c>
      <c r="B2612" s="90">
        <v>5547585624</v>
      </c>
      <c r="C2612" s="91">
        <v>45743</v>
      </c>
      <c r="D2612" s="91"/>
      <c r="E2612" s="91">
        <v>45743</v>
      </c>
      <c r="F2612" s="90">
        <v>250988698</v>
      </c>
      <c r="G2612" s="96">
        <v>448</v>
      </c>
      <c r="H2612" s="90" t="s">
        <v>14</v>
      </c>
      <c r="I2612" s="93">
        <v>7730418330</v>
      </c>
      <c r="J2612" s="91">
        <v>45755</v>
      </c>
      <c r="K2612" s="91" t="s">
        <v>87</v>
      </c>
      <c r="L2612" s="90"/>
      <c r="M2612" s="91">
        <v>45736</v>
      </c>
      <c r="N2612" s="91">
        <v>45753</v>
      </c>
      <c r="O2612" s="95" t="str">
        <f t="shared" si="319"/>
        <v/>
      </c>
      <c r="P2612" s="95">
        <f>MONTH('RAW DATA'!$J2612)</f>
        <v>4</v>
      </c>
      <c r="Q2612" s="95" t="str">
        <f t="shared" si="320"/>
        <v>ICB</v>
      </c>
      <c r="R2612" s="96" t="str">
        <f t="shared" si="321"/>
        <v>CHINA</v>
      </c>
      <c r="S2612" s="90" t="str">
        <f>IF(OR('RAW DATA'!$D2612="",'RAW DATA'!$C2612='RAW DATA'!$D2612),"NO",IF('RAW DATA'!$C2612&lt;'RAW DATA'!$D2612,"YES","NO"))</f>
        <v>NO</v>
      </c>
      <c r="T2612" s="96" t="str">
        <f>IF('RAW DATA'!$D2612='RAW DATA'!$E2612,"YES","NO")</f>
        <v>NO</v>
      </c>
      <c r="U2612" s="95" t="str">
        <f>IF(('RAW DATA'!$D2612-'RAW DATA'!$M2612)&lt;=5,"YES","NO")</f>
        <v>YES</v>
      </c>
    </row>
    <row r="2613" spans="1:21" x14ac:dyDescent="0.25">
      <c r="A2613" s="87">
        <v>515</v>
      </c>
      <c r="B2613" s="74">
        <v>5547585625</v>
      </c>
      <c r="C2613" s="76">
        <v>45743</v>
      </c>
      <c r="D2613" s="76"/>
      <c r="E2613" s="76">
        <v>45743</v>
      </c>
      <c r="F2613" s="74">
        <v>250988698</v>
      </c>
      <c r="G2613" s="75">
        <v>586</v>
      </c>
      <c r="H2613" s="74" t="s">
        <v>14</v>
      </c>
      <c r="I2613" s="83">
        <v>7730418331</v>
      </c>
      <c r="J2613" s="76">
        <v>45755</v>
      </c>
      <c r="K2613" s="76" t="s">
        <v>87</v>
      </c>
      <c r="L2613" s="74"/>
      <c r="M2613" s="76">
        <v>45736</v>
      </c>
      <c r="N2613" s="76">
        <v>45753</v>
      </c>
      <c r="O2613" s="73" t="str">
        <f t="shared" si="319"/>
        <v/>
      </c>
      <c r="P2613" s="73">
        <f>MONTH('RAW DATA'!$J2613)</f>
        <v>4</v>
      </c>
      <c r="Q2613" s="73" t="str">
        <f t="shared" si="320"/>
        <v>ICB</v>
      </c>
      <c r="R2613" s="75" t="str">
        <f t="shared" si="321"/>
        <v>CHINA</v>
      </c>
      <c r="S2613" s="74" t="str">
        <f>IF(OR('RAW DATA'!$D2613="",'RAW DATA'!$C2613='RAW DATA'!$D2613),"NO",IF('RAW DATA'!$C2613&lt;'RAW DATA'!$D2613,"YES","NO"))</f>
        <v>NO</v>
      </c>
      <c r="T2613" s="75" t="str">
        <f>IF('RAW DATA'!$D2613='RAW DATA'!$E2613,"YES","NO")</f>
        <v>NO</v>
      </c>
      <c r="U2613" s="73" t="str">
        <f>IF(('RAW DATA'!$D2613-'RAW DATA'!$M2613)&lt;=5,"YES","NO")</f>
        <v>YES</v>
      </c>
    </row>
    <row r="2614" spans="1:21" x14ac:dyDescent="0.25">
      <c r="A2614" s="99">
        <v>515</v>
      </c>
      <c r="B2614" s="90">
        <v>5547609054</v>
      </c>
      <c r="C2614" s="91">
        <v>45755</v>
      </c>
      <c r="D2614" s="91"/>
      <c r="E2614" s="91">
        <v>45755</v>
      </c>
      <c r="F2614" s="90" t="s">
        <v>89</v>
      </c>
      <c r="G2614" s="96">
        <v>59994</v>
      </c>
      <c r="H2614" s="90" t="s">
        <v>14</v>
      </c>
      <c r="I2614" s="93">
        <v>7730419254</v>
      </c>
      <c r="J2614" s="91">
        <v>45762</v>
      </c>
      <c r="K2614" s="91" t="s">
        <v>87</v>
      </c>
      <c r="L2614" s="90"/>
      <c r="M2614" s="91">
        <v>45750</v>
      </c>
      <c r="N2614" s="91">
        <v>45767</v>
      </c>
      <c r="O2614" s="95" t="str">
        <f t="shared" si="319"/>
        <v/>
      </c>
      <c r="P2614" s="95">
        <f>MONTH('RAW DATA'!$J2614)</f>
        <v>4</v>
      </c>
      <c r="Q2614" s="95" t="str">
        <f t="shared" si="320"/>
        <v>ICB</v>
      </c>
      <c r="R2614" s="96" t="str">
        <f t="shared" si="321"/>
        <v>CHINA</v>
      </c>
      <c r="S2614" s="90" t="str">
        <f>IF(OR('RAW DATA'!$D2614="",'RAW DATA'!$C2614='RAW DATA'!$D2614),"NO",IF('RAW DATA'!$C2614&lt;'RAW DATA'!$D2614,"YES","NO"))</f>
        <v>NO</v>
      </c>
      <c r="T2614" s="96" t="str">
        <f>IF('RAW DATA'!$D2614='RAW DATA'!$E2614,"YES","NO")</f>
        <v>NO</v>
      </c>
      <c r="U2614" s="95" t="str">
        <f>IF(('RAW DATA'!$D2614-'RAW DATA'!$M2614)&lt;=5,"YES","NO")</f>
        <v>YES</v>
      </c>
    </row>
    <row r="2615" spans="1:21" x14ac:dyDescent="0.25">
      <c r="A2615" s="87">
        <v>515</v>
      </c>
      <c r="B2615" s="74">
        <v>5547609039</v>
      </c>
      <c r="C2615" s="76">
        <v>45755</v>
      </c>
      <c r="D2615" s="76"/>
      <c r="E2615" s="76">
        <v>45755</v>
      </c>
      <c r="F2615" s="74" t="s">
        <v>89</v>
      </c>
      <c r="G2615" s="75">
        <v>7889</v>
      </c>
      <c r="H2615" s="74" t="s">
        <v>14</v>
      </c>
      <c r="I2615" s="83">
        <v>7730419255</v>
      </c>
      <c r="J2615" s="76">
        <v>45762</v>
      </c>
      <c r="K2615" s="76" t="s">
        <v>87</v>
      </c>
      <c r="L2615" s="74"/>
      <c r="M2615" s="76">
        <v>45750</v>
      </c>
      <c r="N2615" s="76">
        <v>45767</v>
      </c>
      <c r="O2615" s="73" t="str">
        <f t="shared" ref="O2615" si="322">IF(D2615="", "", IF(YEAR(D2615)=2024, "", MONTH(D2615)))</f>
        <v/>
      </c>
      <c r="P2615" s="73">
        <f>MONTH('RAW DATA'!$J2615)</f>
        <v>4</v>
      </c>
      <c r="Q2615" s="73" t="str">
        <f t="shared" ref="Q2615" si="323">IF(OR(A2615=71,A2615=1595,A2615=1588,A2615=1594,A2615=3547,A2615=1571,A2615=1538,A2615=1570,A2615=1569,A2615=1590,A2615=1591,A2615=1589,A2615=515,A2615=1572,A2615=3546,A2615=1592,A2615=3548,A2615=122,A2615=10171,A2615=40,A2615=35,A2615=95,A2615=381,A2615=136,A2615=375),"ICB","Vendor")</f>
        <v>ICB</v>
      </c>
      <c r="R2615" s="75" t="str">
        <f t="shared" ref="R2615" si="324">IF(OR(A2615=71,A2615=515,A2615=1592,A2615=1589,A2615=1591,A2615=1571,A2615=1572),"CHINA",IF(A2615=35,"POLAND",
IF(A2615=10171,"VIETNAM",
IF(A2615=381,"TURKEY",
IF(A2615=375,"CAMBODIA",
IF(A2615=40,"AUSTRALIA",""))))))</f>
        <v>CHINA</v>
      </c>
      <c r="S2615" s="74" t="str">
        <f>IF(OR('RAW DATA'!$D2615="",'RAW DATA'!$C2615='RAW DATA'!$D2615),"NO",IF('RAW DATA'!$C2615&lt;'RAW DATA'!$D2615,"YES","NO"))</f>
        <v>NO</v>
      </c>
      <c r="T2615" s="75" t="str">
        <f>IF('RAW DATA'!$D2615='RAW DATA'!$E2615,"YES","NO")</f>
        <v>NO</v>
      </c>
      <c r="U2615" s="73" t="str">
        <f>IF(('RAW DATA'!$D2615-'RAW DATA'!$M2615)&lt;=5,"YES","NO")</f>
        <v>YES</v>
      </c>
    </row>
    <row r="2616" spans="1:21" x14ac:dyDescent="0.25">
      <c r="A2616" s="99">
        <v>515</v>
      </c>
      <c r="B2616" s="90">
        <v>5547609050</v>
      </c>
      <c r="C2616" s="91">
        <v>45755</v>
      </c>
      <c r="D2616" s="91"/>
      <c r="E2616" s="91">
        <v>45755</v>
      </c>
      <c r="F2616" s="90" t="s">
        <v>89</v>
      </c>
      <c r="G2616" s="96">
        <v>1685</v>
      </c>
      <c r="H2616" s="90" t="s">
        <v>14</v>
      </c>
      <c r="I2616" s="93">
        <v>7730419256</v>
      </c>
      <c r="J2616" s="91">
        <v>45762</v>
      </c>
      <c r="K2616" s="91" t="s">
        <v>87</v>
      </c>
      <c r="L2616" s="90"/>
      <c r="M2616" s="91">
        <v>45750</v>
      </c>
      <c r="N2616" s="91">
        <v>45767</v>
      </c>
      <c r="O2616" s="95" t="str">
        <f t="shared" ref="O2616:O2640" si="325">IF(D2616="", "", IF(YEAR(D2616)=2024, "", MONTH(D2616)))</f>
        <v/>
      </c>
      <c r="P2616" s="95">
        <f>MONTH('RAW DATA'!$J2616)</f>
        <v>4</v>
      </c>
      <c r="Q2616" s="95" t="str">
        <f t="shared" ref="Q2616:Q2640" si="326">IF(OR(A2616=71,A2616=1595,A2616=1588,A2616=1594,A2616=3547,A2616=1571,A2616=1538,A2616=1570,A2616=1569,A2616=1590,A2616=1591,A2616=1589,A2616=515,A2616=1572,A2616=3546,A2616=1592,A2616=3548,A2616=122,A2616=10171,A2616=40,A2616=35,A2616=95,A2616=381,A2616=136,A2616=375),"ICB","Vendor")</f>
        <v>ICB</v>
      </c>
      <c r="R2616" s="96" t="str">
        <f t="shared" ref="R2616:R2640" si="327">IF(OR(A2616=71,A2616=515,A2616=1592,A2616=1589,A2616=1591,A2616=1571,A2616=1572),"CHINA",IF(A2616=35,"POLAND",
IF(A2616=10171,"VIETNAM",
IF(A2616=381,"TURKEY",
IF(A2616=375,"CAMBODIA",
IF(A2616=40,"AUSTRALIA",""))))))</f>
        <v>CHINA</v>
      </c>
      <c r="S2616" s="90" t="str">
        <f>IF(OR('RAW DATA'!$D2616="",'RAW DATA'!$C2616='RAW DATA'!$D2616),"NO",IF('RAW DATA'!$C2616&lt;'RAW DATA'!$D2616,"YES","NO"))</f>
        <v>NO</v>
      </c>
      <c r="T2616" s="96" t="str">
        <f>IF('RAW DATA'!$D2616='RAW DATA'!$E2616,"YES","NO")</f>
        <v>NO</v>
      </c>
      <c r="U2616" s="95" t="str">
        <f>IF(('RAW DATA'!$D2616-'RAW DATA'!$M2616)&lt;=5,"YES","NO")</f>
        <v>YES</v>
      </c>
    </row>
    <row r="2617" spans="1:21" x14ac:dyDescent="0.25">
      <c r="A2617" s="87">
        <v>515</v>
      </c>
      <c r="B2617" s="74">
        <v>5547609043</v>
      </c>
      <c r="C2617" s="76">
        <v>45755</v>
      </c>
      <c r="D2617" s="76"/>
      <c r="E2617" s="76">
        <v>45755</v>
      </c>
      <c r="F2617" s="74" t="s">
        <v>89</v>
      </c>
      <c r="G2617" s="75">
        <v>7111</v>
      </c>
      <c r="H2617" s="74" t="s">
        <v>14</v>
      </c>
      <c r="I2617" s="83">
        <v>7730419257</v>
      </c>
      <c r="J2617" s="76">
        <v>45762</v>
      </c>
      <c r="K2617" s="76" t="s">
        <v>87</v>
      </c>
      <c r="L2617" s="74"/>
      <c r="M2617" s="76">
        <v>45750</v>
      </c>
      <c r="N2617" s="76">
        <v>45767</v>
      </c>
      <c r="O2617" s="73" t="str">
        <f t="shared" si="325"/>
        <v/>
      </c>
      <c r="P2617" s="73">
        <f>MONTH('RAW DATA'!$J2617)</f>
        <v>4</v>
      </c>
      <c r="Q2617" s="73" t="str">
        <f t="shared" si="326"/>
        <v>ICB</v>
      </c>
      <c r="R2617" s="75" t="str">
        <f t="shared" si="327"/>
        <v>CHINA</v>
      </c>
      <c r="S2617" s="74" t="str">
        <f>IF(OR('RAW DATA'!$D2617="",'RAW DATA'!$C2617='RAW DATA'!$D2617),"NO",IF('RAW DATA'!$C2617&lt;'RAW DATA'!$D2617,"YES","NO"))</f>
        <v>NO</v>
      </c>
      <c r="T2617" s="75" t="str">
        <f>IF('RAW DATA'!$D2617='RAW DATA'!$E2617,"YES","NO")</f>
        <v>NO</v>
      </c>
      <c r="U2617" s="73" t="str">
        <f>IF(('RAW DATA'!$D2617-'RAW DATA'!$M2617)&lt;=5,"YES","NO")</f>
        <v>YES</v>
      </c>
    </row>
    <row r="2618" spans="1:21" x14ac:dyDescent="0.25">
      <c r="A2618" s="99">
        <v>515</v>
      </c>
      <c r="B2618" s="90">
        <v>5547609044</v>
      </c>
      <c r="C2618" s="91">
        <v>45755</v>
      </c>
      <c r="D2618" s="91"/>
      <c r="E2618" s="91">
        <v>45755</v>
      </c>
      <c r="F2618" s="90" t="s">
        <v>89</v>
      </c>
      <c r="G2618" s="96">
        <v>5645</v>
      </c>
      <c r="H2618" s="90" t="s">
        <v>14</v>
      </c>
      <c r="I2618" s="93">
        <v>7730419274</v>
      </c>
      <c r="J2618" s="91">
        <v>45762</v>
      </c>
      <c r="K2618" s="91" t="s">
        <v>87</v>
      </c>
      <c r="L2618" s="90"/>
      <c r="M2618" s="91">
        <v>45750</v>
      </c>
      <c r="N2618" s="91">
        <v>45767</v>
      </c>
      <c r="O2618" s="95" t="str">
        <f t="shared" si="325"/>
        <v/>
      </c>
      <c r="P2618" s="95">
        <f>MONTH('RAW DATA'!$J2618)</f>
        <v>4</v>
      </c>
      <c r="Q2618" s="95" t="str">
        <f t="shared" si="326"/>
        <v>ICB</v>
      </c>
      <c r="R2618" s="96" t="str">
        <f t="shared" si="327"/>
        <v>CHINA</v>
      </c>
      <c r="S2618" s="90" t="str">
        <f>IF(OR('RAW DATA'!$D2618="",'RAW DATA'!$C2618='RAW DATA'!$D2618),"NO",IF('RAW DATA'!$C2618&lt;'RAW DATA'!$D2618,"YES","NO"))</f>
        <v>NO</v>
      </c>
      <c r="T2618" s="96" t="str">
        <f>IF('RAW DATA'!$D2618='RAW DATA'!$E2618,"YES","NO")</f>
        <v>NO</v>
      </c>
      <c r="U2618" s="95" t="str">
        <f>IF(('RAW DATA'!$D2618-'RAW DATA'!$M2618)&lt;=5,"YES","NO")</f>
        <v>YES</v>
      </c>
    </row>
    <row r="2619" spans="1:21" x14ac:dyDescent="0.25">
      <c r="A2619" s="87">
        <v>515</v>
      </c>
      <c r="B2619" s="74">
        <v>5547609046</v>
      </c>
      <c r="C2619" s="76">
        <v>45755</v>
      </c>
      <c r="D2619" s="76"/>
      <c r="E2619" s="76">
        <v>45755</v>
      </c>
      <c r="F2619" s="74" t="s">
        <v>89</v>
      </c>
      <c r="G2619" s="75">
        <v>50842</v>
      </c>
      <c r="H2619" s="74" t="s">
        <v>14</v>
      </c>
      <c r="I2619" s="83">
        <v>7730419275</v>
      </c>
      <c r="J2619" s="76">
        <v>45762</v>
      </c>
      <c r="K2619" s="76" t="s">
        <v>87</v>
      </c>
      <c r="L2619" s="74"/>
      <c r="M2619" s="76">
        <v>45750</v>
      </c>
      <c r="N2619" s="76">
        <v>45767</v>
      </c>
      <c r="O2619" s="73" t="str">
        <f t="shared" si="325"/>
        <v/>
      </c>
      <c r="P2619" s="73">
        <f>MONTH('RAW DATA'!$J2619)</f>
        <v>4</v>
      </c>
      <c r="Q2619" s="73" t="str">
        <f t="shared" si="326"/>
        <v>ICB</v>
      </c>
      <c r="R2619" s="75" t="str">
        <f t="shared" si="327"/>
        <v>CHINA</v>
      </c>
      <c r="S2619" s="74" t="str">
        <f>IF(OR('RAW DATA'!$D2619="",'RAW DATA'!$C2619='RAW DATA'!$D2619),"NO",IF('RAW DATA'!$C2619&lt;'RAW DATA'!$D2619,"YES","NO"))</f>
        <v>NO</v>
      </c>
      <c r="T2619" s="75" t="str">
        <f>IF('RAW DATA'!$D2619='RAW DATA'!$E2619,"YES","NO")</f>
        <v>NO</v>
      </c>
      <c r="U2619" s="73" t="str">
        <f>IF(('RAW DATA'!$D2619-'RAW DATA'!$M2619)&lt;=5,"YES","NO")</f>
        <v>YES</v>
      </c>
    </row>
    <row r="2620" spans="1:21" x14ac:dyDescent="0.25">
      <c r="A2620" s="99">
        <v>515</v>
      </c>
      <c r="B2620" s="90">
        <v>5547609053</v>
      </c>
      <c r="C2620" s="91">
        <v>45755</v>
      </c>
      <c r="D2620" s="91"/>
      <c r="E2620" s="91">
        <v>45755</v>
      </c>
      <c r="F2620" s="90" t="s">
        <v>89</v>
      </c>
      <c r="G2620" s="96">
        <v>37</v>
      </c>
      <c r="H2620" s="90" t="s">
        <v>14</v>
      </c>
      <c r="I2620" s="93">
        <v>7730419276</v>
      </c>
      <c r="J2620" s="91">
        <v>45762</v>
      </c>
      <c r="K2620" s="91" t="s">
        <v>87</v>
      </c>
      <c r="L2620" s="90"/>
      <c r="M2620" s="91">
        <v>45750</v>
      </c>
      <c r="N2620" s="91">
        <v>45767</v>
      </c>
      <c r="O2620" s="95" t="str">
        <f t="shared" si="325"/>
        <v/>
      </c>
      <c r="P2620" s="95">
        <f>MONTH('RAW DATA'!$J2620)</f>
        <v>4</v>
      </c>
      <c r="Q2620" s="95" t="str">
        <f t="shared" si="326"/>
        <v>ICB</v>
      </c>
      <c r="R2620" s="96" t="str">
        <f t="shared" si="327"/>
        <v>CHINA</v>
      </c>
      <c r="S2620" s="90" t="str">
        <f>IF(OR('RAW DATA'!$D2620="",'RAW DATA'!$C2620='RAW DATA'!$D2620),"NO",IF('RAW DATA'!$C2620&lt;'RAW DATA'!$D2620,"YES","NO"))</f>
        <v>NO</v>
      </c>
      <c r="T2620" s="96" t="str">
        <f>IF('RAW DATA'!$D2620='RAW DATA'!$E2620,"YES","NO")</f>
        <v>NO</v>
      </c>
      <c r="U2620" s="95" t="str">
        <f>IF(('RAW DATA'!$D2620-'RAW DATA'!$M2620)&lt;=5,"YES","NO")</f>
        <v>YES</v>
      </c>
    </row>
    <row r="2621" spans="1:21" x14ac:dyDescent="0.25">
      <c r="A2621" s="87">
        <v>515</v>
      </c>
      <c r="B2621" s="74">
        <v>5547609052</v>
      </c>
      <c r="C2621" s="76">
        <v>45755</v>
      </c>
      <c r="D2621" s="76"/>
      <c r="E2621" s="76">
        <v>45755</v>
      </c>
      <c r="F2621" s="74" t="s">
        <v>89</v>
      </c>
      <c r="G2621" s="75">
        <v>549</v>
      </c>
      <c r="H2621" s="74" t="s">
        <v>14</v>
      </c>
      <c r="I2621" s="83">
        <v>7730419277</v>
      </c>
      <c r="J2621" s="76">
        <v>45762</v>
      </c>
      <c r="K2621" s="76" t="s">
        <v>87</v>
      </c>
      <c r="L2621" s="74"/>
      <c r="M2621" s="76">
        <v>45750</v>
      </c>
      <c r="N2621" s="76">
        <v>45767</v>
      </c>
      <c r="O2621" s="73" t="str">
        <f t="shared" si="325"/>
        <v/>
      </c>
      <c r="P2621" s="73">
        <f>MONTH('RAW DATA'!$J2621)</f>
        <v>4</v>
      </c>
      <c r="Q2621" s="73" t="str">
        <f t="shared" si="326"/>
        <v>ICB</v>
      </c>
      <c r="R2621" s="75" t="str">
        <f t="shared" si="327"/>
        <v>CHINA</v>
      </c>
      <c r="S2621" s="74" t="str">
        <f>IF(OR('RAW DATA'!$D2621="",'RAW DATA'!$C2621='RAW DATA'!$D2621),"NO",IF('RAW DATA'!$C2621&lt;'RAW DATA'!$D2621,"YES","NO"))</f>
        <v>NO</v>
      </c>
      <c r="T2621" s="75" t="str">
        <f>IF('RAW DATA'!$D2621='RAW DATA'!$E2621,"YES","NO")</f>
        <v>NO</v>
      </c>
      <c r="U2621" s="73" t="str">
        <f>IF(('RAW DATA'!$D2621-'RAW DATA'!$M2621)&lt;=5,"YES","NO")</f>
        <v>YES</v>
      </c>
    </row>
    <row r="2622" spans="1:21" x14ac:dyDescent="0.25">
      <c r="A2622" s="99">
        <v>515</v>
      </c>
      <c r="B2622" s="90">
        <v>5547609047</v>
      </c>
      <c r="C2622" s="91">
        <v>45755</v>
      </c>
      <c r="D2622" s="91"/>
      <c r="E2622" s="91">
        <v>45755</v>
      </c>
      <c r="F2622" s="90" t="s">
        <v>89</v>
      </c>
      <c r="G2622" s="96">
        <v>889</v>
      </c>
      <c r="H2622" s="90" t="s">
        <v>14</v>
      </c>
      <c r="I2622" s="93">
        <v>7730419278</v>
      </c>
      <c r="J2622" s="91">
        <v>45762</v>
      </c>
      <c r="K2622" s="91" t="s">
        <v>87</v>
      </c>
      <c r="L2622" s="90"/>
      <c r="M2622" s="91">
        <v>45750</v>
      </c>
      <c r="N2622" s="91">
        <v>45767</v>
      </c>
      <c r="O2622" s="95" t="str">
        <f t="shared" si="325"/>
        <v/>
      </c>
      <c r="P2622" s="95">
        <f>MONTH('RAW DATA'!$J2622)</f>
        <v>4</v>
      </c>
      <c r="Q2622" s="95" t="str">
        <f t="shared" si="326"/>
        <v>ICB</v>
      </c>
      <c r="R2622" s="96" t="str">
        <f t="shared" si="327"/>
        <v>CHINA</v>
      </c>
      <c r="S2622" s="90" t="str">
        <f>IF(OR('RAW DATA'!$D2622="",'RAW DATA'!$C2622='RAW DATA'!$D2622),"NO",IF('RAW DATA'!$C2622&lt;'RAW DATA'!$D2622,"YES","NO"))</f>
        <v>NO</v>
      </c>
      <c r="T2622" s="96" t="str">
        <f>IF('RAW DATA'!$D2622='RAW DATA'!$E2622,"YES","NO")</f>
        <v>NO</v>
      </c>
      <c r="U2622" s="95" t="str">
        <f>IF(('RAW DATA'!$D2622-'RAW DATA'!$M2622)&lt;=5,"YES","NO")</f>
        <v>YES</v>
      </c>
    </row>
    <row r="2623" spans="1:21" x14ac:dyDescent="0.25">
      <c r="A2623" s="87">
        <v>515</v>
      </c>
      <c r="B2623" s="74">
        <v>5547609040</v>
      </c>
      <c r="C2623" s="76">
        <v>45755</v>
      </c>
      <c r="D2623" s="76"/>
      <c r="E2623" s="76">
        <v>45755</v>
      </c>
      <c r="F2623" s="74" t="s">
        <v>89</v>
      </c>
      <c r="G2623" s="75">
        <v>888</v>
      </c>
      <c r="H2623" s="74" t="s">
        <v>14</v>
      </c>
      <c r="I2623" s="83">
        <v>7730419279</v>
      </c>
      <c r="J2623" s="76">
        <v>45762</v>
      </c>
      <c r="K2623" s="76" t="s">
        <v>87</v>
      </c>
      <c r="L2623" s="74"/>
      <c r="M2623" s="76">
        <v>45750</v>
      </c>
      <c r="N2623" s="76">
        <v>45767</v>
      </c>
      <c r="O2623" s="73" t="str">
        <f t="shared" si="325"/>
        <v/>
      </c>
      <c r="P2623" s="73">
        <f>MONTH('RAW DATA'!$J2623)</f>
        <v>4</v>
      </c>
      <c r="Q2623" s="73" t="str">
        <f t="shared" si="326"/>
        <v>ICB</v>
      </c>
      <c r="R2623" s="75" t="str">
        <f t="shared" si="327"/>
        <v>CHINA</v>
      </c>
      <c r="S2623" s="74" t="str">
        <f>IF(OR('RAW DATA'!$D2623="",'RAW DATA'!$C2623='RAW DATA'!$D2623),"NO",IF('RAW DATA'!$C2623&lt;'RAW DATA'!$D2623,"YES","NO"))</f>
        <v>NO</v>
      </c>
      <c r="T2623" s="75" t="str">
        <f>IF('RAW DATA'!$D2623='RAW DATA'!$E2623,"YES","NO")</f>
        <v>NO</v>
      </c>
      <c r="U2623" s="73" t="str">
        <f>IF(('RAW DATA'!$D2623-'RAW DATA'!$M2623)&lt;=5,"YES","NO")</f>
        <v>YES</v>
      </c>
    </row>
    <row r="2624" spans="1:21" x14ac:dyDescent="0.25">
      <c r="A2624" s="99">
        <v>515</v>
      </c>
      <c r="B2624" s="90">
        <v>5547609038</v>
      </c>
      <c r="C2624" s="91">
        <v>45755</v>
      </c>
      <c r="D2624" s="91"/>
      <c r="E2624" s="91">
        <v>45755</v>
      </c>
      <c r="F2624" s="90" t="s">
        <v>89</v>
      </c>
      <c r="G2624" s="96">
        <v>393</v>
      </c>
      <c r="H2624" s="90" t="s">
        <v>14</v>
      </c>
      <c r="I2624" s="93">
        <v>7730419287</v>
      </c>
      <c r="J2624" s="91">
        <v>45762</v>
      </c>
      <c r="K2624" s="91" t="s">
        <v>87</v>
      </c>
      <c r="L2624" s="90"/>
      <c r="M2624" s="91">
        <v>45750</v>
      </c>
      <c r="N2624" s="91">
        <v>45767</v>
      </c>
      <c r="O2624" s="95" t="str">
        <f t="shared" si="325"/>
        <v/>
      </c>
      <c r="P2624" s="95">
        <f>MONTH('RAW DATA'!$J2624)</f>
        <v>4</v>
      </c>
      <c r="Q2624" s="95" t="str">
        <f t="shared" si="326"/>
        <v>ICB</v>
      </c>
      <c r="R2624" s="96" t="str">
        <f t="shared" si="327"/>
        <v>CHINA</v>
      </c>
      <c r="S2624" s="90" t="str">
        <f>IF(OR('RAW DATA'!$D2624="",'RAW DATA'!$C2624='RAW DATA'!$D2624),"NO",IF('RAW DATA'!$C2624&lt;'RAW DATA'!$D2624,"YES","NO"))</f>
        <v>NO</v>
      </c>
      <c r="T2624" s="96" t="str">
        <f>IF('RAW DATA'!$D2624='RAW DATA'!$E2624,"YES","NO")</f>
        <v>NO</v>
      </c>
      <c r="U2624" s="95" t="str">
        <f>IF(('RAW DATA'!$D2624-'RAW DATA'!$M2624)&lt;=5,"YES","NO")</f>
        <v>YES</v>
      </c>
    </row>
    <row r="2625" spans="1:21" x14ac:dyDescent="0.25">
      <c r="A2625" s="87">
        <v>515</v>
      </c>
      <c r="B2625" s="74">
        <v>5547609048</v>
      </c>
      <c r="C2625" s="76">
        <v>45755</v>
      </c>
      <c r="D2625" s="76"/>
      <c r="E2625" s="76">
        <v>45755</v>
      </c>
      <c r="F2625" s="74" t="s">
        <v>89</v>
      </c>
      <c r="G2625" s="75">
        <v>858</v>
      </c>
      <c r="H2625" s="74" t="s">
        <v>14</v>
      </c>
      <c r="I2625" s="83">
        <v>7730419294</v>
      </c>
      <c r="J2625" s="76">
        <v>45762</v>
      </c>
      <c r="K2625" s="76" t="s">
        <v>87</v>
      </c>
      <c r="L2625" s="74"/>
      <c r="M2625" s="76">
        <v>45750</v>
      </c>
      <c r="N2625" s="76">
        <v>45767</v>
      </c>
      <c r="O2625" s="73" t="str">
        <f t="shared" si="325"/>
        <v/>
      </c>
      <c r="P2625" s="73">
        <f>MONTH('RAW DATA'!$J2625)</f>
        <v>4</v>
      </c>
      <c r="Q2625" s="73" t="str">
        <f t="shared" si="326"/>
        <v>ICB</v>
      </c>
      <c r="R2625" s="75" t="str">
        <f t="shared" si="327"/>
        <v>CHINA</v>
      </c>
      <c r="S2625" s="74" t="str">
        <f>IF(OR('RAW DATA'!$D2625="",'RAW DATA'!$C2625='RAW DATA'!$D2625),"NO",IF('RAW DATA'!$C2625&lt;'RAW DATA'!$D2625,"YES","NO"))</f>
        <v>NO</v>
      </c>
      <c r="T2625" s="75" t="str">
        <f>IF('RAW DATA'!$D2625='RAW DATA'!$E2625,"YES","NO")</f>
        <v>NO</v>
      </c>
      <c r="U2625" s="73" t="str">
        <f>IF(('RAW DATA'!$D2625-'RAW DATA'!$M2625)&lt;=5,"YES","NO")</f>
        <v>YES</v>
      </c>
    </row>
    <row r="2626" spans="1:21" x14ac:dyDescent="0.25">
      <c r="A2626" s="99">
        <v>515</v>
      </c>
      <c r="B2626" s="90">
        <v>5547609041</v>
      </c>
      <c r="C2626" s="91">
        <v>45755</v>
      </c>
      <c r="D2626" s="91"/>
      <c r="E2626" s="91">
        <v>45755</v>
      </c>
      <c r="F2626" s="90" t="s">
        <v>89</v>
      </c>
      <c r="G2626" s="96">
        <v>1008</v>
      </c>
      <c r="H2626" s="90" t="s">
        <v>14</v>
      </c>
      <c r="I2626" s="93">
        <v>7730419297</v>
      </c>
      <c r="J2626" s="91">
        <v>45762</v>
      </c>
      <c r="K2626" s="91" t="s">
        <v>87</v>
      </c>
      <c r="L2626" s="90"/>
      <c r="M2626" s="91">
        <v>45750</v>
      </c>
      <c r="N2626" s="91">
        <v>45767</v>
      </c>
      <c r="O2626" s="95" t="str">
        <f t="shared" si="325"/>
        <v/>
      </c>
      <c r="P2626" s="95">
        <f>MONTH('RAW DATA'!$J2626)</f>
        <v>4</v>
      </c>
      <c r="Q2626" s="95" t="str">
        <f t="shared" si="326"/>
        <v>ICB</v>
      </c>
      <c r="R2626" s="96" t="str">
        <f t="shared" si="327"/>
        <v>CHINA</v>
      </c>
      <c r="S2626" s="90" t="str">
        <f>IF(OR('RAW DATA'!$D2626="",'RAW DATA'!$C2626='RAW DATA'!$D2626),"NO",IF('RAW DATA'!$C2626&lt;'RAW DATA'!$D2626,"YES","NO"))</f>
        <v>NO</v>
      </c>
      <c r="T2626" s="96" t="str">
        <f>IF('RAW DATA'!$D2626='RAW DATA'!$E2626,"YES","NO")</f>
        <v>NO</v>
      </c>
      <c r="U2626" s="95" t="str">
        <f>IF(('RAW DATA'!$D2626-'RAW DATA'!$M2626)&lt;=5,"YES","NO")</f>
        <v>YES</v>
      </c>
    </row>
    <row r="2627" spans="1:21" x14ac:dyDescent="0.25">
      <c r="A2627" s="87">
        <v>515</v>
      </c>
      <c r="B2627" s="74">
        <v>5547609036</v>
      </c>
      <c r="C2627" s="76">
        <v>45755</v>
      </c>
      <c r="D2627" s="76"/>
      <c r="E2627" s="76">
        <v>45755</v>
      </c>
      <c r="F2627" s="74" t="s">
        <v>89</v>
      </c>
      <c r="G2627" s="75">
        <v>393</v>
      </c>
      <c r="H2627" s="74" t="s">
        <v>14</v>
      </c>
      <c r="I2627" s="83">
        <v>7730419298</v>
      </c>
      <c r="J2627" s="76">
        <v>45762</v>
      </c>
      <c r="K2627" s="76" t="s">
        <v>87</v>
      </c>
      <c r="L2627" s="74"/>
      <c r="M2627" s="76">
        <v>45750</v>
      </c>
      <c r="N2627" s="76">
        <v>45767</v>
      </c>
      <c r="O2627" s="73" t="str">
        <f t="shared" si="325"/>
        <v/>
      </c>
      <c r="P2627" s="73">
        <f>MONTH('RAW DATA'!$J2627)</f>
        <v>4</v>
      </c>
      <c r="Q2627" s="73" t="str">
        <f t="shared" si="326"/>
        <v>ICB</v>
      </c>
      <c r="R2627" s="75" t="str">
        <f t="shared" si="327"/>
        <v>CHINA</v>
      </c>
      <c r="S2627" s="74" t="str">
        <f>IF(OR('RAW DATA'!$D2627="",'RAW DATA'!$C2627='RAW DATA'!$D2627),"NO",IF('RAW DATA'!$C2627&lt;'RAW DATA'!$D2627,"YES","NO"))</f>
        <v>NO</v>
      </c>
      <c r="T2627" s="75" t="str">
        <f>IF('RAW DATA'!$D2627='RAW DATA'!$E2627,"YES","NO")</f>
        <v>NO</v>
      </c>
      <c r="U2627" s="73" t="str">
        <f>IF(('RAW DATA'!$D2627-'RAW DATA'!$M2627)&lt;=5,"YES","NO")</f>
        <v>YES</v>
      </c>
    </row>
    <row r="2628" spans="1:21" x14ac:dyDescent="0.25">
      <c r="A2628" s="99">
        <v>515</v>
      </c>
      <c r="B2628" s="90">
        <v>5547609049</v>
      </c>
      <c r="C2628" s="91">
        <v>45755</v>
      </c>
      <c r="D2628" s="91"/>
      <c r="E2628" s="91">
        <v>45755</v>
      </c>
      <c r="F2628" s="90" t="s">
        <v>89</v>
      </c>
      <c r="G2628" s="96">
        <v>1259</v>
      </c>
      <c r="H2628" s="90" t="s">
        <v>14</v>
      </c>
      <c r="I2628" s="93">
        <v>7730419299</v>
      </c>
      <c r="J2628" s="91">
        <v>45762</v>
      </c>
      <c r="K2628" s="91" t="s">
        <v>87</v>
      </c>
      <c r="L2628" s="90"/>
      <c r="M2628" s="91">
        <v>45750</v>
      </c>
      <c r="N2628" s="91">
        <v>45767</v>
      </c>
      <c r="O2628" s="95" t="str">
        <f t="shared" si="325"/>
        <v/>
      </c>
      <c r="P2628" s="95">
        <f>MONTH('RAW DATA'!$J2628)</f>
        <v>4</v>
      </c>
      <c r="Q2628" s="95" t="str">
        <f t="shared" si="326"/>
        <v>ICB</v>
      </c>
      <c r="R2628" s="96" t="str">
        <f t="shared" si="327"/>
        <v>CHINA</v>
      </c>
      <c r="S2628" s="90" t="str">
        <f>IF(OR('RAW DATA'!$D2628="",'RAW DATA'!$C2628='RAW DATA'!$D2628),"NO",IF('RAW DATA'!$C2628&lt;'RAW DATA'!$D2628,"YES","NO"))</f>
        <v>NO</v>
      </c>
      <c r="T2628" s="96" t="str">
        <f>IF('RAW DATA'!$D2628='RAW DATA'!$E2628,"YES","NO")</f>
        <v>NO</v>
      </c>
      <c r="U2628" s="95" t="str">
        <f>IF(('RAW DATA'!$D2628-'RAW DATA'!$M2628)&lt;=5,"YES","NO")</f>
        <v>YES</v>
      </c>
    </row>
    <row r="2629" spans="1:21" x14ac:dyDescent="0.25">
      <c r="A2629" s="87">
        <v>515</v>
      </c>
      <c r="B2629" s="74">
        <v>5547609045</v>
      </c>
      <c r="C2629" s="76">
        <v>45755</v>
      </c>
      <c r="D2629" s="76"/>
      <c r="E2629" s="76">
        <v>45755</v>
      </c>
      <c r="F2629" s="74" t="s">
        <v>89</v>
      </c>
      <c r="G2629" s="75">
        <v>393</v>
      </c>
      <c r="H2629" s="74" t="s">
        <v>14</v>
      </c>
      <c r="I2629" s="83">
        <v>7730419300</v>
      </c>
      <c r="J2629" s="76">
        <v>45762</v>
      </c>
      <c r="K2629" s="76" t="s">
        <v>87</v>
      </c>
      <c r="L2629" s="74"/>
      <c r="M2629" s="76">
        <v>45750</v>
      </c>
      <c r="N2629" s="76">
        <v>45767</v>
      </c>
      <c r="O2629" s="73" t="str">
        <f t="shared" si="325"/>
        <v/>
      </c>
      <c r="P2629" s="73">
        <f>MONTH('RAW DATA'!$J2629)</f>
        <v>4</v>
      </c>
      <c r="Q2629" s="73" t="str">
        <f t="shared" si="326"/>
        <v>ICB</v>
      </c>
      <c r="R2629" s="75" t="str">
        <f t="shared" si="327"/>
        <v>CHINA</v>
      </c>
      <c r="S2629" s="74" t="str">
        <f>IF(OR('RAW DATA'!$D2629="",'RAW DATA'!$C2629='RAW DATA'!$D2629),"NO",IF('RAW DATA'!$C2629&lt;'RAW DATA'!$D2629,"YES","NO"))</f>
        <v>NO</v>
      </c>
      <c r="T2629" s="75" t="str">
        <f>IF('RAW DATA'!$D2629='RAW DATA'!$E2629,"YES","NO")</f>
        <v>NO</v>
      </c>
      <c r="U2629" s="73" t="str">
        <f>IF(('RAW DATA'!$D2629-'RAW DATA'!$M2629)&lt;=5,"YES","NO")</f>
        <v>YES</v>
      </c>
    </row>
    <row r="2630" spans="1:21" x14ac:dyDescent="0.25">
      <c r="A2630" s="99">
        <v>515</v>
      </c>
      <c r="B2630" s="90">
        <v>5547609042</v>
      </c>
      <c r="C2630" s="91">
        <v>45755</v>
      </c>
      <c r="D2630" s="91"/>
      <c r="E2630" s="91">
        <v>45755</v>
      </c>
      <c r="F2630" s="90" t="s">
        <v>89</v>
      </c>
      <c r="G2630" s="96">
        <v>471</v>
      </c>
      <c r="H2630" s="90" t="s">
        <v>14</v>
      </c>
      <c r="I2630" s="93">
        <v>7730419301</v>
      </c>
      <c r="J2630" s="91">
        <v>45762</v>
      </c>
      <c r="K2630" s="91" t="s">
        <v>87</v>
      </c>
      <c r="L2630" s="90"/>
      <c r="M2630" s="91">
        <v>45750</v>
      </c>
      <c r="N2630" s="91">
        <v>45767</v>
      </c>
      <c r="O2630" s="95" t="str">
        <f t="shared" si="325"/>
        <v/>
      </c>
      <c r="P2630" s="95">
        <f>MONTH('RAW DATA'!$J2630)</f>
        <v>4</v>
      </c>
      <c r="Q2630" s="95" t="str">
        <f t="shared" si="326"/>
        <v>ICB</v>
      </c>
      <c r="R2630" s="96" t="str">
        <f t="shared" si="327"/>
        <v>CHINA</v>
      </c>
      <c r="S2630" s="90" t="str">
        <f>IF(OR('RAW DATA'!$D2630="",'RAW DATA'!$C2630='RAW DATA'!$D2630),"NO",IF('RAW DATA'!$C2630&lt;'RAW DATA'!$D2630,"YES","NO"))</f>
        <v>NO</v>
      </c>
      <c r="T2630" s="96" t="str">
        <f>IF('RAW DATA'!$D2630='RAW DATA'!$E2630,"YES","NO")</f>
        <v>NO</v>
      </c>
      <c r="U2630" s="95" t="str">
        <f>IF(('RAW DATA'!$D2630-'RAW DATA'!$M2630)&lt;=5,"YES","NO")</f>
        <v>YES</v>
      </c>
    </row>
    <row r="2631" spans="1:21" x14ac:dyDescent="0.25">
      <c r="A2631" s="87">
        <v>515</v>
      </c>
      <c r="B2631" s="74">
        <v>5547609037</v>
      </c>
      <c r="C2631" s="76">
        <v>45755</v>
      </c>
      <c r="D2631" s="76"/>
      <c r="E2631" s="76">
        <v>45755</v>
      </c>
      <c r="F2631" s="74" t="s">
        <v>89</v>
      </c>
      <c r="G2631" s="75">
        <v>393</v>
      </c>
      <c r="H2631" s="74" t="s">
        <v>14</v>
      </c>
      <c r="I2631" s="83">
        <v>7730419302</v>
      </c>
      <c r="J2631" s="76">
        <v>45762</v>
      </c>
      <c r="K2631" s="76" t="s">
        <v>87</v>
      </c>
      <c r="L2631" s="74"/>
      <c r="M2631" s="76">
        <v>45750</v>
      </c>
      <c r="N2631" s="76">
        <v>45767</v>
      </c>
      <c r="O2631" s="73" t="str">
        <f t="shared" si="325"/>
        <v/>
      </c>
      <c r="P2631" s="73">
        <f>MONTH('RAW DATA'!$J2631)</f>
        <v>4</v>
      </c>
      <c r="Q2631" s="73" t="str">
        <f t="shared" si="326"/>
        <v>ICB</v>
      </c>
      <c r="R2631" s="75" t="str">
        <f t="shared" si="327"/>
        <v>CHINA</v>
      </c>
      <c r="S2631" s="74" t="str">
        <f>IF(OR('RAW DATA'!$D2631="",'RAW DATA'!$C2631='RAW DATA'!$D2631),"NO",IF('RAW DATA'!$C2631&lt;'RAW DATA'!$D2631,"YES","NO"))</f>
        <v>NO</v>
      </c>
      <c r="T2631" s="75" t="str">
        <f>IF('RAW DATA'!$D2631='RAW DATA'!$E2631,"YES","NO")</f>
        <v>NO</v>
      </c>
      <c r="U2631" s="73" t="str">
        <f>IF(('RAW DATA'!$D2631-'RAW DATA'!$M2631)&lt;=5,"YES","NO")</f>
        <v>YES</v>
      </c>
    </row>
    <row r="2632" spans="1:21" x14ac:dyDescent="0.25">
      <c r="A2632" s="99">
        <v>515</v>
      </c>
      <c r="B2632" s="90">
        <v>5547609051</v>
      </c>
      <c r="C2632" s="91">
        <v>45755</v>
      </c>
      <c r="D2632" s="91"/>
      <c r="E2632" s="91">
        <v>45755</v>
      </c>
      <c r="F2632" s="90" t="s">
        <v>89</v>
      </c>
      <c r="G2632" s="96">
        <v>459</v>
      </c>
      <c r="H2632" s="90" t="s">
        <v>14</v>
      </c>
      <c r="I2632" s="93">
        <v>7730419303</v>
      </c>
      <c r="J2632" s="91">
        <v>45762</v>
      </c>
      <c r="K2632" s="91" t="s">
        <v>87</v>
      </c>
      <c r="L2632" s="90"/>
      <c r="M2632" s="91">
        <v>45750</v>
      </c>
      <c r="N2632" s="91">
        <v>45767</v>
      </c>
      <c r="O2632" s="95" t="str">
        <f t="shared" si="325"/>
        <v/>
      </c>
      <c r="P2632" s="95">
        <f>MONTH('RAW DATA'!$J2632)</f>
        <v>4</v>
      </c>
      <c r="Q2632" s="95" t="str">
        <f t="shared" si="326"/>
        <v>ICB</v>
      </c>
      <c r="R2632" s="96" t="str">
        <f t="shared" si="327"/>
        <v>CHINA</v>
      </c>
      <c r="S2632" s="90" t="str">
        <f>IF(OR('RAW DATA'!$D2632="",'RAW DATA'!$C2632='RAW DATA'!$D2632),"NO",IF('RAW DATA'!$C2632&lt;'RAW DATA'!$D2632,"YES","NO"))</f>
        <v>NO</v>
      </c>
      <c r="T2632" s="96" t="str">
        <f>IF('RAW DATA'!$D2632='RAW DATA'!$E2632,"YES","NO")</f>
        <v>NO</v>
      </c>
      <c r="U2632" s="95" t="str">
        <f>IF(('RAW DATA'!$D2632-'RAW DATA'!$M2632)&lt;=5,"YES","NO")</f>
        <v>YES</v>
      </c>
    </row>
    <row r="2633" spans="1:21" x14ac:dyDescent="0.25">
      <c r="A2633" s="87">
        <v>515</v>
      </c>
      <c r="B2633" s="74">
        <v>5547595575</v>
      </c>
      <c r="C2633" s="76">
        <v>45755</v>
      </c>
      <c r="D2633" s="76"/>
      <c r="E2633" s="76">
        <v>45755</v>
      </c>
      <c r="F2633" s="74" t="s">
        <v>90</v>
      </c>
      <c r="G2633" s="75">
        <v>20389</v>
      </c>
      <c r="H2633" s="74" t="s">
        <v>14</v>
      </c>
      <c r="I2633" s="83">
        <v>7730419611</v>
      </c>
      <c r="J2633" s="76">
        <v>45763</v>
      </c>
      <c r="K2633" s="76" t="s">
        <v>87</v>
      </c>
      <c r="L2633" s="74"/>
      <c r="M2633" s="76">
        <v>45743</v>
      </c>
      <c r="N2633" s="76">
        <v>45760</v>
      </c>
      <c r="O2633" s="73" t="str">
        <f t="shared" si="325"/>
        <v/>
      </c>
      <c r="P2633" s="73">
        <f>MONTH('RAW DATA'!$J2633)</f>
        <v>4</v>
      </c>
      <c r="Q2633" s="73" t="str">
        <f t="shared" si="326"/>
        <v>ICB</v>
      </c>
      <c r="R2633" s="75" t="str">
        <f t="shared" si="327"/>
        <v>CHINA</v>
      </c>
      <c r="S2633" s="74" t="str">
        <f>IF(OR('RAW DATA'!$D2633="",'RAW DATA'!$C2633='RAW DATA'!$D2633),"NO",IF('RAW DATA'!$C2633&lt;'RAW DATA'!$D2633,"YES","NO"))</f>
        <v>NO</v>
      </c>
      <c r="T2633" s="75" t="str">
        <f>IF('RAW DATA'!$D2633='RAW DATA'!$E2633,"YES","NO")</f>
        <v>NO</v>
      </c>
      <c r="U2633" s="73" t="str">
        <f>IF(('RAW DATA'!$D2633-'RAW DATA'!$M2633)&lt;=5,"YES","NO")</f>
        <v>YES</v>
      </c>
    </row>
    <row r="2634" spans="1:21" x14ac:dyDescent="0.25">
      <c r="A2634" s="99">
        <v>515</v>
      </c>
      <c r="B2634" s="90">
        <v>5547595583</v>
      </c>
      <c r="C2634" s="91">
        <v>45755</v>
      </c>
      <c r="D2634" s="91"/>
      <c r="E2634" s="91">
        <v>45755</v>
      </c>
      <c r="F2634" s="90" t="s">
        <v>90</v>
      </c>
      <c r="G2634" s="96">
        <v>27846</v>
      </c>
      <c r="H2634" s="90" t="s">
        <v>14</v>
      </c>
      <c r="I2634" s="93">
        <v>7730419612</v>
      </c>
      <c r="J2634" s="91">
        <v>45763</v>
      </c>
      <c r="K2634" s="91" t="s">
        <v>87</v>
      </c>
      <c r="L2634" s="90"/>
      <c r="M2634" s="91">
        <v>45743</v>
      </c>
      <c r="N2634" s="91">
        <v>45760</v>
      </c>
      <c r="O2634" s="95" t="str">
        <f t="shared" si="325"/>
        <v/>
      </c>
      <c r="P2634" s="95">
        <f>MONTH('RAW DATA'!$J2634)</f>
        <v>4</v>
      </c>
      <c r="Q2634" s="95" t="str">
        <f t="shared" si="326"/>
        <v>ICB</v>
      </c>
      <c r="R2634" s="96" t="str">
        <f t="shared" si="327"/>
        <v>CHINA</v>
      </c>
      <c r="S2634" s="90" t="str">
        <f>IF(OR('RAW DATA'!$D2634="",'RAW DATA'!$C2634='RAW DATA'!$D2634),"NO",IF('RAW DATA'!$C2634&lt;'RAW DATA'!$D2634,"YES","NO"))</f>
        <v>NO</v>
      </c>
      <c r="T2634" s="96" t="str">
        <f>IF('RAW DATA'!$D2634='RAW DATA'!$E2634,"YES","NO")</f>
        <v>NO</v>
      </c>
      <c r="U2634" s="95" t="str">
        <f>IF(('RAW DATA'!$D2634-'RAW DATA'!$M2634)&lt;=5,"YES","NO")</f>
        <v>YES</v>
      </c>
    </row>
    <row r="2635" spans="1:21" x14ac:dyDescent="0.25">
      <c r="A2635" s="87">
        <v>515</v>
      </c>
      <c r="B2635" s="74">
        <v>5547595579</v>
      </c>
      <c r="C2635" s="76">
        <v>45755</v>
      </c>
      <c r="D2635" s="76"/>
      <c r="E2635" s="76">
        <v>45755</v>
      </c>
      <c r="F2635" s="74" t="s">
        <v>90</v>
      </c>
      <c r="G2635" s="75">
        <v>544</v>
      </c>
      <c r="H2635" s="74" t="s">
        <v>14</v>
      </c>
      <c r="I2635" s="83">
        <v>7730419613</v>
      </c>
      <c r="J2635" s="76">
        <v>45763</v>
      </c>
      <c r="K2635" s="76" t="s">
        <v>87</v>
      </c>
      <c r="L2635" s="74"/>
      <c r="M2635" s="76">
        <v>45743</v>
      </c>
      <c r="N2635" s="76">
        <v>45760</v>
      </c>
      <c r="O2635" s="73" t="str">
        <f t="shared" si="325"/>
        <v/>
      </c>
      <c r="P2635" s="73">
        <f>MONTH('RAW DATA'!$J2635)</f>
        <v>4</v>
      </c>
      <c r="Q2635" s="73" t="str">
        <f t="shared" si="326"/>
        <v>ICB</v>
      </c>
      <c r="R2635" s="75" t="str">
        <f t="shared" si="327"/>
        <v>CHINA</v>
      </c>
      <c r="S2635" s="74" t="str">
        <f>IF(OR('RAW DATA'!$D2635="",'RAW DATA'!$C2635='RAW DATA'!$D2635),"NO",IF('RAW DATA'!$C2635&lt;'RAW DATA'!$D2635,"YES","NO"))</f>
        <v>NO</v>
      </c>
      <c r="T2635" s="75" t="str">
        <f>IF('RAW DATA'!$D2635='RAW DATA'!$E2635,"YES","NO")</f>
        <v>NO</v>
      </c>
      <c r="U2635" s="73" t="str">
        <f>IF(('RAW DATA'!$D2635-'RAW DATA'!$M2635)&lt;=5,"YES","NO")</f>
        <v>YES</v>
      </c>
    </row>
    <row r="2636" spans="1:21" x14ac:dyDescent="0.25">
      <c r="A2636" s="99">
        <v>515</v>
      </c>
      <c r="B2636" s="90">
        <v>5547595581</v>
      </c>
      <c r="C2636" s="91">
        <v>45755</v>
      </c>
      <c r="D2636" s="91"/>
      <c r="E2636" s="91">
        <v>45755</v>
      </c>
      <c r="F2636" s="90" t="s">
        <v>90</v>
      </c>
      <c r="G2636" s="96">
        <v>394</v>
      </c>
      <c r="H2636" s="90" t="s">
        <v>14</v>
      </c>
      <c r="I2636" s="93">
        <v>7730477351</v>
      </c>
      <c r="J2636" s="91">
        <v>46015</v>
      </c>
      <c r="K2636" s="91" t="s">
        <v>87</v>
      </c>
      <c r="L2636" s="90"/>
      <c r="M2636" s="91">
        <v>45743</v>
      </c>
      <c r="N2636" s="91">
        <v>45760</v>
      </c>
      <c r="O2636" s="95" t="str">
        <f t="shared" si="325"/>
        <v/>
      </c>
      <c r="P2636" s="95">
        <f>MONTH('RAW DATA'!$J2636)</f>
        <v>12</v>
      </c>
      <c r="Q2636" s="95" t="str">
        <f t="shared" si="326"/>
        <v>ICB</v>
      </c>
      <c r="R2636" s="96" t="str">
        <f t="shared" si="327"/>
        <v>CHINA</v>
      </c>
      <c r="S2636" s="90" t="str">
        <f>IF(OR('RAW DATA'!$D2636="",'RAW DATA'!$C2636='RAW DATA'!$D2636),"NO",IF('RAW DATA'!$C2636&lt;'RAW DATA'!$D2636,"YES","NO"))</f>
        <v>NO</v>
      </c>
      <c r="T2636" s="96" t="str">
        <f>IF('RAW DATA'!$D2636='RAW DATA'!$E2636,"YES","NO")</f>
        <v>NO</v>
      </c>
      <c r="U2636" s="95" t="str">
        <f>IF(('RAW DATA'!$D2636-'RAW DATA'!$M2636)&lt;=5,"YES","NO")</f>
        <v>YES</v>
      </c>
    </row>
    <row r="2637" spans="1:21" x14ac:dyDescent="0.25">
      <c r="A2637" s="87">
        <v>515</v>
      </c>
      <c r="B2637" s="74">
        <v>5547595577</v>
      </c>
      <c r="C2637" s="76">
        <v>45755</v>
      </c>
      <c r="D2637" s="76"/>
      <c r="E2637" s="76">
        <v>45755</v>
      </c>
      <c r="F2637" s="74" t="s">
        <v>90</v>
      </c>
      <c r="G2637" s="75">
        <v>622</v>
      </c>
      <c r="H2637" s="74" t="s">
        <v>14</v>
      </c>
      <c r="I2637" s="83">
        <v>7730419615</v>
      </c>
      <c r="J2637" s="76">
        <v>45763</v>
      </c>
      <c r="K2637" s="76" t="s">
        <v>87</v>
      </c>
      <c r="L2637" s="74"/>
      <c r="M2637" s="76">
        <v>45743</v>
      </c>
      <c r="N2637" s="76">
        <v>45760</v>
      </c>
      <c r="O2637" s="73" t="str">
        <f t="shared" si="325"/>
        <v/>
      </c>
      <c r="P2637" s="73">
        <f>MONTH('RAW DATA'!$J2637)</f>
        <v>4</v>
      </c>
      <c r="Q2637" s="73" t="str">
        <f t="shared" si="326"/>
        <v>ICB</v>
      </c>
      <c r="R2637" s="75" t="str">
        <f t="shared" si="327"/>
        <v>CHINA</v>
      </c>
      <c r="S2637" s="74" t="str">
        <f>IF(OR('RAW DATA'!$D2637="",'RAW DATA'!$C2637='RAW DATA'!$D2637),"NO",IF('RAW DATA'!$C2637&lt;'RAW DATA'!$D2637,"YES","NO"))</f>
        <v>NO</v>
      </c>
      <c r="T2637" s="75" t="str">
        <f>IF('RAW DATA'!$D2637='RAW DATA'!$E2637,"YES","NO")</f>
        <v>NO</v>
      </c>
      <c r="U2637" s="73" t="str">
        <f>IF(('RAW DATA'!$D2637-'RAW DATA'!$M2637)&lt;=5,"YES","NO")</f>
        <v>YES</v>
      </c>
    </row>
    <row r="2638" spans="1:21" x14ac:dyDescent="0.25">
      <c r="A2638" s="99">
        <v>515</v>
      </c>
      <c r="B2638" s="90">
        <v>5547595580</v>
      </c>
      <c r="C2638" s="91">
        <v>45755</v>
      </c>
      <c r="D2638" s="91"/>
      <c r="E2638" s="91">
        <v>45755</v>
      </c>
      <c r="F2638" s="90" t="s">
        <v>90</v>
      </c>
      <c r="G2638" s="96">
        <v>67</v>
      </c>
      <c r="H2638" s="90" t="s">
        <v>14</v>
      </c>
      <c r="I2638" s="93">
        <v>7730419616</v>
      </c>
      <c r="J2638" s="91">
        <v>45763</v>
      </c>
      <c r="K2638" s="91" t="s">
        <v>87</v>
      </c>
      <c r="L2638" s="90"/>
      <c r="M2638" s="91">
        <v>45743</v>
      </c>
      <c r="N2638" s="91">
        <v>45760</v>
      </c>
      <c r="O2638" s="95" t="str">
        <f t="shared" si="325"/>
        <v/>
      </c>
      <c r="P2638" s="95">
        <f>MONTH('RAW DATA'!$J2638)</f>
        <v>4</v>
      </c>
      <c r="Q2638" s="95" t="str">
        <f t="shared" si="326"/>
        <v>ICB</v>
      </c>
      <c r="R2638" s="96" t="str">
        <f t="shared" si="327"/>
        <v>CHINA</v>
      </c>
      <c r="S2638" s="90" t="str">
        <f>IF(OR('RAW DATA'!$D2638="",'RAW DATA'!$C2638='RAW DATA'!$D2638),"NO",IF('RAW DATA'!$C2638&lt;'RAW DATA'!$D2638,"YES","NO"))</f>
        <v>NO</v>
      </c>
      <c r="T2638" s="96" t="str">
        <f>IF('RAW DATA'!$D2638='RAW DATA'!$E2638,"YES","NO")</f>
        <v>NO</v>
      </c>
      <c r="U2638" s="95" t="str">
        <f>IF(('RAW DATA'!$D2638-'RAW DATA'!$M2638)&lt;=5,"YES","NO")</f>
        <v>YES</v>
      </c>
    </row>
    <row r="2639" spans="1:21" x14ac:dyDescent="0.25">
      <c r="A2639" s="87">
        <v>515</v>
      </c>
      <c r="B2639" s="74">
        <v>5547602042</v>
      </c>
      <c r="C2639" s="76">
        <v>45755</v>
      </c>
      <c r="D2639" s="76"/>
      <c r="E2639" s="76">
        <v>45755</v>
      </c>
      <c r="F2639" s="74" t="s">
        <v>90</v>
      </c>
      <c r="G2639" s="75">
        <v>658</v>
      </c>
      <c r="H2639" s="74" t="s">
        <v>14</v>
      </c>
      <c r="I2639" s="83">
        <v>7730419617</v>
      </c>
      <c r="J2639" s="76">
        <v>45763</v>
      </c>
      <c r="K2639" s="76" t="s">
        <v>87</v>
      </c>
      <c r="L2639" s="74"/>
      <c r="M2639" s="76">
        <v>45743</v>
      </c>
      <c r="N2639" s="76">
        <v>45760</v>
      </c>
      <c r="O2639" s="73" t="str">
        <f t="shared" si="325"/>
        <v/>
      </c>
      <c r="P2639" s="73">
        <f>MONTH('RAW DATA'!$J2639)</f>
        <v>4</v>
      </c>
      <c r="Q2639" s="73" t="str">
        <f t="shared" si="326"/>
        <v>ICB</v>
      </c>
      <c r="R2639" s="75" t="str">
        <f t="shared" si="327"/>
        <v>CHINA</v>
      </c>
      <c r="S2639" s="74" t="str">
        <f>IF(OR('RAW DATA'!$D2639="",'RAW DATA'!$C2639='RAW DATA'!$D2639),"NO",IF('RAW DATA'!$C2639&lt;'RAW DATA'!$D2639,"YES","NO"))</f>
        <v>NO</v>
      </c>
      <c r="T2639" s="75" t="str">
        <f>IF('RAW DATA'!$D2639='RAW DATA'!$E2639,"YES","NO")</f>
        <v>NO</v>
      </c>
      <c r="U2639" s="73" t="str">
        <f>IF(('RAW DATA'!$D2639-'RAW DATA'!$M2639)&lt;=5,"YES","NO")</f>
        <v>YES</v>
      </c>
    </row>
    <row r="2640" spans="1:21" x14ac:dyDescent="0.25">
      <c r="A2640" s="99">
        <v>515</v>
      </c>
      <c r="B2640" s="90">
        <v>5547595582</v>
      </c>
      <c r="C2640" s="91">
        <v>45755</v>
      </c>
      <c r="D2640" s="91"/>
      <c r="E2640" s="91">
        <v>45755</v>
      </c>
      <c r="F2640" s="90" t="s">
        <v>90</v>
      </c>
      <c r="G2640" s="96">
        <v>394</v>
      </c>
      <c r="H2640" s="90" t="s">
        <v>14</v>
      </c>
      <c r="I2640" s="93">
        <v>7730419618</v>
      </c>
      <c r="J2640" s="91">
        <v>45763</v>
      </c>
      <c r="K2640" s="91" t="s">
        <v>87</v>
      </c>
      <c r="L2640" s="90"/>
      <c r="M2640" s="91">
        <v>45743</v>
      </c>
      <c r="N2640" s="91">
        <v>45760</v>
      </c>
      <c r="O2640" s="95" t="str">
        <f t="shared" si="325"/>
        <v/>
      </c>
      <c r="P2640" s="95">
        <f>MONTH('RAW DATA'!$J2640)</f>
        <v>4</v>
      </c>
      <c r="Q2640" s="95" t="str">
        <f t="shared" si="326"/>
        <v>ICB</v>
      </c>
      <c r="R2640" s="96" t="str">
        <f t="shared" si="327"/>
        <v>CHINA</v>
      </c>
      <c r="S2640" s="90" t="str">
        <f>IF(OR('RAW DATA'!$D2640="",'RAW DATA'!$C2640='RAW DATA'!$D2640),"NO",IF('RAW DATA'!$C2640&lt;'RAW DATA'!$D2640,"YES","NO"))</f>
        <v>NO</v>
      </c>
      <c r="T2640" s="96" t="str">
        <f>IF('RAW DATA'!$D2640='RAW DATA'!$E2640,"YES","NO")</f>
        <v>NO</v>
      </c>
      <c r="U2640" s="95" t="str">
        <f>IF(('RAW DATA'!$D2640-'RAW DATA'!$M2640)&lt;=5,"YES","NO")</f>
        <v>YES</v>
      </c>
    </row>
    <row r="2641" spans="1:21" x14ac:dyDescent="0.25">
      <c r="A2641" s="87">
        <v>515</v>
      </c>
      <c r="B2641" s="74">
        <v>5547595574</v>
      </c>
      <c r="C2641" s="76">
        <v>45755</v>
      </c>
      <c r="D2641" s="76"/>
      <c r="E2641" s="76">
        <v>45755</v>
      </c>
      <c r="F2641" s="74" t="s">
        <v>90</v>
      </c>
      <c r="G2641" s="75">
        <v>394</v>
      </c>
      <c r="H2641" s="74" t="s">
        <v>14</v>
      </c>
      <c r="I2641" s="83">
        <v>7730419619</v>
      </c>
      <c r="J2641" s="76">
        <v>45763</v>
      </c>
      <c r="K2641" s="76" t="s">
        <v>87</v>
      </c>
      <c r="L2641" s="74"/>
      <c r="M2641" s="76">
        <v>45743</v>
      </c>
      <c r="N2641" s="76">
        <v>45760</v>
      </c>
      <c r="O2641" s="73" t="str">
        <f t="shared" ref="O2641:O2699" si="328">IF(D2641="", "", IF(YEAR(D2641)=2024, "", MONTH(D2641)))</f>
        <v/>
      </c>
      <c r="P2641" s="73">
        <f>MONTH('RAW DATA'!$J2641)</f>
        <v>4</v>
      </c>
      <c r="Q2641" s="73" t="str">
        <f t="shared" ref="Q2641:Q2699" si="329">IF(OR(A2641=71,A2641=1595,A2641=1588,A2641=1594,A2641=3547,A2641=1571,A2641=1538,A2641=1570,A2641=1569,A2641=1590,A2641=1591,A2641=1589,A2641=515,A2641=1572,A2641=3546,A2641=1592,A2641=3548,A2641=122,A2641=10171,A2641=40,A2641=35,A2641=95,A2641=381,A2641=136,A2641=375),"ICB","Vendor")</f>
        <v>ICB</v>
      </c>
      <c r="R2641" s="75" t="str">
        <f t="shared" ref="R2641:R2699" si="330">IF(OR(A2641=71,A2641=515,A2641=1592,A2641=1589,A2641=1591,A2641=1571,A2641=1572),"CHINA",IF(A2641=35,"POLAND",
IF(A2641=10171,"VIETNAM",
IF(A2641=381,"TURKEY",
IF(A2641=375,"CAMBODIA",
IF(A2641=40,"AUSTRALIA",""))))))</f>
        <v>CHINA</v>
      </c>
      <c r="S2641" s="74" t="str">
        <f>IF(OR('RAW DATA'!$D2641="",'RAW DATA'!$C2641='RAW DATA'!$D2641),"NO",IF('RAW DATA'!$C2641&lt;'RAW DATA'!$D2641,"YES","NO"))</f>
        <v>NO</v>
      </c>
      <c r="T2641" s="75" t="str">
        <f>IF('RAW DATA'!$D2641='RAW DATA'!$E2641,"YES","NO")</f>
        <v>NO</v>
      </c>
      <c r="U2641" s="73" t="str">
        <f>IF(('RAW DATA'!$D2641-'RAW DATA'!$M2641)&lt;=5,"YES","NO")</f>
        <v>YES</v>
      </c>
    </row>
    <row r="2642" spans="1:21" x14ac:dyDescent="0.25">
      <c r="A2642" s="99">
        <v>515</v>
      </c>
      <c r="B2642" s="90">
        <v>5547595576</v>
      </c>
      <c r="C2642" s="91">
        <v>45755</v>
      </c>
      <c r="D2642" s="91"/>
      <c r="E2642" s="91">
        <v>45755</v>
      </c>
      <c r="F2642" s="90" t="s">
        <v>90</v>
      </c>
      <c r="G2642" s="96">
        <v>394</v>
      </c>
      <c r="H2642" s="90" t="s">
        <v>14</v>
      </c>
      <c r="I2642" s="93">
        <v>7730419620</v>
      </c>
      <c r="J2642" s="91">
        <v>45763</v>
      </c>
      <c r="K2642" s="91" t="s">
        <v>87</v>
      </c>
      <c r="L2642" s="90"/>
      <c r="M2642" s="91">
        <v>45743</v>
      </c>
      <c r="N2642" s="91">
        <v>45760</v>
      </c>
      <c r="O2642" s="95" t="str">
        <f t="shared" si="328"/>
        <v/>
      </c>
      <c r="P2642" s="95">
        <f>MONTH('RAW DATA'!$J2642)</f>
        <v>4</v>
      </c>
      <c r="Q2642" s="95" t="str">
        <f t="shared" si="329"/>
        <v>ICB</v>
      </c>
      <c r="R2642" s="96" t="str">
        <f t="shared" si="330"/>
        <v>CHINA</v>
      </c>
      <c r="S2642" s="90" t="str">
        <f>IF(OR('RAW DATA'!$D2642="",'RAW DATA'!$C2642='RAW DATA'!$D2642),"NO",IF('RAW DATA'!$C2642&lt;'RAW DATA'!$D2642,"YES","NO"))</f>
        <v>NO</v>
      </c>
      <c r="T2642" s="96" t="str">
        <f>IF('RAW DATA'!$D2642='RAW DATA'!$E2642,"YES","NO")</f>
        <v>NO</v>
      </c>
      <c r="U2642" s="95" t="str">
        <f>IF(('RAW DATA'!$D2642-'RAW DATA'!$M2642)&lt;=5,"YES","NO")</f>
        <v>YES</v>
      </c>
    </row>
    <row r="2643" spans="1:21" x14ac:dyDescent="0.25">
      <c r="A2643" s="87">
        <v>515</v>
      </c>
      <c r="B2643" s="74">
        <v>5547595573</v>
      </c>
      <c r="C2643" s="76">
        <v>45755</v>
      </c>
      <c r="D2643" s="76"/>
      <c r="E2643" s="76">
        <v>45755</v>
      </c>
      <c r="F2643" s="74" t="s">
        <v>90</v>
      </c>
      <c r="G2643" s="75">
        <v>394</v>
      </c>
      <c r="H2643" s="74" t="s">
        <v>14</v>
      </c>
      <c r="I2643" s="83">
        <v>7730419625</v>
      </c>
      <c r="J2643" s="76">
        <v>45763</v>
      </c>
      <c r="K2643" s="76" t="s">
        <v>87</v>
      </c>
      <c r="L2643" s="74"/>
      <c r="M2643" s="76">
        <v>45743</v>
      </c>
      <c r="N2643" s="76">
        <v>45760</v>
      </c>
      <c r="O2643" s="73" t="str">
        <f t="shared" si="328"/>
        <v/>
      </c>
      <c r="P2643" s="73">
        <f>MONTH('RAW DATA'!$J2643)</f>
        <v>4</v>
      </c>
      <c r="Q2643" s="73" t="str">
        <f t="shared" si="329"/>
        <v>ICB</v>
      </c>
      <c r="R2643" s="75" t="str">
        <f t="shared" si="330"/>
        <v>CHINA</v>
      </c>
      <c r="S2643" s="74" t="str">
        <f>IF(OR('RAW DATA'!$D2643="",'RAW DATA'!$C2643='RAW DATA'!$D2643),"NO",IF('RAW DATA'!$C2643&lt;'RAW DATA'!$D2643,"YES","NO"))</f>
        <v>NO</v>
      </c>
      <c r="T2643" s="75" t="str">
        <f>IF('RAW DATA'!$D2643='RAW DATA'!$E2643,"YES","NO")</f>
        <v>NO</v>
      </c>
      <c r="U2643" s="73" t="str">
        <f>IF(('RAW DATA'!$D2643-'RAW DATA'!$M2643)&lt;=5,"YES","NO")</f>
        <v>YES</v>
      </c>
    </row>
    <row r="2644" spans="1:21" x14ac:dyDescent="0.25">
      <c r="A2644" s="99">
        <v>515</v>
      </c>
      <c r="B2644" s="90">
        <v>5547595578</v>
      </c>
      <c r="C2644" s="91">
        <v>45755</v>
      </c>
      <c r="D2644" s="91"/>
      <c r="E2644" s="91">
        <v>45755</v>
      </c>
      <c r="F2644" s="90" t="s">
        <v>90</v>
      </c>
      <c r="G2644" s="96">
        <v>671</v>
      </c>
      <c r="H2644" s="90" t="s">
        <v>14</v>
      </c>
      <c r="I2644" s="93">
        <v>7730419626</v>
      </c>
      <c r="J2644" s="91">
        <v>45763</v>
      </c>
      <c r="K2644" s="91" t="s">
        <v>87</v>
      </c>
      <c r="L2644" s="90"/>
      <c r="M2644" s="91">
        <v>45743</v>
      </c>
      <c r="N2644" s="91">
        <v>45760</v>
      </c>
      <c r="O2644" s="95" t="str">
        <f t="shared" si="328"/>
        <v/>
      </c>
      <c r="P2644" s="95">
        <f>MONTH('RAW DATA'!$J2644)</f>
        <v>4</v>
      </c>
      <c r="Q2644" s="95" t="str">
        <f t="shared" si="329"/>
        <v>ICB</v>
      </c>
      <c r="R2644" s="96" t="str">
        <f t="shared" si="330"/>
        <v>CHINA</v>
      </c>
      <c r="S2644" s="90" t="str">
        <f>IF(OR('RAW DATA'!$D2644="",'RAW DATA'!$C2644='RAW DATA'!$D2644),"NO",IF('RAW DATA'!$C2644&lt;'RAW DATA'!$D2644,"YES","NO"))</f>
        <v>NO</v>
      </c>
      <c r="T2644" s="96" t="str">
        <f>IF('RAW DATA'!$D2644='RAW DATA'!$E2644,"YES","NO")</f>
        <v>NO</v>
      </c>
      <c r="U2644" s="95" t="str">
        <f>IF(('RAW DATA'!$D2644-'RAW DATA'!$M2644)&lt;=5,"YES","NO")</f>
        <v>YES</v>
      </c>
    </row>
    <row r="2645" spans="1:21" x14ac:dyDescent="0.25">
      <c r="A2645" s="87">
        <v>515</v>
      </c>
      <c r="B2645" s="74">
        <v>5547595584</v>
      </c>
      <c r="C2645" s="76">
        <v>45755</v>
      </c>
      <c r="D2645" s="76"/>
      <c r="E2645" s="76">
        <v>45755</v>
      </c>
      <c r="F2645" s="74" t="s">
        <v>90</v>
      </c>
      <c r="G2645" s="75">
        <v>524</v>
      </c>
      <c r="H2645" s="74" t="s">
        <v>14</v>
      </c>
      <c r="I2645" s="83">
        <v>7730419627</v>
      </c>
      <c r="J2645" s="76">
        <v>45763</v>
      </c>
      <c r="K2645" s="76" t="s">
        <v>87</v>
      </c>
      <c r="L2645" s="74"/>
      <c r="M2645" s="76">
        <v>45743</v>
      </c>
      <c r="N2645" s="76">
        <v>45760</v>
      </c>
      <c r="O2645" s="73" t="str">
        <f t="shared" si="328"/>
        <v/>
      </c>
      <c r="P2645" s="73">
        <f>MONTH('RAW DATA'!$J2645)</f>
        <v>4</v>
      </c>
      <c r="Q2645" s="73" t="str">
        <f t="shared" si="329"/>
        <v>ICB</v>
      </c>
      <c r="R2645" s="75" t="str">
        <f t="shared" si="330"/>
        <v>CHINA</v>
      </c>
      <c r="S2645" s="74" t="str">
        <f>IF(OR('RAW DATA'!$D2645="",'RAW DATA'!$C2645='RAW DATA'!$D2645),"NO",IF('RAW DATA'!$C2645&lt;'RAW DATA'!$D2645,"YES","NO"))</f>
        <v>NO</v>
      </c>
      <c r="T2645" s="75" t="str">
        <f>IF('RAW DATA'!$D2645='RAW DATA'!$E2645,"YES","NO")</f>
        <v>NO</v>
      </c>
      <c r="U2645" s="73" t="str">
        <f>IF(('RAW DATA'!$D2645-'RAW DATA'!$M2645)&lt;=5,"YES","NO")</f>
        <v>YES</v>
      </c>
    </row>
    <row r="2646" spans="1:21" x14ac:dyDescent="0.25">
      <c r="A2646" s="99">
        <v>515</v>
      </c>
      <c r="B2646" s="90">
        <v>5547622641</v>
      </c>
      <c r="C2646" s="91">
        <v>45768</v>
      </c>
      <c r="D2646" s="91"/>
      <c r="E2646" s="91">
        <v>45768</v>
      </c>
      <c r="F2646" s="90">
        <v>252050525</v>
      </c>
      <c r="G2646" s="96">
        <v>19081</v>
      </c>
      <c r="H2646" s="90" t="s">
        <v>14</v>
      </c>
      <c r="I2646" s="93">
        <v>7730420858</v>
      </c>
      <c r="J2646" s="91">
        <v>45777</v>
      </c>
      <c r="K2646" s="91" t="s">
        <v>87</v>
      </c>
      <c r="L2646" s="90"/>
      <c r="M2646" s="91">
        <v>45757</v>
      </c>
      <c r="N2646" s="91">
        <v>45774</v>
      </c>
      <c r="O2646" s="95" t="str">
        <f t="shared" si="328"/>
        <v/>
      </c>
      <c r="P2646" s="95">
        <f>MONTH('RAW DATA'!$J2646)</f>
        <v>4</v>
      </c>
      <c r="Q2646" s="95" t="str">
        <f t="shared" si="329"/>
        <v>ICB</v>
      </c>
      <c r="R2646" s="96" t="str">
        <f t="shared" si="330"/>
        <v>CHINA</v>
      </c>
      <c r="S2646" s="90" t="str">
        <f>IF(OR('RAW DATA'!$D2646="",'RAW DATA'!$C2646='RAW DATA'!$D2646),"NO",IF('RAW DATA'!$C2646&lt;'RAW DATA'!$D2646,"YES","NO"))</f>
        <v>NO</v>
      </c>
      <c r="T2646" s="96" t="str">
        <f>IF('RAW DATA'!$D2646='RAW DATA'!$E2646,"YES","NO")</f>
        <v>NO</v>
      </c>
      <c r="U2646" s="95" t="str">
        <f>IF(('RAW DATA'!$D2646-'RAW DATA'!$M2646)&lt;=5,"YES","NO")</f>
        <v>YES</v>
      </c>
    </row>
    <row r="2647" spans="1:21" x14ac:dyDescent="0.25">
      <c r="A2647" s="87">
        <v>515</v>
      </c>
      <c r="B2647" s="74">
        <v>5547622635</v>
      </c>
      <c r="C2647" s="76">
        <v>45768</v>
      </c>
      <c r="D2647" s="76"/>
      <c r="E2647" s="76">
        <v>45768</v>
      </c>
      <c r="F2647" s="74">
        <v>252050525</v>
      </c>
      <c r="G2647" s="75">
        <v>21347</v>
      </c>
      <c r="H2647" s="74" t="s">
        <v>14</v>
      </c>
      <c r="I2647" s="83">
        <v>7730420875</v>
      </c>
      <c r="J2647" s="76">
        <v>45777</v>
      </c>
      <c r="K2647" s="76" t="s">
        <v>87</v>
      </c>
      <c r="L2647" s="74"/>
      <c r="M2647" s="76">
        <v>45757</v>
      </c>
      <c r="N2647" s="76">
        <v>45774</v>
      </c>
      <c r="O2647" s="73" t="str">
        <f t="shared" si="328"/>
        <v/>
      </c>
      <c r="P2647" s="73">
        <f>MONTH('RAW DATA'!$J2647)</f>
        <v>4</v>
      </c>
      <c r="Q2647" s="73" t="str">
        <f t="shared" si="329"/>
        <v>ICB</v>
      </c>
      <c r="R2647" s="75" t="str">
        <f t="shared" si="330"/>
        <v>CHINA</v>
      </c>
      <c r="S2647" s="74" t="str">
        <f>IF(OR('RAW DATA'!$D2647="",'RAW DATA'!$C2647='RAW DATA'!$D2647),"NO",IF('RAW DATA'!$C2647&lt;'RAW DATA'!$D2647,"YES","NO"))</f>
        <v>NO</v>
      </c>
      <c r="T2647" s="75" t="str">
        <f>IF('RAW DATA'!$D2647='RAW DATA'!$E2647,"YES","NO")</f>
        <v>NO</v>
      </c>
      <c r="U2647" s="73" t="str">
        <f>IF(('RAW DATA'!$D2647-'RAW DATA'!$M2647)&lt;=5,"YES","NO")</f>
        <v>YES</v>
      </c>
    </row>
    <row r="2648" spans="1:21" x14ac:dyDescent="0.25">
      <c r="A2648" s="99">
        <v>515</v>
      </c>
      <c r="B2648" s="90">
        <v>5547622634</v>
      </c>
      <c r="C2648" s="91">
        <v>45768</v>
      </c>
      <c r="D2648" s="91"/>
      <c r="E2648" s="91">
        <v>45768</v>
      </c>
      <c r="F2648" s="90">
        <v>252050525</v>
      </c>
      <c r="G2648" s="96">
        <v>5935</v>
      </c>
      <c r="H2648" s="90" t="s">
        <v>14</v>
      </c>
      <c r="I2648" s="93">
        <v>7730420857</v>
      </c>
      <c r="J2648" s="91">
        <v>45777</v>
      </c>
      <c r="K2648" s="91" t="s">
        <v>87</v>
      </c>
      <c r="L2648" s="90"/>
      <c r="M2648" s="91">
        <v>45757</v>
      </c>
      <c r="N2648" s="91">
        <v>45774</v>
      </c>
      <c r="O2648" s="95" t="str">
        <f t="shared" si="328"/>
        <v/>
      </c>
      <c r="P2648" s="95">
        <f>MONTH('RAW DATA'!$J2648)</f>
        <v>4</v>
      </c>
      <c r="Q2648" s="95" t="str">
        <f t="shared" si="329"/>
        <v>ICB</v>
      </c>
      <c r="R2648" s="96" t="str">
        <f t="shared" si="330"/>
        <v>CHINA</v>
      </c>
      <c r="S2648" s="90" t="str">
        <f>IF(OR('RAW DATA'!$D2648="",'RAW DATA'!$C2648='RAW DATA'!$D2648),"NO",IF('RAW DATA'!$C2648&lt;'RAW DATA'!$D2648,"YES","NO"))</f>
        <v>NO</v>
      </c>
      <c r="T2648" s="96" t="str">
        <f>IF('RAW DATA'!$D2648='RAW DATA'!$E2648,"YES","NO")</f>
        <v>NO</v>
      </c>
      <c r="U2648" s="95" t="str">
        <f>IF(('RAW DATA'!$D2648-'RAW DATA'!$M2648)&lt;=5,"YES","NO")</f>
        <v>YES</v>
      </c>
    </row>
    <row r="2649" spans="1:21" x14ac:dyDescent="0.25">
      <c r="A2649" s="87">
        <v>515</v>
      </c>
      <c r="B2649" s="74">
        <v>5547622647</v>
      </c>
      <c r="C2649" s="76">
        <v>45768</v>
      </c>
      <c r="D2649" s="76"/>
      <c r="E2649" s="76">
        <v>45768</v>
      </c>
      <c r="F2649" s="74">
        <v>252050525</v>
      </c>
      <c r="G2649" s="75">
        <v>14323</v>
      </c>
      <c r="H2649" s="74" t="s">
        <v>14</v>
      </c>
      <c r="I2649" s="83">
        <v>7730420879</v>
      </c>
      <c r="J2649" s="76">
        <v>45777</v>
      </c>
      <c r="K2649" s="76" t="s">
        <v>87</v>
      </c>
      <c r="L2649" s="74"/>
      <c r="M2649" s="76">
        <v>45757</v>
      </c>
      <c r="N2649" s="76">
        <v>45774</v>
      </c>
      <c r="O2649" s="73" t="str">
        <f t="shared" si="328"/>
        <v/>
      </c>
      <c r="P2649" s="73">
        <f>MONTH('RAW DATA'!$J2649)</f>
        <v>4</v>
      </c>
      <c r="Q2649" s="73" t="str">
        <f t="shared" si="329"/>
        <v>ICB</v>
      </c>
      <c r="R2649" s="75" t="str">
        <f t="shared" si="330"/>
        <v>CHINA</v>
      </c>
      <c r="S2649" s="74" t="str">
        <f>IF(OR('RAW DATA'!$D2649="",'RAW DATA'!$C2649='RAW DATA'!$D2649),"NO",IF('RAW DATA'!$C2649&lt;'RAW DATA'!$D2649,"YES","NO"))</f>
        <v>NO</v>
      </c>
      <c r="T2649" s="75" t="str">
        <f>IF('RAW DATA'!$D2649='RAW DATA'!$E2649,"YES","NO")</f>
        <v>NO</v>
      </c>
      <c r="U2649" s="73" t="str">
        <f>IF(('RAW DATA'!$D2649-'RAW DATA'!$M2649)&lt;=5,"YES","NO")</f>
        <v>YES</v>
      </c>
    </row>
    <row r="2650" spans="1:21" x14ac:dyDescent="0.25">
      <c r="A2650" s="99">
        <v>515</v>
      </c>
      <c r="B2650" s="90">
        <v>5547622644</v>
      </c>
      <c r="C2650" s="91">
        <v>45768</v>
      </c>
      <c r="D2650" s="91"/>
      <c r="E2650" s="91">
        <v>45768</v>
      </c>
      <c r="F2650" s="90">
        <v>252050525</v>
      </c>
      <c r="G2650" s="96">
        <v>9476</v>
      </c>
      <c r="H2650" s="90" t="s">
        <v>14</v>
      </c>
      <c r="I2650" s="93">
        <v>7730420871</v>
      </c>
      <c r="J2650" s="91">
        <v>45777</v>
      </c>
      <c r="K2650" s="91" t="s">
        <v>87</v>
      </c>
      <c r="L2650" s="90"/>
      <c r="M2650" s="91">
        <v>45757</v>
      </c>
      <c r="N2650" s="91">
        <v>45774</v>
      </c>
      <c r="O2650" s="95" t="str">
        <f t="shared" si="328"/>
        <v/>
      </c>
      <c r="P2650" s="95">
        <f>MONTH('RAW DATA'!$J2650)</f>
        <v>4</v>
      </c>
      <c r="Q2650" s="95" t="str">
        <f t="shared" si="329"/>
        <v>ICB</v>
      </c>
      <c r="R2650" s="96" t="str">
        <f t="shared" si="330"/>
        <v>CHINA</v>
      </c>
      <c r="S2650" s="90" t="str">
        <f>IF(OR('RAW DATA'!$D2650="",'RAW DATA'!$C2650='RAW DATA'!$D2650),"NO",IF('RAW DATA'!$C2650&lt;'RAW DATA'!$D2650,"YES","NO"))</f>
        <v>NO</v>
      </c>
      <c r="T2650" s="96" t="str">
        <f>IF('RAW DATA'!$D2650='RAW DATA'!$E2650,"YES","NO")</f>
        <v>NO</v>
      </c>
      <c r="U2650" s="95" t="str">
        <f>IF(('RAW DATA'!$D2650-'RAW DATA'!$M2650)&lt;=5,"YES","NO")</f>
        <v>YES</v>
      </c>
    </row>
    <row r="2651" spans="1:21" x14ac:dyDescent="0.25">
      <c r="A2651" s="87">
        <v>515</v>
      </c>
      <c r="B2651" s="74">
        <v>5547622645</v>
      </c>
      <c r="C2651" s="76">
        <v>45768</v>
      </c>
      <c r="D2651" s="76"/>
      <c r="E2651" s="76">
        <v>45768</v>
      </c>
      <c r="F2651" s="74">
        <v>252050525</v>
      </c>
      <c r="G2651" s="75">
        <v>17296</v>
      </c>
      <c r="H2651" s="74" t="s">
        <v>14</v>
      </c>
      <c r="I2651" s="83">
        <v>7730420889</v>
      </c>
      <c r="J2651" s="76">
        <v>45777</v>
      </c>
      <c r="K2651" s="76" t="s">
        <v>87</v>
      </c>
      <c r="L2651" s="74"/>
      <c r="M2651" s="76">
        <v>45757</v>
      </c>
      <c r="N2651" s="76">
        <v>45774</v>
      </c>
      <c r="O2651" s="73" t="str">
        <f t="shared" si="328"/>
        <v/>
      </c>
      <c r="P2651" s="73">
        <f>MONTH('RAW DATA'!$J2651)</f>
        <v>4</v>
      </c>
      <c r="Q2651" s="73" t="str">
        <f t="shared" si="329"/>
        <v>ICB</v>
      </c>
      <c r="R2651" s="75" t="str">
        <f t="shared" si="330"/>
        <v>CHINA</v>
      </c>
      <c r="S2651" s="74" t="str">
        <f>IF(OR('RAW DATA'!$D2651="",'RAW DATA'!$C2651='RAW DATA'!$D2651),"NO",IF('RAW DATA'!$C2651&lt;'RAW DATA'!$D2651,"YES","NO"))</f>
        <v>NO</v>
      </c>
      <c r="T2651" s="75" t="str">
        <f>IF('RAW DATA'!$D2651='RAW DATA'!$E2651,"YES","NO")</f>
        <v>NO</v>
      </c>
      <c r="U2651" s="73" t="str">
        <f>IF(('RAW DATA'!$D2651-'RAW DATA'!$M2651)&lt;=5,"YES","NO")</f>
        <v>YES</v>
      </c>
    </row>
    <row r="2652" spans="1:21" x14ac:dyDescent="0.25">
      <c r="A2652" s="99">
        <v>515</v>
      </c>
      <c r="B2652" s="90">
        <v>5547622640</v>
      </c>
      <c r="C2652" s="91">
        <v>45768</v>
      </c>
      <c r="D2652" s="91"/>
      <c r="E2652" s="91">
        <v>45768</v>
      </c>
      <c r="F2652" s="90">
        <v>252050525</v>
      </c>
      <c r="G2652" s="96">
        <v>34104</v>
      </c>
      <c r="H2652" s="90" t="s">
        <v>14</v>
      </c>
      <c r="I2652" s="93">
        <v>7730420880</v>
      </c>
      <c r="J2652" s="91">
        <v>45777</v>
      </c>
      <c r="K2652" s="91" t="s">
        <v>87</v>
      </c>
      <c r="L2652" s="90"/>
      <c r="M2652" s="91">
        <v>45757</v>
      </c>
      <c r="N2652" s="91">
        <v>45774</v>
      </c>
      <c r="O2652" s="95" t="str">
        <f t="shared" si="328"/>
        <v/>
      </c>
      <c r="P2652" s="95">
        <f>MONTH('RAW DATA'!$J2652)</f>
        <v>4</v>
      </c>
      <c r="Q2652" s="95" t="str">
        <f t="shared" si="329"/>
        <v>ICB</v>
      </c>
      <c r="R2652" s="96" t="str">
        <f t="shared" si="330"/>
        <v>CHINA</v>
      </c>
      <c r="S2652" s="90" t="str">
        <f>IF(OR('RAW DATA'!$D2652="",'RAW DATA'!$C2652='RAW DATA'!$D2652),"NO",IF('RAW DATA'!$C2652&lt;'RAW DATA'!$D2652,"YES","NO"))</f>
        <v>NO</v>
      </c>
      <c r="T2652" s="96" t="str">
        <f>IF('RAW DATA'!$D2652='RAW DATA'!$E2652,"YES","NO")</f>
        <v>NO</v>
      </c>
      <c r="U2652" s="95" t="str">
        <f>IF(('RAW DATA'!$D2652-'RAW DATA'!$M2652)&lt;=5,"YES","NO")</f>
        <v>YES</v>
      </c>
    </row>
    <row r="2653" spans="1:21" x14ac:dyDescent="0.25">
      <c r="A2653" s="87">
        <v>515</v>
      </c>
      <c r="B2653" s="74">
        <v>5547622648</v>
      </c>
      <c r="C2653" s="76">
        <v>45768</v>
      </c>
      <c r="D2653" s="76"/>
      <c r="E2653" s="76">
        <v>45768</v>
      </c>
      <c r="F2653" s="74">
        <v>252050525</v>
      </c>
      <c r="G2653" s="75">
        <v>467</v>
      </c>
      <c r="H2653" s="74" t="s">
        <v>14</v>
      </c>
      <c r="I2653" s="83">
        <v>7730420890</v>
      </c>
      <c r="J2653" s="76">
        <v>45777</v>
      </c>
      <c r="K2653" s="76" t="s">
        <v>87</v>
      </c>
      <c r="L2653" s="74"/>
      <c r="M2653" s="76">
        <v>45757</v>
      </c>
      <c r="N2653" s="76">
        <v>45774</v>
      </c>
      <c r="O2653" s="73" t="str">
        <f t="shared" si="328"/>
        <v/>
      </c>
      <c r="P2653" s="73">
        <f>MONTH('RAW DATA'!$J2653)</f>
        <v>4</v>
      </c>
      <c r="Q2653" s="73" t="str">
        <f t="shared" si="329"/>
        <v>ICB</v>
      </c>
      <c r="R2653" s="75" t="str">
        <f t="shared" si="330"/>
        <v>CHINA</v>
      </c>
      <c r="S2653" s="74" t="str">
        <f>IF(OR('RAW DATA'!$D2653="",'RAW DATA'!$C2653='RAW DATA'!$D2653),"NO",IF('RAW DATA'!$C2653&lt;'RAW DATA'!$D2653,"YES","NO"))</f>
        <v>NO</v>
      </c>
      <c r="T2653" s="75" t="str">
        <f>IF('RAW DATA'!$D2653='RAW DATA'!$E2653,"YES","NO")</f>
        <v>NO</v>
      </c>
      <c r="U2653" s="73" t="str">
        <f>IF(('RAW DATA'!$D2653-'RAW DATA'!$M2653)&lt;=5,"YES","NO")</f>
        <v>YES</v>
      </c>
    </row>
    <row r="2654" spans="1:21" x14ac:dyDescent="0.25">
      <c r="A2654" s="99">
        <v>515</v>
      </c>
      <c r="B2654" s="90">
        <v>5547622642</v>
      </c>
      <c r="C2654" s="91">
        <v>45768</v>
      </c>
      <c r="D2654" s="91"/>
      <c r="E2654" s="91">
        <v>45768</v>
      </c>
      <c r="F2654" s="90">
        <v>252050525</v>
      </c>
      <c r="G2654" s="96">
        <v>391</v>
      </c>
      <c r="H2654" s="90" t="s">
        <v>14</v>
      </c>
      <c r="I2654" s="93">
        <v>7730420870</v>
      </c>
      <c r="J2654" s="91">
        <v>45777</v>
      </c>
      <c r="K2654" s="91" t="s">
        <v>87</v>
      </c>
      <c r="L2654" s="90"/>
      <c r="M2654" s="91">
        <v>45757</v>
      </c>
      <c r="N2654" s="91">
        <v>45774</v>
      </c>
      <c r="O2654" s="95" t="str">
        <f t="shared" si="328"/>
        <v/>
      </c>
      <c r="P2654" s="95">
        <f>MONTH('RAW DATA'!$J2654)</f>
        <v>4</v>
      </c>
      <c r="Q2654" s="95" t="str">
        <f t="shared" si="329"/>
        <v>ICB</v>
      </c>
      <c r="R2654" s="96" t="str">
        <f t="shared" si="330"/>
        <v>CHINA</v>
      </c>
      <c r="S2654" s="90" t="str">
        <f>IF(OR('RAW DATA'!$D2654="",'RAW DATA'!$C2654='RAW DATA'!$D2654),"NO",IF('RAW DATA'!$C2654&lt;'RAW DATA'!$D2654,"YES","NO"))</f>
        <v>NO</v>
      </c>
      <c r="T2654" s="96" t="str">
        <f>IF('RAW DATA'!$D2654='RAW DATA'!$E2654,"YES","NO")</f>
        <v>NO</v>
      </c>
      <c r="U2654" s="95" t="str">
        <f>IF(('RAW DATA'!$D2654-'RAW DATA'!$M2654)&lt;=5,"YES","NO")</f>
        <v>YES</v>
      </c>
    </row>
    <row r="2655" spans="1:21" x14ac:dyDescent="0.25">
      <c r="A2655" s="87">
        <v>515</v>
      </c>
      <c r="B2655" s="74">
        <v>5547622650</v>
      </c>
      <c r="C2655" s="76">
        <v>45768</v>
      </c>
      <c r="D2655" s="76"/>
      <c r="E2655" s="76">
        <v>45768</v>
      </c>
      <c r="F2655" s="74">
        <v>252050525</v>
      </c>
      <c r="G2655" s="75">
        <v>589</v>
      </c>
      <c r="H2655" s="74" t="s">
        <v>14</v>
      </c>
      <c r="I2655" s="83">
        <v>7730420872</v>
      </c>
      <c r="J2655" s="76">
        <v>45777</v>
      </c>
      <c r="K2655" s="76" t="s">
        <v>87</v>
      </c>
      <c r="L2655" s="74"/>
      <c r="M2655" s="76">
        <v>45757</v>
      </c>
      <c r="N2655" s="76">
        <v>45774</v>
      </c>
      <c r="O2655" s="73" t="str">
        <f t="shared" si="328"/>
        <v/>
      </c>
      <c r="P2655" s="73">
        <f>MONTH('RAW DATA'!$J2655)</f>
        <v>4</v>
      </c>
      <c r="Q2655" s="73" t="str">
        <f t="shared" si="329"/>
        <v>ICB</v>
      </c>
      <c r="R2655" s="75" t="str">
        <f t="shared" si="330"/>
        <v>CHINA</v>
      </c>
      <c r="S2655" s="74" t="str">
        <f>IF(OR('RAW DATA'!$D2655="",'RAW DATA'!$C2655='RAW DATA'!$D2655),"NO",IF('RAW DATA'!$C2655&lt;'RAW DATA'!$D2655,"YES","NO"))</f>
        <v>NO</v>
      </c>
      <c r="T2655" s="75" t="str">
        <f>IF('RAW DATA'!$D2655='RAW DATA'!$E2655,"YES","NO")</f>
        <v>NO</v>
      </c>
      <c r="U2655" s="73" t="str">
        <f>IF(('RAW DATA'!$D2655-'RAW DATA'!$M2655)&lt;=5,"YES","NO")</f>
        <v>YES</v>
      </c>
    </row>
    <row r="2656" spans="1:21" x14ac:dyDescent="0.25">
      <c r="A2656" s="99">
        <v>515</v>
      </c>
      <c r="B2656" s="90">
        <v>5547622638</v>
      </c>
      <c r="C2656" s="91">
        <v>45768</v>
      </c>
      <c r="D2656" s="91"/>
      <c r="E2656" s="91">
        <v>45768</v>
      </c>
      <c r="F2656" s="90">
        <v>252050525</v>
      </c>
      <c r="G2656" s="96">
        <v>744</v>
      </c>
      <c r="H2656" s="90" t="s">
        <v>14</v>
      </c>
      <c r="I2656" s="93">
        <v>7730420874</v>
      </c>
      <c r="J2656" s="91">
        <v>45777</v>
      </c>
      <c r="K2656" s="91" t="s">
        <v>87</v>
      </c>
      <c r="L2656" s="90"/>
      <c r="M2656" s="91">
        <v>45757</v>
      </c>
      <c r="N2656" s="91">
        <v>45774</v>
      </c>
      <c r="O2656" s="95" t="str">
        <f t="shared" si="328"/>
        <v/>
      </c>
      <c r="P2656" s="95">
        <f>MONTH('RAW DATA'!$J2656)</f>
        <v>4</v>
      </c>
      <c r="Q2656" s="95" t="str">
        <f t="shared" si="329"/>
        <v>ICB</v>
      </c>
      <c r="R2656" s="96" t="str">
        <f t="shared" si="330"/>
        <v>CHINA</v>
      </c>
      <c r="S2656" s="90" t="str">
        <f>IF(OR('RAW DATA'!$D2656="",'RAW DATA'!$C2656='RAW DATA'!$D2656),"NO",IF('RAW DATA'!$C2656&lt;'RAW DATA'!$D2656,"YES","NO"))</f>
        <v>NO</v>
      </c>
      <c r="T2656" s="96" t="str">
        <f>IF('RAW DATA'!$D2656='RAW DATA'!$E2656,"YES","NO")</f>
        <v>NO</v>
      </c>
      <c r="U2656" s="95" t="str">
        <f>IF(('RAW DATA'!$D2656-'RAW DATA'!$M2656)&lt;=5,"YES","NO")</f>
        <v>YES</v>
      </c>
    </row>
    <row r="2657" spans="1:21" x14ac:dyDescent="0.25">
      <c r="A2657" s="87">
        <v>515</v>
      </c>
      <c r="B2657" s="74">
        <v>5547622630</v>
      </c>
      <c r="C2657" s="76">
        <v>45768</v>
      </c>
      <c r="D2657" s="76"/>
      <c r="E2657" s="76">
        <v>45768</v>
      </c>
      <c r="F2657" s="74">
        <v>252050525</v>
      </c>
      <c r="G2657" s="75">
        <v>391</v>
      </c>
      <c r="H2657" s="74" t="s">
        <v>14</v>
      </c>
      <c r="I2657" s="83">
        <v>7730420873</v>
      </c>
      <c r="J2657" s="76">
        <v>45777</v>
      </c>
      <c r="K2657" s="76" t="s">
        <v>87</v>
      </c>
      <c r="L2657" s="74"/>
      <c r="M2657" s="76">
        <v>45757</v>
      </c>
      <c r="N2657" s="76">
        <v>45774</v>
      </c>
      <c r="O2657" s="73" t="str">
        <f t="shared" si="328"/>
        <v/>
      </c>
      <c r="P2657" s="73">
        <f>MONTH('RAW DATA'!$J2657)</f>
        <v>4</v>
      </c>
      <c r="Q2657" s="73" t="str">
        <f t="shared" si="329"/>
        <v>ICB</v>
      </c>
      <c r="R2657" s="75" t="str">
        <f t="shared" si="330"/>
        <v>CHINA</v>
      </c>
      <c r="S2657" s="74" t="str">
        <f>IF(OR('RAW DATA'!$D2657="",'RAW DATA'!$C2657='RAW DATA'!$D2657),"NO",IF('RAW DATA'!$C2657&lt;'RAW DATA'!$D2657,"YES","NO"))</f>
        <v>NO</v>
      </c>
      <c r="T2657" s="75" t="str">
        <f>IF('RAW DATA'!$D2657='RAW DATA'!$E2657,"YES","NO")</f>
        <v>NO</v>
      </c>
      <c r="U2657" s="73" t="str">
        <f>IF(('RAW DATA'!$D2657-'RAW DATA'!$M2657)&lt;=5,"YES","NO")</f>
        <v>YES</v>
      </c>
    </row>
    <row r="2658" spans="1:21" x14ac:dyDescent="0.25">
      <c r="A2658" s="99">
        <v>515</v>
      </c>
      <c r="B2658" s="90">
        <v>5547622646</v>
      </c>
      <c r="C2658" s="91">
        <v>45768</v>
      </c>
      <c r="D2658" s="91"/>
      <c r="E2658" s="91">
        <v>45768</v>
      </c>
      <c r="F2658" s="90">
        <v>252050525</v>
      </c>
      <c r="G2658" s="96">
        <v>913</v>
      </c>
      <c r="H2658" s="90" t="s">
        <v>14</v>
      </c>
      <c r="I2658" s="93">
        <v>7730420876</v>
      </c>
      <c r="J2658" s="91">
        <v>45777</v>
      </c>
      <c r="K2658" s="91" t="s">
        <v>87</v>
      </c>
      <c r="L2658" s="90"/>
      <c r="M2658" s="91">
        <v>45757</v>
      </c>
      <c r="N2658" s="91">
        <v>45774</v>
      </c>
      <c r="O2658" s="95" t="str">
        <f t="shared" si="328"/>
        <v/>
      </c>
      <c r="P2658" s="95">
        <f>MONTH('RAW DATA'!$J2658)</f>
        <v>4</v>
      </c>
      <c r="Q2658" s="95" t="str">
        <f t="shared" si="329"/>
        <v>ICB</v>
      </c>
      <c r="R2658" s="96" t="str">
        <f t="shared" si="330"/>
        <v>CHINA</v>
      </c>
      <c r="S2658" s="90" t="str">
        <f>IF(OR('RAW DATA'!$D2658="",'RAW DATA'!$C2658='RAW DATA'!$D2658),"NO",IF('RAW DATA'!$C2658&lt;'RAW DATA'!$D2658,"YES","NO"))</f>
        <v>NO</v>
      </c>
      <c r="T2658" s="96" t="str">
        <f>IF('RAW DATA'!$D2658='RAW DATA'!$E2658,"YES","NO")</f>
        <v>NO</v>
      </c>
      <c r="U2658" s="95" t="str">
        <f>IF(('RAW DATA'!$D2658-'RAW DATA'!$M2658)&lt;=5,"YES","NO")</f>
        <v>YES</v>
      </c>
    </row>
    <row r="2659" spans="1:21" x14ac:dyDescent="0.25">
      <c r="A2659" s="87">
        <v>515</v>
      </c>
      <c r="B2659" s="74">
        <v>5547622637</v>
      </c>
      <c r="C2659" s="76">
        <v>45768</v>
      </c>
      <c r="D2659" s="76"/>
      <c r="E2659" s="76">
        <v>45768</v>
      </c>
      <c r="F2659" s="74">
        <v>252050525</v>
      </c>
      <c r="G2659" s="75">
        <v>391</v>
      </c>
      <c r="H2659" s="74" t="s">
        <v>14</v>
      </c>
      <c r="I2659" s="83">
        <v>7730420878</v>
      </c>
      <c r="J2659" s="76">
        <v>45777</v>
      </c>
      <c r="K2659" s="76" t="s">
        <v>87</v>
      </c>
      <c r="L2659" s="74"/>
      <c r="M2659" s="76">
        <v>45757</v>
      </c>
      <c r="N2659" s="76">
        <v>45774</v>
      </c>
      <c r="O2659" s="73" t="str">
        <f t="shared" si="328"/>
        <v/>
      </c>
      <c r="P2659" s="73">
        <f>MONTH('RAW DATA'!$J2659)</f>
        <v>4</v>
      </c>
      <c r="Q2659" s="73" t="str">
        <f t="shared" si="329"/>
        <v>ICB</v>
      </c>
      <c r="R2659" s="75" t="str">
        <f t="shared" si="330"/>
        <v>CHINA</v>
      </c>
      <c r="S2659" s="74" t="str">
        <f>IF(OR('RAW DATA'!$D2659="",'RAW DATA'!$C2659='RAW DATA'!$D2659),"NO",IF('RAW DATA'!$C2659&lt;'RAW DATA'!$D2659,"YES","NO"))</f>
        <v>NO</v>
      </c>
      <c r="T2659" s="75" t="str">
        <f>IF('RAW DATA'!$D2659='RAW DATA'!$E2659,"YES","NO")</f>
        <v>NO</v>
      </c>
      <c r="U2659" s="73" t="str">
        <f>IF(('RAW DATA'!$D2659-'RAW DATA'!$M2659)&lt;=5,"YES","NO")</f>
        <v>YES</v>
      </c>
    </row>
    <row r="2660" spans="1:21" x14ac:dyDescent="0.25">
      <c r="A2660" s="99">
        <v>515</v>
      </c>
      <c r="B2660" s="90">
        <v>5547622643</v>
      </c>
      <c r="C2660" s="91">
        <v>45768</v>
      </c>
      <c r="D2660" s="91"/>
      <c r="E2660" s="91">
        <v>45768</v>
      </c>
      <c r="F2660" s="90">
        <v>252050525</v>
      </c>
      <c r="G2660" s="96">
        <v>391</v>
      </c>
      <c r="H2660" s="90" t="s">
        <v>14</v>
      </c>
      <c r="I2660" s="93">
        <v>7730420877</v>
      </c>
      <c r="J2660" s="91">
        <v>45777</v>
      </c>
      <c r="K2660" s="91" t="s">
        <v>87</v>
      </c>
      <c r="L2660" s="90"/>
      <c r="M2660" s="91">
        <v>45757</v>
      </c>
      <c r="N2660" s="91">
        <v>45774</v>
      </c>
      <c r="O2660" s="95" t="str">
        <f t="shared" si="328"/>
        <v/>
      </c>
      <c r="P2660" s="95">
        <f>MONTH('RAW DATA'!$J2660)</f>
        <v>4</v>
      </c>
      <c r="Q2660" s="95" t="str">
        <f t="shared" si="329"/>
        <v>ICB</v>
      </c>
      <c r="R2660" s="96" t="str">
        <f t="shared" si="330"/>
        <v>CHINA</v>
      </c>
      <c r="S2660" s="90" t="str">
        <f>IF(OR('RAW DATA'!$D2660="",'RAW DATA'!$C2660='RAW DATA'!$D2660),"NO",IF('RAW DATA'!$C2660&lt;'RAW DATA'!$D2660,"YES","NO"))</f>
        <v>NO</v>
      </c>
      <c r="T2660" s="96" t="str">
        <f>IF('RAW DATA'!$D2660='RAW DATA'!$E2660,"YES","NO")</f>
        <v>NO</v>
      </c>
      <c r="U2660" s="95" t="str">
        <f>IF(('RAW DATA'!$D2660-'RAW DATA'!$M2660)&lt;=5,"YES","NO")</f>
        <v>YES</v>
      </c>
    </row>
    <row r="2661" spans="1:21" x14ac:dyDescent="0.25">
      <c r="A2661" s="87">
        <v>515</v>
      </c>
      <c r="B2661" s="74">
        <v>5547622632</v>
      </c>
      <c r="C2661" s="76">
        <v>45768</v>
      </c>
      <c r="D2661" s="76"/>
      <c r="E2661" s="76">
        <v>45768</v>
      </c>
      <c r="F2661" s="74">
        <v>252050525</v>
      </c>
      <c r="G2661" s="75">
        <v>391</v>
      </c>
      <c r="H2661" s="74" t="s">
        <v>14</v>
      </c>
      <c r="I2661" s="83">
        <v>7730420885</v>
      </c>
      <c r="J2661" s="76">
        <v>45777</v>
      </c>
      <c r="K2661" s="76" t="s">
        <v>87</v>
      </c>
      <c r="L2661" s="74"/>
      <c r="M2661" s="76">
        <v>45757</v>
      </c>
      <c r="N2661" s="76">
        <v>45774</v>
      </c>
      <c r="O2661" s="73" t="str">
        <f t="shared" si="328"/>
        <v/>
      </c>
      <c r="P2661" s="73">
        <f>MONTH('RAW DATA'!$J2661)</f>
        <v>4</v>
      </c>
      <c r="Q2661" s="73" t="str">
        <f t="shared" si="329"/>
        <v>ICB</v>
      </c>
      <c r="R2661" s="75" t="str">
        <f t="shared" si="330"/>
        <v>CHINA</v>
      </c>
      <c r="S2661" s="74" t="str">
        <f>IF(OR('RAW DATA'!$D2661="",'RAW DATA'!$C2661='RAW DATA'!$D2661),"NO",IF('RAW DATA'!$C2661&lt;'RAW DATA'!$D2661,"YES","NO"))</f>
        <v>NO</v>
      </c>
      <c r="T2661" s="75" t="str">
        <f>IF('RAW DATA'!$D2661='RAW DATA'!$E2661,"YES","NO")</f>
        <v>NO</v>
      </c>
      <c r="U2661" s="73" t="str">
        <f>IF(('RAW DATA'!$D2661-'RAW DATA'!$M2661)&lt;=5,"YES","NO")</f>
        <v>YES</v>
      </c>
    </row>
    <row r="2662" spans="1:21" x14ac:dyDescent="0.25">
      <c r="A2662" s="99">
        <v>515</v>
      </c>
      <c r="B2662" s="90">
        <v>5547622633</v>
      </c>
      <c r="C2662" s="91">
        <v>45768</v>
      </c>
      <c r="D2662" s="91"/>
      <c r="E2662" s="91">
        <v>45768</v>
      </c>
      <c r="F2662" s="90">
        <v>252050525</v>
      </c>
      <c r="G2662" s="96">
        <v>391</v>
      </c>
      <c r="H2662" s="90" t="s">
        <v>14</v>
      </c>
      <c r="I2662" s="93">
        <v>7730420882</v>
      </c>
      <c r="J2662" s="91">
        <v>45777</v>
      </c>
      <c r="K2662" s="91" t="s">
        <v>87</v>
      </c>
      <c r="L2662" s="90"/>
      <c r="M2662" s="91">
        <v>45757</v>
      </c>
      <c r="N2662" s="91">
        <v>45774</v>
      </c>
      <c r="O2662" s="95" t="str">
        <f t="shared" si="328"/>
        <v/>
      </c>
      <c r="P2662" s="95">
        <f>MONTH('RAW DATA'!$J2662)</f>
        <v>4</v>
      </c>
      <c r="Q2662" s="95" t="str">
        <f t="shared" si="329"/>
        <v>ICB</v>
      </c>
      <c r="R2662" s="96" t="str">
        <f t="shared" si="330"/>
        <v>CHINA</v>
      </c>
      <c r="S2662" s="90" t="str">
        <f>IF(OR('RAW DATA'!$D2662="",'RAW DATA'!$C2662='RAW DATA'!$D2662),"NO",IF('RAW DATA'!$C2662&lt;'RAW DATA'!$D2662,"YES","NO"))</f>
        <v>NO</v>
      </c>
      <c r="T2662" s="96" t="str">
        <f>IF('RAW DATA'!$D2662='RAW DATA'!$E2662,"YES","NO")</f>
        <v>NO</v>
      </c>
      <c r="U2662" s="95" t="str">
        <f>IF(('RAW DATA'!$D2662-'RAW DATA'!$M2662)&lt;=5,"YES","NO")</f>
        <v>YES</v>
      </c>
    </row>
    <row r="2663" spans="1:21" x14ac:dyDescent="0.25">
      <c r="A2663" s="87">
        <v>515</v>
      </c>
      <c r="B2663" s="74">
        <v>5547628463</v>
      </c>
      <c r="C2663" s="76">
        <v>45768</v>
      </c>
      <c r="D2663" s="76"/>
      <c r="E2663" s="76">
        <v>45768</v>
      </c>
      <c r="F2663" s="74">
        <v>252050525</v>
      </c>
      <c r="G2663" s="75">
        <v>393</v>
      </c>
      <c r="H2663" s="74" t="s">
        <v>14</v>
      </c>
      <c r="I2663" s="83">
        <v>7730420883</v>
      </c>
      <c r="J2663" s="76">
        <v>45777</v>
      </c>
      <c r="K2663" s="76" t="s">
        <v>87</v>
      </c>
      <c r="L2663" s="74"/>
      <c r="M2663" s="76">
        <v>45757</v>
      </c>
      <c r="N2663" s="76">
        <v>45774</v>
      </c>
      <c r="O2663" s="73" t="str">
        <f t="shared" si="328"/>
        <v/>
      </c>
      <c r="P2663" s="73">
        <f>MONTH('RAW DATA'!$J2663)</f>
        <v>4</v>
      </c>
      <c r="Q2663" s="73" t="str">
        <f t="shared" si="329"/>
        <v>ICB</v>
      </c>
      <c r="R2663" s="75" t="str">
        <f t="shared" si="330"/>
        <v>CHINA</v>
      </c>
      <c r="S2663" s="74" t="str">
        <f>IF(OR('RAW DATA'!$D2663="",'RAW DATA'!$C2663='RAW DATA'!$D2663),"NO",IF('RAW DATA'!$C2663&lt;'RAW DATA'!$D2663,"YES","NO"))</f>
        <v>NO</v>
      </c>
      <c r="T2663" s="75" t="str">
        <f>IF('RAW DATA'!$D2663='RAW DATA'!$E2663,"YES","NO")</f>
        <v>NO</v>
      </c>
      <c r="U2663" s="73" t="str">
        <f>IF(('RAW DATA'!$D2663-'RAW DATA'!$M2663)&lt;=5,"YES","NO")</f>
        <v>YES</v>
      </c>
    </row>
    <row r="2664" spans="1:21" x14ac:dyDescent="0.25">
      <c r="A2664" s="99">
        <v>515</v>
      </c>
      <c r="B2664" s="90">
        <v>5547622639</v>
      </c>
      <c r="C2664" s="91">
        <v>45768</v>
      </c>
      <c r="D2664" s="91"/>
      <c r="E2664" s="91">
        <v>45768</v>
      </c>
      <c r="F2664" s="90">
        <v>252050525</v>
      </c>
      <c r="G2664" s="96">
        <v>605</v>
      </c>
      <c r="H2664" s="90" t="s">
        <v>14</v>
      </c>
      <c r="I2664" s="93">
        <v>7730420887</v>
      </c>
      <c r="J2664" s="91">
        <v>45777</v>
      </c>
      <c r="K2664" s="91" t="s">
        <v>87</v>
      </c>
      <c r="L2664" s="90"/>
      <c r="M2664" s="91">
        <v>45757</v>
      </c>
      <c r="N2664" s="91">
        <v>45774</v>
      </c>
      <c r="O2664" s="95" t="str">
        <f t="shared" si="328"/>
        <v/>
      </c>
      <c r="P2664" s="95">
        <f>MONTH('RAW DATA'!$J2664)</f>
        <v>4</v>
      </c>
      <c r="Q2664" s="95" t="str">
        <f t="shared" si="329"/>
        <v>ICB</v>
      </c>
      <c r="R2664" s="96" t="str">
        <f t="shared" si="330"/>
        <v>CHINA</v>
      </c>
      <c r="S2664" s="90" t="str">
        <f>IF(OR('RAW DATA'!$D2664="",'RAW DATA'!$C2664='RAW DATA'!$D2664),"NO",IF('RAW DATA'!$C2664&lt;'RAW DATA'!$D2664,"YES","NO"))</f>
        <v>NO</v>
      </c>
      <c r="T2664" s="96" t="str">
        <f>IF('RAW DATA'!$D2664='RAW DATA'!$E2664,"YES","NO")</f>
        <v>NO</v>
      </c>
      <c r="U2664" s="95" t="str">
        <f>IF(('RAW DATA'!$D2664-'RAW DATA'!$M2664)&lt;=5,"YES","NO")</f>
        <v>YES</v>
      </c>
    </row>
    <row r="2665" spans="1:21" x14ac:dyDescent="0.25">
      <c r="A2665" s="87">
        <v>515</v>
      </c>
      <c r="B2665" s="74">
        <v>5547622649</v>
      </c>
      <c r="C2665" s="76">
        <v>45768</v>
      </c>
      <c r="D2665" s="76"/>
      <c r="E2665" s="76">
        <v>45768</v>
      </c>
      <c r="F2665" s="74">
        <v>252050525</v>
      </c>
      <c r="G2665" s="75">
        <v>81</v>
      </c>
      <c r="H2665" s="74" t="s">
        <v>14</v>
      </c>
      <c r="I2665" s="83">
        <v>7730420888</v>
      </c>
      <c r="J2665" s="76">
        <v>45777</v>
      </c>
      <c r="K2665" s="76" t="s">
        <v>87</v>
      </c>
      <c r="L2665" s="74"/>
      <c r="M2665" s="76">
        <v>45757</v>
      </c>
      <c r="N2665" s="76">
        <v>45774</v>
      </c>
      <c r="O2665" s="73" t="str">
        <f t="shared" si="328"/>
        <v/>
      </c>
      <c r="P2665" s="73">
        <f>MONTH('RAW DATA'!$J2665)</f>
        <v>4</v>
      </c>
      <c r="Q2665" s="73" t="str">
        <f t="shared" si="329"/>
        <v>ICB</v>
      </c>
      <c r="R2665" s="75" t="str">
        <f t="shared" si="330"/>
        <v>CHINA</v>
      </c>
      <c r="S2665" s="74" t="str">
        <f>IF(OR('RAW DATA'!$D2665="",'RAW DATA'!$C2665='RAW DATA'!$D2665),"NO",IF('RAW DATA'!$C2665&lt;'RAW DATA'!$D2665,"YES","NO"))</f>
        <v>NO</v>
      </c>
      <c r="T2665" s="75" t="str">
        <f>IF('RAW DATA'!$D2665='RAW DATA'!$E2665,"YES","NO")</f>
        <v>NO</v>
      </c>
      <c r="U2665" s="73" t="str">
        <f>IF(('RAW DATA'!$D2665-'RAW DATA'!$M2665)&lt;=5,"YES","NO")</f>
        <v>YES</v>
      </c>
    </row>
    <row r="2666" spans="1:21" x14ac:dyDescent="0.25">
      <c r="A2666" s="99">
        <v>515</v>
      </c>
      <c r="B2666" s="90">
        <v>5547622631</v>
      </c>
      <c r="C2666" s="91">
        <v>45768</v>
      </c>
      <c r="D2666" s="91"/>
      <c r="E2666" s="91">
        <v>45768</v>
      </c>
      <c r="F2666" s="90">
        <v>252050525</v>
      </c>
      <c r="G2666" s="96">
        <v>391</v>
      </c>
      <c r="H2666" s="90" t="s">
        <v>14</v>
      </c>
      <c r="I2666" s="93">
        <v>7730420886</v>
      </c>
      <c r="J2666" s="91">
        <v>45777</v>
      </c>
      <c r="K2666" s="91" t="s">
        <v>87</v>
      </c>
      <c r="L2666" s="90"/>
      <c r="M2666" s="91">
        <v>45757</v>
      </c>
      <c r="N2666" s="91">
        <v>45774</v>
      </c>
      <c r="O2666" s="95" t="str">
        <f t="shared" si="328"/>
        <v/>
      </c>
      <c r="P2666" s="95">
        <f>MONTH('RAW DATA'!$J2666)</f>
        <v>4</v>
      </c>
      <c r="Q2666" s="95" t="str">
        <f t="shared" si="329"/>
        <v>ICB</v>
      </c>
      <c r="R2666" s="96" t="str">
        <f t="shared" si="330"/>
        <v>CHINA</v>
      </c>
      <c r="S2666" s="90" t="str">
        <f>IF(OR('RAW DATA'!$D2666="",'RAW DATA'!$C2666='RAW DATA'!$D2666),"NO",IF('RAW DATA'!$C2666&lt;'RAW DATA'!$D2666,"YES","NO"))</f>
        <v>NO</v>
      </c>
      <c r="T2666" s="96" t="str">
        <f>IF('RAW DATA'!$D2666='RAW DATA'!$E2666,"YES","NO")</f>
        <v>NO</v>
      </c>
      <c r="U2666" s="95" t="str">
        <f>IF(('RAW DATA'!$D2666-'RAW DATA'!$M2666)&lt;=5,"YES","NO")</f>
        <v>YES</v>
      </c>
    </row>
    <row r="2667" spans="1:21" x14ac:dyDescent="0.25">
      <c r="A2667" s="87">
        <v>515</v>
      </c>
      <c r="B2667" s="74">
        <v>5547622636</v>
      </c>
      <c r="C2667" s="76">
        <v>45768</v>
      </c>
      <c r="D2667" s="76"/>
      <c r="E2667" s="76">
        <v>45768</v>
      </c>
      <c r="F2667" s="74">
        <v>252050525</v>
      </c>
      <c r="G2667" s="75">
        <v>689</v>
      </c>
      <c r="H2667" s="74" t="s">
        <v>14</v>
      </c>
      <c r="I2667" s="83">
        <v>7730420884</v>
      </c>
      <c r="J2667" s="76">
        <v>45777</v>
      </c>
      <c r="K2667" s="76" t="s">
        <v>87</v>
      </c>
      <c r="L2667" s="74"/>
      <c r="M2667" s="76">
        <v>45757</v>
      </c>
      <c r="N2667" s="76">
        <v>45774</v>
      </c>
      <c r="O2667" s="73" t="str">
        <f t="shared" si="328"/>
        <v/>
      </c>
      <c r="P2667" s="73">
        <f>MONTH('RAW DATA'!$J2667)</f>
        <v>4</v>
      </c>
      <c r="Q2667" s="73" t="str">
        <f t="shared" si="329"/>
        <v>ICB</v>
      </c>
      <c r="R2667" s="75" t="str">
        <f t="shared" si="330"/>
        <v>CHINA</v>
      </c>
      <c r="S2667" s="74" t="str">
        <f>IF(OR('RAW DATA'!$D2667="",'RAW DATA'!$C2667='RAW DATA'!$D2667),"NO",IF('RAW DATA'!$C2667&lt;'RAW DATA'!$D2667,"YES","NO"))</f>
        <v>NO</v>
      </c>
      <c r="T2667" s="75" t="str">
        <f>IF('RAW DATA'!$D2667='RAW DATA'!$E2667,"YES","NO")</f>
        <v>NO</v>
      </c>
      <c r="U2667" s="73" t="str">
        <f>IF(('RAW DATA'!$D2667-'RAW DATA'!$M2667)&lt;=5,"YES","NO")</f>
        <v>YES</v>
      </c>
    </row>
    <row r="2668" spans="1:21" x14ac:dyDescent="0.25">
      <c r="A2668" s="99">
        <v>515</v>
      </c>
      <c r="B2668" s="90">
        <v>5547622658</v>
      </c>
      <c r="C2668" s="91">
        <v>45769</v>
      </c>
      <c r="D2668" s="91"/>
      <c r="E2668" s="91">
        <v>45769</v>
      </c>
      <c r="F2668" s="90">
        <v>252050525</v>
      </c>
      <c r="G2668" s="96">
        <v>65395</v>
      </c>
      <c r="H2668" s="90" t="s">
        <v>14</v>
      </c>
      <c r="I2668" s="93">
        <v>7730422059</v>
      </c>
      <c r="J2668" s="91">
        <v>45785</v>
      </c>
      <c r="K2668" s="91" t="s">
        <v>87</v>
      </c>
      <c r="L2668" s="90"/>
      <c r="M2668" s="91">
        <v>45757</v>
      </c>
      <c r="N2668" s="91">
        <v>45774</v>
      </c>
      <c r="O2668" s="95" t="str">
        <f t="shared" si="328"/>
        <v/>
      </c>
      <c r="P2668" s="95">
        <f>MONTH('RAW DATA'!$J2668)</f>
        <v>5</v>
      </c>
      <c r="Q2668" s="95" t="str">
        <f t="shared" si="329"/>
        <v>ICB</v>
      </c>
      <c r="R2668" s="96" t="str">
        <f t="shared" si="330"/>
        <v>CHINA</v>
      </c>
      <c r="S2668" s="90" t="str">
        <f>IF(OR('RAW DATA'!$D2668="",'RAW DATA'!$C2668='RAW DATA'!$D2668),"NO",IF('RAW DATA'!$C2668&lt;'RAW DATA'!$D2668,"YES","NO"))</f>
        <v>NO</v>
      </c>
      <c r="T2668" s="96" t="str">
        <f>IF('RAW DATA'!$D2668='RAW DATA'!$E2668,"YES","NO")</f>
        <v>NO</v>
      </c>
      <c r="U2668" s="95" t="str">
        <f>IF(('RAW DATA'!$D2668-'RAW DATA'!$M2668)&lt;=5,"YES","NO")</f>
        <v>YES</v>
      </c>
    </row>
    <row r="2669" spans="1:21" x14ac:dyDescent="0.25">
      <c r="A2669" s="87">
        <v>515</v>
      </c>
      <c r="B2669" s="74">
        <v>5547634192</v>
      </c>
      <c r="C2669" s="76">
        <v>45776</v>
      </c>
      <c r="D2669" s="76"/>
      <c r="E2669" s="76">
        <v>45776</v>
      </c>
      <c r="F2669" s="74" t="s">
        <v>91</v>
      </c>
      <c r="G2669" s="75">
        <v>15319</v>
      </c>
      <c r="H2669" s="74" t="s">
        <v>14</v>
      </c>
      <c r="I2669" s="83">
        <v>7730421978</v>
      </c>
      <c r="J2669" s="76">
        <v>45786</v>
      </c>
      <c r="K2669" s="76" t="s">
        <v>87</v>
      </c>
      <c r="L2669" s="74"/>
      <c r="M2669" s="76">
        <v>45764</v>
      </c>
      <c r="N2669" s="76">
        <v>45781</v>
      </c>
      <c r="O2669" s="73" t="str">
        <f t="shared" si="328"/>
        <v/>
      </c>
      <c r="P2669" s="73">
        <f>MONTH('RAW DATA'!$J2669)</f>
        <v>5</v>
      </c>
      <c r="Q2669" s="73" t="str">
        <f t="shared" si="329"/>
        <v>ICB</v>
      </c>
      <c r="R2669" s="75" t="str">
        <f t="shared" si="330"/>
        <v>CHINA</v>
      </c>
      <c r="S2669" s="74" t="str">
        <f>IF(OR('RAW DATA'!$D2669="",'RAW DATA'!$C2669='RAW DATA'!$D2669),"NO",IF('RAW DATA'!$C2669&lt;'RAW DATA'!$D2669,"YES","NO"))</f>
        <v>NO</v>
      </c>
      <c r="T2669" s="75" t="str">
        <f>IF('RAW DATA'!$D2669='RAW DATA'!$E2669,"YES","NO")</f>
        <v>NO</v>
      </c>
      <c r="U2669" s="73" t="str">
        <f>IF(('RAW DATA'!$D2669-'RAW DATA'!$M2669)&lt;=5,"YES","NO")</f>
        <v>YES</v>
      </c>
    </row>
    <row r="2670" spans="1:21" x14ac:dyDescent="0.25">
      <c r="A2670" s="99">
        <v>515</v>
      </c>
      <c r="B2670" s="90">
        <v>5547634193</v>
      </c>
      <c r="C2670" s="91">
        <v>45776</v>
      </c>
      <c r="D2670" s="91"/>
      <c r="E2670" s="91">
        <v>45776</v>
      </c>
      <c r="F2670" s="90" t="s">
        <v>91</v>
      </c>
      <c r="G2670" s="96">
        <v>20486</v>
      </c>
      <c r="H2670" s="90" t="s">
        <v>14</v>
      </c>
      <c r="I2670" s="93">
        <v>7730421979</v>
      </c>
      <c r="J2670" s="91">
        <v>45786</v>
      </c>
      <c r="K2670" s="91" t="s">
        <v>87</v>
      </c>
      <c r="L2670" s="90"/>
      <c r="M2670" s="91">
        <v>45764</v>
      </c>
      <c r="N2670" s="91">
        <v>45781</v>
      </c>
      <c r="O2670" s="95" t="str">
        <f t="shared" si="328"/>
        <v/>
      </c>
      <c r="P2670" s="95">
        <f>MONTH('RAW DATA'!$J2670)</f>
        <v>5</v>
      </c>
      <c r="Q2670" s="95" t="str">
        <f t="shared" si="329"/>
        <v>ICB</v>
      </c>
      <c r="R2670" s="96" t="str">
        <f t="shared" si="330"/>
        <v>CHINA</v>
      </c>
      <c r="S2670" s="90" t="str">
        <f>IF(OR('RAW DATA'!$D2670="",'RAW DATA'!$C2670='RAW DATA'!$D2670),"NO",IF('RAW DATA'!$C2670&lt;'RAW DATA'!$D2670,"YES","NO"))</f>
        <v>NO</v>
      </c>
      <c r="T2670" s="96" t="str">
        <f>IF('RAW DATA'!$D2670='RAW DATA'!$E2670,"YES","NO")</f>
        <v>NO</v>
      </c>
      <c r="U2670" s="95" t="str">
        <f>IF(('RAW DATA'!$D2670-'RAW DATA'!$M2670)&lt;=5,"YES","NO")</f>
        <v>YES</v>
      </c>
    </row>
    <row r="2671" spans="1:21" x14ac:dyDescent="0.25">
      <c r="A2671" s="87">
        <v>515</v>
      </c>
      <c r="B2671" s="74">
        <v>5547634191</v>
      </c>
      <c r="C2671" s="76">
        <v>45776</v>
      </c>
      <c r="D2671" s="76"/>
      <c r="E2671" s="76">
        <v>45776</v>
      </c>
      <c r="F2671" s="74" t="s">
        <v>91</v>
      </c>
      <c r="G2671" s="75">
        <v>35425</v>
      </c>
      <c r="H2671" s="74" t="s">
        <v>14</v>
      </c>
      <c r="I2671" s="83">
        <v>7730421980</v>
      </c>
      <c r="J2671" s="76">
        <v>45786</v>
      </c>
      <c r="K2671" s="76" t="s">
        <v>87</v>
      </c>
      <c r="L2671" s="74"/>
      <c r="M2671" s="76">
        <v>45764</v>
      </c>
      <c r="N2671" s="76">
        <v>45781</v>
      </c>
      <c r="O2671" s="73" t="str">
        <f t="shared" si="328"/>
        <v/>
      </c>
      <c r="P2671" s="73">
        <f>MONTH('RAW DATA'!$J2671)</f>
        <v>5</v>
      </c>
      <c r="Q2671" s="73" t="str">
        <f t="shared" si="329"/>
        <v>ICB</v>
      </c>
      <c r="R2671" s="75" t="str">
        <f t="shared" si="330"/>
        <v>CHINA</v>
      </c>
      <c r="S2671" s="74" t="str">
        <f>IF(OR('RAW DATA'!$D2671="",'RAW DATA'!$C2671='RAW DATA'!$D2671),"NO",IF('RAW DATA'!$C2671&lt;'RAW DATA'!$D2671,"YES","NO"))</f>
        <v>NO</v>
      </c>
      <c r="T2671" s="75" t="str">
        <f>IF('RAW DATA'!$D2671='RAW DATA'!$E2671,"YES","NO")</f>
        <v>NO</v>
      </c>
      <c r="U2671" s="73" t="str">
        <f>IF(('RAW DATA'!$D2671-'RAW DATA'!$M2671)&lt;=5,"YES","NO")</f>
        <v>YES</v>
      </c>
    </row>
    <row r="2672" spans="1:21" x14ac:dyDescent="0.25">
      <c r="A2672" s="99">
        <v>515</v>
      </c>
      <c r="B2672" s="90">
        <v>5547634196</v>
      </c>
      <c r="C2672" s="91">
        <v>45776</v>
      </c>
      <c r="D2672" s="91"/>
      <c r="E2672" s="91">
        <v>45776</v>
      </c>
      <c r="F2672" s="90" t="s">
        <v>91</v>
      </c>
      <c r="G2672" s="96">
        <v>427</v>
      </c>
      <c r="H2672" s="90" t="s">
        <v>14</v>
      </c>
      <c r="I2672" s="93">
        <v>7730421981</v>
      </c>
      <c r="J2672" s="91">
        <v>45786</v>
      </c>
      <c r="K2672" s="91" t="s">
        <v>87</v>
      </c>
      <c r="L2672" s="90"/>
      <c r="M2672" s="91">
        <v>45764</v>
      </c>
      <c r="N2672" s="91">
        <v>45781</v>
      </c>
      <c r="O2672" s="95" t="str">
        <f t="shared" si="328"/>
        <v/>
      </c>
      <c r="P2672" s="95">
        <f>MONTH('RAW DATA'!$J2672)</f>
        <v>5</v>
      </c>
      <c r="Q2672" s="95" t="str">
        <f t="shared" si="329"/>
        <v>ICB</v>
      </c>
      <c r="R2672" s="96" t="str">
        <f t="shared" si="330"/>
        <v>CHINA</v>
      </c>
      <c r="S2672" s="90" t="str">
        <f>IF(OR('RAW DATA'!$D2672="",'RAW DATA'!$C2672='RAW DATA'!$D2672),"NO",IF('RAW DATA'!$C2672&lt;'RAW DATA'!$D2672,"YES","NO"))</f>
        <v>NO</v>
      </c>
      <c r="T2672" s="96" t="str">
        <f>IF('RAW DATA'!$D2672='RAW DATA'!$E2672,"YES","NO")</f>
        <v>NO</v>
      </c>
      <c r="U2672" s="95" t="str">
        <f>IF(('RAW DATA'!$D2672-'RAW DATA'!$M2672)&lt;=5,"YES","NO")</f>
        <v>YES</v>
      </c>
    </row>
    <row r="2673" spans="1:21" x14ac:dyDescent="0.25">
      <c r="A2673" s="87">
        <v>515</v>
      </c>
      <c r="B2673" s="74">
        <v>5547634187</v>
      </c>
      <c r="C2673" s="76">
        <v>45776</v>
      </c>
      <c r="D2673" s="76"/>
      <c r="E2673" s="76">
        <v>45776</v>
      </c>
      <c r="F2673" s="74" t="s">
        <v>91</v>
      </c>
      <c r="G2673" s="75">
        <v>569</v>
      </c>
      <c r="H2673" s="74" t="s">
        <v>14</v>
      </c>
      <c r="I2673" s="83">
        <v>7730421982</v>
      </c>
      <c r="J2673" s="76">
        <v>45786</v>
      </c>
      <c r="K2673" s="76" t="s">
        <v>87</v>
      </c>
      <c r="L2673" s="74"/>
      <c r="M2673" s="76">
        <v>45764</v>
      </c>
      <c r="N2673" s="76">
        <v>45781</v>
      </c>
      <c r="O2673" s="73" t="str">
        <f t="shared" si="328"/>
        <v/>
      </c>
      <c r="P2673" s="73">
        <f>MONTH('RAW DATA'!$J2673)</f>
        <v>5</v>
      </c>
      <c r="Q2673" s="73" t="str">
        <f t="shared" si="329"/>
        <v>ICB</v>
      </c>
      <c r="R2673" s="75" t="str">
        <f t="shared" si="330"/>
        <v>CHINA</v>
      </c>
      <c r="S2673" s="74" t="str">
        <f>IF(OR('RAW DATA'!$D2673="",'RAW DATA'!$C2673='RAW DATA'!$D2673),"NO",IF('RAW DATA'!$C2673&lt;'RAW DATA'!$D2673,"YES","NO"))</f>
        <v>NO</v>
      </c>
      <c r="T2673" s="75" t="str">
        <f>IF('RAW DATA'!$D2673='RAW DATA'!$E2673,"YES","NO")</f>
        <v>NO</v>
      </c>
      <c r="U2673" s="73" t="str">
        <f>IF(('RAW DATA'!$D2673-'RAW DATA'!$M2673)&lt;=5,"YES","NO")</f>
        <v>YES</v>
      </c>
    </row>
    <row r="2674" spans="1:21" x14ac:dyDescent="0.25">
      <c r="A2674" s="99">
        <v>515</v>
      </c>
      <c r="B2674" s="90">
        <v>5547634189</v>
      </c>
      <c r="C2674" s="91">
        <v>45776</v>
      </c>
      <c r="D2674" s="91"/>
      <c r="E2674" s="91">
        <v>45776</v>
      </c>
      <c r="F2674" s="90" t="s">
        <v>91</v>
      </c>
      <c r="G2674" s="96">
        <v>391</v>
      </c>
      <c r="H2674" s="90" t="s">
        <v>14</v>
      </c>
      <c r="I2674" s="93">
        <v>7730421985</v>
      </c>
      <c r="J2674" s="91">
        <v>45786</v>
      </c>
      <c r="K2674" s="91" t="s">
        <v>87</v>
      </c>
      <c r="L2674" s="90"/>
      <c r="M2674" s="91">
        <v>45764</v>
      </c>
      <c r="N2674" s="91">
        <v>45781</v>
      </c>
      <c r="O2674" s="95" t="str">
        <f t="shared" si="328"/>
        <v/>
      </c>
      <c r="P2674" s="95">
        <f>MONTH('RAW DATA'!$J2674)</f>
        <v>5</v>
      </c>
      <c r="Q2674" s="95" t="str">
        <f t="shared" si="329"/>
        <v>ICB</v>
      </c>
      <c r="R2674" s="96" t="str">
        <f t="shared" si="330"/>
        <v>CHINA</v>
      </c>
      <c r="S2674" s="90" t="str">
        <f>IF(OR('RAW DATA'!$D2674="",'RAW DATA'!$C2674='RAW DATA'!$D2674),"NO",IF('RAW DATA'!$C2674&lt;'RAW DATA'!$D2674,"YES","NO"))</f>
        <v>NO</v>
      </c>
      <c r="T2674" s="96" t="str">
        <f>IF('RAW DATA'!$D2674='RAW DATA'!$E2674,"YES","NO")</f>
        <v>NO</v>
      </c>
      <c r="U2674" s="95" t="str">
        <f>IF(('RAW DATA'!$D2674-'RAW DATA'!$M2674)&lt;=5,"YES","NO")</f>
        <v>YES</v>
      </c>
    </row>
    <row r="2675" spans="1:21" x14ac:dyDescent="0.25">
      <c r="A2675" s="87">
        <v>515</v>
      </c>
      <c r="B2675" s="74">
        <v>5547634183</v>
      </c>
      <c r="C2675" s="76">
        <v>45776</v>
      </c>
      <c r="D2675" s="76"/>
      <c r="E2675" s="76">
        <v>45776</v>
      </c>
      <c r="F2675" s="74" t="s">
        <v>91</v>
      </c>
      <c r="G2675" s="75">
        <v>391</v>
      </c>
      <c r="H2675" s="74" t="s">
        <v>14</v>
      </c>
      <c r="I2675" s="83">
        <v>7730421986</v>
      </c>
      <c r="J2675" s="76">
        <v>45786</v>
      </c>
      <c r="K2675" s="76" t="s">
        <v>87</v>
      </c>
      <c r="L2675" s="74"/>
      <c r="M2675" s="76">
        <v>45764</v>
      </c>
      <c r="N2675" s="76">
        <v>45781</v>
      </c>
      <c r="O2675" s="73" t="str">
        <f t="shared" si="328"/>
        <v/>
      </c>
      <c r="P2675" s="73">
        <f>MONTH('RAW DATA'!$J2675)</f>
        <v>5</v>
      </c>
      <c r="Q2675" s="73" t="str">
        <f t="shared" si="329"/>
        <v>ICB</v>
      </c>
      <c r="R2675" s="75" t="str">
        <f t="shared" si="330"/>
        <v>CHINA</v>
      </c>
      <c r="S2675" s="74" t="str">
        <f>IF(OR('RAW DATA'!$D2675="",'RAW DATA'!$C2675='RAW DATA'!$D2675),"NO",IF('RAW DATA'!$C2675&lt;'RAW DATA'!$D2675,"YES","NO"))</f>
        <v>NO</v>
      </c>
      <c r="T2675" s="75" t="str">
        <f>IF('RAW DATA'!$D2675='RAW DATA'!$E2675,"YES","NO")</f>
        <v>NO</v>
      </c>
      <c r="U2675" s="73" t="str">
        <f>IF(('RAW DATA'!$D2675-'RAW DATA'!$M2675)&lt;=5,"YES","NO")</f>
        <v>YES</v>
      </c>
    </row>
    <row r="2676" spans="1:21" x14ac:dyDescent="0.25">
      <c r="A2676" s="99">
        <v>515</v>
      </c>
      <c r="B2676" s="90">
        <v>5547634190</v>
      </c>
      <c r="C2676" s="91">
        <v>45776</v>
      </c>
      <c r="D2676" s="91"/>
      <c r="E2676" s="91">
        <v>45776</v>
      </c>
      <c r="F2676" s="90" t="s">
        <v>91</v>
      </c>
      <c r="G2676" s="96">
        <v>391</v>
      </c>
      <c r="H2676" s="90" t="s">
        <v>14</v>
      </c>
      <c r="I2676" s="93">
        <v>7730421987</v>
      </c>
      <c r="J2676" s="91">
        <v>45786</v>
      </c>
      <c r="K2676" s="91" t="s">
        <v>87</v>
      </c>
      <c r="L2676" s="90"/>
      <c r="M2676" s="91">
        <v>45764</v>
      </c>
      <c r="N2676" s="91">
        <v>45781</v>
      </c>
      <c r="O2676" s="95" t="str">
        <f t="shared" si="328"/>
        <v/>
      </c>
      <c r="P2676" s="95">
        <f>MONTH('RAW DATA'!$J2676)</f>
        <v>5</v>
      </c>
      <c r="Q2676" s="95" t="str">
        <f t="shared" si="329"/>
        <v>ICB</v>
      </c>
      <c r="R2676" s="96" t="str">
        <f t="shared" si="330"/>
        <v>CHINA</v>
      </c>
      <c r="S2676" s="90" t="str">
        <f>IF(OR('RAW DATA'!$D2676="",'RAW DATA'!$C2676='RAW DATA'!$D2676),"NO",IF('RAW DATA'!$C2676&lt;'RAW DATA'!$D2676,"YES","NO"))</f>
        <v>NO</v>
      </c>
      <c r="T2676" s="96" t="str">
        <f>IF('RAW DATA'!$D2676='RAW DATA'!$E2676,"YES","NO")</f>
        <v>NO</v>
      </c>
      <c r="U2676" s="95" t="str">
        <f>IF(('RAW DATA'!$D2676-'RAW DATA'!$M2676)&lt;=5,"YES","NO")</f>
        <v>YES</v>
      </c>
    </row>
    <row r="2677" spans="1:21" x14ac:dyDescent="0.25">
      <c r="A2677" s="87">
        <v>515</v>
      </c>
      <c r="B2677" s="74">
        <v>5547634186</v>
      </c>
      <c r="C2677" s="76">
        <v>45776</v>
      </c>
      <c r="D2677" s="76"/>
      <c r="E2677" s="76">
        <v>45776</v>
      </c>
      <c r="F2677" s="74" t="s">
        <v>91</v>
      </c>
      <c r="G2677" s="75">
        <v>855</v>
      </c>
      <c r="H2677" s="74" t="s">
        <v>14</v>
      </c>
      <c r="I2677" s="83">
        <v>7730421988</v>
      </c>
      <c r="J2677" s="76">
        <v>45786</v>
      </c>
      <c r="K2677" s="76" t="s">
        <v>87</v>
      </c>
      <c r="L2677" s="74"/>
      <c r="M2677" s="76">
        <v>45764</v>
      </c>
      <c r="N2677" s="76">
        <v>45781</v>
      </c>
      <c r="O2677" s="73" t="str">
        <f t="shared" si="328"/>
        <v/>
      </c>
      <c r="P2677" s="73">
        <f>MONTH('RAW DATA'!$J2677)</f>
        <v>5</v>
      </c>
      <c r="Q2677" s="73" t="str">
        <f t="shared" si="329"/>
        <v>ICB</v>
      </c>
      <c r="R2677" s="75" t="str">
        <f t="shared" si="330"/>
        <v>CHINA</v>
      </c>
      <c r="S2677" s="74" t="str">
        <f>IF(OR('RAW DATA'!$D2677="",'RAW DATA'!$C2677='RAW DATA'!$D2677),"NO",IF('RAW DATA'!$C2677&lt;'RAW DATA'!$D2677,"YES","NO"))</f>
        <v>NO</v>
      </c>
      <c r="T2677" s="75" t="str">
        <f>IF('RAW DATA'!$D2677='RAW DATA'!$E2677,"YES","NO")</f>
        <v>NO</v>
      </c>
      <c r="U2677" s="73" t="str">
        <f>IF(('RAW DATA'!$D2677-'RAW DATA'!$M2677)&lt;=5,"YES","NO")</f>
        <v>YES</v>
      </c>
    </row>
    <row r="2678" spans="1:21" x14ac:dyDescent="0.25">
      <c r="A2678" s="99">
        <v>515</v>
      </c>
      <c r="B2678" s="90">
        <v>5547634185</v>
      </c>
      <c r="C2678" s="91">
        <v>45776</v>
      </c>
      <c r="D2678" s="91"/>
      <c r="E2678" s="91">
        <v>45776</v>
      </c>
      <c r="F2678" s="90" t="s">
        <v>91</v>
      </c>
      <c r="G2678" s="96">
        <v>391</v>
      </c>
      <c r="H2678" s="90" t="s">
        <v>14</v>
      </c>
      <c r="I2678" s="93">
        <v>7730421989</v>
      </c>
      <c r="J2678" s="91">
        <v>45786</v>
      </c>
      <c r="K2678" s="91" t="s">
        <v>87</v>
      </c>
      <c r="L2678" s="90"/>
      <c r="M2678" s="91">
        <v>45764</v>
      </c>
      <c r="N2678" s="91">
        <v>45781</v>
      </c>
      <c r="O2678" s="95" t="str">
        <f t="shared" si="328"/>
        <v/>
      </c>
      <c r="P2678" s="95">
        <f>MONTH('RAW DATA'!$J2678)</f>
        <v>5</v>
      </c>
      <c r="Q2678" s="95" t="str">
        <f t="shared" si="329"/>
        <v>ICB</v>
      </c>
      <c r="R2678" s="96" t="str">
        <f t="shared" si="330"/>
        <v>CHINA</v>
      </c>
      <c r="S2678" s="90" t="str">
        <f>IF(OR('RAW DATA'!$D2678="",'RAW DATA'!$C2678='RAW DATA'!$D2678),"NO",IF('RAW DATA'!$C2678&lt;'RAW DATA'!$D2678,"YES","NO"))</f>
        <v>NO</v>
      </c>
      <c r="T2678" s="96" t="str">
        <f>IF('RAW DATA'!$D2678='RAW DATA'!$E2678,"YES","NO")</f>
        <v>NO</v>
      </c>
      <c r="U2678" s="95" t="str">
        <f>IF(('RAW DATA'!$D2678-'RAW DATA'!$M2678)&lt;=5,"YES","NO")</f>
        <v>YES</v>
      </c>
    </row>
    <row r="2679" spans="1:21" x14ac:dyDescent="0.25">
      <c r="A2679" s="87">
        <v>515</v>
      </c>
      <c r="B2679" s="74">
        <v>5547634182</v>
      </c>
      <c r="C2679" s="76">
        <v>45776</v>
      </c>
      <c r="D2679" s="76"/>
      <c r="E2679" s="76">
        <v>45776</v>
      </c>
      <c r="F2679" s="74" t="s">
        <v>91</v>
      </c>
      <c r="G2679" s="75">
        <v>391</v>
      </c>
      <c r="H2679" s="74" t="s">
        <v>14</v>
      </c>
      <c r="I2679" s="83">
        <v>7730421990</v>
      </c>
      <c r="J2679" s="76">
        <v>45786</v>
      </c>
      <c r="K2679" s="76" t="s">
        <v>87</v>
      </c>
      <c r="L2679" s="74"/>
      <c r="M2679" s="76">
        <v>45764</v>
      </c>
      <c r="N2679" s="76">
        <v>45781</v>
      </c>
      <c r="O2679" s="73" t="str">
        <f t="shared" si="328"/>
        <v/>
      </c>
      <c r="P2679" s="73">
        <f>MONTH('RAW DATA'!$J2679)</f>
        <v>5</v>
      </c>
      <c r="Q2679" s="73" t="str">
        <f t="shared" si="329"/>
        <v>ICB</v>
      </c>
      <c r="R2679" s="75" t="str">
        <f t="shared" si="330"/>
        <v>CHINA</v>
      </c>
      <c r="S2679" s="74" t="str">
        <f>IF(OR('RAW DATA'!$D2679="",'RAW DATA'!$C2679='RAW DATA'!$D2679),"NO",IF('RAW DATA'!$C2679&lt;'RAW DATA'!$D2679,"YES","NO"))</f>
        <v>NO</v>
      </c>
      <c r="T2679" s="75" t="str">
        <f>IF('RAW DATA'!$D2679='RAW DATA'!$E2679,"YES","NO")</f>
        <v>NO</v>
      </c>
      <c r="U2679" s="73" t="str">
        <f>IF(('RAW DATA'!$D2679-'RAW DATA'!$M2679)&lt;=5,"YES","NO")</f>
        <v>YES</v>
      </c>
    </row>
    <row r="2680" spans="1:21" x14ac:dyDescent="0.25">
      <c r="A2680" s="99">
        <v>515</v>
      </c>
      <c r="B2680" s="90">
        <v>5547634184</v>
      </c>
      <c r="C2680" s="91">
        <v>45776</v>
      </c>
      <c r="D2680" s="91"/>
      <c r="E2680" s="91">
        <v>45776</v>
      </c>
      <c r="F2680" s="90" t="s">
        <v>91</v>
      </c>
      <c r="G2680" s="96">
        <v>391</v>
      </c>
      <c r="H2680" s="90" t="s">
        <v>14</v>
      </c>
      <c r="I2680" s="93">
        <v>7730421991</v>
      </c>
      <c r="J2680" s="91">
        <v>45786</v>
      </c>
      <c r="K2680" s="91" t="s">
        <v>87</v>
      </c>
      <c r="L2680" s="90"/>
      <c r="M2680" s="91">
        <v>45764</v>
      </c>
      <c r="N2680" s="91">
        <v>45781</v>
      </c>
      <c r="O2680" s="95" t="str">
        <f t="shared" si="328"/>
        <v/>
      </c>
      <c r="P2680" s="95">
        <f>MONTH('RAW DATA'!$J2680)</f>
        <v>5</v>
      </c>
      <c r="Q2680" s="95" t="str">
        <f t="shared" si="329"/>
        <v>ICB</v>
      </c>
      <c r="R2680" s="96" t="str">
        <f t="shared" si="330"/>
        <v>CHINA</v>
      </c>
      <c r="S2680" s="90" t="str">
        <f>IF(OR('RAW DATA'!$D2680="",'RAW DATA'!$C2680='RAW DATA'!$D2680),"NO",IF('RAW DATA'!$C2680&lt;'RAW DATA'!$D2680,"YES","NO"))</f>
        <v>NO</v>
      </c>
      <c r="T2680" s="96" t="str">
        <f>IF('RAW DATA'!$D2680='RAW DATA'!$E2680,"YES","NO")</f>
        <v>NO</v>
      </c>
      <c r="U2680" s="95" t="str">
        <f>IF(('RAW DATA'!$D2680-'RAW DATA'!$M2680)&lt;=5,"YES","NO")</f>
        <v>YES</v>
      </c>
    </row>
    <row r="2681" spans="1:21" x14ac:dyDescent="0.25">
      <c r="A2681" s="87">
        <v>515</v>
      </c>
      <c r="B2681" s="74">
        <v>5547634195</v>
      </c>
      <c r="C2681" s="76">
        <v>45776</v>
      </c>
      <c r="D2681" s="76"/>
      <c r="E2681" s="76">
        <v>45776</v>
      </c>
      <c r="F2681" s="74" t="s">
        <v>91</v>
      </c>
      <c r="G2681" s="75">
        <v>1161</v>
      </c>
      <c r="H2681" s="74" t="s">
        <v>14</v>
      </c>
      <c r="I2681" s="83">
        <v>7730421992</v>
      </c>
      <c r="J2681" s="76">
        <v>45786</v>
      </c>
      <c r="K2681" s="76" t="s">
        <v>87</v>
      </c>
      <c r="L2681" s="74"/>
      <c r="M2681" s="76">
        <v>45764</v>
      </c>
      <c r="N2681" s="76">
        <v>45781</v>
      </c>
      <c r="O2681" s="73" t="str">
        <f t="shared" si="328"/>
        <v/>
      </c>
      <c r="P2681" s="73">
        <f>MONTH('RAW DATA'!$J2681)</f>
        <v>5</v>
      </c>
      <c r="Q2681" s="73" t="str">
        <f t="shared" si="329"/>
        <v>ICB</v>
      </c>
      <c r="R2681" s="75" t="str">
        <f t="shared" si="330"/>
        <v>CHINA</v>
      </c>
      <c r="S2681" s="74" t="str">
        <f>IF(OR('RAW DATA'!$D2681="",'RAW DATA'!$C2681='RAW DATA'!$D2681),"NO",IF('RAW DATA'!$C2681&lt;'RAW DATA'!$D2681,"YES","NO"))</f>
        <v>NO</v>
      </c>
      <c r="T2681" s="75" t="str">
        <f>IF('RAW DATA'!$D2681='RAW DATA'!$E2681,"YES","NO")</f>
        <v>NO</v>
      </c>
      <c r="U2681" s="73" t="str">
        <f>IF(('RAW DATA'!$D2681-'RAW DATA'!$M2681)&lt;=5,"YES","NO")</f>
        <v>YES</v>
      </c>
    </row>
    <row r="2682" spans="1:21" x14ac:dyDescent="0.25">
      <c r="A2682" s="99">
        <v>515</v>
      </c>
      <c r="B2682" s="90">
        <v>5547634188</v>
      </c>
      <c r="C2682" s="91">
        <v>45776</v>
      </c>
      <c r="D2682" s="91"/>
      <c r="E2682" s="91">
        <v>45776</v>
      </c>
      <c r="F2682" s="90" t="s">
        <v>91</v>
      </c>
      <c r="G2682" s="96">
        <v>837</v>
      </c>
      <c r="H2682" s="90" t="s">
        <v>14</v>
      </c>
      <c r="I2682" s="93">
        <v>7730421993</v>
      </c>
      <c r="J2682" s="91">
        <v>45786</v>
      </c>
      <c r="K2682" s="91" t="s">
        <v>87</v>
      </c>
      <c r="L2682" s="90"/>
      <c r="M2682" s="91">
        <v>45764</v>
      </c>
      <c r="N2682" s="91">
        <v>45781</v>
      </c>
      <c r="O2682" s="95" t="str">
        <f t="shared" si="328"/>
        <v/>
      </c>
      <c r="P2682" s="95">
        <f>MONTH('RAW DATA'!$J2682)</f>
        <v>5</v>
      </c>
      <c r="Q2682" s="95" t="str">
        <f t="shared" si="329"/>
        <v>ICB</v>
      </c>
      <c r="R2682" s="96" t="str">
        <f t="shared" si="330"/>
        <v>CHINA</v>
      </c>
      <c r="S2682" s="90" t="str">
        <f>IF(OR('RAW DATA'!$D2682="",'RAW DATA'!$C2682='RAW DATA'!$D2682),"NO",IF('RAW DATA'!$C2682&lt;'RAW DATA'!$D2682,"YES","NO"))</f>
        <v>NO</v>
      </c>
      <c r="T2682" s="96" t="str">
        <f>IF('RAW DATA'!$D2682='RAW DATA'!$E2682,"YES","NO")</f>
        <v>NO</v>
      </c>
      <c r="U2682" s="95" t="str">
        <f>IF(('RAW DATA'!$D2682-'RAW DATA'!$M2682)&lt;=5,"YES","NO")</f>
        <v>YES</v>
      </c>
    </row>
    <row r="2683" spans="1:21" x14ac:dyDescent="0.25">
      <c r="A2683" s="87">
        <v>515</v>
      </c>
      <c r="B2683" s="74">
        <v>5547634194</v>
      </c>
      <c r="C2683" s="76">
        <v>45776</v>
      </c>
      <c r="D2683" s="76"/>
      <c r="E2683" s="76">
        <v>45776</v>
      </c>
      <c r="F2683" s="74" t="s">
        <v>91</v>
      </c>
      <c r="G2683" s="75">
        <v>109</v>
      </c>
      <c r="H2683" s="74" t="s">
        <v>14</v>
      </c>
      <c r="I2683" s="83">
        <v>7730421994</v>
      </c>
      <c r="J2683" s="76">
        <v>45786</v>
      </c>
      <c r="K2683" s="76" t="s">
        <v>87</v>
      </c>
      <c r="L2683" s="74"/>
      <c r="M2683" s="76">
        <v>45764</v>
      </c>
      <c r="N2683" s="76">
        <v>45781</v>
      </c>
      <c r="O2683" s="73" t="str">
        <f t="shared" si="328"/>
        <v/>
      </c>
      <c r="P2683" s="73">
        <f>MONTH('RAW DATA'!$J2683)</f>
        <v>5</v>
      </c>
      <c r="Q2683" s="73" t="str">
        <f t="shared" si="329"/>
        <v>ICB</v>
      </c>
      <c r="R2683" s="75" t="str">
        <f t="shared" si="330"/>
        <v>CHINA</v>
      </c>
      <c r="S2683" s="74" t="str">
        <f>IF(OR('RAW DATA'!$D2683="",'RAW DATA'!$C2683='RAW DATA'!$D2683),"NO",IF('RAW DATA'!$C2683&lt;'RAW DATA'!$D2683,"YES","NO"))</f>
        <v>NO</v>
      </c>
      <c r="T2683" s="75" t="str">
        <f>IF('RAW DATA'!$D2683='RAW DATA'!$E2683,"YES","NO")</f>
        <v>NO</v>
      </c>
      <c r="U2683" s="73" t="str">
        <f>IF(('RAW DATA'!$D2683-'RAW DATA'!$M2683)&lt;=5,"YES","NO")</f>
        <v>YES</v>
      </c>
    </row>
    <row r="2684" spans="1:21" x14ac:dyDescent="0.25">
      <c r="A2684" s="99">
        <v>515</v>
      </c>
      <c r="B2684" s="90">
        <v>5547644308</v>
      </c>
      <c r="C2684" s="91">
        <v>45779</v>
      </c>
      <c r="D2684" s="91"/>
      <c r="E2684" s="91">
        <v>45779</v>
      </c>
      <c r="F2684" s="90" t="s">
        <v>101</v>
      </c>
      <c r="G2684" s="96">
        <v>21279</v>
      </c>
      <c r="H2684" s="90" t="s">
        <v>14</v>
      </c>
      <c r="I2684" s="93">
        <v>7730422274</v>
      </c>
      <c r="J2684" s="91">
        <v>45789</v>
      </c>
      <c r="K2684" s="91" t="s">
        <v>87</v>
      </c>
      <c r="L2684" s="90"/>
      <c r="M2684" s="91">
        <v>45771</v>
      </c>
      <c r="N2684" s="91">
        <v>45788</v>
      </c>
      <c r="O2684" s="95" t="str">
        <f t="shared" si="328"/>
        <v/>
      </c>
      <c r="P2684" s="95">
        <f>MONTH('RAW DATA'!$J2684)</f>
        <v>5</v>
      </c>
      <c r="Q2684" s="95" t="str">
        <f t="shared" si="329"/>
        <v>ICB</v>
      </c>
      <c r="R2684" s="96" t="str">
        <f t="shared" si="330"/>
        <v>CHINA</v>
      </c>
      <c r="S2684" s="90" t="str">
        <f>IF(OR('RAW DATA'!$D2684="",'RAW DATA'!$C2684='RAW DATA'!$D2684),"NO",IF('RAW DATA'!$C2684&lt;'RAW DATA'!$D2684,"YES","NO"))</f>
        <v>NO</v>
      </c>
      <c r="T2684" s="96" t="str">
        <f>IF('RAW DATA'!$D2684='RAW DATA'!$E2684,"YES","NO")</f>
        <v>NO</v>
      </c>
      <c r="U2684" s="95" t="str">
        <f>IF(('RAW DATA'!$D2684-'RAW DATA'!$M2684)&lt;=5,"YES","NO")</f>
        <v>YES</v>
      </c>
    </row>
    <row r="2685" spans="1:21" x14ac:dyDescent="0.25">
      <c r="A2685" s="87">
        <v>515</v>
      </c>
      <c r="B2685" s="74">
        <v>5547644316</v>
      </c>
      <c r="C2685" s="76">
        <v>45779</v>
      </c>
      <c r="D2685" s="76"/>
      <c r="E2685" s="76">
        <v>45779</v>
      </c>
      <c r="F2685" s="74" t="s">
        <v>101</v>
      </c>
      <c r="G2685" s="75">
        <v>31176</v>
      </c>
      <c r="H2685" s="74" t="s">
        <v>14</v>
      </c>
      <c r="I2685" s="83">
        <v>7730422275</v>
      </c>
      <c r="J2685" s="76">
        <v>45789</v>
      </c>
      <c r="K2685" s="76" t="s">
        <v>87</v>
      </c>
      <c r="L2685" s="74"/>
      <c r="M2685" s="76">
        <v>45771</v>
      </c>
      <c r="N2685" s="76">
        <v>45788</v>
      </c>
      <c r="O2685" s="73" t="str">
        <f t="shared" si="328"/>
        <v/>
      </c>
      <c r="P2685" s="73">
        <f>MONTH('RAW DATA'!$J2685)</f>
        <v>5</v>
      </c>
      <c r="Q2685" s="73" t="str">
        <f t="shared" si="329"/>
        <v>ICB</v>
      </c>
      <c r="R2685" s="75" t="str">
        <f t="shared" si="330"/>
        <v>CHINA</v>
      </c>
      <c r="S2685" s="74" t="str">
        <f>IF(OR('RAW DATA'!$D2685="",'RAW DATA'!$C2685='RAW DATA'!$D2685),"NO",IF('RAW DATA'!$C2685&lt;'RAW DATA'!$D2685,"YES","NO"))</f>
        <v>NO</v>
      </c>
      <c r="T2685" s="75" t="str">
        <f>IF('RAW DATA'!$D2685='RAW DATA'!$E2685,"YES","NO")</f>
        <v>NO</v>
      </c>
      <c r="U2685" s="73" t="str">
        <f>IF(('RAW DATA'!$D2685-'RAW DATA'!$M2685)&lt;=5,"YES","NO")</f>
        <v>YES</v>
      </c>
    </row>
    <row r="2686" spans="1:21" x14ac:dyDescent="0.25">
      <c r="A2686" s="99">
        <v>515</v>
      </c>
      <c r="B2686" s="90">
        <v>5547644314</v>
      </c>
      <c r="C2686" s="91">
        <v>45779</v>
      </c>
      <c r="D2686" s="91"/>
      <c r="E2686" s="91">
        <v>45779</v>
      </c>
      <c r="F2686" s="90" t="s">
        <v>101</v>
      </c>
      <c r="G2686" s="96">
        <v>54366</v>
      </c>
      <c r="H2686" s="90" t="s">
        <v>14</v>
      </c>
      <c r="I2686" s="93">
        <v>7730422276</v>
      </c>
      <c r="J2686" s="91">
        <v>45789</v>
      </c>
      <c r="K2686" s="91" t="s">
        <v>87</v>
      </c>
      <c r="L2686" s="90"/>
      <c r="M2686" s="91">
        <v>45771</v>
      </c>
      <c r="N2686" s="91">
        <v>45788</v>
      </c>
      <c r="O2686" s="95" t="str">
        <f t="shared" si="328"/>
        <v/>
      </c>
      <c r="P2686" s="95">
        <f>MONTH('RAW DATA'!$J2686)</f>
        <v>5</v>
      </c>
      <c r="Q2686" s="95" t="str">
        <f t="shared" si="329"/>
        <v>ICB</v>
      </c>
      <c r="R2686" s="96" t="str">
        <f t="shared" si="330"/>
        <v>CHINA</v>
      </c>
      <c r="S2686" s="90" t="str">
        <f>IF(OR('RAW DATA'!$D2686="",'RAW DATA'!$C2686='RAW DATA'!$D2686),"NO",IF('RAW DATA'!$C2686&lt;'RAW DATA'!$D2686,"YES","NO"))</f>
        <v>NO</v>
      </c>
      <c r="T2686" s="96" t="str">
        <f>IF('RAW DATA'!$D2686='RAW DATA'!$E2686,"YES","NO")</f>
        <v>NO</v>
      </c>
      <c r="U2686" s="95" t="str">
        <f>IF(('RAW DATA'!$D2686-'RAW DATA'!$M2686)&lt;=5,"YES","NO")</f>
        <v>YES</v>
      </c>
    </row>
    <row r="2687" spans="1:21" x14ac:dyDescent="0.25">
      <c r="A2687" s="87">
        <v>515</v>
      </c>
      <c r="B2687" s="74">
        <v>5547644317</v>
      </c>
      <c r="C2687" s="76">
        <v>45779</v>
      </c>
      <c r="D2687" s="76"/>
      <c r="E2687" s="76">
        <v>45779</v>
      </c>
      <c r="F2687" s="74" t="s">
        <v>101</v>
      </c>
      <c r="G2687" s="75">
        <v>37201</v>
      </c>
      <c r="H2687" s="74" t="s">
        <v>14</v>
      </c>
      <c r="I2687" s="83">
        <v>7730422277</v>
      </c>
      <c r="J2687" s="76">
        <v>45789</v>
      </c>
      <c r="K2687" s="76" t="s">
        <v>87</v>
      </c>
      <c r="L2687" s="74"/>
      <c r="M2687" s="76">
        <v>45771</v>
      </c>
      <c r="N2687" s="76">
        <v>45788</v>
      </c>
      <c r="O2687" s="73" t="str">
        <f t="shared" si="328"/>
        <v/>
      </c>
      <c r="P2687" s="73">
        <f>MONTH('RAW DATA'!$J2687)</f>
        <v>5</v>
      </c>
      <c r="Q2687" s="73" t="str">
        <f t="shared" si="329"/>
        <v>ICB</v>
      </c>
      <c r="R2687" s="75" t="str">
        <f t="shared" si="330"/>
        <v>CHINA</v>
      </c>
      <c r="S2687" s="74" t="str">
        <f>IF(OR('RAW DATA'!$D2687="",'RAW DATA'!$C2687='RAW DATA'!$D2687),"NO",IF('RAW DATA'!$C2687&lt;'RAW DATA'!$D2687,"YES","NO"))</f>
        <v>NO</v>
      </c>
      <c r="T2687" s="75" t="str">
        <f>IF('RAW DATA'!$D2687='RAW DATA'!$E2687,"YES","NO")</f>
        <v>NO</v>
      </c>
      <c r="U2687" s="73" t="str">
        <f>IF(('RAW DATA'!$D2687-'RAW DATA'!$M2687)&lt;=5,"YES","NO")</f>
        <v>YES</v>
      </c>
    </row>
    <row r="2688" spans="1:21" x14ac:dyDescent="0.25">
      <c r="A2688" s="99">
        <v>515</v>
      </c>
      <c r="B2688" s="90">
        <v>5547644312</v>
      </c>
      <c r="C2688" s="91">
        <v>45779</v>
      </c>
      <c r="D2688" s="91"/>
      <c r="E2688" s="91">
        <v>45779</v>
      </c>
      <c r="F2688" s="90" t="s">
        <v>101</v>
      </c>
      <c r="G2688" s="96">
        <v>18886</v>
      </c>
      <c r="H2688" s="90" t="s">
        <v>14</v>
      </c>
      <c r="I2688" s="93">
        <v>7730422278</v>
      </c>
      <c r="J2688" s="91">
        <v>45789</v>
      </c>
      <c r="K2688" s="91" t="s">
        <v>87</v>
      </c>
      <c r="L2688" s="90"/>
      <c r="M2688" s="91">
        <v>45771</v>
      </c>
      <c r="N2688" s="91">
        <v>45788</v>
      </c>
      <c r="O2688" s="95" t="str">
        <f t="shared" si="328"/>
        <v/>
      </c>
      <c r="P2688" s="95">
        <f>MONTH('RAW DATA'!$J2688)</f>
        <v>5</v>
      </c>
      <c r="Q2688" s="95" t="str">
        <f t="shared" si="329"/>
        <v>ICB</v>
      </c>
      <c r="R2688" s="96" t="str">
        <f t="shared" si="330"/>
        <v>CHINA</v>
      </c>
      <c r="S2688" s="90" t="str">
        <f>IF(OR('RAW DATA'!$D2688="",'RAW DATA'!$C2688='RAW DATA'!$D2688),"NO",IF('RAW DATA'!$C2688&lt;'RAW DATA'!$D2688,"YES","NO"))</f>
        <v>NO</v>
      </c>
      <c r="T2688" s="96" t="str">
        <f>IF('RAW DATA'!$D2688='RAW DATA'!$E2688,"YES","NO")</f>
        <v>NO</v>
      </c>
      <c r="U2688" s="95" t="str">
        <f>IF(('RAW DATA'!$D2688-'RAW DATA'!$M2688)&lt;=5,"YES","NO")</f>
        <v>YES</v>
      </c>
    </row>
    <row r="2689" spans="1:21" x14ac:dyDescent="0.25">
      <c r="A2689" s="87">
        <v>515</v>
      </c>
      <c r="B2689" s="74">
        <v>5547644306</v>
      </c>
      <c r="C2689" s="76">
        <v>45779</v>
      </c>
      <c r="D2689" s="76"/>
      <c r="E2689" s="76">
        <v>45779</v>
      </c>
      <c r="F2689" s="74" t="s">
        <v>101</v>
      </c>
      <c r="G2689" s="75">
        <v>773</v>
      </c>
      <c r="H2689" s="74" t="s">
        <v>14</v>
      </c>
      <c r="I2689" s="83">
        <v>7730422279</v>
      </c>
      <c r="J2689" s="76">
        <v>45789</v>
      </c>
      <c r="K2689" s="76" t="s">
        <v>87</v>
      </c>
      <c r="L2689" s="74"/>
      <c r="M2689" s="76">
        <v>45771</v>
      </c>
      <c r="N2689" s="76">
        <v>45788</v>
      </c>
      <c r="O2689" s="73" t="str">
        <f t="shared" si="328"/>
        <v/>
      </c>
      <c r="P2689" s="73">
        <f>MONTH('RAW DATA'!$J2689)</f>
        <v>5</v>
      </c>
      <c r="Q2689" s="73" t="str">
        <f t="shared" si="329"/>
        <v>ICB</v>
      </c>
      <c r="R2689" s="75" t="str">
        <f t="shared" si="330"/>
        <v>CHINA</v>
      </c>
      <c r="S2689" s="74" t="str">
        <f>IF(OR('RAW DATA'!$D2689="",'RAW DATA'!$C2689='RAW DATA'!$D2689),"NO",IF('RAW DATA'!$C2689&lt;'RAW DATA'!$D2689,"YES","NO"))</f>
        <v>NO</v>
      </c>
      <c r="T2689" s="75" t="str">
        <f>IF('RAW DATA'!$D2689='RAW DATA'!$E2689,"YES","NO")</f>
        <v>NO</v>
      </c>
      <c r="U2689" s="73" t="str">
        <f>IF(('RAW DATA'!$D2689-'RAW DATA'!$M2689)&lt;=5,"YES","NO")</f>
        <v>YES</v>
      </c>
    </row>
    <row r="2690" spans="1:21" x14ac:dyDescent="0.25">
      <c r="A2690" s="99">
        <v>515</v>
      </c>
      <c r="B2690" s="90">
        <v>5547644315</v>
      </c>
      <c r="C2690" s="91">
        <v>45779</v>
      </c>
      <c r="D2690" s="91"/>
      <c r="E2690" s="91">
        <v>45779</v>
      </c>
      <c r="F2690" s="90" t="s">
        <v>101</v>
      </c>
      <c r="G2690" s="96">
        <v>746</v>
      </c>
      <c r="H2690" s="90" t="s">
        <v>14</v>
      </c>
      <c r="I2690" s="93">
        <v>7730422280</v>
      </c>
      <c r="J2690" s="91">
        <v>45789</v>
      </c>
      <c r="K2690" s="91" t="s">
        <v>87</v>
      </c>
      <c r="L2690" s="90"/>
      <c r="M2690" s="91">
        <v>45771</v>
      </c>
      <c r="N2690" s="91">
        <v>45788</v>
      </c>
      <c r="O2690" s="95" t="str">
        <f t="shared" si="328"/>
        <v/>
      </c>
      <c r="P2690" s="95">
        <f>MONTH('RAW DATA'!$J2690)</f>
        <v>5</v>
      </c>
      <c r="Q2690" s="95" t="str">
        <f t="shared" si="329"/>
        <v>ICB</v>
      </c>
      <c r="R2690" s="96" t="str">
        <f t="shared" si="330"/>
        <v>CHINA</v>
      </c>
      <c r="S2690" s="90" t="str">
        <f>IF(OR('RAW DATA'!$D2690="",'RAW DATA'!$C2690='RAW DATA'!$D2690),"NO",IF('RAW DATA'!$C2690&lt;'RAW DATA'!$D2690,"YES","NO"))</f>
        <v>NO</v>
      </c>
      <c r="T2690" s="96" t="str">
        <f>IF('RAW DATA'!$D2690='RAW DATA'!$E2690,"YES","NO")</f>
        <v>NO</v>
      </c>
      <c r="U2690" s="95" t="str">
        <f>IF(('RAW DATA'!$D2690-'RAW DATA'!$M2690)&lt;=5,"YES","NO")</f>
        <v>YES</v>
      </c>
    </row>
    <row r="2691" spans="1:21" x14ac:dyDescent="0.25">
      <c r="A2691" s="87">
        <v>515</v>
      </c>
      <c r="B2691" s="74">
        <v>5547644303</v>
      </c>
      <c r="C2691" s="76">
        <v>45779</v>
      </c>
      <c r="D2691" s="76"/>
      <c r="E2691" s="76">
        <v>45779</v>
      </c>
      <c r="F2691" s="74" t="s">
        <v>101</v>
      </c>
      <c r="G2691" s="75">
        <v>393</v>
      </c>
      <c r="H2691" s="74" t="s">
        <v>14</v>
      </c>
      <c r="I2691" s="83">
        <v>7730422281</v>
      </c>
      <c r="J2691" s="76">
        <v>45789</v>
      </c>
      <c r="K2691" s="76" t="s">
        <v>87</v>
      </c>
      <c r="L2691" s="74"/>
      <c r="M2691" s="76">
        <v>45771</v>
      </c>
      <c r="N2691" s="76">
        <v>45788</v>
      </c>
      <c r="O2691" s="73" t="str">
        <f t="shared" si="328"/>
        <v/>
      </c>
      <c r="P2691" s="73">
        <f>MONTH('RAW DATA'!$J2691)</f>
        <v>5</v>
      </c>
      <c r="Q2691" s="73" t="str">
        <f t="shared" si="329"/>
        <v>ICB</v>
      </c>
      <c r="R2691" s="75" t="str">
        <f t="shared" si="330"/>
        <v>CHINA</v>
      </c>
      <c r="S2691" s="74" t="str">
        <f>IF(OR('RAW DATA'!$D2691="",'RAW DATA'!$C2691='RAW DATA'!$D2691),"NO",IF('RAW DATA'!$C2691&lt;'RAW DATA'!$D2691,"YES","NO"))</f>
        <v>NO</v>
      </c>
      <c r="T2691" s="75" t="str">
        <f>IF('RAW DATA'!$D2691='RAW DATA'!$E2691,"YES","NO")</f>
        <v>NO</v>
      </c>
      <c r="U2691" s="73" t="str">
        <f>IF(('RAW DATA'!$D2691-'RAW DATA'!$M2691)&lt;=5,"YES","NO")</f>
        <v>YES</v>
      </c>
    </row>
    <row r="2692" spans="1:21" x14ac:dyDescent="0.25">
      <c r="A2692" s="99">
        <v>515</v>
      </c>
      <c r="B2692" s="90">
        <v>5547644309</v>
      </c>
      <c r="C2692" s="91">
        <v>45779</v>
      </c>
      <c r="D2692" s="91"/>
      <c r="E2692" s="91">
        <v>45779</v>
      </c>
      <c r="F2692" s="90" t="s">
        <v>101</v>
      </c>
      <c r="G2692" s="96">
        <v>471</v>
      </c>
      <c r="H2692" s="90" t="s">
        <v>14</v>
      </c>
      <c r="I2692" s="93">
        <v>7730422282</v>
      </c>
      <c r="J2692" s="91">
        <v>45789</v>
      </c>
      <c r="K2692" s="91" t="s">
        <v>87</v>
      </c>
      <c r="L2692" s="90"/>
      <c r="M2692" s="91">
        <v>45771</v>
      </c>
      <c r="N2692" s="91">
        <v>45788</v>
      </c>
      <c r="O2692" s="95" t="str">
        <f t="shared" si="328"/>
        <v/>
      </c>
      <c r="P2692" s="95">
        <f>MONTH('RAW DATA'!$J2692)</f>
        <v>5</v>
      </c>
      <c r="Q2692" s="95" t="str">
        <f t="shared" si="329"/>
        <v>ICB</v>
      </c>
      <c r="R2692" s="96" t="str">
        <f t="shared" si="330"/>
        <v>CHINA</v>
      </c>
      <c r="S2692" s="90" t="str">
        <f>IF(OR('RAW DATA'!$D2692="",'RAW DATA'!$C2692='RAW DATA'!$D2692),"NO",IF('RAW DATA'!$C2692&lt;'RAW DATA'!$D2692,"YES","NO"))</f>
        <v>NO</v>
      </c>
      <c r="T2692" s="96" t="str">
        <f>IF('RAW DATA'!$D2692='RAW DATA'!$E2692,"YES","NO")</f>
        <v>NO</v>
      </c>
      <c r="U2692" s="95" t="str">
        <f>IF(('RAW DATA'!$D2692-'RAW DATA'!$M2692)&lt;=5,"YES","NO")</f>
        <v>YES</v>
      </c>
    </row>
    <row r="2693" spans="1:21" x14ac:dyDescent="0.25">
      <c r="A2693" s="87">
        <v>515</v>
      </c>
      <c r="B2693" s="74">
        <v>5547644307</v>
      </c>
      <c r="C2693" s="76">
        <v>45779</v>
      </c>
      <c r="D2693" s="76"/>
      <c r="E2693" s="76">
        <v>45779</v>
      </c>
      <c r="F2693" s="74" t="s">
        <v>101</v>
      </c>
      <c r="G2693" s="75">
        <v>1007</v>
      </c>
      <c r="H2693" s="74" t="s">
        <v>14</v>
      </c>
      <c r="I2693" s="83">
        <v>7730422283</v>
      </c>
      <c r="J2693" s="76">
        <v>45789</v>
      </c>
      <c r="K2693" s="76" t="s">
        <v>87</v>
      </c>
      <c r="L2693" s="74"/>
      <c r="M2693" s="76">
        <v>45771</v>
      </c>
      <c r="N2693" s="76">
        <v>45788</v>
      </c>
      <c r="O2693" s="73" t="str">
        <f t="shared" si="328"/>
        <v/>
      </c>
      <c r="P2693" s="73">
        <f>MONTH('RAW DATA'!$J2693)</f>
        <v>5</v>
      </c>
      <c r="Q2693" s="73" t="str">
        <f t="shared" si="329"/>
        <v>ICB</v>
      </c>
      <c r="R2693" s="75" t="str">
        <f t="shared" si="330"/>
        <v>CHINA</v>
      </c>
      <c r="S2693" s="74" t="str">
        <f>IF(OR('RAW DATA'!$D2693="",'RAW DATA'!$C2693='RAW DATA'!$D2693),"NO",IF('RAW DATA'!$C2693&lt;'RAW DATA'!$D2693,"YES","NO"))</f>
        <v>NO</v>
      </c>
      <c r="T2693" s="75" t="str">
        <f>IF('RAW DATA'!$D2693='RAW DATA'!$E2693,"YES","NO")</f>
        <v>NO</v>
      </c>
      <c r="U2693" s="73" t="str">
        <f>IF(('RAW DATA'!$D2693-'RAW DATA'!$M2693)&lt;=5,"YES","NO")</f>
        <v>YES</v>
      </c>
    </row>
    <row r="2694" spans="1:21" x14ac:dyDescent="0.25">
      <c r="A2694" s="99">
        <v>515</v>
      </c>
      <c r="B2694" s="90">
        <v>5547644301</v>
      </c>
      <c r="C2694" s="91">
        <v>45779</v>
      </c>
      <c r="D2694" s="91"/>
      <c r="E2694" s="91">
        <v>45779</v>
      </c>
      <c r="F2694" s="90" t="s">
        <v>101</v>
      </c>
      <c r="G2694" s="96">
        <v>393</v>
      </c>
      <c r="H2694" s="90" t="s">
        <v>14</v>
      </c>
      <c r="I2694" s="93">
        <v>7730422287</v>
      </c>
      <c r="J2694" s="91">
        <v>45789</v>
      </c>
      <c r="K2694" s="91" t="s">
        <v>87</v>
      </c>
      <c r="L2694" s="90"/>
      <c r="M2694" s="91">
        <v>45771</v>
      </c>
      <c r="N2694" s="91">
        <v>45788</v>
      </c>
      <c r="O2694" s="95" t="str">
        <f t="shared" si="328"/>
        <v/>
      </c>
      <c r="P2694" s="95">
        <f>MONTH('RAW DATA'!$J2694)</f>
        <v>5</v>
      </c>
      <c r="Q2694" s="95" t="str">
        <f t="shared" si="329"/>
        <v>ICB</v>
      </c>
      <c r="R2694" s="96" t="str">
        <f t="shared" si="330"/>
        <v>CHINA</v>
      </c>
      <c r="S2694" s="90" t="str">
        <f>IF(OR('RAW DATA'!$D2694="",'RAW DATA'!$C2694='RAW DATA'!$D2694),"NO",IF('RAW DATA'!$C2694&lt;'RAW DATA'!$D2694,"YES","NO"))</f>
        <v>NO</v>
      </c>
      <c r="T2694" s="96" t="str">
        <f>IF('RAW DATA'!$D2694='RAW DATA'!$E2694,"YES","NO")</f>
        <v>NO</v>
      </c>
      <c r="U2694" s="95" t="str">
        <f>IF(('RAW DATA'!$D2694-'RAW DATA'!$M2694)&lt;=5,"YES","NO")</f>
        <v>YES</v>
      </c>
    </row>
    <row r="2695" spans="1:21" x14ac:dyDescent="0.25">
      <c r="A2695" s="87">
        <v>515</v>
      </c>
      <c r="B2695" s="74">
        <v>5547644311</v>
      </c>
      <c r="C2695" s="76">
        <v>45779</v>
      </c>
      <c r="D2695" s="76"/>
      <c r="E2695" s="76">
        <v>45779</v>
      </c>
      <c r="F2695" s="74" t="s">
        <v>101</v>
      </c>
      <c r="G2695" s="75">
        <v>634</v>
      </c>
      <c r="H2695" s="74" t="s">
        <v>14</v>
      </c>
      <c r="I2695" s="83">
        <v>7730422288</v>
      </c>
      <c r="J2695" s="76">
        <v>45789</v>
      </c>
      <c r="K2695" s="76" t="s">
        <v>87</v>
      </c>
      <c r="L2695" s="74"/>
      <c r="M2695" s="76">
        <v>45771</v>
      </c>
      <c r="N2695" s="76">
        <v>45788</v>
      </c>
      <c r="O2695" s="73" t="str">
        <f t="shared" si="328"/>
        <v/>
      </c>
      <c r="P2695" s="73">
        <f>MONTH('RAW DATA'!$J2695)</f>
        <v>5</v>
      </c>
      <c r="Q2695" s="73" t="str">
        <f t="shared" si="329"/>
        <v>ICB</v>
      </c>
      <c r="R2695" s="75" t="str">
        <f t="shared" si="330"/>
        <v>CHINA</v>
      </c>
      <c r="S2695" s="74" t="str">
        <f>IF(OR('RAW DATA'!$D2695="",'RAW DATA'!$C2695='RAW DATA'!$D2695),"NO",IF('RAW DATA'!$C2695&lt;'RAW DATA'!$D2695,"YES","NO"))</f>
        <v>NO</v>
      </c>
      <c r="T2695" s="75" t="str">
        <f>IF('RAW DATA'!$D2695='RAW DATA'!$E2695,"YES","NO")</f>
        <v>NO</v>
      </c>
      <c r="U2695" s="73" t="str">
        <f>IF(('RAW DATA'!$D2695-'RAW DATA'!$M2695)&lt;=5,"YES","NO")</f>
        <v>YES</v>
      </c>
    </row>
    <row r="2696" spans="1:21" x14ac:dyDescent="0.25">
      <c r="A2696" s="99">
        <v>515</v>
      </c>
      <c r="B2696" s="90">
        <v>5547644304</v>
      </c>
      <c r="C2696" s="91">
        <v>45779</v>
      </c>
      <c r="D2696" s="91"/>
      <c r="E2696" s="91">
        <v>45779</v>
      </c>
      <c r="F2696" s="90" t="s">
        <v>101</v>
      </c>
      <c r="G2696" s="96">
        <v>393</v>
      </c>
      <c r="H2696" s="90" t="s">
        <v>14</v>
      </c>
      <c r="I2696" s="93">
        <v>7730422289</v>
      </c>
      <c r="J2696" s="91">
        <v>45789</v>
      </c>
      <c r="K2696" s="91" t="s">
        <v>87</v>
      </c>
      <c r="L2696" s="90"/>
      <c r="M2696" s="91">
        <v>45771</v>
      </c>
      <c r="N2696" s="91">
        <v>45788</v>
      </c>
      <c r="O2696" s="95" t="str">
        <f t="shared" si="328"/>
        <v/>
      </c>
      <c r="P2696" s="95">
        <f>MONTH('RAW DATA'!$J2696)</f>
        <v>5</v>
      </c>
      <c r="Q2696" s="95" t="str">
        <f t="shared" si="329"/>
        <v>ICB</v>
      </c>
      <c r="R2696" s="96" t="str">
        <f t="shared" si="330"/>
        <v>CHINA</v>
      </c>
      <c r="S2696" s="90" t="str">
        <f>IF(OR('RAW DATA'!$D2696="",'RAW DATA'!$C2696='RAW DATA'!$D2696),"NO",IF('RAW DATA'!$C2696&lt;'RAW DATA'!$D2696,"YES","NO"))</f>
        <v>NO</v>
      </c>
      <c r="T2696" s="96" t="str">
        <f>IF('RAW DATA'!$D2696='RAW DATA'!$E2696,"YES","NO")</f>
        <v>NO</v>
      </c>
      <c r="U2696" s="95" t="str">
        <f>IF(('RAW DATA'!$D2696-'RAW DATA'!$M2696)&lt;=5,"YES","NO")</f>
        <v>YES</v>
      </c>
    </row>
    <row r="2697" spans="1:21" x14ac:dyDescent="0.25">
      <c r="A2697" s="87">
        <v>515</v>
      </c>
      <c r="B2697" s="74">
        <v>5547644313</v>
      </c>
      <c r="C2697" s="76">
        <v>45779</v>
      </c>
      <c r="D2697" s="76"/>
      <c r="E2697" s="76">
        <v>45779</v>
      </c>
      <c r="F2697" s="74" t="s">
        <v>101</v>
      </c>
      <c r="G2697" s="75">
        <v>622</v>
      </c>
      <c r="H2697" s="74" t="s">
        <v>14</v>
      </c>
      <c r="I2697" s="83">
        <v>7730422290</v>
      </c>
      <c r="J2697" s="76">
        <v>45789</v>
      </c>
      <c r="K2697" s="76" t="s">
        <v>87</v>
      </c>
      <c r="L2697" s="74"/>
      <c r="M2697" s="76">
        <v>45771</v>
      </c>
      <c r="N2697" s="76">
        <v>45788</v>
      </c>
      <c r="O2697" s="73" t="str">
        <f t="shared" si="328"/>
        <v/>
      </c>
      <c r="P2697" s="73">
        <f>MONTH('RAW DATA'!$J2697)</f>
        <v>5</v>
      </c>
      <c r="Q2697" s="73" t="str">
        <f t="shared" si="329"/>
        <v>ICB</v>
      </c>
      <c r="R2697" s="75" t="str">
        <f t="shared" si="330"/>
        <v>CHINA</v>
      </c>
      <c r="S2697" s="74" t="str">
        <f>IF(OR('RAW DATA'!$D2697="",'RAW DATA'!$C2697='RAW DATA'!$D2697),"NO",IF('RAW DATA'!$C2697&lt;'RAW DATA'!$D2697,"YES","NO"))</f>
        <v>NO</v>
      </c>
      <c r="T2697" s="75" t="str">
        <f>IF('RAW DATA'!$D2697='RAW DATA'!$E2697,"YES","NO")</f>
        <v>NO</v>
      </c>
      <c r="U2697" s="73" t="str">
        <f>IF(('RAW DATA'!$D2697-'RAW DATA'!$M2697)&lt;=5,"YES","NO")</f>
        <v>YES</v>
      </c>
    </row>
    <row r="2698" spans="1:21" x14ac:dyDescent="0.25">
      <c r="A2698" s="99">
        <v>515</v>
      </c>
      <c r="B2698" s="90">
        <v>5547644302</v>
      </c>
      <c r="C2698" s="91">
        <v>45779</v>
      </c>
      <c r="D2698" s="91"/>
      <c r="E2698" s="91">
        <v>45779</v>
      </c>
      <c r="F2698" s="90" t="s">
        <v>101</v>
      </c>
      <c r="G2698" s="96">
        <v>393</v>
      </c>
      <c r="H2698" s="90" t="s">
        <v>14</v>
      </c>
      <c r="I2698" s="93">
        <v>7730422291</v>
      </c>
      <c r="J2698" s="91">
        <v>45789</v>
      </c>
      <c r="K2698" s="91" t="s">
        <v>87</v>
      </c>
      <c r="L2698" s="90"/>
      <c r="M2698" s="91">
        <v>45771</v>
      </c>
      <c r="N2698" s="91">
        <v>45788</v>
      </c>
      <c r="O2698" s="95" t="str">
        <f t="shared" si="328"/>
        <v/>
      </c>
      <c r="P2698" s="95">
        <f>MONTH('RAW DATA'!$J2698)</f>
        <v>5</v>
      </c>
      <c r="Q2698" s="95" t="str">
        <f t="shared" si="329"/>
        <v>ICB</v>
      </c>
      <c r="R2698" s="96" t="str">
        <f t="shared" si="330"/>
        <v>CHINA</v>
      </c>
      <c r="S2698" s="90" t="str">
        <f>IF(OR('RAW DATA'!$D2698="",'RAW DATA'!$C2698='RAW DATA'!$D2698),"NO",IF('RAW DATA'!$C2698&lt;'RAW DATA'!$D2698,"YES","NO"))</f>
        <v>NO</v>
      </c>
      <c r="T2698" s="96" t="str">
        <f>IF('RAW DATA'!$D2698='RAW DATA'!$E2698,"YES","NO")</f>
        <v>NO</v>
      </c>
      <c r="U2698" s="95" t="str">
        <f>IF(('RAW DATA'!$D2698-'RAW DATA'!$M2698)&lt;=5,"YES","NO")</f>
        <v>YES</v>
      </c>
    </row>
    <row r="2699" spans="1:21" x14ac:dyDescent="0.25">
      <c r="A2699" s="87">
        <v>515</v>
      </c>
      <c r="B2699" s="74">
        <v>5547644318</v>
      </c>
      <c r="C2699" s="76">
        <v>45779</v>
      </c>
      <c r="D2699" s="76"/>
      <c r="E2699" s="76">
        <v>45779</v>
      </c>
      <c r="F2699" s="74" t="s">
        <v>101</v>
      </c>
      <c r="G2699" s="75">
        <v>642</v>
      </c>
      <c r="H2699" s="74" t="s">
        <v>14</v>
      </c>
      <c r="I2699" s="83">
        <v>7730422292</v>
      </c>
      <c r="J2699" s="76">
        <v>45789</v>
      </c>
      <c r="K2699" s="76" t="s">
        <v>87</v>
      </c>
      <c r="L2699" s="74"/>
      <c r="M2699" s="76">
        <v>45771</v>
      </c>
      <c r="N2699" s="76">
        <v>45788</v>
      </c>
      <c r="O2699" s="73" t="str">
        <f t="shared" si="328"/>
        <v/>
      </c>
      <c r="P2699" s="73">
        <f>MONTH('RAW DATA'!$J2699)</f>
        <v>5</v>
      </c>
      <c r="Q2699" s="73" t="str">
        <f t="shared" si="329"/>
        <v>ICB</v>
      </c>
      <c r="R2699" s="75" t="str">
        <f t="shared" si="330"/>
        <v>CHINA</v>
      </c>
      <c r="S2699" s="74" t="str">
        <f>IF(OR('RAW DATA'!$D2699="",'RAW DATA'!$C2699='RAW DATA'!$D2699),"NO",IF('RAW DATA'!$C2699&lt;'RAW DATA'!$D2699,"YES","NO"))</f>
        <v>NO</v>
      </c>
      <c r="T2699" s="75" t="str">
        <f>IF('RAW DATA'!$D2699='RAW DATA'!$E2699,"YES","NO")</f>
        <v>NO</v>
      </c>
      <c r="U2699" s="73" t="str">
        <f>IF(('RAW DATA'!$D2699-'RAW DATA'!$M2699)&lt;=5,"YES","NO")</f>
        <v>YES</v>
      </c>
    </row>
    <row r="2700" spans="1:21" x14ac:dyDescent="0.25">
      <c r="A2700" s="99">
        <v>515</v>
      </c>
      <c r="B2700" s="90">
        <v>5547644310</v>
      </c>
      <c r="C2700" s="91">
        <v>45779</v>
      </c>
      <c r="D2700" s="91"/>
      <c r="E2700" s="91">
        <v>45779</v>
      </c>
      <c r="F2700" s="90" t="s">
        <v>101</v>
      </c>
      <c r="G2700" s="96">
        <v>517</v>
      </c>
      <c r="H2700" s="90" t="s">
        <v>14</v>
      </c>
      <c r="I2700" s="93">
        <v>7730422293</v>
      </c>
      <c r="J2700" s="91">
        <v>45789</v>
      </c>
      <c r="K2700" s="91" t="s">
        <v>87</v>
      </c>
      <c r="L2700" s="90"/>
      <c r="M2700" s="91">
        <v>45771</v>
      </c>
      <c r="N2700" s="91">
        <v>45788</v>
      </c>
      <c r="O2700" s="95" t="str">
        <f t="shared" ref="O2700:O2707" si="331">IF(D2700="", "", IF(YEAR(D2700)=2024, "", MONTH(D2700)))</f>
        <v/>
      </c>
      <c r="P2700" s="95">
        <f>MONTH('RAW DATA'!$J2700)</f>
        <v>5</v>
      </c>
      <c r="Q2700" s="95" t="str">
        <f t="shared" ref="Q2700:Q2707" si="332">IF(OR(A2700=71,A2700=1595,A2700=1588,A2700=1594,A2700=3547,A2700=1571,A2700=1538,A2700=1570,A2700=1569,A2700=1590,A2700=1591,A2700=1589,A2700=515,A2700=1572,A2700=3546,A2700=1592,A2700=3548,A2700=122,A2700=10171,A2700=40,A2700=35,A2700=95,A2700=381,A2700=136,A2700=375),"ICB","Vendor")</f>
        <v>ICB</v>
      </c>
      <c r="R2700" s="96" t="str">
        <f t="shared" ref="R2700:R2707" si="333">IF(OR(A2700=71,A2700=515,A2700=1592,A2700=1589,A2700=1591,A2700=1571,A2700=1572),"CHINA",IF(A2700=35,"POLAND",
IF(A2700=10171,"VIETNAM",
IF(A2700=381,"TURKEY",
IF(A2700=375,"CAMBODIA",
IF(A2700=40,"AUSTRALIA",""))))))</f>
        <v>CHINA</v>
      </c>
      <c r="S2700" s="90" t="str">
        <f>IF(OR('RAW DATA'!$D2700="",'RAW DATA'!$C2700='RAW DATA'!$D2700),"NO",IF('RAW DATA'!$C2700&lt;'RAW DATA'!$D2700,"YES","NO"))</f>
        <v>NO</v>
      </c>
      <c r="T2700" s="96" t="str">
        <f>IF('RAW DATA'!$D2700='RAW DATA'!$E2700,"YES","NO")</f>
        <v>NO</v>
      </c>
      <c r="U2700" s="95" t="str">
        <f>IF(('RAW DATA'!$D2700-'RAW DATA'!$M2700)&lt;=5,"YES","NO")</f>
        <v>YES</v>
      </c>
    </row>
    <row r="2701" spans="1:21" x14ac:dyDescent="0.25">
      <c r="A2701" s="87">
        <v>515</v>
      </c>
      <c r="B2701" s="74">
        <v>5547644305</v>
      </c>
      <c r="C2701" s="76">
        <v>45779</v>
      </c>
      <c r="D2701" s="76"/>
      <c r="E2701" s="76">
        <v>45779</v>
      </c>
      <c r="F2701" s="74" t="s">
        <v>101</v>
      </c>
      <c r="G2701" s="75">
        <v>61</v>
      </c>
      <c r="H2701" s="74" t="s">
        <v>14</v>
      </c>
      <c r="I2701" s="83">
        <v>7730422294</v>
      </c>
      <c r="J2701" s="76">
        <v>45789</v>
      </c>
      <c r="K2701" s="76" t="s">
        <v>87</v>
      </c>
      <c r="L2701" s="74"/>
      <c r="M2701" s="76">
        <v>45771</v>
      </c>
      <c r="N2701" s="76">
        <v>45788</v>
      </c>
      <c r="O2701" s="73" t="str">
        <f t="shared" si="331"/>
        <v/>
      </c>
      <c r="P2701" s="73">
        <f>MONTH('RAW DATA'!$J2701)</f>
        <v>5</v>
      </c>
      <c r="Q2701" s="73" t="str">
        <f t="shared" si="332"/>
        <v>ICB</v>
      </c>
      <c r="R2701" s="75" t="str">
        <f t="shared" si="333"/>
        <v>CHINA</v>
      </c>
      <c r="S2701" s="74" t="str">
        <f>IF(OR('RAW DATA'!$D2701="",'RAW DATA'!$C2701='RAW DATA'!$D2701),"NO",IF('RAW DATA'!$C2701&lt;'RAW DATA'!$D2701,"YES","NO"))</f>
        <v>NO</v>
      </c>
      <c r="T2701" s="75" t="str">
        <f>IF('RAW DATA'!$D2701='RAW DATA'!$E2701,"YES","NO")</f>
        <v>NO</v>
      </c>
      <c r="U2701" s="73" t="str">
        <f>IF(('RAW DATA'!$D2701-'RAW DATA'!$M2701)&lt;=5,"YES","NO")</f>
        <v>YES</v>
      </c>
    </row>
    <row r="2702" spans="1:21" x14ac:dyDescent="0.25">
      <c r="A2702" s="99">
        <v>515</v>
      </c>
      <c r="B2702" s="90">
        <v>5547655339</v>
      </c>
      <c r="C2702" s="91">
        <v>45785</v>
      </c>
      <c r="D2702" s="91"/>
      <c r="E2702" s="91">
        <v>45785</v>
      </c>
      <c r="F2702" s="90" t="s">
        <v>102</v>
      </c>
      <c r="G2702" s="96">
        <v>615</v>
      </c>
      <c r="H2702" s="90" t="s">
        <v>14</v>
      </c>
      <c r="I2702" s="93">
        <v>7730422210</v>
      </c>
      <c r="J2702" s="91">
        <v>45787</v>
      </c>
      <c r="K2702" s="91" t="s">
        <v>87</v>
      </c>
      <c r="L2702" s="90"/>
      <c r="M2702" s="91">
        <v>45778</v>
      </c>
      <c r="N2702" s="91">
        <v>45795</v>
      </c>
      <c r="O2702" s="95" t="str">
        <f t="shared" si="331"/>
        <v/>
      </c>
      <c r="P2702" s="95">
        <f>MONTH('RAW DATA'!$J2702)</f>
        <v>5</v>
      </c>
      <c r="Q2702" s="95" t="str">
        <f t="shared" si="332"/>
        <v>ICB</v>
      </c>
      <c r="R2702" s="96" t="str">
        <f t="shared" si="333"/>
        <v>CHINA</v>
      </c>
      <c r="S2702" s="90" t="str">
        <f>IF(OR('RAW DATA'!$D2702="",'RAW DATA'!$C2702='RAW DATA'!$D2702),"NO",IF('RAW DATA'!$C2702&lt;'RAW DATA'!$D2702,"YES","NO"))</f>
        <v>NO</v>
      </c>
      <c r="T2702" s="96" t="str">
        <f>IF('RAW DATA'!$D2702='RAW DATA'!$E2702,"YES","NO")</f>
        <v>NO</v>
      </c>
      <c r="U2702" s="95" t="str">
        <f>IF(('RAW DATA'!$D2702-'RAW DATA'!$M2702)&lt;=5,"YES","NO")</f>
        <v>YES</v>
      </c>
    </row>
    <row r="2703" spans="1:21" x14ac:dyDescent="0.25">
      <c r="A2703" s="87">
        <v>515</v>
      </c>
      <c r="B2703" s="74">
        <v>5547655332</v>
      </c>
      <c r="C2703" s="76">
        <v>45785</v>
      </c>
      <c r="D2703" s="76"/>
      <c r="E2703" s="76">
        <v>45785</v>
      </c>
      <c r="F2703" s="74" t="s">
        <v>102</v>
      </c>
      <c r="G2703" s="75">
        <v>15836</v>
      </c>
      <c r="H2703" s="74" t="s">
        <v>14</v>
      </c>
      <c r="I2703" s="83">
        <v>7730422211</v>
      </c>
      <c r="J2703" s="76">
        <v>45787</v>
      </c>
      <c r="K2703" s="76" t="s">
        <v>87</v>
      </c>
      <c r="L2703" s="74"/>
      <c r="M2703" s="76">
        <v>45778</v>
      </c>
      <c r="N2703" s="76">
        <v>45795</v>
      </c>
      <c r="O2703" s="73" t="str">
        <f t="shared" si="331"/>
        <v/>
      </c>
      <c r="P2703" s="73">
        <f>MONTH('RAW DATA'!$J2703)</f>
        <v>5</v>
      </c>
      <c r="Q2703" s="73" t="str">
        <f t="shared" si="332"/>
        <v>ICB</v>
      </c>
      <c r="R2703" s="75" t="str">
        <f t="shared" si="333"/>
        <v>CHINA</v>
      </c>
      <c r="S2703" s="74" t="str">
        <f>IF(OR('RAW DATA'!$D2703="",'RAW DATA'!$C2703='RAW DATA'!$D2703),"NO",IF('RAW DATA'!$C2703&lt;'RAW DATA'!$D2703,"YES","NO"))</f>
        <v>NO</v>
      </c>
      <c r="T2703" s="75" t="str">
        <f>IF('RAW DATA'!$D2703='RAW DATA'!$E2703,"YES","NO")</f>
        <v>NO</v>
      </c>
      <c r="U2703" s="73" t="str">
        <f>IF(('RAW DATA'!$D2703-'RAW DATA'!$M2703)&lt;=5,"YES","NO")</f>
        <v>YES</v>
      </c>
    </row>
    <row r="2704" spans="1:21" x14ac:dyDescent="0.25">
      <c r="A2704" s="99">
        <v>515</v>
      </c>
      <c r="B2704" s="90">
        <v>5547655325</v>
      </c>
      <c r="C2704" s="91">
        <v>45785</v>
      </c>
      <c r="D2704" s="91"/>
      <c r="E2704" s="91">
        <v>45785</v>
      </c>
      <c r="F2704" s="90" t="s">
        <v>102</v>
      </c>
      <c r="G2704" s="96">
        <v>16918</v>
      </c>
      <c r="H2704" s="90" t="s">
        <v>14</v>
      </c>
      <c r="I2704" s="93">
        <v>7730422212</v>
      </c>
      <c r="J2704" s="91">
        <v>45787</v>
      </c>
      <c r="K2704" s="91" t="s">
        <v>87</v>
      </c>
      <c r="L2704" s="90"/>
      <c r="M2704" s="91">
        <v>45778</v>
      </c>
      <c r="N2704" s="91">
        <v>45795</v>
      </c>
      <c r="O2704" s="95" t="str">
        <f t="shared" si="331"/>
        <v/>
      </c>
      <c r="P2704" s="95">
        <f>MONTH('RAW DATA'!$J2704)</f>
        <v>5</v>
      </c>
      <c r="Q2704" s="95" t="str">
        <f t="shared" si="332"/>
        <v>ICB</v>
      </c>
      <c r="R2704" s="96" t="str">
        <f t="shared" si="333"/>
        <v>CHINA</v>
      </c>
      <c r="S2704" s="90" t="str">
        <f>IF(OR('RAW DATA'!$D2704="",'RAW DATA'!$C2704='RAW DATA'!$D2704),"NO",IF('RAW DATA'!$C2704&lt;'RAW DATA'!$D2704,"YES","NO"))</f>
        <v>NO</v>
      </c>
      <c r="T2704" s="96" t="str">
        <f>IF('RAW DATA'!$D2704='RAW DATA'!$E2704,"YES","NO")</f>
        <v>NO</v>
      </c>
      <c r="U2704" s="95" t="str">
        <f>IF(('RAW DATA'!$D2704-'RAW DATA'!$M2704)&lt;=5,"YES","NO")</f>
        <v>YES</v>
      </c>
    </row>
    <row r="2705" spans="1:21" x14ac:dyDescent="0.25">
      <c r="A2705" s="87">
        <v>515</v>
      </c>
      <c r="B2705" s="74">
        <v>5547655336</v>
      </c>
      <c r="C2705" s="76">
        <v>45785</v>
      </c>
      <c r="D2705" s="76"/>
      <c r="E2705" s="76">
        <v>45785</v>
      </c>
      <c r="F2705" s="74" t="s">
        <v>102</v>
      </c>
      <c r="G2705" s="75">
        <v>24988</v>
      </c>
      <c r="H2705" s="74" t="s">
        <v>14</v>
      </c>
      <c r="I2705" s="83">
        <v>7730422213</v>
      </c>
      <c r="J2705" s="76">
        <v>45787</v>
      </c>
      <c r="K2705" s="76" t="s">
        <v>87</v>
      </c>
      <c r="L2705" s="74"/>
      <c r="M2705" s="76">
        <v>45778</v>
      </c>
      <c r="N2705" s="76">
        <v>45795</v>
      </c>
      <c r="O2705" s="73" t="str">
        <f t="shared" si="331"/>
        <v/>
      </c>
      <c r="P2705" s="73">
        <f>MONTH('RAW DATA'!$J2705)</f>
        <v>5</v>
      </c>
      <c r="Q2705" s="73" t="str">
        <f t="shared" si="332"/>
        <v>ICB</v>
      </c>
      <c r="R2705" s="75" t="str">
        <f t="shared" si="333"/>
        <v>CHINA</v>
      </c>
      <c r="S2705" s="74" t="str">
        <f>IF(OR('RAW DATA'!$D2705="",'RAW DATA'!$C2705='RAW DATA'!$D2705),"NO",IF('RAW DATA'!$C2705&lt;'RAW DATA'!$D2705,"YES","NO"))</f>
        <v>NO</v>
      </c>
      <c r="T2705" s="75" t="str">
        <f>IF('RAW DATA'!$D2705='RAW DATA'!$E2705,"YES","NO")</f>
        <v>NO</v>
      </c>
      <c r="U2705" s="73" t="str">
        <f>IF(('RAW DATA'!$D2705-'RAW DATA'!$M2705)&lt;=5,"YES","NO")</f>
        <v>YES</v>
      </c>
    </row>
    <row r="2706" spans="1:21" x14ac:dyDescent="0.25">
      <c r="A2706" s="99">
        <v>515</v>
      </c>
      <c r="B2706" s="90">
        <v>5547655329</v>
      </c>
      <c r="C2706" s="91">
        <v>45785</v>
      </c>
      <c r="D2706" s="91"/>
      <c r="E2706" s="91">
        <v>45785</v>
      </c>
      <c r="F2706" s="90" t="s">
        <v>102</v>
      </c>
      <c r="G2706" s="96">
        <v>37145</v>
      </c>
      <c r="H2706" s="90" t="s">
        <v>14</v>
      </c>
      <c r="I2706" s="93">
        <v>7730422214</v>
      </c>
      <c r="J2706" s="91">
        <v>45787</v>
      </c>
      <c r="K2706" s="91" t="s">
        <v>87</v>
      </c>
      <c r="L2706" s="90"/>
      <c r="M2706" s="91">
        <v>45778</v>
      </c>
      <c r="N2706" s="91">
        <v>45795</v>
      </c>
      <c r="O2706" s="95" t="str">
        <f t="shared" si="331"/>
        <v/>
      </c>
      <c r="P2706" s="95">
        <f>MONTH('RAW DATA'!$J2706)</f>
        <v>5</v>
      </c>
      <c r="Q2706" s="95" t="str">
        <f t="shared" si="332"/>
        <v>ICB</v>
      </c>
      <c r="R2706" s="96" t="str">
        <f t="shared" si="333"/>
        <v>CHINA</v>
      </c>
      <c r="S2706" s="90" t="str">
        <f>IF(OR('RAW DATA'!$D2706="",'RAW DATA'!$C2706='RAW DATA'!$D2706),"NO",IF('RAW DATA'!$C2706&lt;'RAW DATA'!$D2706,"YES","NO"))</f>
        <v>NO</v>
      </c>
      <c r="T2706" s="96" t="str">
        <f>IF('RAW DATA'!$D2706='RAW DATA'!$E2706,"YES","NO")</f>
        <v>NO</v>
      </c>
      <c r="U2706" s="95" t="str">
        <f>IF(('RAW DATA'!$D2706-'RAW DATA'!$M2706)&lt;=5,"YES","NO")</f>
        <v>YES</v>
      </c>
    </row>
    <row r="2707" spans="1:21" x14ac:dyDescent="0.25">
      <c r="A2707" s="87">
        <v>515</v>
      </c>
      <c r="B2707" s="74">
        <v>5547655334</v>
      </c>
      <c r="C2707" s="76">
        <v>45785</v>
      </c>
      <c r="D2707" s="76"/>
      <c r="E2707" s="76">
        <v>45785</v>
      </c>
      <c r="F2707" s="74" t="s">
        <v>102</v>
      </c>
      <c r="G2707" s="75">
        <v>3627</v>
      </c>
      <c r="H2707" s="74" t="s">
        <v>14</v>
      </c>
      <c r="I2707" s="83">
        <v>7730422215</v>
      </c>
      <c r="J2707" s="76">
        <v>45787</v>
      </c>
      <c r="K2707" s="76" t="s">
        <v>87</v>
      </c>
      <c r="L2707" s="74"/>
      <c r="M2707" s="76">
        <v>45778</v>
      </c>
      <c r="N2707" s="76">
        <v>45795</v>
      </c>
      <c r="O2707" s="73" t="str">
        <f t="shared" si="331"/>
        <v/>
      </c>
      <c r="P2707" s="73">
        <f>MONTH('RAW DATA'!$J2707)</f>
        <v>5</v>
      </c>
      <c r="Q2707" s="73" t="str">
        <f t="shared" si="332"/>
        <v>ICB</v>
      </c>
      <c r="R2707" s="75" t="str">
        <f t="shared" si="333"/>
        <v>CHINA</v>
      </c>
      <c r="S2707" s="74" t="str">
        <f>IF(OR('RAW DATA'!$D2707="",'RAW DATA'!$C2707='RAW DATA'!$D2707),"NO",IF('RAW DATA'!$C2707&lt;'RAW DATA'!$D2707,"YES","NO"))</f>
        <v>NO</v>
      </c>
      <c r="T2707" s="75" t="str">
        <f>IF('RAW DATA'!$D2707='RAW DATA'!$E2707,"YES","NO")</f>
        <v>NO</v>
      </c>
      <c r="U2707" s="73" t="str">
        <f>IF(('RAW DATA'!$D2707-'RAW DATA'!$M2707)&lt;=5,"YES","NO")</f>
        <v>YES</v>
      </c>
    </row>
    <row r="2708" spans="1:21" x14ac:dyDescent="0.25">
      <c r="A2708" s="99">
        <v>515</v>
      </c>
      <c r="B2708" s="90">
        <v>5547655333</v>
      </c>
      <c r="C2708" s="91">
        <v>45785</v>
      </c>
      <c r="D2708" s="91"/>
      <c r="E2708" s="91">
        <v>45785</v>
      </c>
      <c r="F2708" s="90" t="s">
        <v>102</v>
      </c>
      <c r="G2708" s="96">
        <v>21447</v>
      </c>
      <c r="H2708" s="90" t="s">
        <v>14</v>
      </c>
      <c r="I2708" s="93">
        <v>7730422216</v>
      </c>
      <c r="J2708" s="91">
        <v>45787</v>
      </c>
      <c r="K2708" s="91" t="s">
        <v>87</v>
      </c>
      <c r="L2708" s="90"/>
      <c r="M2708" s="91">
        <v>45778</v>
      </c>
      <c r="N2708" s="91">
        <v>45795</v>
      </c>
      <c r="O2708" s="95" t="str">
        <f t="shared" ref="O2708:O2716" si="334">IF(D2708="", "", IF(YEAR(D2708)=2024, "", MONTH(D2708)))</f>
        <v/>
      </c>
      <c r="P2708" s="95">
        <f>MONTH('RAW DATA'!$J2708)</f>
        <v>5</v>
      </c>
      <c r="Q2708" s="95" t="str">
        <f t="shared" ref="Q2708:Q2716" si="335">IF(OR(A2708=71,A2708=1595,A2708=1588,A2708=1594,A2708=3547,A2708=1571,A2708=1538,A2708=1570,A2708=1569,A2708=1590,A2708=1591,A2708=1589,A2708=515,A2708=1572,A2708=3546,A2708=1592,A2708=3548,A2708=122,A2708=10171,A2708=40,A2708=35,A2708=95,A2708=381,A2708=136,A2708=375),"ICB","Vendor")</f>
        <v>ICB</v>
      </c>
      <c r="R2708" s="96" t="str">
        <f t="shared" ref="R2708:R2716" si="336">IF(OR(A2708=71,A2708=515,A2708=1592,A2708=1589,A2708=1591,A2708=1571,A2708=1572),"CHINA",IF(A2708=35,"POLAND",
IF(A2708=10171,"VIETNAM",
IF(A2708=381,"TURKEY",
IF(A2708=375,"CAMBODIA",
IF(A2708=40,"AUSTRALIA",""))))))</f>
        <v>CHINA</v>
      </c>
      <c r="S2708" s="90" t="str">
        <f>IF(OR('RAW DATA'!$D2708="",'RAW DATA'!$C2708='RAW DATA'!$D2708),"NO",IF('RAW DATA'!$C2708&lt;'RAW DATA'!$D2708,"YES","NO"))</f>
        <v>NO</v>
      </c>
      <c r="T2708" s="96" t="str">
        <f>IF('RAW DATA'!$D2708='RAW DATA'!$E2708,"YES","NO")</f>
        <v>NO</v>
      </c>
      <c r="U2708" s="95" t="str">
        <f>IF(('RAW DATA'!$D2708-'RAW DATA'!$M2708)&lt;=5,"YES","NO")</f>
        <v>YES</v>
      </c>
    </row>
    <row r="2709" spans="1:21" x14ac:dyDescent="0.25">
      <c r="A2709" s="87">
        <v>515</v>
      </c>
      <c r="B2709" s="74">
        <v>5547655335</v>
      </c>
      <c r="C2709" s="76">
        <v>45785</v>
      </c>
      <c r="D2709" s="76"/>
      <c r="E2709" s="76">
        <v>45785</v>
      </c>
      <c r="F2709" s="74" t="s">
        <v>102</v>
      </c>
      <c r="G2709" s="75">
        <v>38425</v>
      </c>
      <c r="H2709" s="74" t="s">
        <v>14</v>
      </c>
      <c r="I2709" s="83">
        <v>7730422217</v>
      </c>
      <c r="J2709" s="76">
        <v>45787</v>
      </c>
      <c r="K2709" s="76" t="s">
        <v>87</v>
      </c>
      <c r="L2709" s="74"/>
      <c r="M2709" s="76">
        <v>45778</v>
      </c>
      <c r="N2709" s="76">
        <v>45795</v>
      </c>
      <c r="O2709" s="73" t="str">
        <f t="shared" si="334"/>
        <v/>
      </c>
      <c r="P2709" s="73">
        <f>MONTH('RAW DATA'!$J2709)</f>
        <v>5</v>
      </c>
      <c r="Q2709" s="73" t="str">
        <f t="shared" si="335"/>
        <v>ICB</v>
      </c>
      <c r="R2709" s="75" t="str">
        <f t="shared" si="336"/>
        <v>CHINA</v>
      </c>
      <c r="S2709" s="74" t="str">
        <f>IF(OR('RAW DATA'!$D2709="",'RAW DATA'!$C2709='RAW DATA'!$D2709),"NO",IF('RAW DATA'!$C2709&lt;'RAW DATA'!$D2709,"YES","NO"))</f>
        <v>NO</v>
      </c>
      <c r="T2709" s="75" t="str">
        <f>IF('RAW DATA'!$D2709='RAW DATA'!$E2709,"YES","NO")</f>
        <v>NO</v>
      </c>
      <c r="U2709" s="73" t="str">
        <f>IF(('RAW DATA'!$D2709-'RAW DATA'!$M2709)&lt;=5,"YES","NO")</f>
        <v>YES</v>
      </c>
    </row>
    <row r="2710" spans="1:21" x14ac:dyDescent="0.25">
      <c r="A2710" s="99">
        <v>515</v>
      </c>
      <c r="B2710" s="90">
        <v>5547655327</v>
      </c>
      <c r="C2710" s="91">
        <v>45785</v>
      </c>
      <c r="D2710" s="91"/>
      <c r="E2710" s="91">
        <v>45785</v>
      </c>
      <c r="F2710" s="90" t="s">
        <v>102</v>
      </c>
      <c r="G2710" s="96">
        <v>734</v>
      </c>
      <c r="H2710" s="90" t="s">
        <v>14</v>
      </c>
      <c r="I2710" s="93">
        <v>7730422218</v>
      </c>
      <c r="J2710" s="91">
        <v>45787</v>
      </c>
      <c r="K2710" s="91" t="s">
        <v>87</v>
      </c>
      <c r="L2710" s="90"/>
      <c r="M2710" s="91">
        <v>45778</v>
      </c>
      <c r="N2710" s="91">
        <v>45795</v>
      </c>
      <c r="O2710" s="95" t="str">
        <f t="shared" si="334"/>
        <v/>
      </c>
      <c r="P2710" s="95">
        <f>MONTH('RAW DATA'!$J2710)</f>
        <v>5</v>
      </c>
      <c r="Q2710" s="95" t="str">
        <f t="shared" si="335"/>
        <v>ICB</v>
      </c>
      <c r="R2710" s="96" t="str">
        <f t="shared" si="336"/>
        <v>CHINA</v>
      </c>
      <c r="S2710" s="90" t="str">
        <f>IF(OR('RAW DATA'!$D2710="",'RAW DATA'!$C2710='RAW DATA'!$D2710),"NO",IF('RAW DATA'!$C2710&lt;'RAW DATA'!$D2710,"YES","NO"))</f>
        <v>NO</v>
      </c>
      <c r="T2710" s="96" t="str">
        <f>IF('RAW DATA'!$D2710='RAW DATA'!$E2710,"YES","NO")</f>
        <v>NO</v>
      </c>
      <c r="U2710" s="95" t="str">
        <f>IF(('RAW DATA'!$D2710-'RAW DATA'!$M2710)&lt;=5,"YES","NO")</f>
        <v>YES</v>
      </c>
    </row>
    <row r="2711" spans="1:21" x14ac:dyDescent="0.25">
      <c r="A2711" s="87">
        <v>515</v>
      </c>
      <c r="B2711" s="74">
        <v>5547655337</v>
      </c>
      <c r="C2711" s="76">
        <v>45785</v>
      </c>
      <c r="D2711" s="76"/>
      <c r="E2711" s="76">
        <v>45785</v>
      </c>
      <c r="F2711" s="74" t="s">
        <v>102</v>
      </c>
      <c r="G2711" s="75">
        <v>394</v>
      </c>
      <c r="H2711" s="74" t="s">
        <v>14</v>
      </c>
      <c r="I2711" s="83">
        <v>7730422219</v>
      </c>
      <c r="J2711" s="76">
        <v>45787</v>
      </c>
      <c r="K2711" s="76" t="s">
        <v>87</v>
      </c>
      <c r="L2711" s="74"/>
      <c r="M2711" s="76">
        <v>45778</v>
      </c>
      <c r="N2711" s="76">
        <v>45795</v>
      </c>
      <c r="O2711" s="73" t="str">
        <f t="shared" si="334"/>
        <v/>
      </c>
      <c r="P2711" s="73">
        <f>MONTH('RAW DATA'!$J2711)</f>
        <v>5</v>
      </c>
      <c r="Q2711" s="73" t="str">
        <f t="shared" si="335"/>
        <v>ICB</v>
      </c>
      <c r="R2711" s="75" t="str">
        <f t="shared" si="336"/>
        <v>CHINA</v>
      </c>
      <c r="S2711" s="74" t="str">
        <f>IF(OR('RAW DATA'!$D2711="",'RAW DATA'!$C2711='RAW DATA'!$D2711),"NO",IF('RAW DATA'!$C2711&lt;'RAW DATA'!$D2711,"YES","NO"))</f>
        <v>NO</v>
      </c>
      <c r="T2711" s="75" t="str">
        <f>IF('RAW DATA'!$D2711='RAW DATA'!$E2711,"YES","NO")</f>
        <v>NO</v>
      </c>
      <c r="U2711" s="73" t="str">
        <f>IF(('RAW DATA'!$D2711-'RAW DATA'!$M2711)&lt;=5,"YES","NO")</f>
        <v>YES</v>
      </c>
    </row>
    <row r="2712" spans="1:21" x14ac:dyDescent="0.25">
      <c r="A2712" s="99">
        <v>515</v>
      </c>
      <c r="B2712" s="90">
        <v>5547655328</v>
      </c>
      <c r="C2712" s="91">
        <v>45785</v>
      </c>
      <c r="D2712" s="91"/>
      <c r="E2712" s="91">
        <v>45785</v>
      </c>
      <c r="F2712" s="90" t="s">
        <v>102</v>
      </c>
      <c r="G2712" s="96">
        <v>1667</v>
      </c>
      <c r="H2712" s="90" t="s">
        <v>14</v>
      </c>
      <c r="I2712" s="93">
        <v>7730422220</v>
      </c>
      <c r="J2712" s="91">
        <v>45787</v>
      </c>
      <c r="K2712" s="91" t="s">
        <v>87</v>
      </c>
      <c r="L2712" s="90"/>
      <c r="M2712" s="91">
        <v>45778</v>
      </c>
      <c r="N2712" s="91">
        <v>45795</v>
      </c>
      <c r="O2712" s="95" t="str">
        <f t="shared" si="334"/>
        <v/>
      </c>
      <c r="P2712" s="95">
        <f>MONTH('RAW DATA'!$J2712)</f>
        <v>5</v>
      </c>
      <c r="Q2712" s="95" t="str">
        <f t="shared" si="335"/>
        <v>ICB</v>
      </c>
      <c r="R2712" s="96" t="str">
        <f t="shared" si="336"/>
        <v>CHINA</v>
      </c>
      <c r="S2712" s="90" t="str">
        <f>IF(OR('RAW DATA'!$D2712="",'RAW DATA'!$C2712='RAW DATA'!$D2712),"NO",IF('RAW DATA'!$C2712&lt;'RAW DATA'!$D2712,"YES","NO"))</f>
        <v>NO</v>
      </c>
      <c r="T2712" s="96" t="str">
        <f>IF('RAW DATA'!$D2712='RAW DATA'!$E2712,"YES","NO")</f>
        <v>NO</v>
      </c>
      <c r="U2712" s="95" t="str">
        <f>IF(('RAW DATA'!$D2712-'RAW DATA'!$M2712)&lt;=5,"YES","NO")</f>
        <v>YES</v>
      </c>
    </row>
    <row r="2713" spans="1:21" x14ac:dyDescent="0.25">
      <c r="A2713" s="87">
        <v>515</v>
      </c>
      <c r="B2713" s="74">
        <v>5547655326</v>
      </c>
      <c r="C2713" s="76">
        <v>45785</v>
      </c>
      <c r="D2713" s="76"/>
      <c r="E2713" s="76">
        <v>45785</v>
      </c>
      <c r="F2713" s="74" t="s">
        <v>102</v>
      </c>
      <c r="G2713" s="75">
        <v>931</v>
      </c>
      <c r="H2713" s="74" t="s">
        <v>14</v>
      </c>
      <c r="I2713" s="83">
        <v>7730422221</v>
      </c>
      <c r="J2713" s="76">
        <v>45787</v>
      </c>
      <c r="K2713" s="76" t="s">
        <v>87</v>
      </c>
      <c r="L2713" s="74"/>
      <c r="M2713" s="76">
        <v>45778</v>
      </c>
      <c r="N2713" s="76">
        <v>45795</v>
      </c>
      <c r="O2713" s="73" t="str">
        <f t="shared" si="334"/>
        <v/>
      </c>
      <c r="P2713" s="73">
        <f>MONTH('RAW DATA'!$J2713)</f>
        <v>5</v>
      </c>
      <c r="Q2713" s="73" t="str">
        <f t="shared" si="335"/>
        <v>ICB</v>
      </c>
      <c r="R2713" s="75" t="str">
        <f t="shared" si="336"/>
        <v>CHINA</v>
      </c>
      <c r="S2713" s="74" t="str">
        <f>IF(OR('RAW DATA'!$D2713="",'RAW DATA'!$C2713='RAW DATA'!$D2713),"NO",IF('RAW DATA'!$C2713&lt;'RAW DATA'!$D2713,"YES","NO"))</f>
        <v>NO</v>
      </c>
      <c r="T2713" s="75" t="str">
        <f>IF('RAW DATA'!$D2713='RAW DATA'!$E2713,"YES","NO")</f>
        <v>NO</v>
      </c>
      <c r="U2713" s="73" t="str">
        <f>IF(('RAW DATA'!$D2713-'RAW DATA'!$M2713)&lt;=5,"YES","NO")</f>
        <v>YES</v>
      </c>
    </row>
    <row r="2714" spans="1:21" x14ac:dyDescent="0.25">
      <c r="A2714" s="99">
        <v>515</v>
      </c>
      <c r="B2714" s="90">
        <v>5547655338</v>
      </c>
      <c r="C2714" s="91">
        <v>45785</v>
      </c>
      <c r="D2714" s="91"/>
      <c r="E2714" s="91">
        <v>45785</v>
      </c>
      <c r="F2714" s="90" t="s">
        <v>102</v>
      </c>
      <c r="G2714" s="96">
        <v>394</v>
      </c>
      <c r="H2714" s="90" t="s">
        <v>14</v>
      </c>
      <c r="I2714" s="93">
        <v>7730422222</v>
      </c>
      <c r="J2714" s="91">
        <v>45787</v>
      </c>
      <c r="K2714" s="91" t="s">
        <v>87</v>
      </c>
      <c r="L2714" s="90"/>
      <c r="M2714" s="91">
        <v>45778</v>
      </c>
      <c r="N2714" s="91">
        <v>45795</v>
      </c>
      <c r="O2714" s="95" t="str">
        <f t="shared" si="334"/>
        <v/>
      </c>
      <c r="P2714" s="95">
        <f>MONTH('RAW DATA'!$J2714)</f>
        <v>5</v>
      </c>
      <c r="Q2714" s="95" t="str">
        <f t="shared" si="335"/>
        <v>ICB</v>
      </c>
      <c r="R2714" s="96" t="str">
        <f t="shared" si="336"/>
        <v>CHINA</v>
      </c>
      <c r="S2714" s="90" t="str">
        <f>IF(OR('RAW DATA'!$D2714="",'RAW DATA'!$C2714='RAW DATA'!$D2714),"NO",IF('RAW DATA'!$C2714&lt;'RAW DATA'!$D2714,"YES","NO"))</f>
        <v>NO</v>
      </c>
      <c r="T2714" s="96" t="str">
        <f>IF('RAW DATA'!$D2714='RAW DATA'!$E2714,"YES","NO")</f>
        <v>NO</v>
      </c>
      <c r="U2714" s="95" t="str">
        <f>IF(('RAW DATA'!$D2714-'RAW DATA'!$M2714)&lt;=5,"YES","NO")</f>
        <v>YES</v>
      </c>
    </row>
    <row r="2715" spans="1:21" x14ac:dyDescent="0.25">
      <c r="A2715" s="87">
        <v>515</v>
      </c>
      <c r="B2715" s="74">
        <v>5547655324</v>
      </c>
      <c r="C2715" s="76">
        <v>45785</v>
      </c>
      <c r="D2715" s="76"/>
      <c r="E2715" s="76">
        <v>45785</v>
      </c>
      <c r="F2715" s="74" t="s">
        <v>102</v>
      </c>
      <c r="G2715" s="75">
        <v>394</v>
      </c>
      <c r="H2715" s="74" t="s">
        <v>14</v>
      </c>
      <c r="I2715" s="83">
        <v>7730422223</v>
      </c>
      <c r="J2715" s="76">
        <v>45787</v>
      </c>
      <c r="K2715" s="76" t="s">
        <v>87</v>
      </c>
      <c r="L2715" s="74"/>
      <c r="M2715" s="76">
        <v>45778</v>
      </c>
      <c r="N2715" s="76">
        <v>45795</v>
      </c>
      <c r="O2715" s="73" t="str">
        <f t="shared" si="334"/>
        <v/>
      </c>
      <c r="P2715" s="73">
        <f>MONTH('RAW DATA'!$J2715)</f>
        <v>5</v>
      </c>
      <c r="Q2715" s="73" t="str">
        <f t="shared" si="335"/>
        <v>ICB</v>
      </c>
      <c r="R2715" s="75" t="str">
        <f t="shared" si="336"/>
        <v>CHINA</v>
      </c>
      <c r="S2715" s="74" t="str">
        <f>IF(OR('RAW DATA'!$D2715="",'RAW DATA'!$C2715='RAW DATA'!$D2715),"NO",IF('RAW DATA'!$C2715&lt;'RAW DATA'!$D2715,"YES","NO"))</f>
        <v>NO</v>
      </c>
      <c r="T2715" s="75" t="str">
        <f>IF('RAW DATA'!$D2715='RAW DATA'!$E2715,"YES","NO")</f>
        <v>NO</v>
      </c>
      <c r="U2715" s="73" t="str">
        <f>IF(('RAW DATA'!$D2715-'RAW DATA'!$M2715)&lt;=5,"YES","NO")</f>
        <v>YES</v>
      </c>
    </row>
    <row r="2716" spans="1:21" x14ac:dyDescent="0.25">
      <c r="A2716" s="99">
        <v>515</v>
      </c>
      <c r="B2716" s="90">
        <v>5547655341</v>
      </c>
      <c r="C2716" s="91">
        <v>45785</v>
      </c>
      <c r="D2716" s="91"/>
      <c r="E2716" s="91">
        <v>45785</v>
      </c>
      <c r="F2716" s="90" t="s">
        <v>102</v>
      </c>
      <c r="G2716" s="96">
        <v>685</v>
      </c>
      <c r="H2716" s="90" t="s">
        <v>14</v>
      </c>
      <c r="I2716" s="93">
        <v>7730422224</v>
      </c>
      <c r="J2716" s="91">
        <v>45787</v>
      </c>
      <c r="K2716" s="91" t="s">
        <v>87</v>
      </c>
      <c r="L2716" s="90"/>
      <c r="M2716" s="91">
        <v>45778</v>
      </c>
      <c r="N2716" s="91">
        <v>45795</v>
      </c>
      <c r="O2716" s="95" t="str">
        <f t="shared" si="334"/>
        <v/>
      </c>
      <c r="P2716" s="95">
        <f>MONTH('RAW DATA'!$J2716)</f>
        <v>5</v>
      </c>
      <c r="Q2716" s="95" t="str">
        <f t="shared" si="335"/>
        <v>ICB</v>
      </c>
      <c r="R2716" s="96" t="str">
        <f t="shared" si="336"/>
        <v>CHINA</v>
      </c>
      <c r="S2716" s="90" t="str">
        <f>IF(OR('RAW DATA'!$D2716="",'RAW DATA'!$C2716='RAW DATA'!$D2716),"NO",IF('RAW DATA'!$C2716&lt;'RAW DATA'!$D2716,"YES","NO"))</f>
        <v>NO</v>
      </c>
      <c r="T2716" s="96" t="str">
        <f>IF('RAW DATA'!$D2716='RAW DATA'!$E2716,"YES","NO")</f>
        <v>NO</v>
      </c>
      <c r="U2716" s="95" t="str">
        <f>IF(('RAW DATA'!$D2716-'RAW DATA'!$M2716)&lt;=5,"YES","NO")</f>
        <v>YES</v>
      </c>
    </row>
    <row r="2717" spans="1:21" x14ac:dyDescent="0.25">
      <c r="A2717" s="87">
        <v>515</v>
      </c>
      <c r="B2717" s="74">
        <v>5547655331</v>
      </c>
      <c r="C2717" s="76">
        <v>45785</v>
      </c>
      <c r="D2717" s="76"/>
      <c r="E2717" s="76">
        <v>45785</v>
      </c>
      <c r="F2717" s="74" t="s">
        <v>102</v>
      </c>
      <c r="G2717" s="75">
        <v>422</v>
      </c>
      <c r="H2717" s="74" t="s">
        <v>14</v>
      </c>
      <c r="I2717" s="83">
        <v>7730422225</v>
      </c>
      <c r="J2717" s="76">
        <v>45787</v>
      </c>
      <c r="K2717" s="76" t="s">
        <v>87</v>
      </c>
      <c r="L2717" s="74"/>
      <c r="M2717" s="76">
        <v>45778</v>
      </c>
      <c r="N2717" s="76">
        <v>45795</v>
      </c>
      <c r="O2717" s="73" t="str">
        <f t="shared" ref="O2717:O2724" si="337">IF(D2717="", "", IF(YEAR(D2717)=2024, "", MONTH(D2717)))</f>
        <v/>
      </c>
      <c r="P2717" s="73">
        <f>MONTH('RAW DATA'!$J2717)</f>
        <v>5</v>
      </c>
      <c r="Q2717" s="73" t="str">
        <f t="shared" ref="Q2717:Q2724" si="338">IF(OR(A2717=71,A2717=1595,A2717=1588,A2717=1594,A2717=3547,A2717=1571,A2717=1538,A2717=1570,A2717=1569,A2717=1590,A2717=1591,A2717=1589,A2717=515,A2717=1572,A2717=3546,A2717=1592,A2717=3548,A2717=122,A2717=10171,A2717=40,A2717=35,A2717=95,A2717=381,A2717=136,A2717=375),"ICB","Vendor")</f>
        <v>ICB</v>
      </c>
      <c r="R2717" s="75" t="str">
        <f t="shared" ref="R2717:R2724" si="339">IF(OR(A2717=71,A2717=515,A2717=1592,A2717=1589,A2717=1591,A2717=1571,A2717=1572),"CHINA",IF(A2717=35,"POLAND",
IF(A2717=10171,"VIETNAM",
IF(A2717=381,"TURKEY",
IF(A2717=375,"CAMBODIA",
IF(A2717=40,"AUSTRALIA",""))))))</f>
        <v>CHINA</v>
      </c>
      <c r="S2717" s="74" t="str">
        <f>IF(OR('RAW DATA'!$D2717="",'RAW DATA'!$C2717='RAW DATA'!$D2717),"NO",IF('RAW DATA'!$C2717&lt;'RAW DATA'!$D2717,"YES","NO"))</f>
        <v>NO</v>
      </c>
      <c r="T2717" s="75" t="str">
        <f>IF('RAW DATA'!$D2717='RAW DATA'!$E2717,"YES","NO")</f>
        <v>NO</v>
      </c>
      <c r="U2717" s="73" t="str">
        <f>IF(('RAW DATA'!$D2717-'RAW DATA'!$M2717)&lt;=5,"YES","NO")</f>
        <v>YES</v>
      </c>
    </row>
    <row r="2718" spans="1:21" x14ac:dyDescent="0.25">
      <c r="A2718" s="99">
        <v>515</v>
      </c>
      <c r="B2718" s="90">
        <v>5547655340</v>
      </c>
      <c r="C2718" s="91">
        <v>45785</v>
      </c>
      <c r="D2718" s="91"/>
      <c r="E2718" s="91">
        <v>45785</v>
      </c>
      <c r="F2718" s="90" t="s">
        <v>102</v>
      </c>
      <c r="G2718" s="96">
        <v>547</v>
      </c>
      <c r="H2718" s="90" t="s">
        <v>14</v>
      </c>
      <c r="I2718" s="93">
        <v>7730422226</v>
      </c>
      <c r="J2718" s="91">
        <v>45787</v>
      </c>
      <c r="K2718" s="91" t="s">
        <v>87</v>
      </c>
      <c r="L2718" s="90"/>
      <c r="M2718" s="91">
        <v>45778</v>
      </c>
      <c r="N2718" s="91">
        <v>45795</v>
      </c>
      <c r="O2718" s="95" t="str">
        <f t="shared" si="337"/>
        <v/>
      </c>
      <c r="P2718" s="95">
        <f>MONTH('RAW DATA'!$J2718)</f>
        <v>5</v>
      </c>
      <c r="Q2718" s="95" t="str">
        <f t="shared" si="338"/>
        <v>ICB</v>
      </c>
      <c r="R2718" s="96" t="str">
        <f t="shared" si="339"/>
        <v>CHINA</v>
      </c>
      <c r="S2718" s="90" t="str">
        <f>IF(OR('RAW DATA'!$D2718="",'RAW DATA'!$C2718='RAW DATA'!$D2718),"NO",IF('RAW DATA'!$C2718&lt;'RAW DATA'!$D2718,"YES","NO"))</f>
        <v>NO</v>
      </c>
      <c r="T2718" s="96" t="str">
        <f>IF('RAW DATA'!$D2718='RAW DATA'!$E2718,"YES","NO")</f>
        <v>NO</v>
      </c>
      <c r="U2718" s="95" t="str">
        <f>IF(('RAW DATA'!$D2718-'RAW DATA'!$M2718)&lt;=5,"YES","NO")</f>
        <v>YES</v>
      </c>
    </row>
    <row r="2719" spans="1:21" x14ac:dyDescent="0.25">
      <c r="A2719" s="87">
        <v>515</v>
      </c>
      <c r="B2719" s="74">
        <v>5547655330</v>
      </c>
      <c r="C2719" s="76">
        <v>45785</v>
      </c>
      <c r="D2719" s="76"/>
      <c r="E2719" s="76">
        <v>45785</v>
      </c>
      <c r="F2719" s="74" t="s">
        <v>102</v>
      </c>
      <c r="G2719" s="75">
        <v>2052</v>
      </c>
      <c r="H2719" s="74" t="s">
        <v>14</v>
      </c>
      <c r="I2719" s="83">
        <v>7730422227</v>
      </c>
      <c r="J2719" s="76">
        <v>45787</v>
      </c>
      <c r="K2719" s="76" t="s">
        <v>87</v>
      </c>
      <c r="L2719" s="74"/>
      <c r="M2719" s="76">
        <v>45778</v>
      </c>
      <c r="N2719" s="76">
        <v>45795</v>
      </c>
      <c r="O2719" s="73" t="str">
        <f t="shared" si="337"/>
        <v/>
      </c>
      <c r="P2719" s="73">
        <f>MONTH('RAW DATA'!$J2719)</f>
        <v>5</v>
      </c>
      <c r="Q2719" s="73" t="str">
        <f t="shared" si="338"/>
        <v>ICB</v>
      </c>
      <c r="R2719" s="75" t="str">
        <f t="shared" si="339"/>
        <v>CHINA</v>
      </c>
      <c r="S2719" s="74" t="str">
        <f>IF(OR('RAW DATA'!$D2719="",'RAW DATA'!$C2719='RAW DATA'!$D2719),"NO",IF('RAW DATA'!$C2719&lt;'RAW DATA'!$D2719,"YES","NO"))</f>
        <v>NO</v>
      </c>
      <c r="T2719" s="75" t="str">
        <f>IF('RAW DATA'!$D2719='RAW DATA'!$E2719,"YES","NO")</f>
        <v>NO</v>
      </c>
      <c r="U2719" s="73" t="str">
        <f>IF(('RAW DATA'!$D2719-'RAW DATA'!$M2719)&lt;=5,"YES","NO")</f>
        <v>YES</v>
      </c>
    </row>
    <row r="2720" spans="1:21" x14ac:dyDescent="0.25">
      <c r="A2720" s="99">
        <v>515</v>
      </c>
      <c r="B2720" s="90">
        <v>5547662748</v>
      </c>
      <c r="C2720" s="91">
        <v>45792</v>
      </c>
      <c r="D2720" s="91"/>
      <c r="E2720" s="91">
        <v>45792</v>
      </c>
      <c r="F2720" s="90" t="s">
        <v>104</v>
      </c>
      <c r="G2720" s="96">
        <v>1241</v>
      </c>
      <c r="H2720" s="90" t="s">
        <v>14</v>
      </c>
      <c r="I2720" s="97">
        <v>7730423481</v>
      </c>
      <c r="J2720" s="91">
        <v>45797</v>
      </c>
      <c r="K2720" s="91" t="s">
        <v>87</v>
      </c>
      <c r="L2720" s="90"/>
      <c r="M2720" s="91">
        <v>45785</v>
      </c>
      <c r="N2720" s="91">
        <v>45802</v>
      </c>
      <c r="O2720" s="95" t="str">
        <f t="shared" si="337"/>
        <v/>
      </c>
      <c r="P2720" s="95">
        <f>MONTH('RAW DATA'!$J2720)</f>
        <v>5</v>
      </c>
      <c r="Q2720" s="95" t="str">
        <f t="shared" si="338"/>
        <v>ICB</v>
      </c>
      <c r="R2720" s="96" t="str">
        <f t="shared" si="339"/>
        <v>CHINA</v>
      </c>
      <c r="S2720" s="90" t="str">
        <f>IF(OR('RAW DATA'!$D2720="",'RAW DATA'!$C2720='RAW DATA'!$D2720),"NO",IF('RAW DATA'!$C2720&lt;'RAW DATA'!$D2720,"YES","NO"))</f>
        <v>NO</v>
      </c>
      <c r="T2720" s="96" t="str">
        <f>IF('RAW DATA'!$D2720='RAW DATA'!$E2720,"YES","NO")</f>
        <v>NO</v>
      </c>
      <c r="U2720" s="95" t="str">
        <f>IF(('RAW DATA'!$D2720-'RAW DATA'!$M2720)&lt;=5,"YES","NO")</f>
        <v>YES</v>
      </c>
    </row>
    <row r="2721" spans="1:21" x14ac:dyDescent="0.25">
      <c r="A2721" s="87">
        <v>515</v>
      </c>
      <c r="B2721" s="74">
        <v>5547662764</v>
      </c>
      <c r="C2721" s="76">
        <v>45792</v>
      </c>
      <c r="D2721" s="76"/>
      <c r="E2721" s="76">
        <v>45792</v>
      </c>
      <c r="F2721" s="74" t="s">
        <v>104</v>
      </c>
      <c r="G2721" s="75">
        <v>21549</v>
      </c>
      <c r="H2721" s="74" t="s">
        <v>14</v>
      </c>
      <c r="I2721" s="85">
        <v>7730423482</v>
      </c>
      <c r="J2721" s="76">
        <v>45797</v>
      </c>
      <c r="K2721" s="76" t="s">
        <v>87</v>
      </c>
      <c r="L2721" s="74"/>
      <c r="M2721" s="76">
        <v>45785</v>
      </c>
      <c r="N2721" s="76">
        <v>45802</v>
      </c>
      <c r="O2721" s="73" t="str">
        <f t="shared" si="337"/>
        <v/>
      </c>
      <c r="P2721" s="73">
        <f>MONTH('RAW DATA'!$J2721)</f>
        <v>5</v>
      </c>
      <c r="Q2721" s="73" t="str">
        <f t="shared" si="338"/>
        <v>ICB</v>
      </c>
      <c r="R2721" s="75" t="str">
        <f t="shared" si="339"/>
        <v>CHINA</v>
      </c>
      <c r="S2721" s="74" t="str">
        <f>IF(OR('RAW DATA'!$D2721="",'RAW DATA'!$C2721='RAW DATA'!$D2721),"NO",IF('RAW DATA'!$C2721&lt;'RAW DATA'!$D2721,"YES","NO"))</f>
        <v>NO</v>
      </c>
      <c r="T2721" s="75" t="str">
        <f>IF('RAW DATA'!$D2721='RAW DATA'!$E2721,"YES","NO")</f>
        <v>NO</v>
      </c>
      <c r="U2721" s="73" t="str">
        <f>IF(('RAW DATA'!$D2721-'RAW DATA'!$M2721)&lt;=5,"YES","NO")</f>
        <v>YES</v>
      </c>
    </row>
    <row r="2722" spans="1:21" x14ac:dyDescent="0.25">
      <c r="A2722" s="99">
        <v>515</v>
      </c>
      <c r="B2722" s="90">
        <v>5547662755</v>
      </c>
      <c r="C2722" s="91">
        <v>45792</v>
      </c>
      <c r="D2722" s="91"/>
      <c r="E2722" s="91">
        <v>45792</v>
      </c>
      <c r="F2722" s="90" t="s">
        <v>104</v>
      </c>
      <c r="G2722" s="96">
        <v>47412</v>
      </c>
      <c r="H2722" s="90" t="s">
        <v>14</v>
      </c>
      <c r="I2722" s="97">
        <v>7730423483</v>
      </c>
      <c r="J2722" s="91">
        <v>45797</v>
      </c>
      <c r="K2722" s="91" t="s">
        <v>87</v>
      </c>
      <c r="L2722" s="90"/>
      <c r="M2722" s="91">
        <v>45785</v>
      </c>
      <c r="N2722" s="91">
        <v>45802</v>
      </c>
      <c r="O2722" s="95" t="str">
        <f t="shared" si="337"/>
        <v/>
      </c>
      <c r="P2722" s="95">
        <f>MONTH('RAW DATA'!$J2722)</f>
        <v>5</v>
      </c>
      <c r="Q2722" s="95" t="str">
        <f t="shared" si="338"/>
        <v>ICB</v>
      </c>
      <c r="R2722" s="96" t="str">
        <f t="shared" si="339"/>
        <v>CHINA</v>
      </c>
      <c r="S2722" s="90" t="str">
        <f>IF(OR('RAW DATA'!$D2722="",'RAW DATA'!$C2722='RAW DATA'!$D2722),"NO",IF('RAW DATA'!$C2722&lt;'RAW DATA'!$D2722,"YES","NO"))</f>
        <v>NO</v>
      </c>
      <c r="T2722" s="96" t="str">
        <f>IF('RAW DATA'!$D2722='RAW DATA'!$E2722,"YES","NO")</f>
        <v>NO</v>
      </c>
      <c r="U2722" s="95" t="str">
        <f>IF(('RAW DATA'!$D2722-'RAW DATA'!$M2722)&lt;=5,"YES","NO")</f>
        <v>YES</v>
      </c>
    </row>
    <row r="2723" spans="1:21" x14ac:dyDescent="0.25">
      <c r="A2723" s="87">
        <v>515</v>
      </c>
      <c r="B2723" s="74">
        <v>5547662758</v>
      </c>
      <c r="C2723" s="76">
        <v>45792</v>
      </c>
      <c r="D2723" s="76"/>
      <c r="E2723" s="76">
        <v>45792</v>
      </c>
      <c r="F2723" s="74" t="s">
        <v>104</v>
      </c>
      <c r="G2723" s="75">
        <v>395</v>
      </c>
      <c r="H2723" s="74" t="s">
        <v>14</v>
      </c>
      <c r="I2723" s="85">
        <v>7730423484</v>
      </c>
      <c r="J2723" s="76">
        <v>45797</v>
      </c>
      <c r="K2723" s="76" t="s">
        <v>87</v>
      </c>
      <c r="L2723" s="74"/>
      <c r="M2723" s="76">
        <v>45785</v>
      </c>
      <c r="N2723" s="76">
        <v>45802</v>
      </c>
      <c r="O2723" s="73" t="str">
        <f t="shared" si="337"/>
        <v/>
      </c>
      <c r="P2723" s="73">
        <f>MONTH('RAW DATA'!$J2723)</f>
        <v>5</v>
      </c>
      <c r="Q2723" s="73" t="str">
        <f t="shared" si="338"/>
        <v>ICB</v>
      </c>
      <c r="R2723" s="75" t="str">
        <f t="shared" si="339"/>
        <v>CHINA</v>
      </c>
      <c r="S2723" s="74" t="str">
        <f>IF(OR('RAW DATA'!$D2723="",'RAW DATA'!$C2723='RAW DATA'!$D2723),"NO",IF('RAW DATA'!$C2723&lt;'RAW DATA'!$D2723,"YES","NO"))</f>
        <v>NO</v>
      </c>
      <c r="T2723" s="75" t="str">
        <f>IF('RAW DATA'!$D2723='RAW DATA'!$E2723,"YES","NO")</f>
        <v>NO</v>
      </c>
      <c r="U2723" s="73" t="str">
        <f>IF(('RAW DATA'!$D2723-'RAW DATA'!$M2723)&lt;=5,"YES","NO")</f>
        <v>YES</v>
      </c>
    </row>
    <row r="2724" spans="1:21" x14ac:dyDescent="0.25">
      <c r="A2724" s="99">
        <v>515</v>
      </c>
      <c r="B2724" s="90">
        <v>5547662757</v>
      </c>
      <c r="C2724" s="91">
        <v>45792</v>
      </c>
      <c r="D2724" s="91"/>
      <c r="E2724" s="91">
        <v>45792</v>
      </c>
      <c r="F2724" s="90" t="s">
        <v>104</v>
      </c>
      <c r="G2724" s="96">
        <v>79777</v>
      </c>
      <c r="H2724" s="90" t="s">
        <v>14</v>
      </c>
      <c r="I2724" s="97">
        <v>7730423486</v>
      </c>
      <c r="J2724" s="91">
        <v>45797</v>
      </c>
      <c r="K2724" s="91" t="s">
        <v>87</v>
      </c>
      <c r="L2724" s="90"/>
      <c r="M2724" s="91">
        <v>45785</v>
      </c>
      <c r="N2724" s="91">
        <v>45802</v>
      </c>
      <c r="O2724" s="95" t="str">
        <f t="shared" si="337"/>
        <v/>
      </c>
      <c r="P2724" s="95">
        <f>MONTH('RAW DATA'!$J2724)</f>
        <v>5</v>
      </c>
      <c r="Q2724" s="95" t="str">
        <f t="shared" si="338"/>
        <v>ICB</v>
      </c>
      <c r="R2724" s="96" t="str">
        <f t="shared" si="339"/>
        <v>CHINA</v>
      </c>
      <c r="S2724" s="90" t="str">
        <f>IF(OR('RAW DATA'!$D2724="",'RAW DATA'!$C2724='RAW DATA'!$D2724),"NO",IF('RAW DATA'!$C2724&lt;'RAW DATA'!$D2724,"YES","NO"))</f>
        <v>NO</v>
      </c>
      <c r="T2724" s="96" t="str">
        <f>IF('RAW DATA'!$D2724='RAW DATA'!$E2724,"YES","NO")</f>
        <v>NO</v>
      </c>
      <c r="U2724" s="95" t="str">
        <f>IF(('RAW DATA'!$D2724-'RAW DATA'!$M2724)&lt;=5,"YES","NO")</f>
        <v>YES</v>
      </c>
    </row>
    <row r="2725" spans="1:21" x14ac:dyDescent="0.25">
      <c r="A2725" s="87">
        <v>515</v>
      </c>
      <c r="B2725" s="74">
        <v>5547662753</v>
      </c>
      <c r="C2725" s="76">
        <v>45792</v>
      </c>
      <c r="D2725" s="76"/>
      <c r="E2725" s="76">
        <v>45792</v>
      </c>
      <c r="F2725" s="74" t="s">
        <v>104</v>
      </c>
      <c r="G2725" s="75">
        <v>22289</v>
      </c>
      <c r="H2725" s="74" t="s">
        <v>14</v>
      </c>
      <c r="I2725" s="85">
        <v>7730423487</v>
      </c>
      <c r="J2725" s="76">
        <v>45797</v>
      </c>
      <c r="K2725" s="76" t="s">
        <v>87</v>
      </c>
      <c r="L2725" s="74"/>
      <c r="M2725" s="76">
        <v>45785</v>
      </c>
      <c r="N2725" s="76">
        <v>45802</v>
      </c>
      <c r="O2725" s="73" t="str">
        <f t="shared" ref="O2725:O2726" si="340">IF(D2725="", "", IF(YEAR(D2725)=2024, "", MONTH(D2725)))</f>
        <v/>
      </c>
      <c r="P2725" s="73">
        <f>MONTH('RAW DATA'!$J2725)</f>
        <v>5</v>
      </c>
      <c r="Q2725" s="73" t="str">
        <f t="shared" ref="Q2725:Q2726" si="341">IF(OR(A2725=71,A2725=1595,A2725=1588,A2725=1594,A2725=3547,A2725=1571,A2725=1538,A2725=1570,A2725=1569,A2725=1590,A2725=1591,A2725=1589,A2725=515,A2725=1572,A2725=3546,A2725=1592,A2725=3548,A2725=122,A2725=10171,A2725=40,A2725=35,A2725=95,A2725=381,A2725=136,A2725=375),"ICB","Vendor")</f>
        <v>ICB</v>
      </c>
      <c r="R2725" s="75" t="str">
        <f t="shared" ref="R2725:R2726" si="342">IF(OR(A2725=71,A2725=515,A2725=1592,A2725=1589,A2725=1591,A2725=1571,A2725=1572),"CHINA",IF(A2725=35,"POLAND",
IF(A2725=10171,"VIETNAM",
IF(A2725=381,"TURKEY",
IF(A2725=375,"CAMBODIA",
IF(A2725=40,"AUSTRALIA",""))))))</f>
        <v>CHINA</v>
      </c>
      <c r="S2725" s="74" t="str">
        <f>IF(OR('RAW DATA'!$D2725="",'RAW DATA'!$C2725='RAW DATA'!$D2725),"NO",IF('RAW DATA'!$C2725&lt;'RAW DATA'!$D2725,"YES","NO"))</f>
        <v>NO</v>
      </c>
      <c r="T2725" s="75" t="str">
        <f>IF('RAW DATA'!$D2725='RAW DATA'!$E2725,"YES","NO")</f>
        <v>NO</v>
      </c>
      <c r="U2725" s="73" t="str">
        <f>IF(('RAW DATA'!$D2725-'RAW DATA'!$M2725)&lt;=5,"YES","NO")</f>
        <v>YES</v>
      </c>
    </row>
    <row r="2726" spans="1:21" x14ac:dyDescent="0.25">
      <c r="A2726" s="99">
        <v>515</v>
      </c>
      <c r="B2726" s="90">
        <v>5547662746</v>
      </c>
      <c r="C2726" s="91">
        <v>45792</v>
      </c>
      <c r="D2726" s="91"/>
      <c r="E2726" s="91">
        <v>45792</v>
      </c>
      <c r="F2726" s="90" t="s">
        <v>104</v>
      </c>
      <c r="G2726" s="96">
        <v>395</v>
      </c>
      <c r="H2726" s="90" t="s">
        <v>14</v>
      </c>
      <c r="I2726" s="97">
        <v>7730423488</v>
      </c>
      <c r="J2726" s="91">
        <v>45797</v>
      </c>
      <c r="K2726" s="91" t="s">
        <v>87</v>
      </c>
      <c r="L2726" s="90"/>
      <c r="M2726" s="91">
        <v>45785</v>
      </c>
      <c r="N2726" s="91">
        <v>45802</v>
      </c>
      <c r="O2726" s="95" t="str">
        <f t="shared" si="340"/>
        <v/>
      </c>
      <c r="P2726" s="95">
        <f>MONTH('RAW DATA'!$J2726)</f>
        <v>5</v>
      </c>
      <c r="Q2726" s="95" t="str">
        <f t="shared" si="341"/>
        <v>ICB</v>
      </c>
      <c r="R2726" s="96" t="str">
        <f t="shared" si="342"/>
        <v>CHINA</v>
      </c>
      <c r="S2726" s="90" t="str">
        <f>IF(OR('RAW DATA'!$D2726="",'RAW DATA'!$C2726='RAW DATA'!$D2726),"NO",IF('RAW DATA'!$C2726&lt;'RAW DATA'!$D2726,"YES","NO"))</f>
        <v>NO</v>
      </c>
      <c r="T2726" s="96" t="str">
        <f>IF('RAW DATA'!$D2726='RAW DATA'!$E2726,"YES","NO")</f>
        <v>NO</v>
      </c>
      <c r="U2726" s="95" t="str">
        <f>IF(('RAW DATA'!$D2726-'RAW DATA'!$M2726)&lt;=5,"YES","NO")</f>
        <v>YES</v>
      </c>
    </row>
    <row r="2727" spans="1:21" x14ac:dyDescent="0.25">
      <c r="A2727" s="87">
        <v>515</v>
      </c>
      <c r="B2727" s="74">
        <v>5547662749</v>
      </c>
      <c r="C2727" s="76">
        <v>45792</v>
      </c>
      <c r="D2727" s="76"/>
      <c r="E2727" s="76">
        <v>45792</v>
      </c>
      <c r="F2727" s="74" t="s">
        <v>104</v>
      </c>
      <c r="G2727" s="75">
        <v>10365</v>
      </c>
      <c r="H2727" s="74" t="s">
        <v>14</v>
      </c>
      <c r="I2727" s="85">
        <v>7730423489</v>
      </c>
      <c r="J2727" s="76">
        <v>45797</v>
      </c>
      <c r="K2727" s="76" t="s">
        <v>87</v>
      </c>
      <c r="L2727" s="74"/>
      <c r="M2727" s="76">
        <v>45785</v>
      </c>
      <c r="N2727" s="76">
        <v>45802</v>
      </c>
      <c r="O2727" s="73" t="str">
        <f t="shared" ref="O2727:O2736" si="343">IF(D2727="", "", IF(YEAR(D2727)=2024, "", MONTH(D2727)))</f>
        <v/>
      </c>
      <c r="P2727" s="73">
        <f>MONTH('RAW DATA'!$J2727)</f>
        <v>5</v>
      </c>
      <c r="Q2727" s="73" t="str">
        <f t="shared" ref="Q2727:Q2736" si="344">IF(OR(A2727=71,A2727=1595,A2727=1588,A2727=1594,A2727=3547,A2727=1571,A2727=1538,A2727=1570,A2727=1569,A2727=1590,A2727=1591,A2727=1589,A2727=515,A2727=1572,A2727=3546,A2727=1592,A2727=3548,A2727=122,A2727=10171,A2727=40,A2727=35,A2727=95,A2727=381,A2727=136,A2727=375),"ICB","Vendor")</f>
        <v>ICB</v>
      </c>
      <c r="R2727" s="75" t="str">
        <f t="shared" ref="R2727:R2736" si="345">IF(OR(A2727=71,A2727=515,A2727=1592,A2727=1589,A2727=1591,A2727=1571,A2727=1572),"CHINA",IF(A2727=35,"POLAND",
IF(A2727=10171,"VIETNAM",
IF(A2727=381,"TURKEY",
IF(A2727=375,"CAMBODIA",
IF(A2727=40,"AUSTRALIA",""))))))</f>
        <v>CHINA</v>
      </c>
      <c r="S2727" s="74" t="str">
        <f>IF(OR('RAW DATA'!$D2727="",'RAW DATA'!$C2727='RAW DATA'!$D2727),"NO",IF('RAW DATA'!$C2727&lt;'RAW DATA'!$D2727,"YES","NO"))</f>
        <v>NO</v>
      </c>
      <c r="T2727" s="75" t="str">
        <f>IF('RAW DATA'!$D2727='RAW DATA'!$E2727,"YES","NO")</f>
        <v>NO</v>
      </c>
      <c r="U2727" s="73" t="str">
        <f>IF(('RAW DATA'!$D2727-'RAW DATA'!$M2727)&lt;=5,"YES","NO")</f>
        <v>YES</v>
      </c>
    </row>
    <row r="2728" spans="1:21" x14ac:dyDescent="0.25">
      <c r="A2728" s="99">
        <v>515</v>
      </c>
      <c r="B2728" s="90">
        <v>5547662750</v>
      </c>
      <c r="C2728" s="91">
        <v>45792</v>
      </c>
      <c r="D2728" s="91"/>
      <c r="E2728" s="91">
        <v>45792</v>
      </c>
      <c r="F2728" s="90" t="s">
        <v>104</v>
      </c>
      <c r="G2728" s="96">
        <v>834</v>
      </c>
      <c r="H2728" s="90" t="s">
        <v>14</v>
      </c>
      <c r="I2728" s="97">
        <v>7730423490</v>
      </c>
      <c r="J2728" s="91">
        <v>45797</v>
      </c>
      <c r="K2728" s="91" t="s">
        <v>87</v>
      </c>
      <c r="L2728" s="90"/>
      <c r="M2728" s="91">
        <v>45785</v>
      </c>
      <c r="N2728" s="91">
        <v>45802</v>
      </c>
      <c r="O2728" s="95" t="str">
        <f t="shared" si="343"/>
        <v/>
      </c>
      <c r="P2728" s="95">
        <f>MONTH('RAW DATA'!$J2728)</f>
        <v>5</v>
      </c>
      <c r="Q2728" s="95" t="str">
        <f t="shared" si="344"/>
        <v>ICB</v>
      </c>
      <c r="R2728" s="96" t="str">
        <f t="shared" si="345"/>
        <v>CHINA</v>
      </c>
      <c r="S2728" s="90" t="str">
        <f>IF(OR('RAW DATA'!$D2728="",'RAW DATA'!$C2728='RAW DATA'!$D2728),"NO",IF('RAW DATA'!$C2728&lt;'RAW DATA'!$D2728,"YES","NO"))</f>
        <v>NO</v>
      </c>
      <c r="T2728" s="96" t="str">
        <f>IF('RAW DATA'!$D2728='RAW DATA'!$E2728,"YES","NO")</f>
        <v>NO</v>
      </c>
      <c r="U2728" s="95" t="str">
        <f>IF(('RAW DATA'!$D2728-'RAW DATA'!$M2728)&lt;=5,"YES","NO")</f>
        <v>YES</v>
      </c>
    </row>
    <row r="2729" spans="1:21" x14ac:dyDescent="0.25">
      <c r="A2729" s="87">
        <v>515</v>
      </c>
      <c r="B2729" s="74">
        <v>5547662762</v>
      </c>
      <c r="C2729" s="76">
        <v>45792</v>
      </c>
      <c r="D2729" s="76"/>
      <c r="E2729" s="76">
        <v>45792</v>
      </c>
      <c r="F2729" s="74" t="s">
        <v>104</v>
      </c>
      <c r="G2729" s="75">
        <v>833</v>
      </c>
      <c r="H2729" s="74" t="s">
        <v>14</v>
      </c>
      <c r="I2729" s="85">
        <v>7730423491</v>
      </c>
      <c r="J2729" s="76">
        <v>45797</v>
      </c>
      <c r="K2729" s="76" t="s">
        <v>87</v>
      </c>
      <c r="L2729" s="74"/>
      <c r="M2729" s="76">
        <v>45785</v>
      </c>
      <c r="N2729" s="76">
        <v>45802</v>
      </c>
      <c r="O2729" s="73" t="str">
        <f t="shared" si="343"/>
        <v/>
      </c>
      <c r="P2729" s="73">
        <f>MONTH('RAW DATA'!$J2729)</f>
        <v>5</v>
      </c>
      <c r="Q2729" s="73" t="str">
        <f t="shared" si="344"/>
        <v>ICB</v>
      </c>
      <c r="R2729" s="75" t="str">
        <f t="shared" si="345"/>
        <v>CHINA</v>
      </c>
      <c r="S2729" s="74" t="str">
        <f>IF(OR('RAW DATA'!$D2729="",'RAW DATA'!$C2729='RAW DATA'!$D2729),"NO",IF('RAW DATA'!$C2729&lt;'RAW DATA'!$D2729,"YES","NO"))</f>
        <v>NO</v>
      </c>
      <c r="T2729" s="75" t="str">
        <f>IF('RAW DATA'!$D2729='RAW DATA'!$E2729,"YES","NO")</f>
        <v>NO</v>
      </c>
      <c r="U2729" s="73" t="str">
        <f>IF(('RAW DATA'!$D2729-'RAW DATA'!$M2729)&lt;=5,"YES","NO")</f>
        <v>YES</v>
      </c>
    </row>
    <row r="2730" spans="1:21" x14ac:dyDescent="0.25">
      <c r="A2730" s="99">
        <v>515</v>
      </c>
      <c r="B2730" s="90">
        <v>5547662747</v>
      </c>
      <c r="C2730" s="91">
        <v>45792</v>
      </c>
      <c r="D2730" s="91"/>
      <c r="E2730" s="91">
        <v>45792</v>
      </c>
      <c r="F2730" s="90" t="s">
        <v>104</v>
      </c>
      <c r="G2730" s="96">
        <v>395</v>
      </c>
      <c r="H2730" s="90" t="s">
        <v>14</v>
      </c>
      <c r="I2730" s="97">
        <v>7730423492</v>
      </c>
      <c r="J2730" s="91">
        <v>45797</v>
      </c>
      <c r="K2730" s="91" t="s">
        <v>87</v>
      </c>
      <c r="L2730" s="90"/>
      <c r="M2730" s="91">
        <v>45785</v>
      </c>
      <c r="N2730" s="91">
        <v>45802</v>
      </c>
      <c r="O2730" s="95" t="str">
        <f t="shared" si="343"/>
        <v/>
      </c>
      <c r="P2730" s="95">
        <f>MONTH('RAW DATA'!$J2730)</f>
        <v>5</v>
      </c>
      <c r="Q2730" s="95" t="str">
        <f t="shared" si="344"/>
        <v>ICB</v>
      </c>
      <c r="R2730" s="96" t="str">
        <f t="shared" si="345"/>
        <v>CHINA</v>
      </c>
      <c r="S2730" s="90" t="str">
        <f>IF(OR('RAW DATA'!$D2730="",'RAW DATA'!$C2730='RAW DATA'!$D2730),"NO",IF('RAW DATA'!$C2730&lt;'RAW DATA'!$D2730,"YES","NO"))</f>
        <v>NO</v>
      </c>
      <c r="T2730" s="96" t="str">
        <f>IF('RAW DATA'!$D2730='RAW DATA'!$E2730,"YES","NO")</f>
        <v>NO</v>
      </c>
      <c r="U2730" s="95" t="str">
        <f>IF(('RAW DATA'!$D2730-'RAW DATA'!$M2730)&lt;=5,"YES","NO")</f>
        <v>YES</v>
      </c>
    </row>
    <row r="2731" spans="1:21" x14ac:dyDescent="0.25">
      <c r="A2731" s="87">
        <v>515</v>
      </c>
      <c r="B2731" s="74">
        <v>5547662763</v>
      </c>
      <c r="C2731" s="76">
        <v>45792</v>
      </c>
      <c r="D2731" s="76"/>
      <c r="E2731" s="76">
        <v>45792</v>
      </c>
      <c r="F2731" s="74" t="s">
        <v>104</v>
      </c>
      <c r="G2731" s="75">
        <v>623</v>
      </c>
      <c r="H2731" s="74" t="s">
        <v>14</v>
      </c>
      <c r="I2731" s="85">
        <v>7730423493</v>
      </c>
      <c r="J2731" s="76">
        <v>45797</v>
      </c>
      <c r="K2731" s="76" t="s">
        <v>87</v>
      </c>
      <c r="L2731" s="74"/>
      <c r="M2731" s="76">
        <v>45785</v>
      </c>
      <c r="N2731" s="76">
        <v>45802</v>
      </c>
      <c r="O2731" s="73" t="str">
        <f t="shared" si="343"/>
        <v/>
      </c>
      <c r="P2731" s="73">
        <f>MONTH('RAW DATA'!$J2731)</f>
        <v>5</v>
      </c>
      <c r="Q2731" s="73" t="str">
        <f t="shared" si="344"/>
        <v>ICB</v>
      </c>
      <c r="R2731" s="75" t="str">
        <f t="shared" si="345"/>
        <v>CHINA</v>
      </c>
      <c r="S2731" s="74" t="str">
        <f>IF(OR('RAW DATA'!$D2731="",'RAW DATA'!$C2731='RAW DATA'!$D2731),"NO",IF('RAW DATA'!$C2731&lt;'RAW DATA'!$D2731,"YES","NO"))</f>
        <v>NO</v>
      </c>
      <c r="T2731" s="75" t="str">
        <f>IF('RAW DATA'!$D2731='RAW DATA'!$E2731,"YES","NO")</f>
        <v>NO</v>
      </c>
      <c r="U2731" s="73" t="str">
        <f>IF(('RAW DATA'!$D2731-'RAW DATA'!$M2731)&lt;=5,"YES","NO")</f>
        <v>YES</v>
      </c>
    </row>
    <row r="2732" spans="1:21" x14ac:dyDescent="0.25">
      <c r="A2732" s="99">
        <v>515</v>
      </c>
      <c r="B2732" s="90">
        <v>5547662759</v>
      </c>
      <c r="C2732" s="91">
        <v>45792</v>
      </c>
      <c r="D2732" s="91"/>
      <c r="E2732" s="91">
        <v>45792</v>
      </c>
      <c r="F2732" s="90" t="s">
        <v>104</v>
      </c>
      <c r="G2732" s="96">
        <v>395</v>
      </c>
      <c r="H2732" s="90" t="s">
        <v>14</v>
      </c>
      <c r="I2732" s="97">
        <v>7730423494</v>
      </c>
      <c r="J2732" s="91">
        <v>45797</v>
      </c>
      <c r="K2732" s="91" t="s">
        <v>87</v>
      </c>
      <c r="L2732" s="90"/>
      <c r="M2732" s="91">
        <v>45785</v>
      </c>
      <c r="N2732" s="91">
        <v>45802</v>
      </c>
      <c r="O2732" s="95" t="str">
        <f t="shared" si="343"/>
        <v/>
      </c>
      <c r="P2732" s="95">
        <f>MONTH('RAW DATA'!$J2732)</f>
        <v>5</v>
      </c>
      <c r="Q2732" s="95" t="str">
        <f t="shared" si="344"/>
        <v>ICB</v>
      </c>
      <c r="R2732" s="96" t="str">
        <f t="shared" si="345"/>
        <v>CHINA</v>
      </c>
      <c r="S2732" s="90" t="str">
        <f>IF(OR('RAW DATA'!$D2732="",'RAW DATA'!$C2732='RAW DATA'!$D2732),"NO",IF('RAW DATA'!$C2732&lt;'RAW DATA'!$D2732,"YES","NO"))</f>
        <v>NO</v>
      </c>
      <c r="T2732" s="96" t="str">
        <f>IF('RAW DATA'!$D2732='RAW DATA'!$E2732,"YES","NO")</f>
        <v>NO</v>
      </c>
      <c r="U2732" s="95" t="str">
        <f>IF(('RAW DATA'!$D2732-'RAW DATA'!$M2732)&lt;=5,"YES","NO")</f>
        <v>YES</v>
      </c>
    </row>
    <row r="2733" spans="1:21" x14ac:dyDescent="0.25">
      <c r="A2733" s="87">
        <v>515</v>
      </c>
      <c r="B2733" s="74">
        <v>5547662760</v>
      </c>
      <c r="C2733" s="76">
        <v>45792</v>
      </c>
      <c r="D2733" s="76"/>
      <c r="E2733" s="76">
        <v>45792</v>
      </c>
      <c r="F2733" s="74" t="s">
        <v>104</v>
      </c>
      <c r="G2733" s="75">
        <v>45</v>
      </c>
      <c r="H2733" s="74" t="s">
        <v>14</v>
      </c>
      <c r="I2733" s="85">
        <v>7730423495</v>
      </c>
      <c r="J2733" s="76">
        <v>45797</v>
      </c>
      <c r="K2733" s="76" t="s">
        <v>87</v>
      </c>
      <c r="L2733" s="74"/>
      <c r="M2733" s="76">
        <v>45785</v>
      </c>
      <c r="N2733" s="76">
        <v>45802</v>
      </c>
      <c r="O2733" s="73" t="str">
        <f t="shared" si="343"/>
        <v/>
      </c>
      <c r="P2733" s="73">
        <f>MONTH('RAW DATA'!$J2733)</f>
        <v>5</v>
      </c>
      <c r="Q2733" s="73" t="str">
        <f t="shared" si="344"/>
        <v>ICB</v>
      </c>
      <c r="R2733" s="75" t="str">
        <f t="shared" si="345"/>
        <v>CHINA</v>
      </c>
      <c r="S2733" s="74" t="str">
        <f>IF(OR('RAW DATA'!$D2733="",'RAW DATA'!$C2733='RAW DATA'!$D2733),"NO",IF('RAW DATA'!$C2733&lt;'RAW DATA'!$D2733,"YES","NO"))</f>
        <v>NO</v>
      </c>
      <c r="T2733" s="75" t="str">
        <f>IF('RAW DATA'!$D2733='RAW DATA'!$E2733,"YES","NO")</f>
        <v>NO</v>
      </c>
      <c r="U2733" s="73" t="str">
        <f>IF(('RAW DATA'!$D2733-'RAW DATA'!$M2733)&lt;=5,"YES","NO")</f>
        <v>YES</v>
      </c>
    </row>
    <row r="2734" spans="1:21" x14ac:dyDescent="0.25">
      <c r="A2734" s="99">
        <v>515</v>
      </c>
      <c r="B2734" s="90">
        <v>5547662754</v>
      </c>
      <c r="C2734" s="91">
        <v>45792</v>
      </c>
      <c r="D2734" s="91"/>
      <c r="E2734" s="91">
        <v>45792</v>
      </c>
      <c r="F2734" s="90" t="s">
        <v>104</v>
      </c>
      <c r="G2734" s="96">
        <v>21474</v>
      </c>
      <c r="H2734" s="90" t="s">
        <v>14</v>
      </c>
      <c r="I2734" s="97">
        <v>7730423496</v>
      </c>
      <c r="J2734" s="91">
        <v>45797</v>
      </c>
      <c r="K2734" s="91" t="s">
        <v>87</v>
      </c>
      <c r="L2734" s="90"/>
      <c r="M2734" s="91">
        <v>45785</v>
      </c>
      <c r="N2734" s="91">
        <v>45802</v>
      </c>
      <c r="O2734" s="95" t="str">
        <f t="shared" si="343"/>
        <v/>
      </c>
      <c r="P2734" s="95">
        <f>MONTH('RAW DATA'!$J2734)</f>
        <v>5</v>
      </c>
      <c r="Q2734" s="95" t="str">
        <f t="shared" si="344"/>
        <v>ICB</v>
      </c>
      <c r="R2734" s="96" t="str">
        <f t="shared" si="345"/>
        <v>CHINA</v>
      </c>
      <c r="S2734" s="90" t="str">
        <f>IF(OR('RAW DATA'!$D2734="",'RAW DATA'!$C2734='RAW DATA'!$D2734),"NO",IF('RAW DATA'!$C2734&lt;'RAW DATA'!$D2734,"YES","NO"))</f>
        <v>NO</v>
      </c>
      <c r="T2734" s="96" t="str">
        <f>IF('RAW DATA'!$D2734='RAW DATA'!$E2734,"YES","NO")</f>
        <v>NO</v>
      </c>
      <c r="U2734" s="95" t="str">
        <f>IF(('RAW DATA'!$D2734-'RAW DATA'!$M2734)&lt;=5,"YES","NO")</f>
        <v>YES</v>
      </c>
    </row>
    <row r="2735" spans="1:21" x14ac:dyDescent="0.25">
      <c r="A2735" s="87">
        <v>515</v>
      </c>
      <c r="B2735" s="74">
        <v>5547662756</v>
      </c>
      <c r="C2735" s="76">
        <v>45792</v>
      </c>
      <c r="D2735" s="76"/>
      <c r="E2735" s="76">
        <v>45792</v>
      </c>
      <c r="F2735" s="74" t="s">
        <v>104</v>
      </c>
      <c r="G2735" s="75">
        <v>127473</v>
      </c>
      <c r="H2735" s="74" t="s">
        <v>14</v>
      </c>
      <c r="I2735" s="85">
        <v>7730423497</v>
      </c>
      <c r="J2735" s="76">
        <v>45797</v>
      </c>
      <c r="K2735" s="76" t="s">
        <v>87</v>
      </c>
      <c r="L2735" s="74"/>
      <c r="M2735" s="76">
        <v>45785</v>
      </c>
      <c r="N2735" s="76">
        <v>45802</v>
      </c>
      <c r="O2735" s="73" t="str">
        <f t="shared" si="343"/>
        <v/>
      </c>
      <c r="P2735" s="73">
        <f>MONTH('RAW DATA'!$J2735)</f>
        <v>5</v>
      </c>
      <c r="Q2735" s="73" t="str">
        <f t="shared" si="344"/>
        <v>ICB</v>
      </c>
      <c r="R2735" s="75" t="str">
        <f t="shared" si="345"/>
        <v>CHINA</v>
      </c>
      <c r="S2735" s="74" t="str">
        <f>IF(OR('RAW DATA'!$D2735="",'RAW DATA'!$C2735='RAW DATA'!$D2735),"NO",IF('RAW DATA'!$C2735&lt;'RAW DATA'!$D2735,"YES","NO"))</f>
        <v>NO</v>
      </c>
      <c r="T2735" s="75" t="str">
        <f>IF('RAW DATA'!$D2735='RAW DATA'!$E2735,"YES","NO")</f>
        <v>NO</v>
      </c>
      <c r="U2735" s="73" t="str">
        <f>IF(('RAW DATA'!$D2735-'RAW DATA'!$M2735)&lt;=5,"YES","NO")</f>
        <v>YES</v>
      </c>
    </row>
    <row r="2736" spans="1:21" x14ac:dyDescent="0.25">
      <c r="A2736" s="99">
        <v>515</v>
      </c>
      <c r="B2736" s="90">
        <v>5547662751</v>
      </c>
      <c r="C2736" s="91">
        <v>45792</v>
      </c>
      <c r="D2736" s="91"/>
      <c r="E2736" s="91">
        <v>45792</v>
      </c>
      <c r="F2736" s="90" t="s">
        <v>104</v>
      </c>
      <c r="G2736" s="96">
        <v>412</v>
      </c>
      <c r="H2736" s="90" t="s">
        <v>14</v>
      </c>
      <c r="I2736" s="97">
        <v>7730423498</v>
      </c>
      <c r="J2736" s="91">
        <v>45797</v>
      </c>
      <c r="K2736" s="91" t="s">
        <v>87</v>
      </c>
      <c r="L2736" s="90"/>
      <c r="M2736" s="91">
        <v>45785</v>
      </c>
      <c r="N2736" s="91">
        <v>45802</v>
      </c>
      <c r="O2736" s="95" t="str">
        <f t="shared" si="343"/>
        <v/>
      </c>
      <c r="P2736" s="95">
        <f>MONTH('RAW DATA'!$J2736)</f>
        <v>5</v>
      </c>
      <c r="Q2736" s="95" t="str">
        <f t="shared" si="344"/>
        <v>ICB</v>
      </c>
      <c r="R2736" s="96" t="str">
        <f t="shared" si="345"/>
        <v>CHINA</v>
      </c>
      <c r="S2736" s="90" t="str">
        <f>IF(OR('RAW DATA'!$D2736="",'RAW DATA'!$C2736='RAW DATA'!$D2736),"NO",IF('RAW DATA'!$C2736&lt;'RAW DATA'!$D2736,"YES","NO"))</f>
        <v>NO</v>
      </c>
      <c r="T2736" s="96" t="str">
        <f>IF('RAW DATA'!$D2736='RAW DATA'!$E2736,"YES","NO")</f>
        <v>NO</v>
      </c>
      <c r="U2736" s="95" t="str">
        <f>IF(('RAW DATA'!$D2736-'RAW DATA'!$M2736)&lt;=5,"YES","NO")</f>
        <v>YES</v>
      </c>
    </row>
    <row r="2737" spans="1:21" x14ac:dyDescent="0.25">
      <c r="A2737" s="87">
        <v>515</v>
      </c>
      <c r="B2737" s="74">
        <v>5547662752</v>
      </c>
      <c r="C2737" s="76">
        <v>45792</v>
      </c>
      <c r="D2737" s="76"/>
      <c r="E2737" s="76">
        <v>45792</v>
      </c>
      <c r="F2737" s="74" t="s">
        <v>104</v>
      </c>
      <c r="G2737" s="75">
        <v>7</v>
      </c>
      <c r="H2737" s="74" t="s">
        <v>14</v>
      </c>
      <c r="I2737" s="85">
        <v>7730423501</v>
      </c>
      <c r="J2737" s="76">
        <v>45797</v>
      </c>
      <c r="K2737" s="76" t="s">
        <v>87</v>
      </c>
      <c r="L2737" s="74"/>
      <c r="M2737" s="76">
        <v>45785</v>
      </c>
      <c r="N2737" s="76">
        <v>45802</v>
      </c>
      <c r="O2737" s="73" t="str">
        <f t="shared" ref="O2737" si="346">IF(D2737="", "", IF(YEAR(D2737)=2024, "", MONTH(D2737)))</f>
        <v/>
      </c>
      <c r="P2737" s="73">
        <f>MONTH('RAW DATA'!$J2737)</f>
        <v>5</v>
      </c>
      <c r="Q2737" s="73" t="str">
        <f t="shared" ref="Q2737" si="347">IF(OR(A2737=71,A2737=1595,A2737=1588,A2737=1594,A2737=3547,A2737=1571,A2737=1538,A2737=1570,A2737=1569,A2737=1590,A2737=1591,A2737=1589,A2737=515,A2737=1572,A2737=3546,A2737=1592,A2737=3548,A2737=122,A2737=10171,A2737=40,A2737=35,A2737=95,A2737=381,A2737=136,A2737=375),"ICB","Vendor")</f>
        <v>ICB</v>
      </c>
      <c r="R2737" s="75" t="str">
        <f t="shared" ref="R2737" si="348">IF(OR(A2737=71,A2737=515,A2737=1592,A2737=1589,A2737=1591,A2737=1571,A2737=1572),"CHINA",IF(A2737=35,"POLAND",
IF(A2737=10171,"VIETNAM",
IF(A2737=381,"TURKEY",
IF(A2737=375,"CAMBODIA",
IF(A2737=40,"AUSTRALIA",""))))))</f>
        <v>CHINA</v>
      </c>
      <c r="S2737" s="74" t="str">
        <f>IF(OR('RAW DATA'!$D2737="",'RAW DATA'!$C2737='RAW DATA'!$D2737),"NO",IF('RAW DATA'!$C2737&lt;'RAW DATA'!$D2737,"YES","NO"))</f>
        <v>NO</v>
      </c>
      <c r="T2737" s="75" t="str">
        <f>IF('RAW DATA'!$D2737='RAW DATA'!$E2737,"YES","NO")</f>
        <v>NO</v>
      </c>
      <c r="U2737" s="73" t="str">
        <f>IF(('RAW DATA'!$D2737-'RAW DATA'!$M2737)&lt;=5,"YES","NO")</f>
        <v>YES</v>
      </c>
    </row>
    <row r="2738" spans="1:21" x14ac:dyDescent="0.25">
      <c r="A2738" s="99">
        <v>515</v>
      </c>
      <c r="B2738" s="90">
        <v>5547662761</v>
      </c>
      <c r="C2738" s="91">
        <v>45792</v>
      </c>
      <c r="D2738" s="91"/>
      <c r="E2738" s="91">
        <v>45792</v>
      </c>
      <c r="F2738" s="90" t="s">
        <v>104</v>
      </c>
      <c r="G2738" s="96">
        <v>1219</v>
      </c>
      <c r="H2738" s="90" t="s">
        <v>14</v>
      </c>
      <c r="I2738" s="97">
        <v>7730423502</v>
      </c>
      <c r="J2738" s="91">
        <v>45797</v>
      </c>
      <c r="K2738" s="91" t="s">
        <v>87</v>
      </c>
      <c r="L2738" s="90"/>
      <c r="M2738" s="91">
        <v>45785</v>
      </c>
      <c r="N2738" s="91">
        <v>45802</v>
      </c>
      <c r="O2738" s="95" t="str">
        <f t="shared" ref="O2738" si="349">IF(D2738="", "", IF(YEAR(D2738)=2024, "", MONTH(D2738)))</f>
        <v/>
      </c>
      <c r="P2738" s="95">
        <f>MONTH('RAW DATA'!$J2738)</f>
        <v>5</v>
      </c>
      <c r="Q2738" s="95" t="str">
        <f t="shared" ref="Q2738" si="350">IF(OR(A2738=71,A2738=1595,A2738=1588,A2738=1594,A2738=3547,A2738=1571,A2738=1538,A2738=1570,A2738=1569,A2738=1590,A2738=1591,A2738=1589,A2738=515,A2738=1572,A2738=3546,A2738=1592,A2738=3548,A2738=122,A2738=10171,A2738=40,A2738=35,A2738=95,A2738=381,A2738=136,A2738=375),"ICB","Vendor")</f>
        <v>ICB</v>
      </c>
      <c r="R2738" s="96" t="str">
        <f t="shared" ref="R2738" si="351">IF(OR(A2738=71,A2738=515,A2738=1592,A2738=1589,A2738=1591,A2738=1571,A2738=1572),"CHINA",IF(A2738=35,"POLAND",
IF(A2738=10171,"VIETNAM",
IF(A2738=381,"TURKEY",
IF(A2738=375,"CAMBODIA",
IF(A2738=40,"AUSTRALIA",""))))))</f>
        <v>CHINA</v>
      </c>
      <c r="S2738" s="90" t="str">
        <f>IF(OR('RAW DATA'!$D2738="",'RAW DATA'!$C2738='RAW DATA'!$D2738),"NO",IF('RAW DATA'!$C2738&lt;'RAW DATA'!$D2738,"YES","NO"))</f>
        <v>NO</v>
      </c>
      <c r="T2738" s="96" t="str">
        <f>IF('RAW DATA'!$D2738='RAW DATA'!$E2738,"YES","NO")</f>
        <v>NO</v>
      </c>
      <c r="U2738" s="95" t="str">
        <f>IF(('RAW DATA'!$D2738-'RAW DATA'!$M2738)&lt;=5,"YES","NO")</f>
        <v>YES</v>
      </c>
    </row>
    <row r="2739" spans="1:21" x14ac:dyDescent="0.25">
      <c r="A2739" s="87">
        <v>515</v>
      </c>
      <c r="B2739" s="74">
        <v>5547674037</v>
      </c>
      <c r="C2739" s="76">
        <v>45804</v>
      </c>
      <c r="D2739" s="76"/>
      <c r="E2739" s="76">
        <v>45804</v>
      </c>
      <c r="F2739" s="74" t="s">
        <v>108</v>
      </c>
      <c r="G2739" s="75">
        <v>35566</v>
      </c>
      <c r="H2739" s="74" t="s">
        <v>14</v>
      </c>
      <c r="I2739" s="85">
        <v>7730425422</v>
      </c>
      <c r="J2739" s="76">
        <v>45807</v>
      </c>
      <c r="K2739" s="76" t="s">
        <v>87</v>
      </c>
      <c r="L2739" s="74"/>
      <c r="M2739" s="76">
        <v>45792</v>
      </c>
      <c r="N2739" s="76">
        <v>45809</v>
      </c>
      <c r="O2739" s="73" t="str">
        <f t="shared" ref="O2739:O2743" si="352">IF(D2739="", "", IF(YEAR(D2739)=2024, "", MONTH(D2739)))</f>
        <v/>
      </c>
      <c r="P2739" s="73">
        <f>MONTH('RAW DATA'!$J2739)</f>
        <v>5</v>
      </c>
      <c r="Q2739" s="73" t="str">
        <f t="shared" ref="Q2739:Q2743" si="353">IF(OR(A2739=71,A2739=1595,A2739=1588,A2739=1594,A2739=3547,A2739=1571,A2739=1538,A2739=1570,A2739=1569,A2739=1590,A2739=1591,A2739=1589,A2739=515,A2739=1572,A2739=3546,A2739=1592,A2739=3548,A2739=122,A2739=10171,A2739=40,A2739=35,A2739=95,A2739=381,A2739=136,A2739=375),"ICB","Vendor")</f>
        <v>ICB</v>
      </c>
      <c r="R2739" s="75" t="str">
        <f t="shared" ref="R2739:R2743" si="354">IF(OR(A2739=71,A2739=515,A2739=1592,A2739=1589,A2739=1591,A2739=1571,A2739=1572),"CHINA",IF(A2739=35,"POLAND",
IF(A2739=10171,"VIETNAM",
IF(A2739=381,"TURKEY",
IF(A2739=375,"CAMBODIA",
IF(A2739=40,"AUSTRALIA",""))))))</f>
        <v>CHINA</v>
      </c>
      <c r="S2739" s="74" t="str">
        <f>IF(OR('RAW DATA'!$D2739="",'RAW DATA'!$C2739='RAW DATA'!$D2739),"NO",IF('RAW DATA'!$C2739&lt;'RAW DATA'!$D2739,"YES","NO"))</f>
        <v>NO</v>
      </c>
      <c r="T2739" s="75" t="str">
        <f>IF('RAW DATA'!$D2739='RAW DATA'!$E2739,"YES","NO")</f>
        <v>NO</v>
      </c>
      <c r="U2739" s="73" t="str">
        <f>IF(('RAW DATA'!$D2739-'RAW DATA'!$M2739)&lt;=5,"YES","NO")</f>
        <v>YES</v>
      </c>
    </row>
    <row r="2740" spans="1:21" x14ac:dyDescent="0.25">
      <c r="A2740" s="99">
        <v>515</v>
      </c>
      <c r="B2740" s="90">
        <v>5547674032</v>
      </c>
      <c r="C2740" s="91">
        <v>45804</v>
      </c>
      <c r="D2740" s="91"/>
      <c r="E2740" s="91">
        <v>45804</v>
      </c>
      <c r="F2740" s="90" t="s">
        <v>108</v>
      </c>
      <c r="G2740" s="96">
        <v>29772</v>
      </c>
      <c r="H2740" s="90" t="s">
        <v>14</v>
      </c>
      <c r="I2740" s="97">
        <v>7730425423</v>
      </c>
      <c r="J2740" s="91">
        <v>45807</v>
      </c>
      <c r="K2740" s="91" t="s">
        <v>87</v>
      </c>
      <c r="L2740" s="90"/>
      <c r="M2740" s="91">
        <v>45792</v>
      </c>
      <c r="N2740" s="91">
        <v>45809</v>
      </c>
      <c r="O2740" s="95" t="str">
        <f t="shared" si="352"/>
        <v/>
      </c>
      <c r="P2740" s="95">
        <f>MONTH('RAW DATA'!$J2740)</f>
        <v>5</v>
      </c>
      <c r="Q2740" s="95" t="str">
        <f t="shared" si="353"/>
        <v>ICB</v>
      </c>
      <c r="R2740" s="96" t="str">
        <f t="shared" si="354"/>
        <v>CHINA</v>
      </c>
      <c r="S2740" s="90" t="str">
        <f>IF(OR('RAW DATA'!$D2740="",'RAW DATA'!$C2740='RAW DATA'!$D2740),"NO",IF('RAW DATA'!$C2740&lt;'RAW DATA'!$D2740,"YES","NO"))</f>
        <v>NO</v>
      </c>
      <c r="T2740" s="96" t="str">
        <f>IF('RAW DATA'!$D2740='RAW DATA'!$E2740,"YES","NO")</f>
        <v>NO</v>
      </c>
      <c r="U2740" s="95" t="str">
        <f>IF(('RAW DATA'!$D2740-'RAW DATA'!$M2740)&lt;=5,"YES","NO")</f>
        <v>YES</v>
      </c>
    </row>
    <row r="2741" spans="1:21" x14ac:dyDescent="0.25">
      <c r="A2741" s="87">
        <v>515</v>
      </c>
      <c r="B2741" s="74">
        <v>5547674029</v>
      </c>
      <c r="C2741" s="76">
        <v>45804</v>
      </c>
      <c r="D2741" s="76"/>
      <c r="E2741" s="76">
        <v>45804</v>
      </c>
      <c r="F2741" s="74" t="s">
        <v>108</v>
      </c>
      <c r="G2741" s="75">
        <v>50672</v>
      </c>
      <c r="H2741" s="74" t="s">
        <v>14</v>
      </c>
      <c r="I2741" s="85">
        <v>7730425483</v>
      </c>
      <c r="J2741" s="76">
        <v>45807</v>
      </c>
      <c r="K2741" s="76" t="s">
        <v>87</v>
      </c>
      <c r="L2741" s="74"/>
      <c r="M2741" s="76">
        <v>45792</v>
      </c>
      <c r="N2741" s="76">
        <v>45809</v>
      </c>
      <c r="O2741" s="73" t="str">
        <f t="shared" si="352"/>
        <v/>
      </c>
      <c r="P2741" s="73">
        <f>MONTH('RAW DATA'!$J2741)</f>
        <v>5</v>
      </c>
      <c r="Q2741" s="73" t="str">
        <f t="shared" si="353"/>
        <v>ICB</v>
      </c>
      <c r="R2741" s="75" t="str">
        <f t="shared" si="354"/>
        <v>CHINA</v>
      </c>
      <c r="S2741" s="74" t="str">
        <f>IF(OR('RAW DATA'!$D2741="",'RAW DATA'!$C2741='RAW DATA'!$D2741),"NO",IF('RAW DATA'!$C2741&lt;'RAW DATA'!$D2741,"YES","NO"))</f>
        <v>NO</v>
      </c>
      <c r="T2741" s="75" t="str">
        <f>IF('RAW DATA'!$D2741='RAW DATA'!$E2741,"YES","NO")</f>
        <v>NO</v>
      </c>
      <c r="U2741" s="73" t="str">
        <f>IF(('RAW DATA'!$D2741-'RAW DATA'!$M2741)&lt;=5,"YES","NO")</f>
        <v>YES</v>
      </c>
    </row>
    <row r="2742" spans="1:21" x14ac:dyDescent="0.25">
      <c r="A2742" s="99">
        <v>515</v>
      </c>
      <c r="B2742" s="90">
        <v>5547678930</v>
      </c>
      <c r="C2742" s="91">
        <v>45804</v>
      </c>
      <c r="D2742" s="91"/>
      <c r="E2742" s="91">
        <v>45804</v>
      </c>
      <c r="F2742" s="90" t="s">
        <v>108</v>
      </c>
      <c r="G2742" s="96">
        <v>13454</v>
      </c>
      <c r="H2742" s="90" t="s">
        <v>14</v>
      </c>
      <c r="I2742" s="97">
        <v>7730425484</v>
      </c>
      <c r="J2742" s="91">
        <v>45807</v>
      </c>
      <c r="K2742" s="91" t="s">
        <v>87</v>
      </c>
      <c r="L2742" s="90"/>
      <c r="M2742" s="91">
        <v>45792</v>
      </c>
      <c r="N2742" s="91">
        <v>45809</v>
      </c>
      <c r="O2742" s="95" t="str">
        <f t="shared" si="352"/>
        <v/>
      </c>
      <c r="P2742" s="95">
        <f>MONTH('RAW DATA'!$J2742)</f>
        <v>5</v>
      </c>
      <c r="Q2742" s="95" t="str">
        <f t="shared" si="353"/>
        <v>ICB</v>
      </c>
      <c r="R2742" s="96" t="str">
        <f t="shared" si="354"/>
        <v>CHINA</v>
      </c>
      <c r="S2742" s="90" t="str">
        <f>IF(OR('RAW DATA'!$D2742="",'RAW DATA'!$C2742='RAW DATA'!$D2742),"NO",IF('RAW DATA'!$C2742&lt;'RAW DATA'!$D2742,"YES","NO"))</f>
        <v>NO</v>
      </c>
      <c r="T2742" s="96" t="str">
        <f>IF('RAW DATA'!$D2742='RAW DATA'!$E2742,"YES","NO")</f>
        <v>NO</v>
      </c>
      <c r="U2742" s="95" t="str">
        <f>IF(('RAW DATA'!$D2742-'RAW DATA'!$M2742)&lt;=5,"YES","NO")</f>
        <v>YES</v>
      </c>
    </row>
    <row r="2743" spans="1:21" x14ac:dyDescent="0.25">
      <c r="A2743" s="87">
        <v>515</v>
      </c>
      <c r="B2743" s="74">
        <v>5547678931</v>
      </c>
      <c r="C2743" s="76">
        <v>45804</v>
      </c>
      <c r="D2743" s="76"/>
      <c r="E2743" s="76">
        <v>45804</v>
      </c>
      <c r="F2743" s="74" t="s">
        <v>108</v>
      </c>
      <c r="G2743" s="75">
        <v>19557</v>
      </c>
      <c r="H2743" s="74" t="s">
        <v>14</v>
      </c>
      <c r="I2743" s="85">
        <v>7730425485</v>
      </c>
      <c r="J2743" s="76">
        <v>45807</v>
      </c>
      <c r="K2743" s="76" t="s">
        <v>87</v>
      </c>
      <c r="L2743" s="74"/>
      <c r="M2743" s="76">
        <v>45792</v>
      </c>
      <c r="N2743" s="76">
        <v>45809</v>
      </c>
      <c r="O2743" s="73" t="str">
        <f t="shared" si="352"/>
        <v/>
      </c>
      <c r="P2743" s="73">
        <f>MONTH('RAW DATA'!$J2743)</f>
        <v>5</v>
      </c>
      <c r="Q2743" s="73" t="str">
        <f t="shared" si="353"/>
        <v>ICB</v>
      </c>
      <c r="R2743" s="75" t="str">
        <f t="shared" si="354"/>
        <v>CHINA</v>
      </c>
      <c r="S2743" s="74" t="str">
        <f>IF(OR('RAW DATA'!$D2743="",'RAW DATA'!$C2743='RAW DATA'!$D2743),"NO",IF('RAW DATA'!$C2743&lt;'RAW DATA'!$D2743,"YES","NO"))</f>
        <v>NO</v>
      </c>
      <c r="T2743" s="75" t="str">
        <f>IF('RAW DATA'!$D2743='RAW DATA'!$E2743,"YES","NO")</f>
        <v>NO</v>
      </c>
      <c r="U2743" s="73" t="str">
        <f>IF(('RAW DATA'!$D2743-'RAW DATA'!$M2743)&lt;=5,"YES","NO")</f>
        <v>YES</v>
      </c>
    </row>
    <row r="2744" spans="1:21" x14ac:dyDescent="0.25">
      <c r="A2744" s="99">
        <v>515</v>
      </c>
      <c r="B2744" s="90">
        <v>5547674034</v>
      </c>
      <c r="C2744" s="91">
        <v>45804</v>
      </c>
      <c r="D2744" s="91"/>
      <c r="E2744" s="91">
        <v>45804</v>
      </c>
      <c r="F2744" s="90" t="s">
        <v>108</v>
      </c>
      <c r="G2744" s="96">
        <v>1089</v>
      </c>
      <c r="H2744" s="90" t="s">
        <v>14</v>
      </c>
      <c r="I2744" s="97">
        <v>7730425486</v>
      </c>
      <c r="J2744" s="91">
        <v>45807</v>
      </c>
      <c r="K2744" s="91" t="s">
        <v>87</v>
      </c>
      <c r="L2744" s="90"/>
      <c r="M2744" s="91">
        <v>45792</v>
      </c>
      <c r="N2744" s="91">
        <v>45809</v>
      </c>
      <c r="O2744" s="95" t="str">
        <f t="shared" ref="O2744:O2750" si="355">IF(D2744="", "", IF(YEAR(D2744)=2024, "", MONTH(D2744)))</f>
        <v/>
      </c>
      <c r="P2744" s="95">
        <f>MONTH('RAW DATA'!$J2744)</f>
        <v>5</v>
      </c>
      <c r="Q2744" s="95" t="str">
        <f t="shared" ref="Q2744:Q2750" si="356">IF(OR(A2744=71,A2744=1595,A2744=1588,A2744=1594,A2744=3547,A2744=1571,A2744=1538,A2744=1570,A2744=1569,A2744=1590,A2744=1591,A2744=1589,A2744=515,A2744=1572,A2744=3546,A2744=1592,A2744=3548,A2744=122,A2744=10171,A2744=40,A2744=35,A2744=95,A2744=381,A2744=136,A2744=375),"ICB","Vendor")</f>
        <v>ICB</v>
      </c>
      <c r="R2744" s="96" t="str">
        <f t="shared" ref="R2744:R2750" si="357">IF(OR(A2744=71,A2744=515,A2744=1592,A2744=1589,A2744=1591,A2744=1571,A2744=1572),"CHINA",IF(A2744=35,"POLAND",
IF(A2744=10171,"VIETNAM",
IF(A2744=381,"TURKEY",
IF(A2744=375,"CAMBODIA",
IF(A2744=40,"AUSTRALIA",""))))))</f>
        <v>CHINA</v>
      </c>
      <c r="S2744" s="90" t="str">
        <f>IF(OR('RAW DATA'!$D2744="",'RAW DATA'!$C2744='RAW DATA'!$D2744),"NO",IF('RAW DATA'!$C2744&lt;'RAW DATA'!$D2744,"YES","NO"))</f>
        <v>NO</v>
      </c>
      <c r="T2744" s="96" t="str">
        <f>IF('RAW DATA'!$D2744='RAW DATA'!$E2744,"YES","NO")</f>
        <v>NO</v>
      </c>
      <c r="U2744" s="95" t="str">
        <f>IF(('RAW DATA'!$D2744-'RAW DATA'!$M2744)&lt;=5,"YES","NO")</f>
        <v>YES</v>
      </c>
    </row>
    <row r="2745" spans="1:21" x14ac:dyDescent="0.25">
      <c r="A2745" s="87">
        <v>515</v>
      </c>
      <c r="B2745" s="74">
        <v>5547674025</v>
      </c>
      <c r="C2745" s="76">
        <v>45804</v>
      </c>
      <c r="D2745" s="76"/>
      <c r="E2745" s="76">
        <v>45804</v>
      </c>
      <c r="F2745" s="74" t="s">
        <v>108</v>
      </c>
      <c r="G2745" s="75">
        <v>397</v>
      </c>
      <c r="H2745" s="74" t="s">
        <v>14</v>
      </c>
      <c r="I2745" s="85">
        <v>7730425487</v>
      </c>
      <c r="J2745" s="76">
        <v>45807</v>
      </c>
      <c r="K2745" s="76" t="s">
        <v>87</v>
      </c>
      <c r="L2745" s="74"/>
      <c r="M2745" s="76">
        <v>45792</v>
      </c>
      <c r="N2745" s="76">
        <v>45809</v>
      </c>
      <c r="O2745" s="73" t="str">
        <f t="shared" si="355"/>
        <v/>
      </c>
      <c r="P2745" s="73">
        <f>MONTH('RAW DATA'!$J2745)</f>
        <v>5</v>
      </c>
      <c r="Q2745" s="73" t="str">
        <f t="shared" si="356"/>
        <v>ICB</v>
      </c>
      <c r="R2745" s="75" t="str">
        <f t="shared" si="357"/>
        <v>CHINA</v>
      </c>
      <c r="S2745" s="74" t="str">
        <f>IF(OR('RAW DATA'!$D2745="",'RAW DATA'!$C2745='RAW DATA'!$D2745),"NO",IF('RAW DATA'!$C2745&lt;'RAW DATA'!$D2745,"YES","NO"))</f>
        <v>NO</v>
      </c>
      <c r="T2745" s="75" t="str">
        <f>IF('RAW DATA'!$D2745='RAW DATA'!$E2745,"YES","NO")</f>
        <v>NO</v>
      </c>
      <c r="U2745" s="73" t="str">
        <f>IF(('RAW DATA'!$D2745-'RAW DATA'!$M2745)&lt;=5,"YES","NO")</f>
        <v>YES</v>
      </c>
    </row>
    <row r="2746" spans="1:21" x14ac:dyDescent="0.25">
      <c r="A2746" s="99">
        <v>515</v>
      </c>
      <c r="B2746" s="90">
        <v>5547674031</v>
      </c>
      <c r="C2746" s="91">
        <v>45804</v>
      </c>
      <c r="D2746" s="91"/>
      <c r="E2746" s="91">
        <v>45804</v>
      </c>
      <c r="F2746" s="90" t="s">
        <v>108</v>
      </c>
      <c r="G2746" s="96">
        <v>432</v>
      </c>
      <c r="H2746" s="90" t="s">
        <v>14</v>
      </c>
      <c r="I2746" s="97">
        <v>7730425488</v>
      </c>
      <c r="J2746" s="91">
        <v>45807</v>
      </c>
      <c r="K2746" s="91" t="s">
        <v>87</v>
      </c>
      <c r="L2746" s="90"/>
      <c r="M2746" s="91">
        <v>45792</v>
      </c>
      <c r="N2746" s="91">
        <v>45809</v>
      </c>
      <c r="O2746" s="95" t="str">
        <f t="shared" si="355"/>
        <v/>
      </c>
      <c r="P2746" s="95">
        <f>MONTH('RAW DATA'!$J2746)</f>
        <v>5</v>
      </c>
      <c r="Q2746" s="95" t="str">
        <f t="shared" si="356"/>
        <v>ICB</v>
      </c>
      <c r="R2746" s="96" t="str">
        <f t="shared" si="357"/>
        <v>CHINA</v>
      </c>
      <c r="S2746" s="90" t="str">
        <f>IF(OR('RAW DATA'!$D2746="",'RAW DATA'!$C2746='RAW DATA'!$D2746),"NO",IF('RAW DATA'!$C2746&lt;'RAW DATA'!$D2746,"YES","NO"))</f>
        <v>NO</v>
      </c>
      <c r="T2746" s="96" t="str">
        <f>IF('RAW DATA'!$D2746='RAW DATA'!$E2746,"YES","NO")</f>
        <v>NO</v>
      </c>
      <c r="U2746" s="95" t="str">
        <f>IF(('RAW DATA'!$D2746-'RAW DATA'!$M2746)&lt;=5,"YES","NO")</f>
        <v>YES</v>
      </c>
    </row>
    <row r="2747" spans="1:21" x14ac:dyDescent="0.25">
      <c r="A2747" s="87">
        <v>515</v>
      </c>
      <c r="B2747" s="74">
        <v>5547674027</v>
      </c>
      <c r="C2747" s="76">
        <v>45804</v>
      </c>
      <c r="D2747" s="76"/>
      <c r="E2747" s="76">
        <v>45804</v>
      </c>
      <c r="F2747" s="74" t="s">
        <v>108</v>
      </c>
      <c r="G2747" s="75">
        <v>87</v>
      </c>
      <c r="H2747" s="74" t="s">
        <v>14</v>
      </c>
      <c r="I2747" s="85">
        <v>7730425489</v>
      </c>
      <c r="J2747" s="76">
        <v>45807</v>
      </c>
      <c r="K2747" s="76" t="s">
        <v>87</v>
      </c>
      <c r="L2747" s="74"/>
      <c r="M2747" s="76">
        <v>45792</v>
      </c>
      <c r="N2747" s="76">
        <v>45809</v>
      </c>
      <c r="O2747" s="73" t="str">
        <f t="shared" si="355"/>
        <v/>
      </c>
      <c r="P2747" s="73">
        <f>MONTH('RAW DATA'!$J2747)</f>
        <v>5</v>
      </c>
      <c r="Q2747" s="73" t="str">
        <f t="shared" si="356"/>
        <v>ICB</v>
      </c>
      <c r="R2747" s="75" t="str">
        <f t="shared" si="357"/>
        <v>CHINA</v>
      </c>
      <c r="S2747" s="74" t="str">
        <f>IF(OR('RAW DATA'!$D2747="",'RAW DATA'!$C2747='RAW DATA'!$D2747),"NO",IF('RAW DATA'!$C2747&lt;'RAW DATA'!$D2747,"YES","NO"))</f>
        <v>NO</v>
      </c>
      <c r="T2747" s="75" t="str">
        <f>IF('RAW DATA'!$D2747='RAW DATA'!$E2747,"YES","NO")</f>
        <v>NO</v>
      </c>
      <c r="U2747" s="73" t="str">
        <f>IF(('RAW DATA'!$D2747-'RAW DATA'!$M2747)&lt;=5,"YES","NO")</f>
        <v>YES</v>
      </c>
    </row>
    <row r="2748" spans="1:21" x14ac:dyDescent="0.25">
      <c r="A2748" s="99">
        <v>515</v>
      </c>
      <c r="B2748" s="90">
        <v>5547674035</v>
      </c>
      <c r="C2748" s="91">
        <v>45804</v>
      </c>
      <c r="D2748" s="91"/>
      <c r="E2748" s="91">
        <v>45804</v>
      </c>
      <c r="F2748" s="90" t="s">
        <v>108</v>
      </c>
      <c r="G2748" s="96">
        <v>438</v>
      </c>
      <c r="H2748" s="90" t="s">
        <v>14</v>
      </c>
      <c r="I2748" s="97">
        <v>7730425526</v>
      </c>
      <c r="J2748" s="91">
        <v>45807</v>
      </c>
      <c r="K2748" s="91" t="s">
        <v>87</v>
      </c>
      <c r="L2748" s="90"/>
      <c r="M2748" s="91">
        <v>45792</v>
      </c>
      <c r="N2748" s="91">
        <v>45809</v>
      </c>
      <c r="O2748" s="95" t="str">
        <f t="shared" si="355"/>
        <v/>
      </c>
      <c r="P2748" s="95">
        <f>MONTH('RAW DATA'!$J2748)</f>
        <v>5</v>
      </c>
      <c r="Q2748" s="95" t="str">
        <f t="shared" si="356"/>
        <v>ICB</v>
      </c>
      <c r="R2748" s="96" t="str">
        <f t="shared" si="357"/>
        <v>CHINA</v>
      </c>
      <c r="S2748" s="90" t="str">
        <f>IF(OR('RAW DATA'!$D2748="",'RAW DATA'!$C2748='RAW DATA'!$D2748),"NO",IF('RAW DATA'!$C2748&lt;'RAW DATA'!$D2748,"YES","NO"))</f>
        <v>NO</v>
      </c>
      <c r="T2748" s="96" t="str">
        <f>IF('RAW DATA'!$D2748='RAW DATA'!$E2748,"YES","NO")</f>
        <v>NO</v>
      </c>
      <c r="U2748" s="95" t="str">
        <f>IF(('RAW DATA'!$D2748-'RAW DATA'!$M2748)&lt;=5,"YES","NO")</f>
        <v>YES</v>
      </c>
    </row>
    <row r="2749" spans="1:21" x14ac:dyDescent="0.25">
      <c r="A2749" s="87">
        <v>515</v>
      </c>
      <c r="B2749" s="74">
        <v>5547674033</v>
      </c>
      <c r="C2749" s="76">
        <v>45804</v>
      </c>
      <c r="D2749" s="76"/>
      <c r="E2749" s="76">
        <v>45804</v>
      </c>
      <c r="F2749" s="74" t="s">
        <v>108</v>
      </c>
      <c r="G2749" s="75">
        <v>1679</v>
      </c>
      <c r="H2749" s="74" t="s">
        <v>14</v>
      </c>
      <c r="I2749" s="85">
        <v>7730425527</v>
      </c>
      <c r="J2749" s="76">
        <v>45807</v>
      </c>
      <c r="K2749" s="76" t="s">
        <v>87</v>
      </c>
      <c r="L2749" s="74"/>
      <c r="M2749" s="76">
        <v>45792</v>
      </c>
      <c r="N2749" s="76">
        <v>45809</v>
      </c>
      <c r="O2749" s="73" t="str">
        <f t="shared" si="355"/>
        <v/>
      </c>
      <c r="P2749" s="73">
        <f>MONTH('RAW DATA'!$J2749)</f>
        <v>5</v>
      </c>
      <c r="Q2749" s="73" t="str">
        <f t="shared" si="356"/>
        <v>ICB</v>
      </c>
      <c r="R2749" s="75" t="str">
        <f t="shared" si="357"/>
        <v>CHINA</v>
      </c>
      <c r="S2749" s="74" t="str">
        <f>IF(OR('RAW DATA'!$D2749="",'RAW DATA'!$C2749='RAW DATA'!$D2749),"NO",IF('RAW DATA'!$C2749&lt;'RAW DATA'!$D2749,"YES","NO"))</f>
        <v>NO</v>
      </c>
      <c r="T2749" s="75" t="str">
        <f>IF('RAW DATA'!$D2749='RAW DATA'!$E2749,"YES","NO")</f>
        <v>NO</v>
      </c>
      <c r="U2749" s="73" t="str">
        <f>IF(('RAW DATA'!$D2749-'RAW DATA'!$M2749)&lt;=5,"YES","NO")</f>
        <v>YES</v>
      </c>
    </row>
    <row r="2750" spans="1:21" x14ac:dyDescent="0.25">
      <c r="A2750" s="99">
        <v>515</v>
      </c>
      <c r="B2750" s="90">
        <v>5547674026</v>
      </c>
      <c r="C2750" s="91">
        <v>45804</v>
      </c>
      <c r="D2750" s="91"/>
      <c r="E2750" s="91">
        <v>45804</v>
      </c>
      <c r="F2750" s="90" t="s">
        <v>108</v>
      </c>
      <c r="G2750" s="96">
        <v>1222</v>
      </c>
      <c r="H2750" s="90" t="s">
        <v>14</v>
      </c>
      <c r="I2750" s="97">
        <v>7730425528</v>
      </c>
      <c r="J2750" s="91">
        <v>45807</v>
      </c>
      <c r="K2750" s="91" t="s">
        <v>87</v>
      </c>
      <c r="L2750" s="90"/>
      <c r="M2750" s="91">
        <v>45792</v>
      </c>
      <c r="N2750" s="91">
        <v>45809</v>
      </c>
      <c r="O2750" s="95" t="str">
        <f t="shared" si="355"/>
        <v/>
      </c>
      <c r="P2750" s="95">
        <f>MONTH('RAW DATA'!$J2750)</f>
        <v>5</v>
      </c>
      <c r="Q2750" s="95" t="str">
        <f t="shared" si="356"/>
        <v>ICB</v>
      </c>
      <c r="R2750" s="96" t="str">
        <f t="shared" si="357"/>
        <v>CHINA</v>
      </c>
      <c r="S2750" s="90" t="str">
        <f>IF(OR('RAW DATA'!$D2750="",'RAW DATA'!$C2750='RAW DATA'!$D2750),"NO",IF('RAW DATA'!$C2750&lt;'RAW DATA'!$D2750,"YES","NO"))</f>
        <v>NO</v>
      </c>
      <c r="T2750" s="96" t="str">
        <f>IF('RAW DATA'!$D2750='RAW DATA'!$E2750,"YES","NO")</f>
        <v>NO</v>
      </c>
      <c r="U2750" s="95" t="str">
        <f>IF(('RAW DATA'!$D2750-'RAW DATA'!$M2750)&lt;=5,"YES","NO")</f>
        <v>YES</v>
      </c>
    </row>
    <row r="2751" spans="1:21" x14ac:dyDescent="0.25">
      <c r="A2751" s="87">
        <v>515</v>
      </c>
      <c r="B2751" s="74">
        <v>5547674036</v>
      </c>
      <c r="C2751" s="76">
        <v>45804</v>
      </c>
      <c r="D2751" s="76"/>
      <c r="E2751" s="76">
        <v>45804</v>
      </c>
      <c r="F2751" s="74" t="s">
        <v>108</v>
      </c>
      <c r="G2751" s="75">
        <v>734</v>
      </c>
      <c r="H2751" s="74" t="s">
        <v>14</v>
      </c>
      <c r="I2751" s="85">
        <v>7730425529</v>
      </c>
      <c r="J2751" s="76">
        <v>45807</v>
      </c>
      <c r="K2751" s="76" t="s">
        <v>87</v>
      </c>
      <c r="L2751" s="74"/>
      <c r="M2751" s="76">
        <v>45792</v>
      </c>
      <c r="N2751" s="76">
        <v>45809</v>
      </c>
      <c r="O2751" s="73" t="str">
        <f t="shared" ref="O2751:O2763" si="358">IF(D2751="", "", IF(YEAR(D2751)=2024, "", MONTH(D2751)))</f>
        <v/>
      </c>
      <c r="P2751" s="73">
        <f>MONTH('RAW DATA'!$J2751)</f>
        <v>5</v>
      </c>
      <c r="Q2751" s="73" t="str">
        <f t="shared" ref="Q2751:Q2763" si="359">IF(OR(A2751=71,A2751=1595,A2751=1588,A2751=1594,A2751=3547,A2751=1571,A2751=1538,A2751=1570,A2751=1569,A2751=1590,A2751=1591,A2751=1589,A2751=515,A2751=1572,A2751=3546,A2751=1592,A2751=3548,A2751=122,A2751=10171,A2751=40,A2751=35,A2751=95,A2751=381,A2751=136,A2751=375),"ICB","Vendor")</f>
        <v>ICB</v>
      </c>
      <c r="R2751" s="75" t="str">
        <f t="shared" ref="R2751:R2763" si="360">IF(OR(A2751=71,A2751=515,A2751=1592,A2751=1589,A2751=1591,A2751=1571,A2751=1572),"CHINA",IF(A2751=35,"POLAND",
IF(A2751=10171,"VIETNAM",
IF(A2751=381,"TURKEY",
IF(A2751=375,"CAMBODIA",
IF(A2751=40,"AUSTRALIA",""))))))</f>
        <v>CHINA</v>
      </c>
      <c r="S2751" s="74" t="str">
        <f>IF(OR('RAW DATA'!$D2751="",'RAW DATA'!$C2751='RAW DATA'!$D2751),"NO",IF('RAW DATA'!$C2751&lt;'RAW DATA'!$D2751,"YES","NO"))</f>
        <v>NO</v>
      </c>
      <c r="T2751" s="75" t="str">
        <f>IF('RAW DATA'!$D2751='RAW DATA'!$E2751,"YES","NO")</f>
        <v>NO</v>
      </c>
      <c r="U2751" s="73" t="str">
        <f>IF(('RAW DATA'!$D2751-'RAW DATA'!$M2751)&lt;=5,"YES","NO")</f>
        <v>YES</v>
      </c>
    </row>
    <row r="2752" spans="1:21" x14ac:dyDescent="0.25">
      <c r="A2752" s="99">
        <v>515</v>
      </c>
      <c r="B2752" s="90">
        <v>5547674030</v>
      </c>
      <c r="C2752" s="91">
        <v>45804</v>
      </c>
      <c r="D2752" s="91"/>
      <c r="E2752" s="91">
        <v>45804</v>
      </c>
      <c r="F2752" s="90" t="s">
        <v>108</v>
      </c>
      <c r="G2752" s="96">
        <v>397</v>
      </c>
      <c r="H2752" s="90" t="s">
        <v>14</v>
      </c>
      <c r="I2752" s="97">
        <v>7730425530</v>
      </c>
      <c r="J2752" s="91">
        <v>45807</v>
      </c>
      <c r="K2752" s="91" t="s">
        <v>87</v>
      </c>
      <c r="L2752" s="90"/>
      <c r="M2752" s="91">
        <v>45792</v>
      </c>
      <c r="N2752" s="91">
        <v>45809</v>
      </c>
      <c r="O2752" s="95" t="str">
        <f t="shared" si="358"/>
        <v/>
      </c>
      <c r="P2752" s="95">
        <f>MONTH('RAW DATA'!$J2752)</f>
        <v>5</v>
      </c>
      <c r="Q2752" s="95" t="str">
        <f t="shared" si="359"/>
        <v>ICB</v>
      </c>
      <c r="R2752" s="96" t="str">
        <f t="shared" si="360"/>
        <v>CHINA</v>
      </c>
      <c r="S2752" s="90" t="str">
        <f>IF(OR('RAW DATA'!$D2752="",'RAW DATA'!$C2752='RAW DATA'!$D2752),"NO",IF('RAW DATA'!$C2752&lt;'RAW DATA'!$D2752,"YES","NO"))</f>
        <v>NO</v>
      </c>
      <c r="T2752" s="96" t="str">
        <f>IF('RAW DATA'!$D2752='RAW DATA'!$E2752,"YES","NO")</f>
        <v>NO</v>
      </c>
      <c r="U2752" s="95" t="str">
        <f>IF(('RAW DATA'!$D2752-'RAW DATA'!$M2752)&lt;=5,"YES","NO")</f>
        <v>YES</v>
      </c>
    </row>
    <row r="2753" spans="1:21" x14ac:dyDescent="0.25">
      <c r="A2753" s="87">
        <v>515</v>
      </c>
      <c r="B2753" s="74">
        <v>5547674028</v>
      </c>
      <c r="C2753" s="76">
        <v>45804</v>
      </c>
      <c r="D2753" s="76"/>
      <c r="E2753" s="76">
        <v>45804</v>
      </c>
      <c r="F2753" s="74" t="s">
        <v>108</v>
      </c>
      <c r="G2753" s="75">
        <v>1919</v>
      </c>
      <c r="H2753" s="74" t="s">
        <v>14</v>
      </c>
      <c r="I2753" s="85">
        <v>7730425531</v>
      </c>
      <c r="J2753" s="76">
        <v>45807</v>
      </c>
      <c r="K2753" s="76" t="s">
        <v>87</v>
      </c>
      <c r="L2753" s="74"/>
      <c r="M2753" s="76">
        <v>45792</v>
      </c>
      <c r="N2753" s="76">
        <v>45809</v>
      </c>
      <c r="O2753" s="73" t="str">
        <f t="shared" si="358"/>
        <v/>
      </c>
      <c r="P2753" s="73">
        <f>MONTH('RAW DATA'!$J2753)</f>
        <v>5</v>
      </c>
      <c r="Q2753" s="73" t="str">
        <f t="shared" si="359"/>
        <v>ICB</v>
      </c>
      <c r="R2753" s="75" t="str">
        <f t="shared" si="360"/>
        <v>CHINA</v>
      </c>
      <c r="S2753" s="74" t="str">
        <f>IF(OR('RAW DATA'!$D2753="",'RAW DATA'!$C2753='RAW DATA'!$D2753),"NO",IF('RAW DATA'!$C2753&lt;'RAW DATA'!$D2753,"YES","NO"))</f>
        <v>NO</v>
      </c>
      <c r="T2753" s="75" t="str">
        <f>IF('RAW DATA'!$D2753='RAW DATA'!$E2753,"YES","NO")</f>
        <v>NO</v>
      </c>
      <c r="U2753" s="73" t="str">
        <f>IF(('RAW DATA'!$D2753-'RAW DATA'!$M2753)&lt;=5,"YES","NO")</f>
        <v>YES</v>
      </c>
    </row>
    <row r="2754" spans="1:21" x14ac:dyDescent="0.25">
      <c r="A2754" s="99">
        <v>515</v>
      </c>
      <c r="B2754" s="90">
        <v>5547685223</v>
      </c>
      <c r="C2754" s="91">
        <v>45805</v>
      </c>
      <c r="D2754" s="91"/>
      <c r="E2754" s="91">
        <v>45805</v>
      </c>
      <c r="F2754" s="90" t="s">
        <v>109</v>
      </c>
      <c r="G2754" s="96">
        <v>53981</v>
      </c>
      <c r="H2754" s="90" t="s">
        <v>14</v>
      </c>
      <c r="I2754" s="97">
        <v>7730425603</v>
      </c>
      <c r="J2754" s="91">
        <v>45809</v>
      </c>
      <c r="K2754" s="91" t="s">
        <v>87</v>
      </c>
      <c r="L2754" s="90"/>
      <c r="M2754" s="91">
        <v>45799</v>
      </c>
      <c r="N2754" s="91">
        <v>45816</v>
      </c>
      <c r="O2754" s="95" t="str">
        <f t="shared" si="358"/>
        <v/>
      </c>
      <c r="P2754" s="95">
        <f>MONTH('RAW DATA'!$J2754)</f>
        <v>6</v>
      </c>
      <c r="Q2754" s="95" t="str">
        <f t="shared" si="359"/>
        <v>ICB</v>
      </c>
      <c r="R2754" s="96" t="str">
        <f t="shared" si="360"/>
        <v>CHINA</v>
      </c>
      <c r="S2754" s="90" t="str">
        <f>IF(OR('RAW DATA'!$D2754="",'RAW DATA'!$C2754='RAW DATA'!$D2754),"NO",IF('RAW DATA'!$C2754&lt;'RAW DATA'!$D2754,"YES","NO"))</f>
        <v>NO</v>
      </c>
      <c r="T2754" s="96" t="str">
        <f>IF('RAW DATA'!$D2754='RAW DATA'!$E2754,"YES","NO")</f>
        <v>NO</v>
      </c>
      <c r="U2754" s="95" t="str">
        <f>IF(('RAW DATA'!$D2754-'RAW DATA'!$M2754)&lt;=5,"YES","NO")</f>
        <v>YES</v>
      </c>
    </row>
    <row r="2755" spans="1:21" x14ac:dyDescent="0.25">
      <c r="A2755" s="87">
        <v>515</v>
      </c>
      <c r="B2755" s="74">
        <v>5547685231</v>
      </c>
      <c r="C2755" s="76">
        <v>45805</v>
      </c>
      <c r="D2755" s="76"/>
      <c r="E2755" s="76">
        <v>45805</v>
      </c>
      <c r="F2755" s="74" t="s">
        <v>109</v>
      </c>
      <c r="G2755" s="75">
        <v>45498</v>
      </c>
      <c r="H2755" s="74" t="s">
        <v>14</v>
      </c>
      <c r="I2755" s="85">
        <v>7730425604</v>
      </c>
      <c r="J2755" s="76">
        <v>45809</v>
      </c>
      <c r="K2755" s="76" t="s">
        <v>87</v>
      </c>
      <c r="L2755" s="74"/>
      <c r="M2755" s="76">
        <v>45799</v>
      </c>
      <c r="N2755" s="76">
        <v>45816</v>
      </c>
      <c r="O2755" s="73" t="str">
        <f t="shared" si="358"/>
        <v/>
      </c>
      <c r="P2755" s="73">
        <f>MONTH('RAW DATA'!$J2755)</f>
        <v>6</v>
      </c>
      <c r="Q2755" s="73" t="str">
        <f t="shared" si="359"/>
        <v>ICB</v>
      </c>
      <c r="R2755" s="75" t="str">
        <f t="shared" si="360"/>
        <v>CHINA</v>
      </c>
      <c r="S2755" s="74" t="str">
        <f>IF(OR('RAW DATA'!$D2755="",'RAW DATA'!$C2755='RAW DATA'!$D2755),"NO",IF('RAW DATA'!$C2755&lt;'RAW DATA'!$D2755,"YES","NO"))</f>
        <v>NO</v>
      </c>
      <c r="T2755" s="75" t="str">
        <f>IF('RAW DATA'!$D2755='RAW DATA'!$E2755,"YES","NO")</f>
        <v>NO</v>
      </c>
      <c r="U2755" s="73" t="str">
        <f>IF(('RAW DATA'!$D2755-'RAW DATA'!$M2755)&lt;=5,"YES","NO")</f>
        <v>YES</v>
      </c>
    </row>
    <row r="2756" spans="1:21" x14ac:dyDescent="0.25">
      <c r="A2756" s="99">
        <v>515</v>
      </c>
      <c r="B2756" s="90">
        <v>5547685215</v>
      </c>
      <c r="C2756" s="91">
        <v>45805</v>
      </c>
      <c r="D2756" s="91"/>
      <c r="E2756" s="91">
        <v>45805</v>
      </c>
      <c r="F2756" s="90" t="s">
        <v>109</v>
      </c>
      <c r="G2756" s="96">
        <v>13867</v>
      </c>
      <c r="H2756" s="90" t="s">
        <v>14</v>
      </c>
      <c r="I2756" s="97">
        <v>7730425605</v>
      </c>
      <c r="J2756" s="91">
        <v>45809</v>
      </c>
      <c r="K2756" s="91" t="s">
        <v>87</v>
      </c>
      <c r="L2756" s="90"/>
      <c r="M2756" s="91">
        <v>45799</v>
      </c>
      <c r="N2756" s="91">
        <v>45816</v>
      </c>
      <c r="O2756" s="95" t="str">
        <f t="shared" si="358"/>
        <v/>
      </c>
      <c r="P2756" s="95">
        <f>MONTH('RAW DATA'!$J2756)</f>
        <v>6</v>
      </c>
      <c r="Q2756" s="95" t="str">
        <f t="shared" si="359"/>
        <v>ICB</v>
      </c>
      <c r="R2756" s="96" t="str">
        <f t="shared" si="360"/>
        <v>CHINA</v>
      </c>
      <c r="S2756" s="90" t="str">
        <f>IF(OR('RAW DATA'!$D2756="",'RAW DATA'!$C2756='RAW DATA'!$D2756),"NO",IF('RAW DATA'!$C2756&lt;'RAW DATA'!$D2756,"YES","NO"))</f>
        <v>NO</v>
      </c>
      <c r="T2756" s="96" t="str">
        <f>IF('RAW DATA'!$D2756='RAW DATA'!$E2756,"YES","NO")</f>
        <v>NO</v>
      </c>
      <c r="U2756" s="95" t="str">
        <f>IF(('RAW DATA'!$D2756-'RAW DATA'!$M2756)&lt;=5,"YES","NO")</f>
        <v>YES</v>
      </c>
    </row>
    <row r="2757" spans="1:21" x14ac:dyDescent="0.25">
      <c r="A2757" s="87">
        <v>515</v>
      </c>
      <c r="B2757" s="74">
        <v>5547685232</v>
      </c>
      <c r="C2757" s="76">
        <v>45805</v>
      </c>
      <c r="D2757" s="76"/>
      <c r="E2757" s="76">
        <v>45805</v>
      </c>
      <c r="F2757" s="74" t="s">
        <v>109</v>
      </c>
      <c r="G2757" s="75">
        <v>70876</v>
      </c>
      <c r="H2757" s="74" t="s">
        <v>14</v>
      </c>
      <c r="I2757" s="85">
        <v>7730425606</v>
      </c>
      <c r="J2757" s="76">
        <v>45809</v>
      </c>
      <c r="K2757" s="76" t="s">
        <v>87</v>
      </c>
      <c r="L2757" s="74"/>
      <c r="M2757" s="76">
        <v>45799</v>
      </c>
      <c r="N2757" s="76">
        <v>45816</v>
      </c>
      <c r="O2757" s="73" t="str">
        <f t="shared" si="358"/>
        <v/>
      </c>
      <c r="P2757" s="73">
        <f>MONTH('RAW DATA'!$J2757)</f>
        <v>6</v>
      </c>
      <c r="Q2757" s="73" t="str">
        <f t="shared" si="359"/>
        <v>ICB</v>
      </c>
      <c r="R2757" s="75" t="str">
        <f t="shared" si="360"/>
        <v>CHINA</v>
      </c>
      <c r="S2757" s="74" t="str">
        <f>IF(OR('RAW DATA'!$D2757="",'RAW DATA'!$C2757='RAW DATA'!$D2757),"NO",IF('RAW DATA'!$C2757&lt;'RAW DATA'!$D2757,"YES","NO"))</f>
        <v>NO</v>
      </c>
      <c r="T2757" s="75" t="str">
        <f>IF('RAW DATA'!$D2757='RAW DATA'!$E2757,"YES","NO")</f>
        <v>NO</v>
      </c>
      <c r="U2757" s="73" t="str">
        <f>IF(('RAW DATA'!$D2757-'RAW DATA'!$M2757)&lt;=5,"YES","NO")</f>
        <v>YES</v>
      </c>
    </row>
    <row r="2758" spans="1:21" x14ac:dyDescent="0.25">
      <c r="A2758" s="99">
        <v>515</v>
      </c>
      <c r="B2758" s="90">
        <v>5547685214</v>
      </c>
      <c r="C2758" s="91">
        <v>45805</v>
      </c>
      <c r="D2758" s="91"/>
      <c r="E2758" s="91">
        <v>45805</v>
      </c>
      <c r="F2758" s="90" t="s">
        <v>109</v>
      </c>
      <c r="G2758" s="96">
        <v>15327</v>
      </c>
      <c r="H2758" s="90" t="s">
        <v>14</v>
      </c>
      <c r="I2758" s="97">
        <v>7730425607</v>
      </c>
      <c r="J2758" s="91">
        <v>45809</v>
      </c>
      <c r="K2758" s="91" t="s">
        <v>87</v>
      </c>
      <c r="L2758" s="90"/>
      <c r="M2758" s="91">
        <v>45799</v>
      </c>
      <c r="N2758" s="91">
        <v>45816</v>
      </c>
      <c r="O2758" s="95" t="str">
        <f t="shared" si="358"/>
        <v/>
      </c>
      <c r="P2758" s="95">
        <f>MONTH('RAW DATA'!$J2758)</f>
        <v>6</v>
      </c>
      <c r="Q2758" s="95" t="str">
        <f t="shared" si="359"/>
        <v>ICB</v>
      </c>
      <c r="R2758" s="96" t="str">
        <f t="shared" si="360"/>
        <v>CHINA</v>
      </c>
      <c r="S2758" s="90" t="str">
        <f>IF(OR('RAW DATA'!$D2758="",'RAW DATA'!$C2758='RAW DATA'!$D2758),"NO",IF('RAW DATA'!$C2758&lt;'RAW DATA'!$D2758,"YES","NO"))</f>
        <v>NO</v>
      </c>
      <c r="T2758" s="96" t="str">
        <f>IF('RAW DATA'!$D2758='RAW DATA'!$E2758,"YES","NO")</f>
        <v>NO</v>
      </c>
      <c r="U2758" s="95" t="str">
        <f>IF(('RAW DATA'!$D2758-'RAW DATA'!$M2758)&lt;=5,"YES","NO")</f>
        <v>YES</v>
      </c>
    </row>
    <row r="2759" spans="1:21" x14ac:dyDescent="0.25">
      <c r="A2759" s="87">
        <v>515</v>
      </c>
      <c r="B2759" s="74">
        <v>5547685220</v>
      </c>
      <c r="C2759" s="76">
        <v>45805</v>
      </c>
      <c r="D2759" s="76"/>
      <c r="E2759" s="76">
        <v>45805</v>
      </c>
      <c r="F2759" s="74" t="s">
        <v>109</v>
      </c>
      <c r="G2759" s="75">
        <v>1177</v>
      </c>
      <c r="H2759" s="74" t="s">
        <v>14</v>
      </c>
      <c r="I2759" s="85">
        <v>7730425608</v>
      </c>
      <c r="J2759" s="76">
        <v>45809</v>
      </c>
      <c r="K2759" s="76" t="s">
        <v>87</v>
      </c>
      <c r="L2759" s="74"/>
      <c r="M2759" s="76">
        <v>45799</v>
      </c>
      <c r="N2759" s="76">
        <v>45816</v>
      </c>
      <c r="O2759" s="73" t="str">
        <f t="shared" si="358"/>
        <v/>
      </c>
      <c r="P2759" s="73">
        <f>MONTH('RAW DATA'!$J2759)</f>
        <v>6</v>
      </c>
      <c r="Q2759" s="73" t="str">
        <f t="shared" si="359"/>
        <v>ICB</v>
      </c>
      <c r="R2759" s="75" t="str">
        <f t="shared" si="360"/>
        <v>CHINA</v>
      </c>
      <c r="S2759" s="74" t="str">
        <f>IF(OR('RAW DATA'!$D2759="",'RAW DATA'!$C2759='RAW DATA'!$D2759),"NO",IF('RAW DATA'!$C2759&lt;'RAW DATA'!$D2759,"YES","NO"))</f>
        <v>NO</v>
      </c>
      <c r="T2759" s="75" t="str">
        <f>IF('RAW DATA'!$D2759='RAW DATA'!$E2759,"YES","NO")</f>
        <v>NO</v>
      </c>
      <c r="U2759" s="73" t="str">
        <f>IF(('RAW DATA'!$D2759-'RAW DATA'!$M2759)&lt;=5,"YES","NO")</f>
        <v>YES</v>
      </c>
    </row>
    <row r="2760" spans="1:21" x14ac:dyDescent="0.25">
      <c r="A2760" s="99">
        <v>515</v>
      </c>
      <c r="B2760" s="90">
        <v>5547685217</v>
      </c>
      <c r="C2760" s="91">
        <v>45805</v>
      </c>
      <c r="D2760" s="91"/>
      <c r="E2760" s="91">
        <v>45805</v>
      </c>
      <c r="F2760" s="90" t="s">
        <v>109</v>
      </c>
      <c r="G2760" s="96">
        <v>398</v>
      </c>
      <c r="H2760" s="90" t="s">
        <v>14</v>
      </c>
      <c r="I2760" s="97">
        <v>7730425609</v>
      </c>
      <c r="J2760" s="91">
        <v>45809</v>
      </c>
      <c r="K2760" s="91" t="s">
        <v>87</v>
      </c>
      <c r="L2760" s="90"/>
      <c r="M2760" s="91">
        <v>45799</v>
      </c>
      <c r="N2760" s="91">
        <v>45816</v>
      </c>
      <c r="O2760" s="95" t="str">
        <f t="shared" si="358"/>
        <v/>
      </c>
      <c r="P2760" s="95">
        <f>MONTH('RAW DATA'!$J2760)</f>
        <v>6</v>
      </c>
      <c r="Q2760" s="95" t="str">
        <f t="shared" si="359"/>
        <v>ICB</v>
      </c>
      <c r="R2760" s="96" t="str">
        <f t="shared" si="360"/>
        <v>CHINA</v>
      </c>
      <c r="S2760" s="90" t="str">
        <f>IF(OR('RAW DATA'!$D2760="",'RAW DATA'!$C2760='RAW DATA'!$D2760),"NO",IF('RAW DATA'!$C2760&lt;'RAW DATA'!$D2760,"YES","NO"))</f>
        <v>NO</v>
      </c>
      <c r="T2760" s="96" t="str">
        <f>IF('RAW DATA'!$D2760='RAW DATA'!$E2760,"YES","NO")</f>
        <v>NO</v>
      </c>
      <c r="U2760" s="95" t="str">
        <f>IF(('RAW DATA'!$D2760-'RAW DATA'!$M2760)&lt;=5,"YES","NO")</f>
        <v>YES</v>
      </c>
    </row>
    <row r="2761" spans="1:21" x14ac:dyDescent="0.25">
      <c r="A2761" s="87">
        <v>515</v>
      </c>
      <c r="B2761" s="74">
        <v>5547685229</v>
      </c>
      <c r="C2761" s="76">
        <v>45805</v>
      </c>
      <c r="D2761" s="76"/>
      <c r="E2761" s="76">
        <v>45805</v>
      </c>
      <c r="F2761" s="74" t="s">
        <v>109</v>
      </c>
      <c r="G2761" s="75">
        <v>186</v>
      </c>
      <c r="H2761" s="74" t="s">
        <v>14</v>
      </c>
      <c r="I2761" s="85">
        <v>7730425610</v>
      </c>
      <c r="J2761" s="76">
        <v>45809</v>
      </c>
      <c r="K2761" s="76" t="s">
        <v>87</v>
      </c>
      <c r="L2761" s="74"/>
      <c r="M2761" s="76">
        <v>45799</v>
      </c>
      <c r="N2761" s="76">
        <v>45816</v>
      </c>
      <c r="O2761" s="73" t="str">
        <f t="shared" si="358"/>
        <v/>
      </c>
      <c r="P2761" s="73">
        <f>MONTH('RAW DATA'!$J2761)</f>
        <v>6</v>
      </c>
      <c r="Q2761" s="73" t="str">
        <f t="shared" si="359"/>
        <v>ICB</v>
      </c>
      <c r="R2761" s="75" t="str">
        <f t="shared" si="360"/>
        <v>CHINA</v>
      </c>
      <c r="S2761" s="74" t="str">
        <f>IF(OR('RAW DATA'!$D2761="",'RAW DATA'!$C2761='RAW DATA'!$D2761),"NO",IF('RAW DATA'!$C2761&lt;'RAW DATA'!$D2761,"YES","NO"))</f>
        <v>NO</v>
      </c>
      <c r="T2761" s="75" t="str">
        <f>IF('RAW DATA'!$D2761='RAW DATA'!$E2761,"YES","NO")</f>
        <v>NO</v>
      </c>
      <c r="U2761" s="73" t="str">
        <f>IF(('RAW DATA'!$D2761-'RAW DATA'!$M2761)&lt;=5,"YES","NO")</f>
        <v>YES</v>
      </c>
    </row>
    <row r="2762" spans="1:21" x14ac:dyDescent="0.25">
      <c r="A2762" s="99">
        <v>515</v>
      </c>
      <c r="B2762" s="90">
        <v>5547685218</v>
      </c>
      <c r="C2762" s="91">
        <v>45805</v>
      </c>
      <c r="D2762" s="91"/>
      <c r="E2762" s="91">
        <v>45805</v>
      </c>
      <c r="F2762" s="90" t="s">
        <v>109</v>
      </c>
      <c r="G2762" s="96">
        <v>536</v>
      </c>
      <c r="H2762" s="90" t="s">
        <v>14</v>
      </c>
      <c r="I2762" s="97">
        <v>7730425611</v>
      </c>
      <c r="J2762" s="91">
        <v>45809</v>
      </c>
      <c r="K2762" s="91" t="s">
        <v>87</v>
      </c>
      <c r="L2762" s="90"/>
      <c r="M2762" s="91">
        <v>45799</v>
      </c>
      <c r="N2762" s="91">
        <v>45816</v>
      </c>
      <c r="O2762" s="95" t="str">
        <f t="shared" si="358"/>
        <v/>
      </c>
      <c r="P2762" s="95">
        <f>MONTH('RAW DATA'!$J2762)</f>
        <v>6</v>
      </c>
      <c r="Q2762" s="95" t="str">
        <f t="shared" si="359"/>
        <v>ICB</v>
      </c>
      <c r="R2762" s="96" t="str">
        <f t="shared" si="360"/>
        <v>CHINA</v>
      </c>
      <c r="S2762" s="90" t="str">
        <f>IF(OR('RAW DATA'!$D2762="",'RAW DATA'!$C2762='RAW DATA'!$D2762),"NO",IF('RAW DATA'!$C2762&lt;'RAW DATA'!$D2762,"YES","NO"))</f>
        <v>NO</v>
      </c>
      <c r="T2762" s="96" t="str">
        <f>IF('RAW DATA'!$D2762='RAW DATA'!$E2762,"YES","NO")</f>
        <v>NO</v>
      </c>
      <c r="U2762" s="95" t="str">
        <f>IF(('RAW DATA'!$D2762-'RAW DATA'!$M2762)&lt;=5,"YES","NO")</f>
        <v>YES</v>
      </c>
    </row>
    <row r="2763" spans="1:21" x14ac:dyDescent="0.25">
      <c r="A2763" s="87">
        <v>515</v>
      </c>
      <c r="B2763" s="74">
        <v>5547685228</v>
      </c>
      <c r="C2763" s="76">
        <v>45805</v>
      </c>
      <c r="D2763" s="76"/>
      <c r="E2763" s="76">
        <v>45805</v>
      </c>
      <c r="F2763" s="74" t="s">
        <v>109</v>
      </c>
      <c r="G2763" s="75">
        <v>583</v>
      </c>
      <c r="H2763" s="74" t="s">
        <v>14</v>
      </c>
      <c r="I2763" s="85">
        <v>7730425612</v>
      </c>
      <c r="J2763" s="76">
        <v>45809</v>
      </c>
      <c r="K2763" s="76" t="s">
        <v>87</v>
      </c>
      <c r="L2763" s="74"/>
      <c r="M2763" s="76">
        <v>45799</v>
      </c>
      <c r="N2763" s="76">
        <v>45816</v>
      </c>
      <c r="O2763" s="73" t="str">
        <f t="shared" si="358"/>
        <v/>
      </c>
      <c r="P2763" s="73">
        <f>MONTH('RAW DATA'!$J2763)</f>
        <v>6</v>
      </c>
      <c r="Q2763" s="73" t="str">
        <f t="shared" si="359"/>
        <v>ICB</v>
      </c>
      <c r="R2763" s="75" t="str">
        <f t="shared" si="360"/>
        <v>CHINA</v>
      </c>
      <c r="S2763" s="74" t="str">
        <f>IF(OR('RAW DATA'!$D2763="",'RAW DATA'!$C2763='RAW DATA'!$D2763),"NO",IF('RAW DATA'!$C2763&lt;'RAW DATA'!$D2763,"YES","NO"))</f>
        <v>NO</v>
      </c>
      <c r="T2763" s="75" t="str">
        <f>IF('RAW DATA'!$D2763='RAW DATA'!$E2763,"YES","NO")</f>
        <v>NO</v>
      </c>
      <c r="U2763" s="73" t="str">
        <f>IF(('RAW DATA'!$D2763-'RAW DATA'!$M2763)&lt;=5,"YES","NO")</f>
        <v>YES</v>
      </c>
    </row>
    <row r="2764" spans="1:21" x14ac:dyDescent="0.25">
      <c r="A2764" s="99">
        <v>515</v>
      </c>
      <c r="B2764" s="90">
        <v>5547685221</v>
      </c>
      <c r="C2764" s="91">
        <v>45805</v>
      </c>
      <c r="D2764" s="91"/>
      <c r="E2764" s="91">
        <v>45805</v>
      </c>
      <c r="F2764" s="90" t="s">
        <v>109</v>
      </c>
      <c r="G2764" s="96">
        <v>1238</v>
      </c>
      <c r="H2764" s="90" t="s">
        <v>14</v>
      </c>
      <c r="I2764" s="97">
        <v>7730425613</v>
      </c>
      <c r="J2764" s="91">
        <v>45809</v>
      </c>
      <c r="K2764" s="91" t="s">
        <v>87</v>
      </c>
      <c r="L2764" s="90"/>
      <c r="M2764" s="91">
        <v>45799</v>
      </c>
      <c r="N2764" s="91">
        <v>45816</v>
      </c>
      <c r="O2764" s="95" t="str">
        <f t="shared" ref="O2764:O2775" si="361">IF(D2764="", "", IF(YEAR(D2764)=2024, "", MONTH(D2764)))</f>
        <v/>
      </c>
      <c r="P2764" s="95">
        <f>MONTH('RAW DATA'!$J2764)</f>
        <v>6</v>
      </c>
      <c r="Q2764" s="95" t="str">
        <f t="shared" ref="Q2764:Q2775" si="362">IF(OR(A2764=71,A2764=1595,A2764=1588,A2764=1594,A2764=3547,A2764=1571,A2764=1538,A2764=1570,A2764=1569,A2764=1590,A2764=1591,A2764=1589,A2764=515,A2764=1572,A2764=3546,A2764=1592,A2764=3548,A2764=122,A2764=10171,A2764=40,A2764=35,A2764=95,A2764=381,A2764=136,A2764=375),"ICB","Vendor")</f>
        <v>ICB</v>
      </c>
      <c r="R2764" s="96" t="str">
        <f t="shared" ref="R2764:R2775" si="363">IF(OR(A2764=71,A2764=515,A2764=1592,A2764=1589,A2764=1591,A2764=1571,A2764=1572),"CHINA",IF(A2764=35,"POLAND",
IF(A2764=10171,"VIETNAM",
IF(A2764=381,"TURKEY",
IF(A2764=375,"CAMBODIA",
IF(A2764=40,"AUSTRALIA",""))))))</f>
        <v>CHINA</v>
      </c>
      <c r="S2764" s="90" t="str">
        <f>IF(OR('RAW DATA'!$D2764="",'RAW DATA'!$C2764='RAW DATA'!$D2764),"NO",IF('RAW DATA'!$C2764&lt;'RAW DATA'!$D2764,"YES","NO"))</f>
        <v>NO</v>
      </c>
      <c r="T2764" s="96" t="str">
        <f>IF('RAW DATA'!$D2764='RAW DATA'!$E2764,"YES","NO")</f>
        <v>NO</v>
      </c>
      <c r="U2764" s="95" t="str">
        <f>IF(('RAW DATA'!$D2764-'RAW DATA'!$M2764)&lt;=5,"YES","NO")</f>
        <v>YES</v>
      </c>
    </row>
    <row r="2765" spans="1:21" x14ac:dyDescent="0.25">
      <c r="A2765" s="87">
        <v>515</v>
      </c>
      <c r="B2765" s="74">
        <v>5547685226</v>
      </c>
      <c r="C2765" s="76">
        <v>45805</v>
      </c>
      <c r="D2765" s="76"/>
      <c r="E2765" s="76">
        <v>45805</v>
      </c>
      <c r="F2765" s="74" t="s">
        <v>109</v>
      </c>
      <c r="G2765" s="75">
        <v>552</v>
      </c>
      <c r="H2765" s="74" t="s">
        <v>14</v>
      </c>
      <c r="I2765" s="85">
        <v>7730425614</v>
      </c>
      <c r="J2765" s="76">
        <v>45809</v>
      </c>
      <c r="K2765" s="76" t="s">
        <v>87</v>
      </c>
      <c r="L2765" s="74"/>
      <c r="M2765" s="76">
        <v>45799</v>
      </c>
      <c r="N2765" s="76">
        <v>45816</v>
      </c>
      <c r="O2765" s="73" t="str">
        <f t="shared" si="361"/>
        <v/>
      </c>
      <c r="P2765" s="73">
        <f>MONTH('RAW DATA'!$J2765)</f>
        <v>6</v>
      </c>
      <c r="Q2765" s="73" t="str">
        <f t="shared" si="362"/>
        <v>ICB</v>
      </c>
      <c r="R2765" s="75" t="str">
        <f t="shared" si="363"/>
        <v>CHINA</v>
      </c>
      <c r="S2765" s="74" t="str">
        <f>IF(OR('RAW DATA'!$D2765="",'RAW DATA'!$C2765='RAW DATA'!$D2765),"NO",IF('RAW DATA'!$C2765&lt;'RAW DATA'!$D2765,"YES","NO"))</f>
        <v>NO</v>
      </c>
      <c r="T2765" s="75" t="str">
        <f>IF('RAW DATA'!$D2765='RAW DATA'!$E2765,"YES","NO")</f>
        <v>NO</v>
      </c>
      <c r="U2765" s="73" t="str">
        <f>IF(('RAW DATA'!$D2765-'RAW DATA'!$M2765)&lt;=5,"YES","NO")</f>
        <v>YES</v>
      </c>
    </row>
    <row r="2766" spans="1:21" x14ac:dyDescent="0.25">
      <c r="A2766" s="99">
        <v>515</v>
      </c>
      <c r="B2766" s="90">
        <v>5547685224</v>
      </c>
      <c r="C2766" s="91">
        <v>45805</v>
      </c>
      <c r="D2766" s="91"/>
      <c r="E2766" s="91">
        <v>45805</v>
      </c>
      <c r="F2766" s="90" t="s">
        <v>109</v>
      </c>
      <c r="G2766" s="96">
        <v>398</v>
      </c>
      <c r="H2766" s="90" t="s">
        <v>14</v>
      </c>
      <c r="I2766" s="97">
        <v>7730425615</v>
      </c>
      <c r="J2766" s="91">
        <v>45809</v>
      </c>
      <c r="K2766" s="91" t="s">
        <v>87</v>
      </c>
      <c r="L2766" s="90"/>
      <c r="M2766" s="91">
        <v>45799</v>
      </c>
      <c r="N2766" s="91">
        <v>45816</v>
      </c>
      <c r="O2766" s="95" t="str">
        <f t="shared" si="361"/>
        <v/>
      </c>
      <c r="P2766" s="95">
        <f>MONTH('RAW DATA'!$J2766)</f>
        <v>6</v>
      </c>
      <c r="Q2766" s="95" t="str">
        <f t="shared" si="362"/>
        <v>ICB</v>
      </c>
      <c r="R2766" s="96" t="str">
        <f t="shared" si="363"/>
        <v>CHINA</v>
      </c>
      <c r="S2766" s="90" t="str">
        <f>IF(OR('RAW DATA'!$D2766="",'RAW DATA'!$C2766='RAW DATA'!$D2766),"NO",IF('RAW DATA'!$C2766&lt;'RAW DATA'!$D2766,"YES","NO"))</f>
        <v>NO</v>
      </c>
      <c r="T2766" s="96" t="str">
        <f>IF('RAW DATA'!$D2766='RAW DATA'!$E2766,"YES","NO")</f>
        <v>NO</v>
      </c>
      <c r="U2766" s="95" t="str">
        <f>IF(('RAW DATA'!$D2766-'RAW DATA'!$M2766)&lt;=5,"YES","NO")</f>
        <v>YES</v>
      </c>
    </row>
    <row r="2767" spans="1:21" x14ac:dyDescent="0.25">
      <c r="A2767" s="87">
        <v>515</v>
      </c>
      <c r="B2767" s="74">
        <v>5547685230</v>
      </c>
      <c r="C2767" s="76">
        <v>45805</v>
      </c>
      <c r="D2767" s="76"/>
      <c r="E2767" s="76">
        <v>45805</v>
      </c>
      <c r="F2767" s="74" t="s">
        <v>109</v>
      </c>
      <c r="G2767" s="75">
        <v>524</v>
      </c>
      <c r="H2767" s="74" t="s">
        <v>14</v>
      </c>
      <c r="I2767" s="85">
        <v>7730425616</v>
      </c>
      <c r="J2767" s="76">
        <v>45809</v>
      </c>
      <c r="K2767" s="76" t="s">
        <v>87</v>
      </c>
      <c r="L2767" s="74"/>
      <c r="M2767" s="76">
        <v>45799</v>
      </c>
      <c r="N2767" s="76">
        <v>45816</v>
      </c>
      <c r="O2767" s="73" t="str">
        <f t="shared" si="361"/>
        <v/>
      </c>
      <c r="P2767" s="73">
        <f>MONTH('RAW DATA'!$J2767)</f>
        <v>6</v>
      </c>
      <c r="Q2767" s="73" t="str">
        <f t="shared" si="362"/>
        <v>ICB</v>
      </c>
      <c r="R2767" s="75" t="str">
        <f t="shared" si="363"/>
        <v>CHINA</v>
      </c>
      <c r="S2767" s="74" t="str">
        <f>IF(OR('RAW DATA'!$D2767="",'RAW DATA'!$C2767='RAW DATA'!$D2767),"NO",IF('RAW DATA'!$C2767&lt;'RAW DATA'!$D2767,"YES","NO"))</f>
        <v>NO</v>
      </c>
      <c r="T2767" s="75" t="str">
        <f>IF('RAW DATA'!$D2767='RAW DATA'!$E2767,"YES","NO")</f>
        <v>NO</v>
      </c>
      <c r="U2767" s="73" t="str">
        <f>IF(('RAW DATA'!$D2767-'RAW DATA'!$M2767)&lt;=5,"YES","NO")</f>
        <v>YES</v>
      </c>
    </row>
    <row r="2768" spans="1:21" x14ac:dyDescent="0.25">
      <c r="A2768" s="99">
        <v>515</v>
      </c>
      <c r="B2768" s="90">
        <v>5547685216</v>
      </c>
      <c r="C2768" s="91">
        <v>45805</v>
      </c>
      <c r="D2768" s="91"/>
      <c r="E2768" s="91">
        <v>45805</v>
      </c>
      <c r="F2768" s="90" t="s">
        <v>109</v>
      </c>
      <c r="G2768" s="96">
        <v>398</v>
      </c>
      <c r="H2768" s="90" t="s">
        <v>14</v>
      </c>
      <c r="I2768" s="97">
        <v>7730425617</v>
      </c>
      <c r="J2768" s="91">
        <v>45809</v>
      </c>
      <c r="K2768" s="91" t="s">
        <v>87</v>
      </c>
      <c r="L2768" s="90"/>
      <c r="M2768" s="91">
        <v>45799</v>
      </c>
      <c r="N2768" s="91">
        <v>45816</v>
      </c>
      <c r="O2768" s="95" t="str">
        <f t="shared" si="361"/>
        <v/>
      </c>
      <c r="P2768" s="95">
        <f>MONTH('RAW DATA'!$J2768)</f>
        <v>6</v>
      </c>
      <c r="Q2768" s="95" t="str">
        <f t="shared" si="362"/>
        <v>ICB</v>
      </c>
      <c r="R2768" s="96" t="str">
        <f t="shared" si="363"/>
        <v>CHINA</v>
      </c>
      <c r="S2768" s="90" t="str">
        <f>IF(OR('RAW DATA'!$D2768="",'RAW DATA'!$C2768='RAW DATA'!$D2768),"NO",IF('RAW DATA'!$C2768&lt;'RAW DATA'!$D2768,"YES","NO"))</f>
        <v>NO</v>
      </c>
      <c r="T2768" s="96" t="str">
        <f>IF('RAW DATA'!$D2768='RAW DATA'!$E2768,"YES","NO")</f>
        <v>NO</v>
      </c>
      <c r="U2768" s="95" t="str">
        <f>IF(('RAW DATA'!$D2768-'RAW DATA'!$M2768)&lt;=5,"YES","NO")</f>
        <v>YES</v>
      </c>
    </row>
    <row r="2769" spans="1:21" x14ac:dyDescent="0.25">
      <c r="A2769" s="87">
        <v>515</v>
      </c>
      <c r="B2769" s="74">
        <v>5547685213</v>
      </c>
      <c r="C2769" s="76">
        <v>45805</v>
      </c>
      <c r="D2769" s="76"/>
      <c r="E2769" s="76">
        <v>45805</v>
      </c>
      <c r="F2769" s="74" t="s">
        <v>109</v>
      </c>
      <c r="G2769" s="75">
        <v>398</v>
      </c>
      <c r="H2769" s="74" t="s">
        <v>14</v>
      </c>
      <c r="I2769" s="85">
        <v>7730425618</v>
      </c>
      <c r="J2769" s="76">
        <v>45809</v>
      </c>
      <c r="K2769" s="76" t="s">
        <v>87</v>
      </c>
      <c r="L2769" s="74"/>
      <c r="M2769" s="76">
        <v>45799</v>
      </c>
      <c r="N2769" s="76">
        <v>45816</v>
      </c>
      <c r="O2769" s="73" t="str">
        <f t="shared" si="361"/>
        <v/>
      </c>
      <c r="P2769" s="73">
        <f>MONTH('RAW DATA'!$J2769)</f>
        <v>6</v>
      </c>
      <c r="Q2769" s="73" t="str">
        <f t="shared" si="362"/>
        <v>ICB</v>
      </c>
      <c r="R2769" s="75" t="str">
        <f t="shared" si="363"/>
        <v>CHINA</v>
      </c>
      <c r="S2769" s="74" t="str">
        <f>IF(OR('RAW DATA'!$D2769="",'RAW DATA'!$C2769='RAW DATA'!$D2769),"NO",IF('RAW DATA'!$C2769&lt;'RAW DATA'!$D2769,"YES","NO"))</f>
        <v>NO</v>
      </c>
      <c r="T2769" s="75" t="str">
        <f>IF('RAW DATA'!$D2769='RAW DATA'!$E2769,"YES","NO")</f>
        <v>NO</v>
      </c>
      <c r="U2769" s="73" t="str">
        <f>IF(('RAW DATA'!$D2769-'RAW DATA'!$M2769)&lt;=5,"YES","NO")</f>
        <v>YES</v>
      </c>
    </row>
    <row r="2770" spans="1:21" x14ac:dyDescent="0.25">
      <c r="A2770" s="99">
        <v>515</v>
      </c>
      <c r="B2770" s="90">
        <v>5547685225</v>
      </c>
      <c r="C2770" s="91">
        <v>45805</v>
      </c>
      <c r="D2770" s="91"/>
      <c r="E2770" s="91">
        <v>45805</v>
      </c>
      <c r="F2770" s="90" t="s">
        <v>109</v>
      </c>
      <c r="G2770" s="96">
        <v>398</v>
      </c>
      <c r="H2770" s="90" t="s">
        <v>14</v>
      </c>
      <c r="I2770" s="97">
        <v>7730425619</v>
      </c>
      <c r="J2770" s="91">
        <v>45809</v>
      </c>
      <c r="K2770" s="91" t="s">
        <v>87</v>
      </c>
      <c r="L2770" s="90"/>
      <c r="M2770" s="91">
        <v>45799</v>
      </c>
      <c r="N2770" s="91">
        <v>45816</v>
      </c>
      <c r="O2770" s="95" t="str">
        <f t="shared" si="361"/>
        <v/>
      </c>
      <c r="P2770" s="95">
        <f>MONTH('RAW DATA'!$J2770)</f>
        <v>6</v>
      </c>
      <c r="Q2770" s="95" t="str">
        <f t="shared" si="362"/>
        <v>ICB</v>
      </c>
      <c r="R2770" s="96" t="str">
        <f t="shared" si="363"/>
        <v>CHINA</v>
      </c>
      <c r="S2770" s="90" t="str">
        <f>IF(OR('RAW DATA'!$D2770="",'RAW DATA'!$C2770='RAW DATA'!$D2770),"NO",IF('RAW DATA'!$C2770&lt;'RAW DATA'!$D2770,"YES","NO"))</f>
        <v>NO</v>
      </c>
      <c r="T2770" s="96" t="str">
        <f>IF('RAW DATA'!$D2770='RAW DATA'!$E2770,"YES","NO")</f>
        <v>NO</v>
      </c>
      <c r="U2770" s="95" t="str">
        <f>IF(('RAW DATA'!$D2770-'RAW DATA'!$M2770)&lt;=5,"YES","NO")</f>
        <v>YES</v>
      </c>
    </row>
    <row r="2771" spans="1:21" x14ac:dyDescent="0.25">
      <c r="A2771" s="87">
        <v>515</v>
      </c>
      <c r="B2771" s="74">
        <v>5547685219</v>
      </c>
      <c r="C2771" s="76">
        <v>45805</v>
      </c>
      <c r="D2771" s="76"/>
      <c r="E2771" s="76">
        <v>45805</v>
      </c>
      <c r="F2771" s="74" t="s">
        <v>109</v>
      </c>
      <c r="G2771" s="75">
        <v>1515</v>
      </c>
      <c r="H2771" s="74" t="s">
        <v>14</v>
      </c>
      <c r="I2771" s="85">
        <v>7730425620</v>
      </c>
      <c r="J2771" s="76">
        <v>45809</v>
      </c>
      <c r="K2771" s="76" t="s">
        <v>87</v>
      </c>
      <c r="L2771" s="74"/>
      <c r="M2771" s="76">
        <v>45799</v>
      </c>
      <c r="N2771" s="76">
        <v>45816</v>
      </c>
      <c r="O2771" s="73" t="str">
        <f t="shared" si="361"/>
        <v/>
      </c>
      <c r="P2771" s="73">
        <f>MONTH('RAW DATA'!$J2771)</f>
        <v>6</v>
      </c>
      <c r="Q2771" s="73" t="str">
        <f t="shared" si="362"/>
        <v>ICB</v>
      </c>
      <c r="R2771" s="75" t="str">
        <f t="shared" si="363"/>
        <v>CHINA</v>
      </c>
      <c r="S2771" s="74" t="str">
        <f>IF(OR('RAW DATA'!$D2771="",'RAW DATA'!$C2771='RAW DATA'!$D2771),"NO",IF('RAW DATA'!$C2771&lt;'RAW DATA'!$D2771,"YES","NO"))</f>
        <v>NO</v>
      </c>
      <c r="T2771" s="75" t="str">
        <f>IF('RAW DATA'!$D2771='RAW DATA'!$E2771,"YES","NO")</f>
        <v>NO</v>
      </c>
      <c r="U2771" s="73" t="str">
        <f>IF(('RAW DATA'!$D2771-'RAW DATA'!$M2771)&lt;=5,"YES","NO")</f>
        <v>YES</v>
      </c>
    </row>
    <row r="2772" spans="1:21" x14ac:dyDescent="0.25">
      <c r="A2772" s="99">
        <v>515</v>
      </c>
      <c r="B2772" s="90">
        <v>5547685227</v>
      </c>
      <c r="C2772" s="91">
        <v>45805</v>
      </c>
      <c r="D2772" s="91"/>
      <c r="E2772" s="91">
        <v>45805</v>
      </c>
      <c r="F2772" s="90" t="s">
        <v>109</v>
      </c>
      <c r="G2772" s="96">
        <v>715</v>
      </c>
      <c r="H2772" s="90" t="s">
        <v>14</v>
      </c>
      <c r="I2772" s="97">
        <v>7730425621</v>
      </c>
      <c r="J2772" s="91">
        <v>45809</v>
      </c>
      <c r="K2772" s="91" t="s">
        <v>87</v>
      </c>
      <c r="L2772" s="90"/>
      <c r="M2772" s="91">
        <v>45799</v>
      </c>
      <c r="N2772" s="91">
        <v>45816</v>
      </c>
      <c r="O2772" s="95" t="str">
        <f t="shared" si="361"/>
        <v/>
      </c>
      <c r="P2772" s="95">
        <f>MONTH('RAW DATA'!$J2772)</f>
        <v>6</v>
      </c>
      <c r="Q2772" s="95" t="str">
        <f t="shared" si="362"/>
        <v>ICB</v>
      </c>
      <c r="R2772" s="96" t="str">
        <f t="shared" si="363"/>
        <v>CHINA</v>
      </c>
      <c r="S2772" s="90" t="str">
        <f>IF(OR('RAW DATA'!$D2772="",'RAW DATA'!$C2772='RAW DATA'!$D2772),"NO",IF('RAW DATA'!$C2772&lt;'RAW DATA'!$D2772,"YES","NO"))</f>
        <v>NO</v>
      </c>
      <c r="T2772" s="96" t="str">
        <f>IF('RAW DATA'!$D2772='RAW DATA'!$E2772,"YES","NO")</f>
        <v>NO</v>
      </c>
      <c r="U2772" s="95" t="str">
        <f>IF(('RAW DATA'!$D2772-'RAW DATA'!$M2772)&lt;=5,"YES","NO")</f>
        <v>YES</v>
      </c>
    </row>
    <row r="2773" spans="1:21" x14ac:dyDescent="0.25">
      <c r="A2773" s="87">
        <v>515</v>
      </c>
      <c r="B2773" s="74">
        <v>5547685222</v>
      </c>
      <c r="C2773" s="76">
        <v>45805</v>
      </c>
      <c r="D2773" s="76"/>
      <c r="E2773" s="76">
        <v>45805</v>
      </c>
      <c r="F2773" s="74" t="s">
        <v>109</v>
      </c>
      <c r="G2773" s="75">
        <v>398</v>
      </c>
      <c r="H2773" s="74" t="s">
        <v>14</v>
      </c>
      <c r="I2773" s="85">
        <v>7730425622</v>
      </c>
      <c r="J2773" s="76">
        <v>45809</v>
      </c>
      <c r="K2773" s="76" t="s">
        <v>87</v>
      </c>
      <c r="L2773" s="74"/>
      <c r="M2773" s="76">
        <v>45799</v>
      </c>
      <c r="N2773" s="76">
        <v>45816</v>
      </c>
      <c r="O2773" s="73" t="str">
        <f t="shared" si="361"/>
        <v/>
      </c>
      <c r="P2773" s="73">
        <f>MONTH('RAW DATA'!$J2773)</f>
        <v>6</v>
      </c>
      <c r="Q2773" s="73" t="str">
        <f t="shared" si="362"/>
        <v>ICB</v>
      </c>
      <c r="R2773" s="75" t="str">
        <f t="shared" si="363"/>
        <v>CHINA</v>
      </c>
      <c r="S2773" s="74" t="str">
        <f>IF(OR('RAW DATA'!$D2773="",'RAW DATA'!$C2773='RAW DATA'!$D2773),"NO",IF('RAW DATA'!$C2773&lt;'RAW DATA'!$D2773,"YES","NO"))</f>
        <v>NO</v>
      </c>
      <c r="T2773" s="75" t="str">
        <f>IF('RAW DATA'!$D2773='RAW DATA'!$E2773,"YES","NO")</f>
        <v>NO</v>
      </c>
      <c r="U2773" s="73" t="str">
        <f>IF(('RAW DATA'!$D2773-'RAW DATA'!$M2773)&lt;=5,"YES","NO")</f>
        <v>YES</v>
      </c>
    </row>
    <row r="2774" spans="1:21" x14ac:dyDescent="0.25">
      <c r="A2774" s="99">
        <v>515</v>
      </c>
      <c r="B2774" s="90">
        <v>5547699024</v>
      </c>
      <c r="C2774" s="91">
        <v>45819</v>
      </c>
      <c r="D2774" s="91"/>
      <c r="E2774" s="91">
        <v>45819</v>
      </c>
      <c r="F2774" s="90">
        <v>253830387</v>
      </c>
      <c r="G2774" s="96">
        <v>121</v>
      </c>
      <c r="H2774" s="90" t="s">
        <v>14</v>
      </c>
      <c r="I2774" s="97">
        <v>7730427510</v>
      </c>
      <c r="J2774" s="91">
        <v>45820</v>
      </c>
      <c r="K2774" s="91" t="s">
        <v>87</v>
      </c>
      <c r="L2774" s="90"/>
      <c r="M2774" s="91">
        <v>45806</v>
      </c>
      <c r="N2774" s="91">
        <v>45823</v>
      </c>
      <c r="O2774" s="95" t="str">
        <f t="shared" si="361"/>
        <v/>
      </c>
      <c r="P2774" s="95">
        <f>MONTH('RAW DATA'!$J2774)</f>
        <v>6</v>
      </c>
      <c r="Q2774" s="95" t="str">
        <f t="shared" si="362"/>
        <v>ICB</v>
      </c>
      <c r="R2774" s="96" t="str">
        <f t="shared" si="363"/>
        <v>CHINA</v>
      </c>
      <c r="S2774" s="90" t="str">
        <f>IF(OR('RAW DATA'!$D2774="",'RAW DATA'!$C2774='RAW DATA'!$D2774),"NO",IF('RAW DATA'!$C2774&lt;'RAW DATA'!$D2774,"YES","NO"))</f>
        <v>NO</v>
      </c>
      <c r="T2774" s="96" t="str">
        <f>IF('RAW DATA'!$D2774='RAW DATA'!$E2774,"YES","NO")</f>
        <v>NO</v>
      </c>
      <c r="U2774" s="95" t="str">
        <f>IF(('RAW DATA'!$D2774-'RAW DATA'!$M2774)&lt;=5,"YES","NO")</f>
        <v>YES</v>
      </c>
    </row>
    <row r="2775" spans="1:21" x14ac:dyDescent="0.25">
      <c r="A2775" s="87">
        <v>515</v>
      </c>
      <c r="B2775" s="74">
        <v>5547699014</v>
      </c>
      <c r="C2775" s="76">
        <v>45819</v>
      </c>
      <c r="D2775" s="76"/>
      <c r="E2775" s="76">
        <v>45819</v>
      </c>
      <c r="F2775" s="74">
        <v>253830387</v>
      </c>
      <c r="G2775" s="75">
        <v>398</v>
      </c>
      <c r="H2775" s="74" t="s">
        <v>14</v>
      </c>
      <c r="I2775" s="85">
        <v>7730427511</v>
      </c>
      <c r="J2775" s="76">
        <v>45820</v>
      </c>
      <c r="K2775" s="76" t="s">
        <v>87</v>
      </c>
      <c r="L2775" s="74"/>
      <c r="M2775" s="76">
        <v>45806</v>
      </c>
      <c r="N2775" s="76">
        <v>45823</v>
      </c>
      <c r="O2775" s="73" t="str">
        <f t="shared" si="361"/>
        <v/>
      </c>
      <c r="P2775" s="73">
        <f>MONTH('RAW DATA'!$J2775)</f>
        <v>6</v>
      </c>
      <c r="Q2775" s="73" t="str">
        <f t="shared" si="362"/>
        <v>ICB</v>
      </c>
      <c r="R2775" s="75" t="str">
        <f t="shared" si="363"/>
        <v>CHINA</v>
      </c>
      <c r="S2775" s="74" t="str">
        <f>IF(OR('RAW DATA'!$D2775="",'RAW DATA'!$C2775='RAW DATA'!$D2775),"NO",IF('RAW DATA'!$C2775&lt;'RAW DATA'!$D2775,"YES","NO"))</f>
        <v>NO</v>
      </c>
      <c r="T2775" s="75" t="str">
        <f>IF('RAW DATA'!$D2775='RAW DATA'!$E2775,"YES","NO")</f>
        <v>NO</v>
      </c>
      <c r="U2775" s="73" t="str">
        <f>IF(('RAW DATA'!$D2775-'RAW DATA'!$M2775)&lt;=5,"YES","NO")</f>
        <v>YES</v>
      </c>
    </row>
    <row r="2776" spans="1:21" x14ac:dyDescent="0.25">
      <c r="A2776" s="99">
        <v>515</v>
      </c>
      <c r="B2776" s="90">
        <v>5547699028</v>
      </c>
      <c r="C2776" s="91">
        <v>45819</v>
      </c>
      <c r="D2776" s="91"/>
      <c r="E2776" s="91">
        <v>45819</v>
      </c>
      <c r="F2776" s="90">
        <v>253830387</v>
      </c>
      <c r="G2776" s="96">
        <v>894</v>
      </c>
      <c r="H2776" s="90" t="s">
        <v>14</v>
      </c>
      <c r="I2776" s="97">
        <v>7730427512</v>
      </c>
      <c r="J2776" s="91">
        <v>45820</v>
      </c>
      <c r="K2776" s="91" t="s">
        <v>87</v>
      </c>
      <c r="L2776" s="90"/>
      <c r="M2776" s="91">
        <v>45806</v>
      </c>
      <c r="N2776" s="91">
        <v>45823</v>
      </c>
      <c r="O2776" s="95" t="str">
        <f t="shared" ref="O2776:O2779" si="364">IF(D2776="", "", IF(YEAR(D2776)=2024, "", MONTH(D2776)))</f>
        <v/>
      </c>
      <c r="P2776" s="95">
        <f>MONTH('RAW DATA'!$J2776)</f>
        <v>6</v>
      </c>
      <c r="Q2776" s="95" t="str">
        <f t="shared" ref="Q2776:Q2779" si="365">IF(OR(A2776=71,A2776=1595,A2776=1588,A2776=1594,A2776=3547,A2776=1571,A2776=1538,A2776=1570,A2776=1569,A2776=1590,A2776=1591,A2776=1589,A2776=515,A2776=1572,A2776=3546,A2776=1592,A2776=3548,A2776=122,A2776=10171,A2776=40,A2776=35,A2776=95,A2776=381,A2776=136,A2776=375),"ICB","Vendor")</f>
        <v>ICB</v>
      </c>
      <c r="R2776" s="96" t="str">
        <f t="shared" ref="R2776:R2779" si="366">IF(OR(A2776=71,A2776=515,A2776=1592,A2776=1589,A2776=1591,A2776=1571,A2776=1572),"CHINA",IF(A2776=35,"POLAND",
IF(A2776=10171,"VIETNAM",
IF(A2776=381,"TURKEY",
IF(A2776=375,"CAMBODIA",
IF(A2776=40,"AUSTRALIA",""))))))</f>
        <v>CHINA</v>
      </c>
      <c r="S2776" s="90" t="str">
        <f>IF(OR('RAW DATA'!$D2776="",'RAW DATA'!$C2776='RAW DATA'!$D2776),"NO",IF('RAW DATA'!$C2776&lt;'RAW DATA'!$D2776,"YES","NO"))</f>
        <v>NO</v>
      </c>
      <c r="T2776" s="96" t="str">
        <f>IF('RAW DATA'!$D2776='RAW DATA'!$E2776,"YES","NO")</f>
        <v>NO</v>
      </c>
      <c r="U2776" s="95" t="str">
        <f>IF(('RAW DATA'!$D2776-'RAW DATA'!$M2776)&lt;=5,"YES","NO")</f>
        <v>YES</v>
      </c>
    </row>
    <row r="2777" spans="1:21" x14ac:dyDescent="0.25">
      <c r="A2777" s="87">
        <v>515</v>
      </c>
      <c r="B2777" s="74">
        <v>5547699027</v>
      </c>
      <c r="C2777" s="76">
        <v>45819</v>
      </c>
      <c r="D2777" s="76"/>
      <c r="E2777" s="76">
        <v>45819</v>
      </c>
      <c r="F2777" s="74">
        <v>253830387</v>
      </c>
      <c r="G2777" s="75">
        <v>31017</v>
      </c>
      <c r="H2777" s="74" t="s">
        <v>14</v>
      </c>
      <c r="I2777" s="85">
        <v>7730427513</v>
      </c>
      <c r="J2777" s="76">
        <v>45820</v>
      </c>
      <c r="K2777" s="76" t="s">
        <v>87</v>
      </c>
      <c r="L2777" s="74"/>
      <c r="M2777" s="76">
        <v>45806</v>
      </c>
      <c r="N2777" s="76">
        <v>45823</v>
      </c>
      <c r="O2777" s="73" t="str">
        <f t="shared" si="364"/>
        <v/>
      </c>
      <c r="P2777" s="73">
        <f>MONTH('RAW DATA'!$J2777)</f>
        <v>6</v>
      </c>
      <c r="Q2777" s="73" t="str">
        <f t="shared" si="365"/>
        <v>ICB</v>
      </c>
      <c r="R2777" s="75" t="str">
        <f t="shared" si="366"/>
        <v>CHINA</v>
      </c>
      <c r="S2777" s="74" t="str">
        <f>IF(OR('RAW DATA'!$D2777="",'RAW DATA'!$C2777='RAW DATA'!$D2777),"NO",IF('RAW DATA'!$C2777&lt;'RAW DATA'!$D2777,"YES","NO"))</f>
        <v>NO</v>
      </c>
      <c r="T2777" s="75" t="str">
        <f>IF('RAW DATA'!$D2777='RAW DATA'!$E2777,"YES","NO")</f>
        <v>NO</v>
      </c>
      <c r="U2777" s="73" t="str">
        <f>IF(('RAW DATA'!$D2777-'RAW DATA'!$M2777)&lt;=5,"YES","NO")</f>
        <v>YES</v>
      </c>
    </row>
    <row r="2778" spans="1:21" x14ac:dyDescent="0.25">
      <c r="A2778" s="99">
        <v>515</v>
      </c>
      <c r="B2778" s="90">
        <v>5547699015</v>
      </c>
      <c r="C2778" s="91">
        <v>45819</v>
      </c>
      <c r="D2778" s="91"/>
      <c r="E2778" s="91">
        <v>45819</v>
      </c>
      <c r="F2778" s="90">
        <v>253830387</v>
      </c>
      <c r="G2778" s="96">
        <v>398</v>
      </c>
      <c r="H2778" s="90" t="s">
        <v>14</v>
      </c>
      <c r="I2778" s="97">
        <v>7730427514</v>
      </c>
      <c r="J2778" s="91">
        <v>45820</v>
      </c>
      <c r="K2778" s="91" t="s">
        <v>87</v>
      </c>
      <c r="L2778" s="90"/>
      <c r="M2778" s="91">
        <v>45806</v>
      </c>
      <c r="N2778" s="91">
        <v>45823</v>
      </c>
      <c r="O2778" s="95" t="str">
        <f t="shared" si="364"/>
        <v/>
      </c>
      <c r="P2778" s="95">
        <f>MONTH('RAW DATA'!$J2778)</f>
        <v>6</v>
      </c>
      <c r="Q2778" s="95" t="str">
        <f t="shared" si="365"/>
        <v>ICB</v>
      </c>
      <c r="R2778" s="96" t="str">
        <f t="shared" si="366"/>
        <v>CHINA</v>
      </c>
      <c r="S2778" s="90" t="str">
        <f>IF(OR('RAW DATA'!$D2778="",'RAW DATA'!$C2778='RAW DATA'!$D2778),"NO",IF('RAW DATA'!$C2778&lt;'RAW DATA'!$D2778,"YES","NO"))</f>
        <v>NO</v>
      </c>
      <c r="T2778" s="96" t="str">
        <f>IF('RAW DATA'!$D2778='RAW DATA'!$E2778,"YES","NO")</f>
        <v>NO</v>
      </c>
      <c r="U2778" s="95" t="str">
        <f>IF(('RAW DATA'!$D2778-'RAW DATA'!$M2778)&lt;=5,"YES","NO")</f>
        <v>YES</v>
      </c>
    </row>
    <row r="2779" spans="1:21" x14ac:dyDescent="0.25">
      <c r="A2779" s="87">
        <v>515</v>
      </c>
      <c r="B2779" s="74">
        <v>5547699021</v>
      </c>
      <c r="C2779" s="76">
        <v>45819</v>
      </c>
      <c r="D2779" s="76"/>
      <c r="E2779" s="76">
        <v>45819</v>
      </c>
      <c r="F2779" s="74">
        <v>253830387</v>
      </c>
      <c r="G2779" s="75">
        <v>3296</v>
      </c>
      <c r="H2779" s="74" t="s">
        <v>14</v>
      </c>
      <c r="I2779" s="85">
        <v>7730427515</v>
      </c>
      <c r="J2779" s="76">
        <v>45820</v>
      </c>
      <c r="K2779" s="76" t="s">
        <v>87</v>
      </c>
      <c r="L2779" s="74"/>
      <c r="M2779" s="76">
        <v>45806</v>
      </c>
      <c r="N2779" s="76">
        <v>45823</v>
      </c>
      <c r="O2779" s="73" t="str">
        <f t="shared" si="364"/>
        <v/>
      </c>
      <c r="P2779" s="73">
        <f>MONTH('RAW DATA'!$J2779)</f>
        <v>6</v>
      </c>
      <c r="Q2779" s="73" t="str">
        <f t="shared" si="365"/>
        <v>ICB</v>
      </c>
      <c r="R2779" s="75" t="str">
        <f t="shared" si="366"/>
        <v>CHINA</v>
      </c>
      <c r="S2779" s="74" t="str">
        <f>IF(OR('RAW DATA'!$D2779="",'RAW DATA'!$C2779='RAW DATA'!$D2779),"NO",IF('RAW DATA'!$C2779&lt;'RAW DATA'!$D2779,"YES","NO"))</f>
        <v>NO</v>
      </c>
      <c r="T2779" s="75" t="str">
        <f>IF('RAW DATA'!$D2779='RAW DATA'!$E2779,"YES","NO")</f>
        <v>NO</v>
      </c>
      <c r="U2779" s="73" t="str">
        <f>IF(('RAW DATA'!$D2779-'RAW DATA'!$M2779)&lt;=5,"YES","NO")</f>
        <v>YES</v>
      </c>
    </row>
    <row r="2780" spans="1:21" x14ac:dyDescent="0.25">
      <c r="A2780" s="99">
        <v>515</v>
      </c>
      <c r="B2780" s="90">
        <v>5547699022</v>
      </c>
      <c r="C2780" s="91">
        <v>45819</v>
      </c>
      <c r="D2780" s="91"/>
      <c r="E2780" s="91">
        <v>45819</v>
      </c>
      <c r="F2780" s="90">
        <v>253830387</v>
      </c>
      <c r="G2780" s="96">
        <v>7486</v>
      </c>
      <c r="H2780" s="90" t="s">
        <v>14</v>
      </c>
      <c r="I2780" s="97">
        <v>7730427516</v>
      </c>
      <c r="J2780" s="91">
        <v>45820</v>
      </c>
      <c r="K2780" s="91" t="s">
        <v>87</v>
      </c>
      <c r="L2780" s="90"/>
      <c r="M2780" s="91">
        <v>45806</v>
      </c>
      <c r="N2780" s="91">
        <v>45823</v>
      </c>
      <c r="O2780" s="95" t="str">
        <f t="shared" ref="O2780:O2782" si="367">IF(D2780="", "", IF(YEAR(D2780)=2024, "", MONTH(D2780)))</f>
        <v/>
      </c>
      <c r="P2780" s="95">
        <f>MONTH('RAW DATA'!$J2780)</f>
        <v>6</v>
      </c>
      <c r="Q2780" s="95" t="str">
        <f t="shared" ref="Q2780:Q2782" si="368">IF(OR(A2780=71,A2780=1595,A2780=1588,A2780=1594,A2780=3547,A2780=1571,A2780=1538,A2780=1570,A2780=1569,A2780=1590,A2780=1591,A2780=1589,A2780=515,A2780=1572,A2780=3546,A2780=1592,A2780=3548,A2780=122,A2780=10171,A2780=40,A2780=35,A2780=95,A2780=381,A2780=136,A2780=375),"ICB","Vendor")</f>
        <v>ICB</v>
      </c>
      <c r="R2780" s="96" t="str">
        <f t="shared" ref="R2780:R2782" si="369">IF(OR(A2780=71,A2780=515,A2780=1592,A2780=1589,A2780=1591,A2780=1571,A2780=1572),"CHINA",IF(A2780=35,"POLAND",
IF(A2780=10171,"VIETNAM",
IF(A2780=381,"TURKEY",
IF(A2780=375,"CAMBODIA",
IF(A2780=40,"AUSTRALIA",""))))))</f>
        <v>CHINA</v>
      </c>
      <c r="S2780" s="90" t="str">
        <f>IF(OR('RAW DATA'!$D2780="",'RAW DATA'!$C2780='RAW DATA'!$D2780),"NO",IF('RAW DATA'!$C2780&lt;'RAW DATA'!$D2780,"YES","NO"))</f>
        <v>NO</v>
      </c>
      <c r="T2780" s="96" t="str">
        <f>IF('RAW DATA'!$D2780='RAW DATA'!$E2780,"YES","NO")</f>
        <v>NO</v>
      </c>
      <c r="U2780" s="95" t="str">
        <f>IF(('RAW DATA'!$D2780-'RAW DATA'!$M2780)&lt;=5,"YES","NO")</f>
        <v>YES</v>
      </c>
    </row>
    <row r="2781" spans="1:21" x14ac:dyDescent="0.25">
      <c r="A2781" s="87">
        <v>515</v>
      </c>
      <c r="B2781" s="74">
        <v>5547699013</v>
      </c>
      <c r="C2781" s="76">
        <v>45819</v>
      </c>
      <c r="D2781" s="76"/>
      <c r="E2781" s="76">
        <v>45819</v>
      </c>
      <c r="F2781" s="74">
        <v>253830387</v>
      </c>
      <c r="G2781" s="75">
        <v>398</v>
      </c>
      <c r="H2781" s="74" t="s">
        <v>14</v>
      </c>
      <c r="I2781" s="85">
        <v>7730427517</v>
      </c>
      <c r="J2781" s="76">
        <v>45820</v>
      </c>
      <c r="K2781" s="76" t="s">
        <v>87</v>
      </c>
      <c r="L2781" s="74"/>
      <c r="M2781" s="76">
        <v>45806</v>
      </c>
      <c r="N2781" s="76">
        <v>45823</v>
      </c>
      <c r="O2781" s="73" t="str">
        <f t="shared" si="367"/>
        <v/>
      </c>
      <c r="P2781" s="73">
        <f>MONTH('RAW DATA'!$J2781)</f>
        <v>6</v>
      </c>
      <c r="Q2781" s="73" t="str">
        <f t="shared" si="368"/>
        <v>ICB</v>
      </c>
      <c r="R2781" s="75" t="str">
        <f t="shared" si="369"/>
        <v>CHINA</v>
      </c>
      <c r="S2781" s="74" t="str">
        <f>IF(OR('RAW DATA'!$D2781="",'RAW DATA'!$C2781='RAW DATA'!$D2781),"NO",IF('RAW DATA'!$C2781&lt;'RAW DATA'!$D2781,"YES","NO"))</f>
        <v>NO</v>
      </c>
      <c r="T2781" s="75" t="str">
        <f>IF('RAW DATA'!$D2781='RAW DATA'!$E2781,"YES","NO")</f>
        <v>NO</v>
      </c>
      <c r="U2781" s="73" t="str">
        <f>IF(('RAW DATA'!$D2781-'RAW DATA'!$M2781)&lt;=5,"YES","NO")</f>
        <v>YES</v>
      </c>
    </row>
    <row r="2782" spans="1:21" x14ac:dyDescent="0.25">
      <c r="A2782" s="99">
        <v>515</v>
      </c>
      <c r="B2782" s="90">
        <v>5547699018</v>
      </c>
      <c r="C2782" s="91">
        <v>45819</v>
      </c>
      <c r="D2782" s="91"/>
      <c r="E2782" s="91">
        <v>45819</v>
      </c>
      <c r="F2782" s="90">
        <v>253830387</v>
      </c>
      <c r="G2782" s="96">
        <v>398</v>
      </c>
      <c r="H2782" s="90" t="s">
        <v>14</v>
      </c>
      <c r="I2782" s="97">
        <v>7730427518</v>
      </c>
      <c r="J2782" s="91">
        <v>45820</v>
      </c>
      <c r="K2782" s="91" t="s">
        <v>87</v>
      </c>
      <c r="L2782" s="90"/>
      <c r="M2782" s="91">
        <v>45806</v>
      </c>
      <c r="N2782" s="91">
        <v>45823</v>
      </c>
      <c r="O2782" s="95" t="str">
        <f t="shared" si="367"/>
        <v/>
      </c>
      <c r="P2782" s="95">
        <f>MONTH('RAW DATA'!$J2782)</f>
        <v>6</v>
      </c>
      <c r="Q2782" s="95" t="str">
        <f t="shared" si="368"/>
        <v>ICB</v>
      </c>
      <c r="R2782" s="96" t="str">
        <f t="shared" si="369"/>
        <v>CHINA</v>
      </c>
      <c r="S2782" s="90" t="str">
        <f>IF(OR('RAW DATA'!$D2782="",'RAW DATA'!$C2782='RAW DATA'!$D2782),"NO",IF('RAW DATA'!$C2782&lt;'RAW DATA'!$D2782,"YES","NO"))</f>
        <v>NO</v>
      </c>
      <c r="T2782" s="96" t="str">
        <f>IF('RAW DATA'!$D2782='RAW DATA'!$E2782,"YES","NO")</f>
        <v>NO</v>
      </c>
      <c r="U2782" s="95" t="str">
        <f>IF(('RAW DATA'!$D2782-'RAW DATA'!$M2782)&lt;=5,"YES","NO")</f>
        <v>YES</v>
      </c>
    </row>
    <row r="2783" spans="1:21" x14ac:dyDescent="0.25">
      <c r="A2783" s="87">
        <v>515</v>
      </c>
      <c r="B2783" s="74">
        <v>5547699016</v>
      </c>
      <c r="C2783" s="76">
        <v>45819</v>
      </c>
      <c r="D2783" s="76"/>
      <c r="E2783" s="76">
        <v>45819</v>
      </c>
      <c r="F2783" s="74">
        <v>253830387</v>
      </c>
      <c r="G2783" s="75">
        <v>476</v>
      </c>
      <c r="H2783" s="74" t="s">
        <v>14</v>
      </c>
      <c r="I2783" s="85">
        <v>7730427519</v>
      </c>
      <c r="J2783" s="76">
        <v>45820</v>
      </c>
      <c r="K2783" s="76" t="s">
        <v>87</v>
      </c>
      <c r="L2783" s="74"/>
      <c r="M2783" s="76">
        <v>45806</v>
      </c>
      <c r="N2783" s="76">
        <v>45823</v>
      </c>
      <c r="O2783" s="73" t="str">
        <f t="shared" ref="O2783:O2798" si="370">IF(D2783="", "", IF(YEAR(D2783)=2024, "", MONTH(D2783)))</f>
        <v/>
      </c>
      <c r="P2783" s="73">
        <f>MONTH('RAW DATA'!$J2783)</f>
        <v>6</v>
      </c>
      <c r="Q2783" s="73" t="str">
        <f t="shared" ref="Q2783:Q2798" si="371">IF(OR(A2783=71,A2783=1595,A2783=1588,A2783=1594,A2783=3547,A2783=1571,A2783=1538,A2783=1570,A2783=1569,A2783=1590,A2783=1591,A2783=1589,A2783=515,A2783=1572,A2783=3546,A2783=1592,A2783=3548,A2783=122,A2783=10171,A2783=40,A2783=35,A2783=95,A2783=381,A2783=136,A2783=375),"ICB","Vendor")</f>
        <v>ICB</v>
      </c>
      <c r="R2783" s="75" t="str">
        <f t="shared" ref="R2783:R2798" si="372">IF(OR(A2783=71,A2783=515,A2783=1592,A2783=1589,A2783=1591,A2783=1571,A2783=1572),"CHINA",IF(A2783=35,"POLAND",
IF(A2783=10171,"VIETNAM",
IF(A2783=381,"TURKEY",
IF(A2783=375,"CAMBODIA",
IF(A2783=40,"AUSTRALIA",""))))))</f>
        <v>CHINA</v>
      </c>
      <c r="S2783" s="74" t="str">
        <f>IF(OR('RAW DATA'!$D2783="",'RAW DATA'!$C2783='RAW DATA'!$D2783),"NO",IF('RAW DATA'!$C2783&lt;'RAW DATA'!$D2783,"YES","NO"))</f>
        <v>NO</v>
      </c>
      <c r="T2783" s="75" t="str">
        <f>IF('RAW DATA'!$D2783='RAW DATA'!$E2783,"YES","NO")</f>
        <v>NO</v>
      </c>
      <c r="U2783" s="73" t="str">
        <f>IF(('RAW DATA'!$D2783-'RAW DATA'!$M2783)&lt;=5,"YES","NO")</f>
        <v>YES</v>
      </c>
    </row>
    <row r="2784" spans="1:21" x14ac:dyDescent="0.25">
      <c r="A2784" s="99">
        <v>515</v>
      </c>
      <c r="B2784" s="90">
        <v>5547699029</v>
      </c>
      <c r="C2784" s="91">
        <v>45819</v>
      </c>
      <c r="D2784" s="91"/>
      <c r="E2784" s="91">
        <v>45819</v>
      </c>
      <c r="F2784" s="90">
        <v>253830387</v>
      </c>
      <c r="G2784" s="96">
        <v>676</v>
      </c>
      <c r="H2784" s="90" t="s">
        <v>14</v>
      </c>
      <c r="I2784" s="97">
        <v>7730427520</v>
      </c>
      <c r="J2784" s="91">
        <v>45820</v>
      </c>
      <c r="K2784" s="91" t="s">
        <v>87</v>
      </c>
      <c r="L2784" s="90"/>
      <c r="M2784" s="91">
        <v>45806</v>
      </c>
      <c r="N2784" s="91">
        <v>45823</v>
      </c>
      <c r="O2784" s="95" t="str">
        <f t="shared" si="370"/>
        <v/>
      </c>
      <c r="P2784" s="95">
        <f>MONTH('RAW DATA'!$J2784)</f>
        <v>6</v>
      </c>
      <c r="Q2784" s="95" t="str">
        <f t="shared" si="371"/>
        <v>ICB</v>
      </c>
      <c r="R2784" s="96" t="str">
        <f t="shared" si="372"/>
        <v>CHINA</v>
      </c>
      <c r="S2784" s="90" t="str">
        <f>IF(OR('RAW DATA'!$D2784="",'RAW DATA'!$C2784='RAW DATA'!$D2784),"NO",IF('RAW DATA'!$C2784&lt;'RAW DATA'!$D2784,"YES","NO"))</f>
        <v>NO</v>
      </c>
      <c r="T2784" s="96" t="str">
        <f>IF('RAW DATA'!$D2784='RAW DATA'!$E2784,"YES","NO")</f>
        <v>NO</v>
      </c>
      <c r="U2784" s="95" t="str">
        <f>IF(('RAW DATA'!$D2784-'RAW DATA'!$M2784)&lt;=5,"YES","NO")</f>
        <v>YES</v>
      </c>
    </row>
    <row r="2785" spans="1:21" x14ac:dyDescent="0.25">
      <c r="A2785" s="87">
        <v>515</v>
      </c>
      <c r="B2785" s="74">
        <v>5547699017</v>
      </c>
      <c r="C2785" s="76">
        <v>45819</v>
      </c>
      <c r="D2785" s="76"/>
      <c r="E2785" s="76">
        <v>45819</v>
      </c>
      <c r="F2785" s="74">
        <v>253830387</v>
      </c>
      <c r="G2785" s="75">
        <v>833</v>
      </c>
      <c r="H2785" s="74" t="s">
        <v>14</v>
      </c>
      <c r="I2785" s="85">
        <v>7730427521</v>
      </c>
      <c r="J2785" s="76">
        <v>45820</v>
      </c>
      <c r="K2785" s="76" t="s">
        <v>87</v>
      </c>
      <c r="L2785" s="74"/>
      <c r="M2785" s="76">
        <v>45806</v>
      </c>
      <c r="N2785" s="76">
        <v>45823</v>
      </c>
      <c r="O2785" s="73" t="str">
        <f t="shared" si="370"/>
        <v/>
      </c>
      <c r="P2785" s="73">
        <f>MONTH('RAW DATA'!$J2785)</f>
        <v>6</v>
      </c>
      <c r="Q2785" s="73" t="str">
        <f t="shared" si="371"/>
        <v>ICB</v>
      </c>
      <c r="R2785" s="75" t="str">
        <f t="shared" si="372"/>
        <v>CHINA</v>
      </c>
      <c r="S2785" s="74" t="str">
        <f>IF(OR('RAW DATA'!$D2785="",'RAW DATA'!$C2785='RAW DATA'!$D2785),"NO",IF('RAW DATA'!$C2785&lt;'RAW DATA'!$D2785,"YES","NO"))</f>
        <v>NO</v>
      </c>
      <c r="T2785" s="75" t="str">
        <f>IF('RAW DATA'!$D2785='RAW DATA'!$E2785,"YES","NO")</f>
        <v>NO</v>
      </c>
      <c r="U2785" s="73" t="str">
        <f>IF(('RAW DATA'!$D2785-'RAW DATA'!$M2785)&lt;=5,"YES","NO")</f>
        <v>YES</v>
      </c>
    </row>
    <row r="2786" spans="1:21" x14ac:dyDescent="0.25">
      <c r="A2786" s="99">
        <v>515</v>
      </c>
      <c r="B2786" s="90">
        <v>5547699025</v>
      </c>
      <c r="C2786" s="91">
        <v>45819</v>
      </c>
      <c r="D2786" s="91"/>
      <c r="E2786" s="91">
        <v>45819</v>
      </c>
      <c r="F2786" s="90">
        <v>253830387</v>
      </c>
      <c r="G2786" s="96">
        <v>422</v>
      </c>
      <c r="H2786" s="90" t="s">
        <v>14</v>
      </c>
      <c r="I2786" s="97">
        <v>7730427522</v>
      </c>
      <c r="J2786" s="91">
        <v>45820</v>
      </c>
      <c r="K2786" s="91" t="s">
        <v>87</v>
      </c>
      <c r="L2786" s="90"/>
      <c r="M2786" s="91">
        <v>45806</v>
      </c>
      <c r="N2786" s="91">
        <v>45823</v>
      </c>
      <c r="O2786" s="95" t="str">
        <f t="shared" si="370"/>
        <v/>
      </c>
      <c r="P2786" s="95">
        <f>MONTH('RAW DATA'!$J2786)</f>
        <v>6</v>
      </c>
      <c r="Q2786" s="95" t="str">
        <f t="shared" si="371"/>
        <v>ICB</v>
      </c>
      <c r="R2786" s="96" t="str">
        <f t="shared" si="372"/>
        <v>CHINA</v>
      </c>
      <c r="S2786" s="90" t="str">
        <f>IF(OR('RAW DATA'!$D2786="",'RAW DATA'!$C2786='RAW DATA'!$D2786),"NO",IF('RAW DATA'!$C2786&lt;'RAW DATA'!$D2786,"YES","NO"))</f>
        <v>NO</v>
      </c>
      <c r="T2786" s="96" t="str">
        <f>IF('RAW DATA'!$D2786='RAW DATA'!$E2786,"YES","NO")</f>
        <v>NO</v>
      </c>
      <c r="U2786" s="95" t="str">
        <f>IF(('RAW DATA'!$D2786-'RAW DATA'!$M2786)&lt;=5,"YES","NO")</f>
        <v>YES</v>
      </c>
    </row>
    <row r="2787" spans="1:21" x14ac:dyDescent="0.25">
      <c r="A2787" s="87">
        <v>515</v>
      </c>
      <c r="B2787" s="74">
        <v>5547699030</v>
      </c>
      <c r="C2787" s="76">
        <v>45819</v>
      </c>
      <c r="D2787" s="76"/>
      <c r="E2787" s="76">
        <v>45819</v>
      </c>
      <c r="F2787" s="74">
        <v>253830387</v>
      </c>
      <c r="G2787" s="75">
        <v>1033</v>
      </c>
      <c r="H2787" s="74" t="s">
        <v>14</v>
      </c>
      <c r="I2787" s="85">
        <v>7730427523</v>
      </c>
      <c r="J2787" s="76">
        <v>45820</v>
      </c>
      <c r="K2787" s="76" t="s">
        <v>87</v>
      </c>
      <c r="L2787" s="74"/>
      <c r="M2787" s="76">
        <v>45806</v>
      </c>
      <c r="N2787" s="76">
        <v>45823</v>
      </c>
      <c r="O2787" s="73" t="str">
        <f t="shared" si="370"/>
        <v/>
      </c>
      <c r="P2787" s="73">
        <f>MONTH('RAW DATA'!$J2787)</f>
        <v>6</v>
      </c>
      <c r="Q2787" s="73" t="str">
        <f t="shared" si="371"/>
        <v>ICB</v>
      </c>
      <c r="R2787" s="75" t="str">
        <f t="shared" si="372"/>
        <v>CHINA</v>
      </c>
      <c r="S2787" s="74" t="str">
        <f>IF(OR('RAW DATA'!$D2787="",'RAW DATA'!$C2787='RAW DATA'!$D2787),"NO",IF('RAW DATA'!$C2787&lt;'RAW DATA'!$D2787,"YES","NO"))</f>
        <v>NO</v>
      </c>
      <c r="T2787" s="75" t="str">
        <f>IF('RAW DATA'!$D2787='RAW DATA'!$E2787,"YES","NO")</f>
        <v>NO</v>
      </c>
      <c r="U2787" s="73" t="str">
        <f>IF(('RAW DATA'!$D2787-'RAW DATA'!$M2787)&lt;=5,"YES","NO")</f>
        <v>YES</v>
      </c>
    </row>
    <row r="2788" spans="1:21" x14ac:dyDescent="0.25">
      <c r="A2788" s="99">
        <v>515</v>
      </c>
      <c r="B2788" s="90">
        <v>5547699019</v>
      </c>
      <c r="C2788" s="91">
        <v>45819</v>
      </c>
      <c r="D2788" s="91"/>
      <c r="E2788" s="91">
        <v>45819</v>
      </c>
      <c r="F2788" s="90">
        <v>253830387</v>
      </c>
      <c r="G2788" s="96">
        <v>88467</v>
      </c>
      <c r="H2788" s="90" t="s">
        <v>14</v>
      </c>
      <c r="I2788" s="97">
        <v>7730427524</v>
      </c>
      <c r="J2788" s="91">
        <v>45820</v>
      </c>
      <c r="K2788" s="91" t="s">
        <v>87</v>
      </c>
      <c r="L2788" s="90"/>
      <c r="M2788" s="91">
        <v>45806</v>
      </c>
      <c r="N2788" s="91">
        <v>45823</v>
      </c>
      <c r="O2788" s="95" t="str">
        <f t="shared" si="370"/>
        <v/>
      </c>
      <c r="P2788" s="95">
        <f>MONTH('RAW DATA'!$J2788)</f>
        <v>6</v>
      </c>
      <c r="Q2788" s="95" t="str">
        <f t="shared" si="371"/>
        <v>ICB</v>
      </c>
      <c r="R2788" s="96" t="str">
        <f t="shared" si="372"/>
        <v>CHINA</v>
      </c>
      <c r="S2788" s="90" t="str">
        <f>IF(OR('RAW DATA'!$D2788="",'RAW DATA'!$C2788='RAW DATA'!$D2788),"NO",IF('RAW DATA'!$C2788&lt;'RAW DATA'!$D2788,"YES","NO"))</f>
        <v>NO</v>
      </c>
      <c r="T2788" s="96" t="str">
        <f>IF('RAW DATA'!$D2788='RAW DATA'!$E2788,"YES","NO")</f>
        <v>NO</v>
      </c>
      <c r="U2788" s="95" t="str">
        <f>IF(('RAW DATA'!$D2788-'RAW DATA'!$M2788)&lt;=5,"YES","NO")</f>
        <v>YES</v>
      </c>
    </row>
    <row r="2789" spans="1:21" x14ac:dyDescent="0.25">
      <c r="A2789" s="87">
        <v>515</v>
      </c>
      <c r="B2789" s="74">
        <v>5547699020</v>
      </c>
      <c r="C2789" s="76">
        <v>45819</v>
      </c>
      <c r="D2789" s="76"/>
      <c r="E2789" s="76">
        <v>45819</v>
      </c>
      <c r="F2789" s="74">
        <v>253830387</v>
      </c>
      <c r="G2789" s="75">
        <v>79859</v>
      </c>
      <c r="H2789" s="74" t="s">
        <v>14</v>
      </c>
      <c r="I2789" s="85">
        <v>7730427525</v>
      </c>
      <c r="J2789" s="76">
        <v>45820</v>
      </c>
      <c r="K2789" s="76" t="s">
        <v>87</v>
      </c>
      <c r="L2789" s="74"/>
      <c r="M2789" s="76">
        <v>45806</v>
      </c>
      <c r="N2789" s="76">
        <v>45823</v>
      </c>
      <c r="O2789" s="73" t="str">
        <f t="shared" si="370"/>
        <v/>
      </c>
      <c r="P2789" s="73">
        <f>MONTH('RAW DATA'!$J2789)</f>
        <v>6</v>
      </c>
      <c r="Q2789" s="73" t="str">
        <f t="shared" si="371"/>
        <v>ICB</v>
      </c>
      <c r="R2789" s="75" t="str">
        <f t="shared" si="372"/>
        <v>CHINA</v>
      </c>
      <c r="S2789" s="74" t="str">
        <f>IF(OR('RAW DATA'!$D2789="",'RAW DATA'!$C2789='RAW DATA'!$D2789),"NO",IF('RAW DATA'!$C2789&lt;'RAW DATA'!$D2789,"YES","NO"))</f>
        <v>NO</v>
      </c>
      <c r="T2789" s="75" t="str">
        <f>IF('RAW DATA'!$D2789='RAW DATA'!$E2789,"YES","NO")</f>
        <v>NO</v>
      </c>
      <c r="U2789" s="73" t="str">
        <f>IF(('RAW DATA'!$D2789-'RAW DATA'!$M2789)&lt;=5,"YES","NO")</f>
        <v>YES</v>
      </c>
    </row>
    <row r="2790" spans="1:21" x14ac:dyDescent="0.25">
      <c r="A2790" s="99">
        <v>515</v>
      </c>
      <c r="B2790" s="90">
        <v>5547699026</v>
      </c>
      <c r="C2790" s="91">
        <v>45819</v>
      </c>
      <c r="D2790" s="91"/>
      <c r="E2790" s="91">
        <v>45819</v>
      </c>
      <c r="F2790" s="90">
        <v>253830387</v>
      </c>
      <c r="G2790" s="96">
        <v>67711</v>
      </c>
      <c r="H2790" s="90" t="s">
        <v>14</v>
      </c>
      <c r="I2790" s="97">
        <v>7730427530</v>
      </c>
      <c r="J2790" s="91">
        <v>45820</v>
      </c>
      <c r="K2790" s="91" t="s">
        <v>87</v>
      </c>
      <c r="L2790" s="90"/>
      <c r="M2790" s="91">
        <v>45806</v>
      </c>
      <c r="N2790" s="91">
        <v>45823</v>
      </c>
      <c r="O2790" s="95" t="str">
        <f t="shared" si="370"/>
        <v/>
      </c>
      <c r="P2790" s="95">
        <f>MONTH('RAW DATA'!$J2790)</f>
        <v>6</v>
      </c>
      <c r="Q2790" s="95" t="str">
        <f t="shared" si="371"/>
        <v>ICB</v>
      </c>
      <c r="R2790" s="96" t="str">
        <f t="shared" si="372"/>
        <v>CHINA</v>
      </c>
      <c r="S2790" s="90" t="str">
        <f>IF(OR('RAW DATA'!$D2790="",'RAW DATA'!$C2790='RAW DATA'!$D2790),"NO",IF('RAW DATA'!$C2790&lt;'RAW DATA'!$D2790,"YES","NO"))</f>
        <v>NO</v>
      </c>
      <c r="T2790" s="96" t="str">
        <f>IF('RAW DATA'!$D2790='RAW DATA'!$E2790,"YES","NO")</f>
        <v>NO</v>
      </c>
      <c r="U2790" s="95" t="str">
        <f>IF(('RAW DATA'!$D2790-'RAW DATA'!$M2790)&lt;=5,"YES","NO")</f>
        <v>YES</v>
      </c>
    </row>
    <row r="2791" spans="1:21" x14ac:dyDescent="0.25">
      <c r="A2791" s="87">
        <v>515</v>
      </c>
      <c r="B2791" s="74">
        <v>5547699031</v>
      </c>
      <c r="C2791" s="76">
        <v>45819</v>
      </c>
      <c r="D2791" s="76"/>
      <c r="E2791" s="76">
        <v>45819</v>
      </c>
      <c r="F2791" s="74">
        <v>253830387</v>
      </c>
      <c r="G2791" s="75">
        <v>65575</v>
      </c>
      <c r="H2791" s="74" t="s">
        <v>14</v>
      </c>
      <c r="I2791" s="85">
        <v>7730427531</v>
      </c>
      <c r="J2791" s="76">
        <v>45820</v>
      </c>
      <c r="K2791" s="76" t="s">
        <v>87</v>
      </c>
      <c r="L2791" s="74"/>
      <c r="M2791" s="76">
        <v>45806</v>
      </c>
      <c r="N2791" s="76">
        <v>45823</v>
      </c>
      <c r="O2791" s="73" t="str">
        <f t="shared" si="370"/>
        <v/>
      </c>
      <c r="P2791" s="73">
        <f>MONTH('RAW DATA'!$J2791)</f>
        <v>6</v>
      </c>
      <c r="Q2791" s="73" t="str">
        <f t="shared" si="371"/>
        <v>ICB</v>
      </c>
      <c r="R2791" s="75" t="str">
        <f t="shared" si="372"/>
        <v>CHINA</v>
      </c>
      <c r="S2791" s="74" t="str">
        <f>IF(OR('RAW DATA'!$D2791="",'RAW DATA'!$C2791='RAW DATA'!$D2791),"NO",IF('RAW DATA'!$C2791&lt;'RAW DATA'!$D2791,"YES","NO"))</f>
        <v>NO</v>
      </c>
      <c r="T2791" s="75" t="str">
        <f>IF('RAW DATA'!$D2791='RAW DATA'!$E2791,"YES","NO")</f>
        <v>NO</v>
      </c>
      <c r="U2791" s="73" t="str">
        <f>IF(('RAW DATA'!$D2791-'RAW DATA'!$M2791)&lt;=5,"YES","NO")</f>
        <v>YES</v>
      </c>
    </row>
    <row r="2792" spans="1:21" x14ac:dyDescent="0.25">
      <c r="A2792" s="99">
        <v>515</v>
      </c>
      <c r="B2792" s="90">
        <v>5547699023</v>
      </c>
      <c r="C2792" s="91">
        <v>45819</v>
      </c>
      <c r="D2792" s="91"/>
      <c r="E2792" s="91">
        <v>45819</v>
      </c>
      <c r="F2792" s="90">
        <v>253830387</v>
      </c>
      <c r="G2792" s="96">
        <v>6195</v>
      </c>
      <c r="H2792" s="90" t="s">
        <v>14</v>
      </c>
      <c r="I2792" s="97">
        <v>7730427532</v>
      </c>
      <c r="J2792" s="91">
        <v>45820</v>
      </c>
      <c r="K2792" s="91" t="s">
        <v>87</v>
      </c>
      <c r="L2792" s="90"/>
      <c r="M2792" s="91">
        <v>45806</v>
      </c>
      <c r="N2792" s="91">
        <v>45823</v>
      </c>
      <c r="O2792" s="95" t="str">
        <f t="shared" si="370"/>
        <v/>
      </c>
      <c r="P2792" s="95">
        <f>MONTH('RAW DATA'!$J2792)</f>
        <v>6</v>
      </c>
      <c r="Q2792" s="95" t="str">
        <f t="shared" si="371"/>
        <v>ICB</v>
      </c>
      <c r="R2792" s="96" t="str">
        <f t="shared" si="372"/>
        <v>CHINA</v>
      </c>
      <c r="S2792" s="90" t="str">
        <f>IF(OR('RAW DATA'!$D2792="",'RAW DATA'!$C2792='RAW DATA'!$D2792),"NO",IF('RAW DATA'!$C2792&lt;'RAW DATA'!$D2792,"YES","NO"))</f>
        <v>NO</v>
      </c>
      <c r="T2792" s="96" t="str">
        <f>IF('RAW DATA'!$D2792='RAW DATA'!$E2792,"YES","NO")</f>
        <v>NO</v>
      </c>
      <c r="U2792" s="95" t="str">
        <f>IF(('RAW DATA'!$D2792-'RAW DATA'!$M2792)&lt;=5,"YES","NO")</f>
        <v>YES</v>
      </c>
    </row>
    <row r="2793" spans="1:21" x14ac:dyDescent="0.25">
      <c r="A2793" s="87">
        <v>515</v>
      </c>
      <c r="B2793" s="74">
        <v>5547712640</v>
      </c>
      <c r="C2793" s="76">
        <v>45819</v>
      </c>
      <c r="D2793" s="76"/>
      <c r="E2793" s="76">
        <v>45819</v>
      </c>
      <c r="F2793" s="74">
        <v>254156807</v>
      </c>
      <c r="G2793" s="75">
        <v>63051</v>
      </c>
      <c r="H2793" s="74" t="s">
        <v>14</v>
      </c>
      <c r="I2793" s="85">
        <v>7730428078</v>
      </c>
      <c r="J2793" s="76">
        <v>45824</v>
      </c>
      <c r="K2793" s="76" t="s">
        <v>87</v>
      </c>
      <c r="L2793" s="74"/>
      <c r="M2793" s="76">
        <v>45813</v>
      </c>
      <c r="N2793" s="76">
        <v>45830</v>
      </c>
      <c r="O2793" s="73" t="str">
        <f t="shared" si="370"/>
        <v/>
      </c>
      <c r="P2793" s="73">
        <f>MONTH('RAW DATA'!$J2793)</f>
        <v>6</v>
      </c>
      <c r="Q2793" s="73" t="str">
        <f t="shared" si="371"/>
        <v>ICB</v>
      </c>
      <c r="R2793" s="75" t="str">
        <f t="shared" si="372"/>
        <v>CHINA</v>
      </c>
      <c r="S2793" s="74" t="str">
        <f>IF(OR('RAW DATA'!$D2793="",'RAW DATA'!$C2793='RAW DATA'!$D2793),"NO",IF('RAW DATA'!$C2793&lt;'RAW DATA'!$D2793,"YES","NO"))</f>
        <v>NO</v>
      </c>
      <c r="T2793" s="75" t="str">
        <f>IF('RAW DATA'!$D2793='RAW DATA'!$E2793,"YES","NO")</f>
        <v>NO</v>
      </c>
      <c r="U2793" s="73" t="str">
        <f>IF(('RAW DATA'!$D2793-'RAW DATA'!$M2793)&lt;=5,"YES","NO")</f>
        <v>YES</v>
      </c>
    </row>
    <row r="2794" spans="1:21" x14ac:dyDescent="0.25">
      <c r="A2794" s="99">
        <v>515</v>
      </c>
      <c r="B2794" s="90">
        <v>5547712622</v>
      </c>
      <c r="C2794" s="91">
        <v>45819</v>
      </c>
      <c r="D2794" s="91"/>
      <c r="E2794" s="91">
        <v>45819</v>
      </c>
      <c r="F2794" s="90">
        <v>254156807</v>
      </c>
      <c r="G2794" s="96">
        <v>87561</v>
      </c>
      <c r="H2794" s="90" t="s">
        <v>14</v>
      </c>
      <c r="I2794" s="97">
        <v>7730428079</v>
      </c>
      <c r="J2794" s="91">
        <v>45824</v>
      </c>
      <c r="K2794" s="91" t="s">
        <v>87</v>
      </c>
      <c r="L2794" s="90"/>
      <c r="M2794" s="91">
        <v>45813</v>
      </c>
      <c r="N2794" s="91">
        <v>45830</v>
      </c>
      <c r="O2794" s="95" t="str">
        <f t="shared" si="370"/>
        <v/>
      </c>
      <c r="P2794" s="95">
        <f>MONTH('RAW DATA'!$J2794)</f>
        <v>6</v>
      </c>
      <c r="Q2794" s="95" t="str">
        <f t="shared" si="371"/>
        <v>ICB</v>
      </c>
      <c r="R2794" s="96" t="str">
        <f t="shared" si="372"/>
        <v>CHINA</v>
      </c>
      <c r="S2794" s="90" t="str">
        <f>IF(OR('RAW DATA'!$D2794="",'RAW DATA'!$C2794='RAW DATA'!$D2794),"NO",IF('RAW DATA'!$C2794&lt;'RAW DATA'!$D2794,"YES","NO"))</f>
        <v>NO</v>
      </c>
      <c r="T2794" s="96" t="str">
        <f>IF('RAW DATA'!$D2794='RAW DATA'!$E2794,"YES","NO")</f>
        <v>NO</v>
      </c>
      <c r="U2794" s="95" t="str">
        <f>IF(('RAW DATA'!$D2794-'RAW DATA'!$M2794)&lt;=5,"YES","NO")</f>
        <v>YES</v>
      </c>
    </row>
    <row r="2795" spans="1:21" x14ac:dyDescent="0.25">
      <c r="A2795" s="87">
        <v>515</v>
      </c>
      <c r="B2795" s="74">
        <v>5547712620</v>
      </c>
      <c r="C2795" s="76">
        <v>45819</v>
      </c>
      <c r="D2795" s="76"/>
      <c r="E2795" s="76">
        <v>45819</v>
      </c>
      <c r="F2795" s="74">
        <v>254156807</v>
      </c>
      <c r="G2795" s="75">
        <v>59532</v>
      </c>
      <c r="H2795" s="74" t="s">
        <v>14</v>
      </c>
      <c r="I2795" s="85">
        <v>7730428080</v>
      </c>
      <c r="J2795" s="76">
        <v>45824</v>
      </c>
      <c r="K2795" s="76" t="s">
        <v>87</v>
      </c>
      <c r="L2795" s="74"/>
      <c r="M2795" s="76">
        <v>45813</v>
      </c>
      <c r="N2795" s="76">
        <v>45830</v>
      </c>
      <c r="O2795" s="73" t="str">
        <f t="shared" si="370"/>
        <v/>
      </c>
      <c r="P2795" s="73">
        <f>MONTH('RAW DATA'!$J2795)</f>
        <v>6</v>
      </c>
      <c r="Q2795" s="73" t="str">
        <f t="shared" si="371"/>
        <v>ICB</v>
      </c>
      <c r="R2795" s="75" t="str">
        <f t="shared" si="372"/>
        <v>CHINA</v>
      </c>
      <c r="S2795" s="74" t="str">
        <f>IF(OR('RAW DATA'!$D2795="",'RAW DATA'!$C2795='RAW DATA'!$D2795),"NO",IF('RAW DATA'!$C2795&lt;'RAW DATA'!$D2795,"YES","NO"))</f>
        <v>NO</v>
      </c>
      <c r="T2795" s="75" t="str">
        <f>IF('RAW DATA'!$D2795='RAW DATA'!$E2795,"YES","NO")</f>
        <v>NO</v>
      </c>
      <c r="U2795" s="73" t="str">
        <f>IF(('RAW DATA'!$D2795-'RAW DATA'!$M2795)&lt;=5,"YES","NO")</f>
        <v>YES</v>
      </c>
    </row>
    <row r="2796" spans="1:21" x14ac:dyDescent="0.25">
      <c r="A2796" s="99">
        <v>515</v>
      </c>
      <c r="B2796" s="90">
        <v>5547712619</v>
      </c>
      <c r="C2796" s="91">
        <v>45819</v>
      </c>
      <c r="D2796" s="91"/>
      <c r="E2796" s="91">
        <v>45819</v>
      </c>
      <c r="F2796" s="90">
        <v>254156807</v>
      </c>
      <c r="G2796" s="96">
        <v>25499</v>
      </c>
      <c r="H2796" s="90" t="s">
        <v>14</v>
      </c>
      <c r="I2796" s="97">
        <v>7730428081</v>
      </c>
      <c r="J2796" s="91">
        <v>45824</v>
      </c>
      <c r="K2796" s="91" t="s">
        <v>87</v>
      </c>
      <c r="L2796" s="90"/>
      <c r="M2796" s="91">
        <v>45813</v>
      </c>
      <c r="N2796" s="91">
        <v>45830</v>
      </c>
      <c r="O2796" s="95" t="str">
        <f t="shared" si="370"/>
        <v/>
      </c>
      <c r="P2796" s="95">
        <f>MONTH('RAW DATA'!$J2796)</f>
        <v>6</v>
      </c>
      <c r="Q2796" s="95" t="str">
        <f t="shared" si="371"/>
        <v>ICB</v>
      </c>
      <c r="R2796" s="96" t="str">
        <f t="shared" si="372"/>
        <v>CHINA</v>
      </c>
      <c r="S2796" s="90" t="str">
        <f>IF(OR('RAW DATA'!$D2796="",'RAW DATA'!$C2796='RAW DATA'!$D2796),"NO",IF('RAW DATA'!$C2796&lt;'RAW DATA'!$D2796,"YES","NO"))</f>
        <v>NO</v>
      </c>
      <c r="T2796" s="96" t="str">
        <f>IF('RAW DATA'!$D2796='RAW DATA'!$E2796,"YES","NO")</f>
        <v>NO</v>
      </c>
      <c r="U2796" s="95" t="str">
        <f>IF(('RAW DATA'!$D2796-'RAW DATA'!$M2796)&lt;=5,"YES","NO")</f>
        <v>YES</v>
      </c>
    </row>
    <row r="2797" spans="1:21" x14ac:dyDescent="0.25">
      <c r="A2797" s="87">
        <v>515</v>
      </c>
      <c r="B2797" s="74">
        <v>5547712631</v>
      </c>
      <c r="C2797" s="76">
        <v>45819</v>
      </c>
      <c r="D2797" s="76"/>
      <c r="E2797" s="76">
        <v>45819</v>
      </c>
      <c r="F2797" s="74">
        <v>254156807</v>
      </c>
      <c r="G2797" s="75">
        <v>27409</v>
      </c>
      <c r="H2797" s="74" t="s">
        <v>14</v>
      </c>
      <c r="I2797" s="85">
        <v>7730428082</v>
      </c>
      <c r="J2797" s="76">
        <v>45824</v>
      </c>
      <c r="K2797" s="76" t="s">
        <v>87</v>
      </c>
      <c r="L2797" s="74"/>
      <c r="M2797" s="76">
        <v>45813</v>
      </c>
      <c r="N2797" s="76">
        <v>45830</v>
      </c>
      <c r="O2797" s="73" t="str">
        <f t="shared" si="370"/>
        <v/>
      </c>
      <c r="P2797" s="73">
        <f>MONTH('RAW DATA'!$J2797)</f>
        <v>6</v>
      </c>
      <c r="Q2797" s="73" t="str">
        <f t="shared" si="371"/>
        <v>ICB</v>
      </c>
      <c r="R2797" s="75" t="str">
        <f t="shared" si="372"/>
        <v>CHINA</v>
      </c>
      <c r="S2797" s="74" t="str">
        <f>IF(OR('RAW DATA'!$D2797="",'RAW DATA'!$C2797='RAW DATA'!$D2797),"NO",IF('RAW DATA'!$C2797&lt;'RAW DATA'!$D2797,"YES","NO"))</f>
        <v>NO</v>
      </c>
      <c r="T2797" s="75" t="str">
        <f>IF('RAW DATA'!$D2797='RAW DATA'!$E2797,"YES","NO")</f>
        <v>NO</v>
      </c>
      <c r="U2797" s="73" t="str">
        <f>IF(('RAW DATA'!$D2797-'RAW DATA'!$M2797)&lt;=5,"YES","NO")</f>
        <v>YES</v>
      </c>
    </row>
    <row r="2798" spans="1:21" x14ac:dyDescent="0.25">
      <c r="A2798" s="99">
        <v>515</v>
      </c>
      <c r="B2798" s="90">
        <v>5547712632</v>
      </c>
      <c r="C2798" s="91">
        <v>45819</v>
      </c>
      <c r="D2798" s="91"/>
      <c r="E2798" s="91">
        <v>45819</v>
      </c>
      <c r="F2798" s="90">
        <v>254156807</v>
      </c>
      <c r="G2798" s="96">
        <v>31297</v>
      </c>
      <c r="H2798" s="90" t="s">
        <v>14</v>
      </c>
      <c r="I2798" s="97">
        <v>7730428083</v>
      </c>
      <c r="J2798" s="91">
        <v>45824</v>
      </c>
      <c r="K2798" s="91" t="s">
        <v>87</v>
      </c>
      <c r="L2798" s="90"/>
      <c r="M2798" s="91">
        <v>45813</v>
      </c>
      <c r="N2798" s="91">
        <v>45830</v>
      </c>
      <c r="O2798" s="95" t="str">
        <f t="shared" si="370"/>
        <v/>
      </c>
      <c r="P2798" s="95">
        <f>MONTH('RAW DATA'!$J2798)</f>
        <v>6</v>
      </c>
      <c r="Q2798" s="95" t="str">
        <f t="shared" si="371"/>
        <v>ICB</v>
      </c>
      <c r="R2798" s="96" t="str">
        <f t="shared" si="372"/>
        <v>CHINA</v>
      </c>
      <c r="S2798" s="90" t="str">
        <f>IF(OR('RAW DATA'!$D2798="",'RAW DATA'!$C2798='RAW DATA'!$D2798),"NO",IF('RAW DATA'!$C2798&lt;'RAW DATA'!$D2798,"YES","NO"))</f>
        <v>NO</v>
      </c>
      <c r="T2798" s="96" t="str">
        <f>IF('RAW DATA'!$D2798='RAW DATA'!$E2798,"YES","NO")</f>
        <v>NO</v>
      </c>
      <c r="U2798" s="95" t="str">
        <f>IF(('RAW DATA'!$D2798-'RAW DATA'!$M2798)&lt;=5,"YES","NO")</f>
        <v>YES</v>
      </c>
    </row>
    <row r="2799" spans="1:21" x14ac:dyDescent="0.25">
      <c r="A2799" s="87">
        <v>515</v>
      </c>
      <c r="B2799" s="74">
        <v>5547712637</v>
      </c>
      <c r="C2799" s="76">
        <v>45819</v>
      </c>
      <c r="D2799" s="76"/>
      <c r="E2799" s="76">
        <v>45819</v>
      </c>
      <c r="F2799" s="74">
        <v>254156807</v>
      </c>
      <c r="G2799" s="75">
        <v>18541</v>
      </c>
      <c r="H2799" s="74" t="s">
        <v>14</v>
      </c>
      <c r="I2799" s="85">
        <v>7730428084</v>
      </c>
      <c r="J2799" s="76">
        <v>45824</v>
      </c>
      <c r="K2799" s="76" t="s">
        <v>87</v>
      </c>
      <c r="L2799" s="74"/>
      <c r="M2799" s="76">
        <v>45813</v>
      </c>
      <c r="N2799" s="76">
        <v>45830</v>
      </c>
      <c r="O2799" s="73" t="str">
        <f t="shared" ref="O2799:O2800" si="373">IF(D2799="", "", IF(YEAR(D2799)=2024, "", MONTH(D2799)))</f>
        <v/>
      </c>
      <c r="P2799" s="73">
        <f>MONTH('RAW DATA'!$J2799)</f>
        <v>6</v>
      </c>
      <c r="Q2799" s="73" t="str">
        <f t="shared" ref="Q2799:Q2800" si="374">IF(OR(A2799=71,A2799=1595,A2799=1588,A2799=1594,A2799=3547,A2799=1571,A2799=1538,A2799=1570,A2799=1569,A2799=1590,A2799=1591,A2799=1589,A2799=515,A2799=1572,A2799=3546,A2799=1592,A2799=3548,A2799=122,A2799=10171,A2799=40,A2799=35,A2799=95,A2799=381,A2799=136,A2799=375),"ICB","Vendor")</f>
        <v>ICB</v>
      </c>
      <c r="R2799" s="75" t="str">
        <f t="shared" ref="R2799:R2800" si="375">IF(OR(A2799=71,A2799=515,A2799=1592,A2799=1589,A2799=1591,A2799=1571,A2799=1572),"CHINA",IF(A2799=35,"POLAND",
IF(A2799=10171,"VIETNAM",
IF(A2799=381,"TURKEY",
IF(A2799=375,"CAMBODIA",
IF(A2799=40,"AUSTRALIA",""))))))</f>
        <v>CHINA</v>
      </c>
      <c r="S2799" s="74" t="str">
        <f>IF(OR('RAW DATA'!$D2799="",'RAW DATA'!$C2799='RAW DATA'!$D2799),"NO",IF('RAW DATA'!$C2799&lt;'RAW DATA'!$D2799,"YES","NO"))</f>
        <v>NO</v>
      </c>
      <c r="T2799" s="75" t="str">
        <f>IF('RAW DATA'!$D2799='RAW DATA'!$E2799,"YES","NO")</f>
        <v>NO</v>
      </c>
      <c r="U2799" s="73" t="str">
        <f>IF(('RAW DATA'!$D2799-'RAW DATA'!$M2799)&lt;=5,"YES","NO")</f>
        <v>YES</v>
      </c>
    </row>
    <row r="2800" spans="1:21" x14ac:dyDescent="0.25">
      <c r="A2800" s="99">
        <v>515</v>
      </c>
      <c r="B2800" s="90">
        <v>5547712621</v>
      </c>
      <c r="C2800" s="91">
        <v>45819</v>
      </c>
      <c r="D2800" s="91"/>
      <c r="E2800" s="91">
        <v>45819</v>
      </c>
      <c r="F2800" s="90">
        <v>254156807</v>
      </c>
      <c r="G2800" s="96">
        <v>9316</v>
      </c>
      <c r="H2800" s="90" t="s">
        <v>14</v>
      </c>
      <c r="I2800" s="97">
        <v>7730428085</v>
      </c>
      <c r="J2800" s="91">
        <v>45824</v>
      </c>
      <c r="K2800" s="91" t="s">
        <v>87</v>
      </c>
      <c r="L2800" s="90"/>
      <c r="M2800" s="91">
        <v>45813</v>
      </c>
      <c r="N2800" s="91">
        <v>45830</v>
      </c>
      <c r="O2800" s="95" t="str">
        <f t="shared" si="373"/>
        <v/>
      </c>
      <c r="P2800" s="95">
        <f>MONTH('RAW DATA'!$J2800)</f>
        <v>6</v>
      </c>
      <c r="Q2800" s="95" t="str">
        <f t="shared" si="374"/>
        <v>ICB</v>
      </c>
      <c r="R2800" s="96" t="str">
        <f t="shared" si="375"/>
        <v>CHINA</v>
      </c>
      <c r="S2800" s="90" t="str">
        <f>IF(OR('RAW DATA'!$D2800="",'RAW DATA'!$C2800='RAW DATA'!$D2800),"NO",IF('RAW DATA'!$C2800&lt;'RAW DATA'!$D2800,"YES","NO"))</f>
        <v>NO</v>
      </c>
      <c r="T2800" s="96" t="str">
        <f>IF('RAW DATA'!$D2800='RAW DATA'!$E2800,"YES","NO")</f>
        <v>NO</v>
      </c>
      <c r="U2800" s="95" t="str">
        <f>IF(('RAW DATA'!$D2800-'RAW DATA'!$M2800)&lt;=5,"YES","NO")</f>
        <v>YES</v>
      </c>
    </row>
    <row r="2801" spans="1:21" x14ac:dyDescent="0.25">
      <c r="A2801" s="87">
        <v>515</v>
      </c>
      <c r="B2801" s="74">
        <v>5547712626</v>
      </c>
      <c r="C2801" s="76">
        <v>45819</v>
      </c>
      <c r="D2801" s="76"/>
      <c r="E2801" s="76">
        <v>45819</v>
      </c>
      <c r="F2801" s="74">
        <v>254156807</v>
      </c>
      <c r="G2801" s="75">
        <v>14637</v>
      </c>
      <c r="H2801" s="74" t="s">
        <v>14</v>
      </c>
      <c r="I2801" s="85">
        <v>7730428086</v>
      </c>
      <c r="J2801" s="76">
        <v>45824</v>
      </c>
      <c r="K2801" s="76" t="s">
        <v>87</v>
      </c>
      <c r="L2801" s="74"/>
      <c r="M2801" s="76">
        <v>45813</v>
      </c>
      <c r="N2801" s="76">
        <v>45830</v>
      </c>
      <c r="O2801" s="73" t="str">
        <f t="shared" ref="O2801" si="376">IF(D2801="", "", IF(YEAR(D2801)=2024, "", MONTH(D2801)))</f>
        <v/>
      </c>
      <c r="P2801" s="73">
        <f>MONTH('RAW DATA'!$J2801)</f>
        <v>6</v>
      </c>
      <c r="Q2801" s="73" t="str">
        <f t="shared" ref="Q2801" si="377">IF(OR(A2801=71,A2801=1595,A2801=1588,A2801=1594,A2801=3547,A2801=1571,A2801=1538,A2801=1570,A2801=1569,A2801=1590,A2801=1591,A2801=1589,A2801=515,A2801=1572,A2801=3546,A2801=1592,A2801=3548,A2801=122,A2801=10171,A2801=40,A2801=35,A2801=95,A2801=381,A2801=136,A2801=375),"ICB","Vendor")</f>
        <v>ICB</v>
      </c>
      <c r="R2801" s="75" t="str">
        <f t="shared" ref="R2801" si="378">IF(OR(A2801=71,A2801=515,A2801=1592,A2801=1589,A2801=1591,A2801=1571,A2801=1572),"CHINA",IF(A2801=35,"POLAND",
IF(A2801=10171,"VIETNAM",
IF(A2801=381,"TURKEY",
IF(A2801=375,"CAMBODIA",
IF(A2801=40,"AUSTRALIA",""))))))</f>
        <v>CHINA</v>
      </c>
      <c r="S2801" s="74" t="str">
        <f>IF(OR('RAW DATA'!$D2801="",'RAW DATA'!$C2801='RAW DATA'!$D2801),"NO",IF('RAW DATA'!$C2801&lt;'RAW DATA'!$D2801,"YES","NO"))</f>
        <v>NO</v>
      </c>
      <c r="T2801" s="75" t="str">
        <f>IF('RAW DATA'!$D2801='RAW DATA'!$E2801,"YES","NO")</f>
        <v>NO</v>
      </c>
      <c r="U2801" s="73" t="str">
        <f>IF(('RAW DATA'!$D2801-'RAW DATA'!$M2801)&lt;=5,"YES","NO")</f>
        <v>YES</v>
      </c>
    </row>
    <row r="2802" spans="1:21" x14ac:dyDescent="0.25">
      <c r="A2802" s="99">
        <v>515</v>
      </c>
      <c r="B2802" s="90">
        <v>5547712636</v>
      </c>
      <c r="C2802" s="91">
        <v>45819</v>
      </c>
      <c r="D2802" s="91"/>
      <c r="E2802" s="91">
        <v>45819</v>
      </c>
      <c r="F2802" s="90">
        <v>254156807</v>
      </c>
      <c r="G2802" s="96">
        <v>6828</v>
      </c>
      <c r="H2802" s="90" t="s">
        <v>14</v>
      </c>
      <c r="I2802" s="97">
        <v>7730428087</v>
      </c>
      <c r="J2802" s="91">
        <v>45824</v>
      </c>
      <c r="K2802" s="91" t="s">
        <v>87</v>
      </c>
      <c r="L2802" s="90"/>
      <c r="M2802" s="91">
        <v>45813</v>
      </c>
      <c r="N2802" s="91">
        <v>45830</v>
      </c>
      <c r="O2802" s="95" t="str">
        <f t="shared" ref="O2802:O2809" si="379">IF(D2802="", "", IF(YEAR(D2802)=2024, "", MONTH(D2802)))</f>
        <v/>
      </c>
      <c r="P2802" s="95">
        <f>MONTH('RAW DATA'!$J2802)</f>
        <v>6</v>
      </c>
      <c r="Q2802" s="95" t="str">
        <f t="shared" ref="Q2802:Q2809" si="380">IF(OR(A2802=71,A2802=1595,A2802=1588,A2802=1594,A2802=3547,A2802=1571,A2802=1538,A2802=1570,A2802=1569,A2802=1590,A2802=1591,A2802=1589,A2802=515,A2802=1572,A2802=3546,A2802=1592,A2802=3548,A2802=122,A2802=10171,A2802=40,A2802=35,A2802=95,A2802=381,A2802=136,A2802=375),"ICB","Vendor")</f>
        <v>ICB</v>
      </c>
      <c r="R2802" s="96" t="str">
        <f t="shared" ref="R2802:R2809" si="381">IF(OR(A2802=71,A2802=515,A2802=1592,A2802=1589,A2802=1591,A2802=1571,A2802=1572),"CHINA",IF(A2802=35,"POLAND",
IF(A2802=10171,"VIETNAM",
IF(A2802=381,"TURKEY",
IF(A2802=375,"CAMBODIA",
IF(A2802=40,"AUSTRALIA",""))))))</f>
        <v>CHINA</v>
      </c>
      <c r="S2802" s="90" t="str">
        <f>IF(OR('RAW DATA'!$D2802="",'RAW DATA'!$C2802='RAW DATA'!$D2802),"NO",IF('RAW DATA'!$C2802&lt;'RAW DATA'!$D2802,"YES","NO"))</f>
        <v>NO</v>
      </c>
      <c r="T2802" s="96" t="str">
        <f>IF('RAW DATA'!$D2802='RAW DATA'!$E2802,"YES","NO")</f>
        <v>NO</v>
      </c>
      <c r="U2802" s="95" t="str">
        <f>IF(('RAW DATA'!$D2802-'RAW DATA'!$M2802)&lt;=5,"YES","NO")</f>
        <v>YES</v>
      </c>
    </row>
    <row r="2803" spans="1:21" x14ac:dyDescent="0.25">
      <c r="A2803" s="87">
        <v>515</v>
      </c>
      <c r="B2803" s="74">
        <v>5547712623</v>
      </c>
      <c r="C2803" s="76">
        <v>45819</v>
      </c>
      <c r="D2803" s="76"/>
      <c r="E2803" s="76">
        <v>45819</v>
      </c>
      <c r="F2803" s="74">
        <v>254156807</v>
      </c>
      <c r="G2803" s="75">
        <v>1015</v>
      </c>
      <c r="H2803" s="74" t="s">
        <v>14</v>
      </c>
      <c r="I2803" s="85">
        <v>7730428088</v>
      </c>
      <c r="J2803" s="76">
        <v>45824</v>
      </c>
      <c r="K2803" s="76" t="s">
        <v>87</v>
      </c>
      <c r="L2803" s="74"/>
      <c r="M2803" s="76">
        <v>45813</v>
      </c>
      <c r="N2803" s="76">
        <v>45830</v>
      </c>
      <c r="O2803" s="73" t="str">
        <f t="shared" si="379"/>
        <v/>
      </c>
      <c r="P2803" s="73">
        <f>MONTH('RAW DATA'!$J2803)</f>
        <v>6</v>
      </c>
      <c r="Q2803" s="73" t="str">
        <f t="shared" si="380"/>
        <v>ICB</v>
      </c>
      <c r="R2803" s="75" t="str">
        <f t="shared" si="381"/>
        <v>CHINA</v>
      </c>
      <c r="S2803" s="74" t="str">
        <f>IF(OR('RAW DATA'!$D2803="",'RAW DATA'!$C2803='RAW DATA'!$D2803),"NO",IF('RAW DATA'!$C2803&lt;'RAW DATA'!$D2803,"YES","NO"))</f>
        <v>NO</v>
      </c>
      <c r="T2803" s="75" t="str">
        <f>IF('RAW DATA'!$D2803='RAW DATA'!$E2803,"YES","NO")</f>
        <v>NO</v>
      </c>
      <c r="U2803" s="73" t="str">
        <f>IF(('RAW DATA'!$D2803-'RAW DATA'!$M2803)&lt;=5,"YES","NO")</f>
        <v>YES</v>
      </c>
    </row>
    <row r="2804" spans="1:21" x14ac:dyDescent="0.25">
      <c r="A2804" s="99">
        <v>515</v>
      </c>
      <c r="B2804" s="90">
        <v>5547712630</v>
      </c>
      <c r="C2804" s="91">
        <v>45819</v>
      </c>
      <c r="D2804" s="91"/>
      <c r="E2804" s="91">
        <v>45819</v>
      </c>
      <c r="F2804" s="90">
        <v>254156807</v>
      </c>
      <c r="G2804" s="96">
        <v>4544</v>
      </c>
      <c r="H2804" s="90" t="s">
        <v>14</v>
      </c>
      <c r="I2804" s="97">
        <v>7730428089</v>
      </c>
      <c r="J2804" s="91">
        <v>45824</v>
      </c>
      <c r="K2804" s="91" t="s">
        <v>87</v>
      </c>
      <c r="L2804" s="90"/>
      <c r="M2804" s="91">
        <v>45813</v>
      </c>
      <c r="N2804" s="91">
        <v>45830</v>
      </c>
      <c r="O2804" s="95" t="str">
        <f t="shared" si="379"/>
        <v/>
      </c>
      <c r="P2804" s="95">
        <f>MONTH('RAW DATA'!$J2804)</f>
        <v>6</v>
      </c>
      <c r="Q2804" s="95" t="str">
        <f t="shared" si="380"/>
        <v>ICB</v>
      </c>
      <c r="R2804" s="96" t="str">
        <f t="shared" si="381"/>
        <v>CHINA</v>
      </c>
      <c r="S2804" s="90" t="str">
        <f>IF(OR('RAW DATA'!$D2804="",'RAW DATA'!$C2804='RAW DATA'!$D2804),"NO",IF('RAW DATA'!$C2804&lt;'RAW DATA'!$D2804,"YES","NO"))</f>
        <v>NO</v>
      </c>
      <c r="T2804" s="96" t="str">
        <f>IF('RAW DATA'!$D2804='RAW DATA'!$E2804,"YES","NO")</f>
        <v>NO</v>
      </c>
      <c r="U2804" s="95" t="str">
        <f>IF(('RAW DATA'!$D2804-'RAW DATA'!$M2804)&lt;=5,"YES","NO")</f>
        <v>YES</v>
      </c>
    </row>
    <row r="2805" spans="1:21" x14ac:dyDescent="0.25">
      <c r="A2805" s="87">
        <v>515</v>
      </c>
      <c r="B2805" s="74">
        <v>5547712628</v>
      </c>
      <c r="C2805" s="76">
        <v>45819</v>
      </c>
      <c r="D2805" s="76"/>
      <c r="E2805" s="76">
        <v>45819</v>
      </c>
      <c r="F2805" s="74">
        <v>254156807</v>
      </c>
      <c r="G2805" s="75">
        <v>3802</v>
      </c>
      <c r="H2805" s="74" t="s">
        <v>14</v>
      </c>
      <c r="I2805" s="85">
        <v>7730428090</v>
      </c>
      <c r="J2805" s="76">
        <v>45824</v>
      </c>
      <c r="K2805" s="76" t="s">
        <v>87</v>
      </c>
      <c r="L2805" s="74"/>
      <c r="M2805" s="76">
        <v>45813</v>
      </c>
      <c r="N2805" s="76">
        <v>45830</v>
      </c>
      <c r="O2805" s="73" t="str">
        <f t="shared" si="379"/>
        <v/>
      </c>
      <c r="P2805" s="73">
        <f>MONTH('RAW DATA'!$J2805)</f>
        <v>6</v>
      </c>
      <c r="Q2805" s="73" t="str">
        <f t="shared" si="380"/>
        <v>ICB</v>
      </c>
      <c r="R2805" s="75" t="str">
        <f t="shared" si="381"/>
        <v>CHINA</v>
      </c>
      <c r="S2805" s="74" t="str">
        <f>IF(OR('RAW DATA'!$D2805="",'RAW DATA'!$C2805='RAW DATA'!$D2805),"NO",IF('RAW DATA'!$C2805&lt;'RAW DATA'!$D2805,"YES","NO"))</f>
        <v>NO</v>
      </c>
      <c r="T2805" s="75" t="str">
        <f>IF('RAW DATA'!$D2805='RAW DATA'!$E2805,"YES","NO")</f>
        <v>NO</v>
      </c>
      <c r="U2805" s="73" t="str">
        <f>IF(('RAW DATA'!$D2805-'RAW DATA'!$M2805)&lt;=5,"YES","NO")</f>
        <v>YES</v>
      </c>
    </row>
    <row r="2806" spans="1:21" x14ac:dyDescent="0.25">
      <c r="A2806" s="99">
        <v>515</v>
      </c>
      <c r="B2806" s="90">
        <v>5547712639</v>
      </c>
      <c r="C2806" s="91">
        <v>45819</v>
      </c>
      <c r="D2806" s="91"/>
      <c r="E2806" s="91">
        <v>45819</v>
      </c>
      <c r="F2806" s="90">
        <v>254156807</v>
      </c>
      <c r="G2806" s="96">
        <v>9174</v>
      </c>
      <c r="H2806" s="90" t="s">
        <v>14</v>
      </c>
      <c r="I2806" s="97">
        <v>7730428091</v>
      </c>
      <c r="J2806" s="91">
        <v>45824</v>
      </c>
      <c r="K2806" s="91" t="s">
        <v>87</v>
      </c>
      <c r="L2806" s="90"/>
      <c r="M2806" s="91">
        <v>45813</v>
      </c>
      <c r="N2806" s="91">
        <v>45830</v>
      </c>
      <c r="O2806" s="95" t="str">
        <f t="shared" si="379"/>
        <v/>
      </c>
      <c r="P2806" s="95">
        <f>MONTH('RAW DATA'!$J2806)</f>
        <v>6</v>
      </c>
      <c r="Q2806" s="95" t="str">
        <f t="shared" si="380"/>
        <v>ICB</v>
      </c>
      <c r="R2806" s="96" t="str">
        <f t="shared" si="381"/>
        <v>CHINA</v>
      </c>
      <c r="S2806" s="90" t="str">
        <f>IF(OR('RAW DATA'!$D2806="",'RAW DATA'!$C2806='RAW DATA'!$D2806),"NO",IF('RAW DATA'!$C2806&lt;'RAW DATA'!$D2806,"YES","NO"))</f>
        <v>NO</v>
      </c>
      <c r="T2806" s="96" t="str">
        <f>IF('RAW DATA'!$D2806='RAW DATA'!$E2806,"YES","NO")</f>
        <v>NO</v>
      </c>
      <c r="U2806" s="95" t="str">
        <f>IF(('RAW DATA'!$D2806-'RAW DATA'!$M2806)&lt;=5,"YES","NO")</f>
        <v>YES</v>
      </c>
    </row>
    <row r="2807" spans="1:21" x14ac:dyDescent="0.25">
      <c r="A2807" s="87">
        <v>515</v>
      </c>
      <c r="B2807" s="74">
        <v>5547712627</v>
      </c>
      <c r="C2807" s="76">
        <v>45819</v>
      </c>
      <c r="D2807" s="76"/>
      <c r="E2807" s="76">
        <v>45819</v>
      </c>
      <c r="F2807" s="74">
        <v>254156807</v>
      </c>
      <c r="G2807" s="75">
        <v>9609</v>
      </c>
      <c r="H2807" s="74" t="s">
        <v>14</v>
      </c>
      <c r="I2807" s="85">
        <v>7730428092</v>
      </c>
      <c r="J2807" s="76">
        <v>45824</v>
      </c>
      <c r="K2807" s="76" t="s">
        <v>87</v>
      </c>
      <c r="L2807" s="74"/>
      <c r="M2807" s="76">
        <v>45813</v>
      </c>
      <c r="N2807" s="76">
        <v>45830</v>
      </c>
      <c r="O2807" s="73" t="str">
        <f t="shared" si="379"/>
        <v/>
      </c>
      <c r="P2807" s="73">
        <f>MONTH('RAW DATA'!$J2807)</f>
        <v>6</v>
      </c>
      <c r="Q2807" s="73" t="str">
        <f t="shared" si="380"/>
        <v>ICB</v>
      </c>
      <c r="R2807" s="75" t="str">
        <f t="shared" si="381"/>
        <v>CHINA</v>
      </c>
      <c r="S2807" s="74" t="str">
        <f>IF(OR('RAW DATA'!$D2807="",'RAW DATA'!$C2807='RAW DATA'!$D2807),"NO",IF('RAW DATA'!$C2807&lt;'RAW DATA'!$D2807,"YES","NO"))</f>
        <v>NO</v>
      </c>
      <c r="T2807" s="75" t="str">
        <f>IF('RAW DATA'!$D2807='RAW DATA'!$E2807,"YES","NO")</f>
        <v>NO</v>
      </c>
      <c r="U2807" s="73" t="str">
        <f>IF(('RAW DATA'!$D2807-'RAW DATA'!$M2807)&lt;=5,"YES","NO")</f>
        <v>YES</v>
      </c>
    </row>
    <row r="2808" spans="1:21" x14ac:dyDescent="0.25">
      <c r="A2808" s="99">
        <v>515</v>
      </c>
      <c r="B2808" s="90">
        <v>5547712633</v>
      </c>
      <c r="C2808" s="91">
        <v>45819</v>
      </c>
      <c r="D2808" s="91"/>
      <c r="E2808" s="91">
        <v>45819</v>
      </c>
      <c r="F2808" s="90">
        <v>254156807</v>
      </c>
      <c r="G2808" s="96">
        <v>8967</v>
      </c>
      <c r="H2808" s="90" t="s">
        <v>14</v>
      </c>
      <c r="I2808" s="97">
        <v>7730428093</v>
      </c>
      <c r="J2808" s="91">
        <v>45824</v>
      </c>
      <c r="K2808" s="91" t="s">
        <v>87</v>
      </c>
      <c r="L2808" s="90"/>
      <c r="M2808" s="91">
        <v>45813</v>
      </c>
      <c r="N2808" s="91">
        <v>45830</v>
      </c>
      <c r="O2808" s="95" t="str">
        <f t="shared" si="379"/>
        <v/>
      </c>
      <c r="P2808" s="95">
        <f>MONTH('RAW DATA'!$J2808)</f>
        <v>6</v>
      </c>
      <c r="Q2808" s="95" t="str">
        <f t="shared" si="380"/>
        <v>ICB</v>
      </c>
      <c r="R2808" s="96" t="str">
        <f t="shared" si="381"/>
        <v>CHINA</v>
      </c>
      <c r="S2808" s="90" t="str">
        <f>IF(OR('RAW DATA'!$D2808="",'RAW DATA'!$C2808='RAW DATA'!$D2808),"NO",IF('RAW DATA'!$C2808&lt;'RAW DATA'!$D2808,"YES","NO"))</f>
        <v>NO</v>
      </c>
      <c r="T2808" s="96" t="str">
        <f>IF('RAW DATA'!$D2808='RAW DATA'!$E2808,"YES","NO")</f>
        <v>NO</v>
      </c>
      <c r="U2808" s="95" t="str">
        <f>IF(('RAW DATA'!$D2808-'RAW DATA'!$M2808)&lt;=5,"YES","NO")</f>
        <v>YES</v>
      </c>
    </row>
    <row r="2809" spans="1:21" x14ac:dyDescent="0.25">
      <c r="A2809" s="87">
        <v>515</v>
      </c>
      <c r="B2809" s="74">
        <v>5547712634</v>
      </c>
      <c r="C2809" s="76">
        <v>45819</v>
      </c>
      <c r="D2809" s="76"/>
      <c r="E2809" s="76">
        <v>45819</v>
      </c>
      <c r="F2809" s="74">
        <v>254156807</v>
      </c>
      <c r="G2809" s="75">
        <v>6195</v>
      </c>
      <c r="H2809" s="74" t="s">
        <v>14</v>
      </c>
      <c r="I2809" s="85">
        <v>7730428094</v>
      </c>
      <c r="J2809" s="76">
        <v>45824</v>
      </c>
      <c r="K2809" s="76" t="s">
        <v>87</v>
      </c>
      <c r="L2809" s="74"/>
      <c r="M2809" s="76">
        <v>45813</v>
      </c>
      <c r="N2809" s="76">
        <v>45830</v>
      </c>
      <c r="O2809" s="73" t="str">
        <f t="shared" si="379"/>
        <v/>
      </c>
      <c r="P2809" s="73">
        <f>MONTH('RAW DATA'!$J2809)</f>
        <v>6</v>
      </c>
      <c r="Q2809" s="73" t="str">
        <f t="shared" si="380"/>
        <v>ICB</v>
      </c>
      <c r="R2809" s="75" t="str">
        <f t="shared" si="381"/>
        <v>CHINA</v>
      </c>
      <c r="S2809" s="74" t="str">
        <f>IF(OR('RAW DATA'!$D2809="",'RAW DATA'!$C2809='RAW DATA'!$D2809),"NO",IF('RAW DATA'!$C2809&lt;'RAW DATA'!$D2809,"YES","NO"))</f>
        <v>NO</v>
      </c>
      <c r="T2809" s="75" t="str">
        <f>IF('RAW DATA'!$D2809='RAW DATA'!$E2809,"YES","NO")</f>
        <v>NO</v>
      </c>
      <c r="U2809" s="73" t="str">
        <f>IF(('RAW DATA'!$D2809-'RAW DATA'!$M2809)&lt;=5,"YES","NO")</f>
        <v>YES</v>
      </c>
    </row>
    <row r="2810" spans="1:21" x14ac:dyDescent="0.25">
      <c r="A2810" s="99">
        <v>515</v>
      </c>
      <c r="B2810" s="90">
        <v>5547712635</v>
      </c>
      <c r="C2810" s="91">
        <v>45819</v>
      </c>
      <c r="D2810" s="91"/>
      <c r="E2810" s="91">
        <v>45819</v>
      </c>
      <c r="F2810" s="90">
        <v>254156807</v>
      </c>
      <c r="G2810" s="96">
        <v>1754</v>
      </c>
      <c r="H2810" s="90" t="s">
        <v>14</v>
      </c>
      <c r="I2810" s="97">
        <v>7730428095</v>
      </c>
      <c r="J2810" s="91">
        <v>45824</v>
      </c>
      <c r="K2810" s="91" t="s">
        <v>87</v>
      </c>
      <c r="L2810" s="90"/>
      <c r="M2810" s="91">
        <v>45813</v>
      </c>
      <c r="N2810" s="91">
        <v>45830</v>
      </c>
      <c r="O2810" s="95" t="str">
        <f t="shared" ref="O2810:O2824" si="382">IF(D2810="", "", IF(YEAR(D2810)=2024, "", MONTH(D2810)))</f>
        <v/>
      </c>
      <c r="P2810" s="95">
        <f>MONTH('RAW DATA'!$J2810)</f>
        <v>6</v>
      </c>
      <c r="Q2810" s="95" t="str">
        <f t="shared" ref="Q2810:Q2824" si="383">IF(OR(A2810=71,A2810=1595,A2810=1588,A2810=1594,A2810=3547,A2810=1571,A2810=1538,A2810=1570,A2810=1569,A2810=1590,A2810=1591,A2810=1589,A2810=515,A2810=1572,A2810=3546,A2810=1592,A2810=3548,A2810=122,A2810=10171,A2810=40,A2810=35,A2810=95,A2810=381,A2810=136,A2810=375),"ICB","Vendor")</f>
        <v>ICB</v>
      </c>
      <c r="R2810" s="96" t="str">
        <f t="shared" ref="R2810:R2824" si="384">IF(OR(A2810=71,A2810=515,A2810=1592,A2810=1589,A2810=1591,A2810=1571,A2810=1572),"CHINA",IF(A2810=35,"POLAND",
IF(A2810=10171,"VIETNAM",
IF(A2810=381,"TURKEY",
IF(A2810=375,"CAMBODIA",
IF(A2810=40,"AUSTRALIA",""))))))</f>
        <v>CHINA</v>
      </c>
      <c r="S2810" s="90" t="str">
        <f>IF(OR('RAW DATA'!$D2810="",'RAW DATA'!$C2810='RAW DATA'!$D2810),"NO",IF('RAW DATA'!$C2810&lt;'RAW DATA'!$D2810,"YES","NO"))</f>
        <v>NO</v>
      </c>
      <c r="T2810" s="96" t="str">
        <f>IF('RAW DATA'!$D2810='RAW DATA'!$E2810,"YES","NO")</f>
        <v>NO</v>
      </c>
      <c r="U2810" s="95" t="str">
        <f>IF(('RAW DATA'!$D2810-'RAW DATA'!$M2810)&lt;=5,"YES","NO")</f>
        <v>YES</v>
      </c>
    </row>
    <row r="2811" spans="1:21" x14ac:dyDescent="0.25">
      <c r="A2811" s="87">
        <v>515</v>
      </c>
      <c r="B2811" s="74">
        <v>5547712624</v>
      </c>
      <c r="C2811" s="76">
        <v>45819</v>
      </c>
      <c r="D2811" s="76"/>
      <c r="E2811" s="76">
        <v>45819</v>
      </c>
      <c r="F2811" s="74">
        <v>254156807</v>
      </c>
      <c r="G2811" s="75">
        <v>823</v>
      </c>
      <c r="H2811" s="74" t="s">
        <v>14</v>
      </c>
      <c r="I2811" s="85">
        <v>7730428096</v>
      </c>
      <c r="J2811" s="76">
        <v>45824</v>
      </c>
      <c r="K2811" s="76" t="s">
        <v>87</v>
      </c>
      <c r="L2811" s="74"/>
      <c r="M2811" s="76">
        <v>45813</v>
      </c>
      <c r="N2811" s="76">
        <v>45830</v>
      </c>
      <c r="O2811" s="73" t="str">
        <f t="shared" si="382"/>
        <v/>
      </c>
      <c r="P2811" s="73">
        <f>MONTH('RAW DATA'!$J2811)</f>
        <v>6</v>
      </c>
      <c r="Q2811" s="73" t="str">
        <f t="shared" si="383"/>
        <v>ICB</v>
      </c>
      <c r="R2811" s="75" t="str">
        <f t="shared" si="384"/>
        <v>CHINA</v>
      </c>
      <c r="S2811" s="74" t="str">
        <f>IF(OR('RAW DATA'!$D2811="",'RAW DATA'!$C2811='RAW DATA'!$D2811),"NO",IF('RAW DATA'!$C2811&lt;'RAW DATA'!$D2811,"YES","NO"))</f>
        <v>NO</v>
      </c>
      <c r="T2811" s="75" t="str">
        <f>IF('RAW DATA'!$D2811='RAW DATA'!$E2811,"YES","NO")</f>
        <v>NO</v>
      </c>
      <c r="U2811" s="73" t="str">
        <f>IF(('RAW DATA'!$D2811-'RAW DATA'!$M2811)&lt;=5,"YES","NO")</f>
        <v>YES</v>
      </c>
    </row>
    <row r="2812" spans="1:21" x14ac:dyDescent="0.25">
      <c r="A2812" s="99">
        <v>515</v>
      </c>
      <c r="B2812" s="90">
        <v>5547712638</v>
      </c>
      <c r="C2812" s="91">
        <v>45819</v>
      </c>
      <c r="D2812" s="91"/>
      <c r="E2812" s="91">
        <v>45819</v>
      </c>
      <c r="F2812" s="90">
        <v>254156807</v>
      </c>
      <c r="G2812" s="96">
        <v>5741</v>
      </c>
      <c r="H2812" s="90" t="s">
        <v>14</v>
      </c>
      <c r="I2812" s="97">
        <v>7730428097</v>
      </c>
      <c r="J2812" s="91">
        <v>45824</v>
      </c>
      <c r="K2812" s="91" t="s">
        <v>87</v>
      </c>
      <c r="L2812" s="90"/>
      <c r="M2812" s="91">
        <v>45813</v>
      </c>
      <c r="N2812" s="91">
        <v>45830</v>
      </c>
      <c r="O2812" s="95" t="str">
        <f t="shared" si="382"/>
        <v/>
      </c>
      <c r="P2812" s="95">
        <f>MONTH('RAW DATA'!$J2812)</f>
        <v>6</v>
      </c>
      <c r="Q2812" s="95" t="str">
        <f t="shared" si="383"/>
        <v>ICB</v>
      </c>
      <c r="R2812" s="96" t="str">
        <f t="shared" si="384"/>
        <v>CHINA</v>
      </c>
      <c r="S2812" s="90" t="str">
        <f>IF(OR('RAW DATA'!$D2812="",'RAW DATA'!$C2812='RAW DATA'!$D2812),"NO",IF('RAW DATA'!$C2812&lt;'RAW DATA'!$D2812,"YES","NO"))</f>
        <v>NO</v>
      </c>
      <c r="T2812" s="96" t="str">
        <f>IF('RAW DATA'!$D2812='RAW DATA'!$E2812,"YES","NO")</f>
        <v>NO</v>
      </c>
      <c r="U2812" s="95" t="str">
        <f>IF(('RAW DATA'!$D2812-'RAW DATA'!$M2812)&lt;=5,"YES","NO")</f>
        <v>YES</v>
      </c>
    </row>
    <row r="2813" spans="1:21" x14ac:dyDescent="0.25">
      <c r="A2813" s="87">
        <v>515</v>
      </c>
      <c r="B2813" s="74">
        <v>5547712625</v>
      </c>
      <c r="C2813" s="76">
        <v>45819</v>
      </c>
      <c r="D2813" s="76"/>
      <c r="E2813" s="76">
        <v>45819</v>
      </c>
      <c r="F2813" s="74">
        <v>254156807</v>
      </c>
      <c r="G2813" s="75">
        <v>952</v>
      </c>
      <c r="H2813" s="74" t="s">
        <v>14</v>
      </c>
      <c r="I2813" s="85">
        <v>7730428098</v>
      </c>
      <c r="J2813" s="76">
        <v>45824</v>
      </c>
      <c r="K2813" s="76" t="s">
        <v>87</v>
      </c>
      <c r="L2813" s="74"/>
      <c r="M2813" s="76">
        <v>45813</v>
      </c>
      <c r="N2813" s="76">
        <v>45830</v>
      </c>
      <c r="O2813" s="73" t="str">
        <f t="shared" si="382"/>
        <v/>
      </c>
      <c r="P2813" s="73">
        <f>MONTH('RAW DATA'!$J2813)</f>
        <v>6</v>
      </c>
      <c r="Q2813" s="73" t="str">
        <f t="shared" si="383"/>
        <v>ICB</v>
      </c>
      <c r="R2813" s="75" t="str">
        <f t="shared" si="384"/>
        <v>CHINA</v>
      </c>
      <c r="S2813" s="74" t="str">
        <f>IF(OR('RAW DATA'!$D2813="",'RAW DATA'!$C2813='RAW DATA'!$D2813),"NO",IF('RAW DATA'!$C2813&lt;'RAW DATA'!$D2813,"YES","NO"))</f>
        <v>NO</v>
      </c>
      <c r="T2813" s="75" t="str">
        <f>IF('RAW DATA'!$D2813='RAW DATA'!$E2813,"YES","NO")</f>
        <v>NO</v>
      </c>
      <c r="U2813" s="73" t="str">
        <f>IF(('RAW DATA'!$D2813-'RAW DATA'!$M2813)&lt;=5,"YES","NO")</f>
        <v>YES</v>
      </c>
    </row>
    <row r="2814" spans="1:21" x14ac:dyDescent="0.25">
      <c r="A2814" s="99">
        <v>515</v>
      </c>
      <c r="B2814" s="90">
        <v>5547712629</v>
      </c>
      <c r="C2814" s="91">
        <v>45819</v>
      </c>
      <c r="D2814" s="91"/>
      <c r="E2814" s="91">
        <v>45819</v>
      </c>
      <c r="F2814" s="90">
        <v>254156807</v>
      </c>
      <c r="G2814" s="96">
        <v>6795</v>
      </c>
      <c r="H2814" s="90" t="s">
        <v>14</v>
      </c>
      <c r="I2814" s="97">
        <v>7730428100</v>
      </c>
      <c r="J2814" s="91">
        <v>45824</v>
      </c>
      <c r="K2814" s="91" t="s">
        <v>87</v>
      </c>
      <c r="L2814" s="90"/>
      <c r="M2814" s="91">
        <v>45813</v>
      </c>
      <c r="N2814" s="91">
        <v>45830</v>
      </c>
      <c r="O2814" s="95" t="str">
        <f t="shared" si="382"/>
        <v/>
      </c>
      <c r="P2814" s="95">
        <f>MONTH('RAW DATA'!$J2814)</f>
        <v>6</v>
      </c>
      <c r="Q2814" s="95" t="str">
        <f t="shared" si="383"/>
        <v>ICB</v>
      </c>
      <c r="R2814" s="96" t="str">
        <f t="shared" si="384"/>
        <v>CHINA</v>
      </c>
      <c r="S2814" s="90" t="str">
        <f>IF(OR('RAW DATA'!$D2814="",'RAW DATA'!$C2814='RAW DATA'!$D2814),"NO",IF('RAW DATA'!$C2814&lt;'RAW DATA'!$D2814,"YES","NO"))</f>
        <v>NO</v>
      </c>
      <c r="T2814" s="96" t="str">
        <f>IF('RAW DATA'!$D2814='RAW DATA'!$E2814,"YES","NO")</f>
        <v>NO</v>
      </c>
      <c r="U2814" s="95" t="str">
        <f>IF(('RAW DATA'!$D2814-'RAW DATA'!$M2814)&lt;=5,"YES","NO")</f>
        <v>YES</v>
      </c>
    </row>
    <row r="2815" spans="1:21" x14ac:dyDescent="0.25">
      <c r="A2815" s="87">
        <v>515</v>
      </c>
      <c r="B2815" s="74">
        <v>5547729134</v>
      </c>
      <c r="C2815" s="76">
        <v>45831</v>
      </c>
      <c r="D2815" s="76"/>
      <c r="E2815" s="76">
        <v>45831</v>
      </c>
      <c r="F2815" s="74">
        <v>254274039</v>
      </c>
      <c r="G2815" s="75">
        <v>76177</v>
      </c>
      <c r="H2815" s="74" t="s">
        <v>14</v>
      </c>
      <c r="I2815" s="85">
        <v>7730430459</v>
      </c>
      <c r="J2815" s="76">
        <v>45834</v>
      </c>
      <c r="K2815" s="76" t="s">
        <v>87</v>
      </c>
      <c r="L2815" s="74"/>
      <c r="M2815" s="76">
        <v>45820</v>
      </c>
      <c r="N2815" s="76">
        <v>45837</v>
      </c>
      <c r="O2815" s="73" t="str">
        <f t="shared" si="382"/>
        <v/>
      </c>
      <c r="P2815" s="73">
        <f>MONTH('RAW DATA'!$J2815)</f>
        <v>6</v>
      </c>
      <c r="Q2815" s="73" t="str">
        <f t="shared" si="383"/>
        <v>ICB</v>
      </c>
      <c r="R2815" s="75" t="str">
        <f t="shared" si="384"/>
        <v>CHINA</v>
      </c>
      <c r="S2815" s="74" t="str">
        <f>IF(OR('RAW DATA'!$D2815="",'RAW DATA'!$C2815='RAW DATA'!$D2815),"NO",IF('RAW DATA'!$C2815&lt;'RAW DATA'!$D2815,"YES","NO"))</f>
        <v>NO</v>
      </c>
      <c r="T2815" s="75" t="str">
        <f>IF('RAW DATA'!$D2815='RAW DATA'!$E2815,"YES","NO")</f>
        <v>NO</v>
      </c>
      <c r="U2815" s="73" t="str">
        <f>IF(('RAW DATA'!$D2815-'RAW DATA'!$M2815)&lt;=5,"YES","NO")</f>
        <v>YES</v>
      </c>
    </row>
    <row r="2816" spans="1:21" x14ac:dyDescent="0.25">
      <c r="A2816" s="99">
        <v>515</v>
      </c>
      <c r="B2816" s="90">
        <v>5547729133</v>
      </c>
      <c r="C2816" s="91">
        <v>45831</v>
      </c>
      <c r="D2816" s="91"/>
      <c r="E2816" s="91">
        <v>45831</v>
      </c>
      <c r="F2816" s="90">
        <v>254274039</v>
      </c>
      <c r="G2816" s="96">
        <v>37597</v>
      </c>
      <c r="H2816" s="90" t="s">
        <v>14</v>
      </c>
      <c r="I2816" s="97">
        <v>7730430460</v>
      </c>
      <c r="J2816" s="91">
        <v>45834</v>
      </c>
      <c r="K2816" s="91" t="s">
        <v>87</v>
      </c>
      <c r="L2816" s="90"/>
      <c r="M2816" s="91">
        <v>45820</v>
      </c>
      <c r="N2816" s="91">
        <v>45837</v>
      </c>
      <c r="O2816" s="95" t="str">
        <f t="shared" si="382"/>
        <v/>
      </c>
      <c r="P2816" s="95">
        <f>MONTH('RAW DATA'!$J2816)</f>
        <v>6</v>
      </c>
      <c r="Q2816" s="95" t="str">
        <f t="shared" si="383"/>
        <v>ICB</v>
      </c>
      <c r="R2816" s="96" t="str">
        <f t="shared" si="384"/>
        <v>CHINA</v>
      </c>
      <c r="S2816" s="90" t="str">
        <f>IF(OR('RAW DATA'!$D2816="",'RAW DATA'!$C2816='RAW DATA'!$D2816),"NO",IF('RAW DATA'!$C2816&lt;'RAW DATA'!$D2816,"YES","NO"))</f>
        <v>NO</v>
      </c>
      <c r="T2816" s="96" t="str">
        <f>IF('RAW DATA'!$D2816='RAW DATA'!$E2816,"YES","NO")</f>
        <v>NO</v>
      </c>
      <c r="U2816" s="95" t="str">
        <f>IF(('RAW DATA'!$D2816-'RAW DATA'!$M2816)&lt;=5,"YES","NO")</f>
        <v>YES</v>
      </c>
    </row>
    <row r="2817" spans="1:21" x14ac:dyDescent="0.25">
      <c r="A2817" s="87">
        <v>515</v>
      </c>
      <c r="B2817" s="74">
        <v>5547729132</v>
      </c>
      <c r="C2817" s="76">
        <v>45831</v>
      </c>
      <c r="D2817" s="76"/>
      <c r="E2817" s="76">
        <v>45831</v>
      </c>
      <c r="F2817" s="74">
        <v>254274039</v>
      </c>
      <c r="G2817" s="75">
        <v>38271</v>
      </c>
      <c r="H2817" s="74" t="s">
        <v>14</v>
      </c>
      <c r="I2817" s="85">
        <v>7730430461</v>
      </c>
      <c r="J2817" s="76">
        <v>45834</v>
      </c>
      <c r="K2817" s="76" t="s">
        <v>87</v>
      </c>
      <c r="L2817" s="74"/>
      <c r="M2817" s="76">
        <v>45820</v>
      </c>
      <c r="N2817" s="76">
        <v>45837</v>
      </c>
      <c r="O2817" s="73" t="str">
        <f t="shared" si="382"/>
        <v/>
      </c>
      <c r="P2817" s="73">
        <f>MONTH('RAW DATA'!$J2817)</f>
        <v>6</v>
      </c>
      <c r="Q2817" s="73" t="str">
        <f t="shared" si="383"/>
        <v>ICB</v>
      </c>
      <c r="R2817" s="75" t="str">
        <f t="shared" si="384"/>
        <v>CHINA</v>
      </c>
      <c r="S2817" s="74" t="str">
        <f>IF(OR('RAW DATA'!$D2817="",'RAW DATA'!$C2817='RAW DATA'!$D2817),"NO",IF('RAW DATA'!$C2817&lt;'RAW DATA'!$D2817,"YES","NO"))</f>
        <v>NO</v>
      </c>
      <c r="T2817" s="75" t="str">
        <f>IF('RAW DATA'!$D2817='RAW DATA'!$E2817,"YES","NO")</f>
        <v>NO</v>
      </c>
      <c r="U2817" s="73" t="str">
        <f>IF(('RAW DATA'!$D2817-'RAW DATA'!$M2817)&lt;=5,"YES","NO")</f>
        <v>YES</v>
      </c>
    </row>
    <row r="2818" spans="1:21" x14ac:dyDescent="0.25">
      <c r="A2818" s="99">
        <v>515</v>
      </c>
      <c r="B2818" s="90">
        <v>5547729135</v>
      </c>
      <c r="C2818" s="91">
        <v>45831</v>
      </c>
      <c r="D2818" s="91"/>
      <c r="E2818" s="91">
        <v>45831</v>
      </c>
      <c r="F2818" s="90">
        <v>254274039</v>
      </c>
      <c r="G2818" s="96">
        <v>51349</v>
      </c>
      <c r="H2818" s="90" t="s">
        <v>14</v>
      </c>
      <c r="I2818" s="97">
        <v>7730430466</v>
      </c>
      <c r="J2818" s="91">
        <v>45834</v>
      </c>
      <c r="K2818" s="91" t="s">
        <v>87</v>
      </c>
      <c r="L2818" s="90"/>
      <c r="M2818" s="91">
        <v>45820</v>
      </c>
      <c r="N2818" s="91">
        <v>45837</v>
      </c>
      <c r="O2818" s="95" t="str">
        <f t="shared" si="382"/>
        <v/>
      </c>
      <c r="P2818" s="95">
        <f>MONTH('RAW DATA'!$J2818)</f>
        <v>6</v>
      </c>
      <c r="Q2818" s="95" t="str">
        <f t="shared" si="383"/>
        <v>ICB</v>
      </c>
      <c r="R2818" s="96" t="str">
        <f t="shared" si="384"/>
        <v>CHINA</v>
      </c>
      <c r="S2818" s="90" t="str">
        <f>IF(OR('RAW DATA'!$D2818="",'RAW DATA'!$C2818='RAW DATA'!$D2818),"NO",IF('RAW DATA'!$C2818&lt;'RAW DATA'!$D2818,"YES","NO"))</f>
        <v>NO</v>
      </c>
      <c r="T2818" s="96" t="str">
        <f>IF('RAW DATA'!$D2818='RAW DATA'!$E2818,"YES","NO")</f>
        <v>NO</v>
      </c>
      <c r="U2818" s="95" t="str">
        <f>IF(('RAW DATA'!$D2818-'RAW DATA'!$M2818)&lt;=5,"YES","NO")</f>
        <v>YES</v>
      </c>
    </row>
    <row r="2819" spans="1:21" x14ac:dyDescent="0.25">
      <c r="A2819" s="87">
        <v>515</v>
      </c>
      <c r="B2819" s="74">
        <v>5547729125</v>
      </c>
      <c r="C2819" s="76">
        <v>45831</v>
      </c>
      <c r="D2819" s="76"/>
      <c r="E2819" s="76">
        <v>45831</v>
      </c>
      <c r="F2819" s="74">
        <v>254274039</v>
      </c>
      <c r="G2819" s="75">
        <v>13317</v>
      </c>
      <c r="H2819" s="74" t="s">
        <v>14</v>
      </c>
      <c r="I2819" s="85">
        <v>7730430467</v>
      </c>
      <c r="J2819" s="76">
        <v>45834</v>
      </c>
      <c r="K2819" s="76" t="s">
        <v>87</v>
      </c>
      <c r="L2819" s="74"/>
      <c r="M2819" s="76">
        <v>45820</v>
      </c>
      <c r="N2819" s="76">
        <v>45837</v>
      </c>
      <c r="O2819" s="73" t="str">
        <f t="shared" si="382"/>
        <v/>
      </c>
      <c r="P2819" s="73">
        <f>MONTH('RAW DATA'!$J2819)</f>
        <v>6</v>
      </c>
      <c r="Q2819" s="73" t="str">
        <f t="shared" si="383"/>
        <v>ICB</v>
      </c>
      <c r="R2819" s="75" t="str">
        <f t="shared" si="384"/>
        <v>CHINA</v>
      </c>
      <c r="S2819" s="74" t="str">
        <f>IF(OR('RAW DATA'!$D2819="",'RAW DATA'!$C2819='RAW DATA'!$D2819),"NO",IF('RAW DATA'!$C2819&lt;'RAW DATA'!$D2819,"YES","NO"))</f>
        <v>NO</v>
      </c>
      <c r="T2819" s="75" t="str">
        <f>IF('RAW DATA'!$D2819='RAW DATA'!$E2819,"YES","NO")</f>
        <v>NO</v>
      </c>
      <c r="U2819" s="73" t="str">
        <f>IF(('RAW DATA'!$D2819-'RAW DATA'!$M2819)&lt;=5,"YES","NO")</f>
        <v>YES</v>
      </c>
    </row>
    <row r="2820" spans="1:21" x14ac:dyDescent="0.25">
      <c r="A2820" s="99">
        <v>515</v>
      </c>
      <c r="B2820" s="90">
        <v>5547729137</v>
      </c>
      <c r="C2820" s="91">
        <v>45831</v>
      </c>
      <c r="D2820" s="91"/>
      <c r="E2820" s="91">
        <v>45831</v>
      </c>
      <c r="F2820" s="90">
        <v>254274039</v>
      </c>
      <c r="G2820" s="96">
        <v>43609</v>
      </c>
      <c r="H2820" s="90" t="s">
        <v>14</v>
      </c>
      <c r="I2820" s="97">
        <v>7730430468</v>
      </c>
      <c r="J2820" s="91">
        <v>45834</v>
      </c>
      <c r="K2820" s="91" t="s">
        <v>87</v>
      </c>
      <c r="L2820" s="90"/>
      <c r="M2820" s="91">
        <v>45820</v>
      </c>
      <c r="N2820" s="91">
        <v>45837</v>
      </c>
      <c r="O2820" s="95" t="str">
        <f t="shared" si="382"/>
        <v/>
      </c>
      <c r="P2820" s="95">
        <f>MONTH('RAW DATA'!$J2820)</f>
        <v>6</v>
      </c>
      <c r="Q2820" s="95" t="str">
        <f t="shared" si="383"/>
        <v>ICB</v>
      </c>
      <c r="R2820" s="96" t="str">
        <f t="shared" si="384"/>
        <v>CHINA</v>
      </c>
      <c r="S2820" s="90" t="str">
        <f>IF(OR('RAW DATA'!$D2820="",'RAW DATA'!$C2820='RAW DATA'!$D2820),"NO",IF('RAW DATA'!$C2820&lt;'RAW DATA'!$D2820,"YES","NO"))</f>
        <v>NO</v>
      </c>
      <c r="T2820" s="96" t="str">
        <f>IF('RAW DATA'!$D2820='RAW DATA'!$E2820,"YES","NO")</f>
        <v>NO</v>
      </c>
      <c r="U2820" s="95" t="str">
        <f>IF(('RAW DATA'!$D2820-'RAW DATA'!$M2820)&lt;=5,"YES","NO")</f>
        <v>YES</v>
      </c>
    </row>
    <row r="2821" spans="1:21" x14ac:dyDescent="0.25">
      <c r="A2821" s="87">
        <v>515</v>
      </c>
      <c r="B2821" s="74">
        <v>5547729139</v>
      </c>
      <c r="C2821" s="76">
        <v>45831</v>
      </c>
      <c r="D2821" s="76"/>
      <c r="E2821" s="76">
        <v>45831</v>
      </c>
      <c r="F2821" s="74">
        <v>254274039</v>
      </c>
      <c r="G2821" s="75">
        <v>16838</v>
      </c>
      <c r="H2821" s="74" t="s">
        <v>14</v>
      </c>
      <c r="I2821" s="85">
        <v>7730430469</v>
      </c>
      <c r="J2821" s="76">
        <v>45834</v>
      </c>
      <c r="K2821" s="76" t="s">
        <v>87</v>
      </c>
      <c r="L2821" s="74"/>
      <c r="M2821" s="76">
        <v>45820</v>
      </c>
      <c r="N2821" s="76">
        <v>45837</v>
      </c>
      <c r="O2821" s="73" t="str">
        <f t="shared" si="382"/>
        <v/>
      </c>
      <c r="P2821" s="73">
        <f>MONTH('RAW DATA'!$J2821)</f>
        <v>6</v>
      </c>
      <c r="Q2821" s="73" t="str">
        <f t="shared" si="383"/>
        <v>ICB</v>
      </c>
      <c r="R2821" s="75" t="str">
        <f t="shared" si="384"/>
        <v>CHINA</v>
      </c>
      <c r="S2821" s="74" t="str">
        <f>IF(OR('RAW DATA'!$D2821="",'RAW DATA'!$C2821='RAW DATA'!$D2821),"NO",IF('RAW DATA'!$C2821&lt;'RAW DATA'!$D2821,"YES","NO"))</f>
        <v>NO</v>
      </c>
      <c r="T2821" s="75" t="str">
        <f>IF('RAW DATA'!$D2821='RAW DATA'!$E2821,"YES","NO")</f>
        <v>NO</v>
      </c>
      <c r="U2821" s="73" t="str">
        <f>IF(('RAW DATA'!$D2821-'RAW DATA'!$M2821)&lt;=5,"YES","NO")</f>
        <v>YES</v>
      </c>
    </row>
    <row r="2822" spans="1:21" x14ac:dyDescent="0.25">
      <c r="A2822" s="99">
        <v>515</v>
      </c>
      <c r="B2822" s="90">
        <v>5547729140</v>
      </c>
      <c r="C2822" s="91">
        <v>45831</v>
      </c>
      <c r="D2822" s="91"/>
      <c r="E2822" s="91">
        <v>45831</v>
      </c>
      <c r="F2822" s="90">
        <v>254274039</v>
      </c>
      <c r="G2822" s="96">
        <v>26236</v>
      </c>
      <c r="H2822" s="90" t="s">
        <v>14</v>
      </c>
      <c r="I2822" s="97">
        <v>7730430470</v>
      </c>
      <c r="J2822" s="91">
        <v>45834</v>
      </c>
      <c r="K2822" s="91" t="s">
        <v>87</v>
      </c>
      <c r="L2822" s="90"/>
      <c r="M2822" s="91">
        <v>45820</v>
      </c>
      <c r="N2822" s="91">
        <v>45837</v>
      </c>
      <c r="O2822" s="95" t="str">
        <f t="shared" si="382"/>
        <v/>
      </c>
      <c r="P2822" s="95">
        <f>MONTH('RAW DATA'!$J2822)</f>
        <v>6</v>
      </c>
      <c r="Q2822" s="95" t="str">
        <f t="shared" si="383"/>
        <v>ICB</v>
      </c>
      <c r="R2822" s="96" t="str">
        <f t="shared" si="384"/>
        <v>CHINA</v>
      </c>
      <c r="S2822" s="90" t="str">
        <f>IF(OR('RAW DATA'!$D2822="",'RAW DATA'!$C2822='RAW DATA'!$D2822),"NO",IF('RAW DATA'!$C2822&lt;'RAW DATA'!$D2822,"YES","NO"))</f>
        <v>NO</v>
      </c>
      <c r="T2822" s="96" t="str">
        <f>IF('RAW DATA'!$D2822='RAW DATA'!$E2822,"YES","NO")</f>
        <v>NO</v>
      </c>
      <c r="U2822" s="95" t="str">
        <f>IF(('RAW DATA'!$D2822-'RAW DATA'!$M2822)&lt;=5,"YES","NO")</f>
        <v>YES</v>
      </c>
    </row>
    <row r="2823" spans="1:21" x14ac:dyDescent="0.25">
      <c r="A2823" s="87">
        <v>515</v>
      </c>
      <c r="B2823" s="74">
        <v>5547729126</v>
      </c>
      <c r="C2823" s="76">
        <v>45831</v>
      </c>
      <c r="D2823" s="76"/>
      <c r="E2823" s="76">
        <v>45831</v>
      </c>
      <c r="F2823" s="74">
        <v>254274039</v>
      </c>
      <c r="G2823" s="75">
        <v>849</v>
      </c>
      <c r="H2823" s="74" t="s">
        <v>14</v>
      </c>
      <c r="I2823" s="85">
        <v>7730430471</v>
      </c>
      <c r="J2823" s="76">
        <v>45834</v>
      </c>
      <c r="K2823" s="76" t="s">
        <v>87</v>
      </c>
      <c r="L2823" s="74"/>
      <c r="M2823" s="76">
        <v>45820</v>
      </c>
      <c r="N2823" s="76">
        <v>45837</v>
      </c>
      <c r="O2823" s="73" t="str">
        <f t="shared" si="382"/>
        <v/>
      </c>
      <c r="P2823" s="73">
        <f>MONTH('RAW DATA'!$J2823)</f>
        <v>6</v>
      </c>
      <c r="Q2823" s="73" t="str">
        <f t="shared" si="383"/>
        <v>ICB</v>
      </c>
      <c r="R2823" s="75" t="str">
        <f t="shared" si="384"/>
        <v>CHINA</v>
      </c>
      <c r="S2823" s="74" t="str">
        <f>IF(OR('RAW DATA'!$D2823="",'RAW DATA'!$C2823='RAW DATA'!$D2823),"NO",IF('RAW DATA'!$C2823&lt;'RAW DATA'!$D2823,"YES","NO"))</f>
        <v>NO</v>
      </c>
      <c r="T2823" s="75" t="str">
        <f>IF('RAW DATA'!$D2823='RAW DATA'!$E2823,"YES","NO")</f>
        <v>NO</v>
      </c>
      <c r="U2823" s="73" t="str">
        <f>IF(('RAW DATA'!$D2823-'RAW DATA'!$M2823)&lt;=5,"YES","NO")</f>
        <v>YES</v>
      </c>
    </row>
    <row r="2824" spans="1:21" x14ac:dyDescent="0.25">
      <c r="A2824" s="99">
        <v>515</v>
      </c>
      <c r="B2824" s="90">
        <v>5547729130</v>
      </c>
      <c r="C2824" s="91">
        <v>45831</v>
      </c>
      <c r="D2824" s="91"/>
      <c r="E2824" s="91">
        <v>45831</v>
      </c>
      <c r="F2824" s="90">
        <v>254274039</v>
      </c>
      <c r="G2824" s="96">
        <v>956</v>
      </c>
      <c r="H2824" s="90" t="s">
        <v>14</v>
      </c>
      <c r="I2824" s="97">
        <v>7730430472</v>
      </c>
      <c r="J2824" s="91">
        <v>45834</v>
      </c>
      <c r="K2824" s="91" t="s">
        <v>87</v>
      </c>
      <c r="L2824" s="90"/>
      <c r="M2824" s="91">
        <v>45820</v>
      </c>
      <c r="N2824" s="91">
        <v>45837</v>
      </c>
      <c r="O2824" s="95" t="str">
        <f t="shared" si="382"/>
        <v/>
      </c>
      <c r="P2824" s="95">
        <f>MONTH('RAW DATA'!$J2824)</f>
        <v>6</v>
      </c>
      <c r="Q2824" s="95" t="str">
        <f t="shared" si="383"/>
        <v>ICB</v>
      </c>
      <c r="R2824" s="96" t="str">
        <f t="shared" si="384"/>
        <v>CHINA</v>
      </c>
      <c r="S2824" s="90" t="str">
        <f>IF(OR('RAW DATA'!$D2824="",'RAW DATA'!$C2824='RAW DATA'!$D2824),"NO",IF('RAW DATA'!$C2824&lt;'RAW DATA'!$D2824,"YES","NO"))</f>
        <v>NO</v>
      </c>
      <c r="T2824" s="96" t="str">
        <f>IF('RAW DATA'!$D2824='RAW DATA'!$E2824,"YES","NO")</f>
        <v>NO</v>
      </c>
      <c r="U2824" s="95" t="str">
        <f>IF(('RAW DATA'!$D2824-'RAW DATA'!$M2824)&lt;=5,"YES","NO")</f>
        <v>YES</v>
      </c>
    </row>
    <row r="2825" spans="1:21" x14ac:dyDescent="0.25">
      <c r="A2825" s="87">
        <v>515</v>
      </c>
      <c r="B2825" s="74">
        <v>5547729123</v>
      </c>
      <c r="C2825" s="76">
        <v>45831</v>
      </c>
      <c r="D2825" s="76"/>
      <c r="E2825" s="76">
        <v>45831</v>
      </c>
      <c r="F2825" s="74">
        <v>254274039</v>
      </c>
      <c r="G2825" s="75">
        <v>399</v>
      </c>
      <c r="H2825" s="74" t="s">
        <v>14</v>
      </c>
      <c r="I2825" s="85">
        <v>7730430477</v>
      </c>
      <c r="J2825" s="76">
        <v>45834</v>
      </c>
      <c r="K2825" s="76" t="s">
        <v>87</v>
      </c>
      <c r="L2825" s="74"/>
      <c r="M2825" s="76">
        <v>45820</v>
      </c>
      <c r="N2825" s="76">
        <v>45837</v>
      </c>
      <c r="O2825" s="73" t="str">
        <f t="shared" ref="O2825:O2839" si="385">IF(D2825="", "", IF(YEAR(D2825)=2024, "", MONTH(D2825)))</f>
        <v/>
      </c>
      <c r="P2825" s="73">
        <f>MONTH('RAW DATA'!$J2825)</f>
        <v>6</v>
      </c>
      <c r="Q2825" s="73" t="str">
        <f t="shared" ref="Q2825:Q2839" si="386">IF(OR(A2825=71,A2825=1595,A2825=1588,A2825=1594,A2825=3547,A2825=1571,A2825=1538,A2825=1570,A2825=1569,A2825=1590,A2825=1591,A2825=1589,A2825=515,A2825=1572,A2825=3546,A2825=1592,A2825=3548,A2825=122,A2825=10171,A2825=40,A2825=35,A2825=95,A2825=381,A2825=136,A2825=375),"ICB","Vendor")</f>
        <v>ICB</v>
      </c>
      <c r="R2825" s="75" t="str">
        <f t="shared" ref="R2825:R2839" si="387">IF(OR(A2825=71,A2825=515,A2825=1592,A2825=1589,A2825=1591,A2825=1571,A2825=1572),"CHINA",IF(A2825=35,"POLAND",
IF(A2825=10171,"VIETNAM",
IF(A2825=381,"TURKEY",
IF(A2825=375,"CAMBODIA",
IF(A2825=40,"AUSTRALIA",""))))))</f>
        <v>CHINA</v>
      </c>
      <c r="S2825" s="74" t="str">
        <f>IF(OR('RAW DATA'!$D2825="",'RAW DATA'!$C2825='RAW DATA'!$D2825),"NO",IF('RAW DATA'!$C2825&lt;'RAW DATA'!$D2825,"YES","NO"))</f>
        <v>NO</v>
      </c>
      <c r="T2825" s="75" t="str">
        <f>IF('RAW DATA'!$D2825='RAW DATA'!$E2825,"YES","NO")</f>
        <v>NO</v>
      </c>
      <c r="U2825" s="73" t="str">
        <f>IF(('RAW DATA'!$D2825-'RAW DATA'!$M2825)&lt;=5,"YES","NO")</f>
        <v>YES</v>
      </c>
    </row>
    <row r="2826" spans="1:21" x14ac:dyDescent="0.25">
      <c r="A2826" s="99">
        <v>515</v>
      </c>
      <c r="B2826" s="90">
        <v>5547729121</v>
      </c>
      <c r="C2826" s="91">
        <v>45831</v>
      </c>
      <c r="D2826" s="91"/>
      <c r="E2826" s="91">
        <v>45831</v>
      </c>
      <c r="F2826" s="90">
        <v>254274039</v>
      </c>
      <c r="G2826" s="96">
        <v>399</v>
      </c>
      <c r="H2826" s="90" t="s">
        <v>14</v>
      </c>
      <c r="I2826" s="97">
        <v>7730430478</v>
      </c>
      <c r="J2826" s="91">
        <v>45834</v>
      </c>
      <c r="K2826" s="91" t="s">
        <v>87</v>
      </c>
      <c r="L2826" s="90"/>
      <c r="M2826" s="91">
        <v>45820</v>
      </c>
      <c r="N2826" s="91">
        <v>45837</v>
      </c>
      <c r="O2826" s="95" t="str">
        <f t="shared" si="385"/>
        <v/>
      </c>
      <c r="P2826" s="95">
        <f>MONTH('RAW DATA'!$J2826)</f>
        <v>6</v>
      </c>
      <c r="Q2826" s="95" t="str">
        <f t="shared" si="386"/>
        <v>ICB</v>
      </c>
      <c r="R2826" s="96" t="str">
        <f t="shared" si="387"/>
        <v>CHINA</v>
      </c>
      <c r="S2826" s="90" t="str">
        <f>IF(OR('RAW DATA'!$D2826="",'RAW DATA'!$C2826='RAW DATA'!$D2826),"NO",IF('RAW DATA'!$C2826&lt;'RAW DATA'!$D2826,"YES","NO"))</f>
        <v>NO</v>
      </c>
      <c r="T2826" s="96" t="str">
        <f>IF('RAW DATA'!$D2826='RAW DATA'!$E2826,"YES","NO")</f>
        <v>NO</v>
      </c>
      <c r="U2826" s="95" t="str">
        <f>IF(('RAW DATA'!$D2826-'RAW DATA'!$M2826)&lt;=5,"YES","NO")</f>
        <v>YES</v>
      </c>
    </row>
    <row r="2827" spans="1:21" x14ac:dyDescent="0.25">
      <c r="A2827" s="87">
        <v>515</v>
      </c>
      <c r="B2827" s="74">
        <v>5547729128</v>
      </c>
      <c r="C2827" s="76">
        <v>45831</v>
      </c>
      <c r="D2827" s="76"/>
      <c r="E2827" s="76">
        <v>45831</v>
      </c>
      <c r="F2827" s="74">
        <v>254274039</v>
      </c>
      <c r="G2827" s="75">
        <v>943</v>
      </c>
      <c r="H2827" s="74" t="s">
        <v>14</v>
      </c>
      <c r="I2827" s="85">
        <v>7730430479</v>
      </c>
      <c r="J2827" s="76">
        <v>45834</v>
      </c>
      <c r="K2827" s="76" t="s">
        <v>87</v>
      </c>
      <c r="L2827" s="74"/>
      <c r="M2827" s="76">
        <v>45820</v>
      </c>
      <c r="N2827" s="76">
        <v>45837</v>
      </c>
      <c r="O2827" s="73" t="str">
        <f t="shared" si="385"/>
        <v/>
      </c>
      <c r="P2827" s="73">
        <f>MONTH('RAW DATA'!$J2827)</f>
        <v>6</v>
      </c>
      <c r="Q2827" s="73" t="str">
        <f t="shared" si="386"/>
        <v>ICB</v>
      </c>
      <c r="R2827" s="75" t="str">
        <f t="shared" si="387"/>
        <v>CHINA</v>
      </c>
      <c r="S2827" s="74" t="str">
        <f>IF(OR('RAW DATA'!$D2827="",'RAW DATA'!$C2827='RAW DATA'!$D2827),"NO",IF('RAW DATA'!$C2827&lt;'RAW DATA'!$D2827,"YES","NO"))</f>
        <v>NO</v>
      </c>
      <c r="T2827" s="75" t="str">
        <f>IF('RAW DATA'!$D2827='RAW DATA'!$E2827,"YES","NO")</f>
        <v>NO</v>
      </c>
      <c r="U2827" s="73" t="str">
        <f>IF(('RAW DATA'!$D2827-'RAW DATA'!$M2827)&lt;=5,"YES","NO")</f>
        <v>YES</v>
      </c>
    </row>
    <row r="2828" spans="1:21" x14ac:dyDescent="0.25">
      <c r="A2828" s="99">
        <v>515</v>
      </c>
      <c r="B2828" s="90">
        <v>5547729127</v>
      </c>
      <c r="C2828" s="91">
        <v>45831</v>
      </c>
      <c r="D2828" s="91"/>
      <c r="E2828" s="91">
        <v>45831</v>
      </c>
      <c r="F2828" s="90">
        <v>254274039</v>
      </c>
      <c r="G2828" s="96">
        <v>821</v>
      </c>
      <c r="H2828" s="90" t="s">
        <v>14</v>
      </c>
      <c r="I2828" s="97">
        <v>7730430480</v>
      </c>
      <c r="J2828" s="91">
        <v>45834</v>
      </c>
      <c r="K2828" s="91" t="s">
        <v>87</v>
      </c>
      <c r="L2828" s="90"/>
      <c r="M2828" s="91">
        <v>45820</v>
      </c>
      <c r="N2828" s="91">
        <v>45837</v>
      </c>
      <c r="O2828" s="95" t="str">
        <f t="shared" si="385"/>
        <v/>
      </c>
      <c r="P2828" s="95">
        <f>MONTH('RAW DATA'!$J2828)</f>
        <v>6</v>
      </c>
      <c r="Q2828" s="95" t="str">
        <f t="shared" si="386"/>
        <v>ICB</v>
      </c>
      <c r="R2828" s="96" t="str">
        <f t="shared" si="387"/>
        <v>CHINA</v>
      </c>
      <c r="S2828" s="90" t="str">
        <f>IF(OR('RAW DATA'!$D2828="",'RAW DATA'!$C2828='RAW DATA'!$D2828),"NO",IF('RAW DATA'!$C2828&lt;'RAW DATA'!$D2828,"YES","NO"))</f>
        <v>NO</v>
      </c>
      <c r="T2828" s="96" t="str">
        <f>IF('RAW DATA'!$D2828='RAW DATA'!$E2828,"YES","NO")</f>
        <v>NO</v>
      </c>
      <c r="U2828" s="95" t="str">
        <f>IF(('RAW DATA'!$D2828-'RAW DATA'!$M2828)&lt;=5,"YES","NO")</f>
        <v>YES</v>
      </c>
    </row>
    <row r="2829" spans="1:21" x14ac:dyDescent="0.25">
      <c r="A2829" s="87">
        <v>515</v>
      </c>
      <c r="B2829" s="74">
        <v>5547729122</v>
      </c>
      <c r="C2829" s="76">
        <v>45831</v>
      </c>
      <c r="D2829" s="76"/>
      <c r="E2829" s="76">
        <v>45831</v>
      </c>
      <c r="F2829" s="74">
        <v>254274039</v>
      </c>
      <c r="G2829" s="75">
        <v>399</v>
      </c>
      <c r="H2829" s="74" t="s">
        <v>14</v>
      </c>
      <c r="I2829" s="85">
        <v>7730430481</v>
      </c>
      <c r="J2829" s="76">
        <v>45834</v>
      </c>
      <c r="K2829" s="76" t="s">
        <v>87</v>
      </c>
      <c r="L2829" s="74"/>
      <c r="M2829" s="76">
        <v>45820</v>
      </c>
      <c r="N2829" s="76">
        <v>45837</v>
      </c>
      <c r="O2829" s="73" t="str">
        <f t="shared" si="385"/>
        <v/>
      </c>
      <c r="P2829" s="73">
        <f>MONTH('RAW DATA'!$J2829)</f>
        <v>6</v>
      </c>
      <c r="Q2829" s="73" t="str">
        <f t="shared" si="386"/>
        <v>ICB</v>
      </c>
      <c r="R2829" s="75" t="str">
        <f t="shared" si="387"/>
        <v>CHINA</v>
      </c>
      <c r="S2829" s="74" t="str">
        <f>IF(OR('RAW DATA'!$D2829="",'RAW DATA'!$C2829='RAW DATA'!$D2829),"NO",IF('RAW DATA'!$C2829&lt;'RAW DATA'!$D2829,"YES","NO"))</f>
        <v>NO</v>
      </c>
      <c r="T2829" s="75" t="str">
        <f>IF('RAW DATA'!$D2829='RAW DATA'!$E2829,"YES","NO")</f>
        <v>NO</v>
      </c>
      <c r="U2829" s="73" t="str">
        <f>IF(('RAW DATA'!$D2829-'RAW DATA'!$M2829)&lt;=5,"YES","NO")</f>
        <v>YES</v>
      </c>
    </row>
    <row r="2830" spans="1:21" x14ac:dyDescent="0.25">
      <c r="A2830" s="99">
        <v>515</v>
      </c>
      <c r="B2830" s="90">
        <v>5547729124</v>
      </c>
      <c r="C2830" s="91">
        <v>45831</v>
      </c>
      <c r="D2830" s="91"/>
      <c r="E2830" s="91">
        <v>45831</v>
      </c>
      <c r="F2830" s="90">
        <v>254274039</v>
      </c>
      <c r="G2830" s="96">
        <v>399</v>
      </c>
      <c r="H2830" s="90" t="s">
        <v>14</v>
      </c>
      <c r="I2830" s="97">
        <v>7730430482</v>
      </c>
      <c r="J2830" s="91">
        <v>45834</v>
      </c>
      <c r="K2830" s="91" t="s">
        <v>87</v>
      </c>
      <c r="L2830" s="90"/>
      <c r="M2830" s="91">
        <v>45820</v>
      </c>
      <c r="N2830" s="91">
        <v>45837</v>
      </c>
      <c r="O2830" s="95" t="str">
        <f t="shared" si="385"/>
        <v/>
      </c>
      <c r="P2830" s="95">
        <f>MONTH('RAW DATA'!$J2830)</f>
        <v>6</v>
      </c>
      <c r="Q2830" s="95" t="str">
        <f t="shared" si="386"/>
        <v>ICB</v>
      </c>
      <c r="R2830" s="96" t="str">
        <f t="shared" si="387"/>
        <v>CHINA</v>
      </c>
      <c r="S2830" s="90" t="str">
        <f>IF(OR('RAW DATA'!$D2830="",'RAW DATA'!$C2830='RAW DATA'!$D2830),"NO",IF('RAW DATA'!$C2830&lt;'RAW DATA'!$D2830,"YES","NO"))</f>
        <v>NO</v>
      </c>
      <c r="T2830" s="96" t="str">
        <f>IF('RAW DATA'!$D2830='RAW DATA'!$E2830,"YES","NO")</f>
        <v>NO</v>
      </c>
      <c r="U2830" s="95" t="str">
        <f>IF(('RAW DATA'!$D2830-'RAW DATA'!$M2830)&lt;=5,"YES","NO")</f>
        <v>YES</v>
      </c>
    </row>
    <row r="2831" spans="1:21" x14ac:dyDescent="0.25">
      <c r="A2831" s="87">
        <v>515</v>
      </c>
      <c r="B2831" s="74">
        <v>5547729131</v>
      </c>
      <c r="C2831" s="76">
        <v>45831</v>
      </c>
      <c r="D2831" s="76"/>
      <c r="E2831" s="76">
        <v>45831</v>
      </c>
      <c r="F2831" s="74">
        <v>254274039</v>
      </c>
      <c r="G2831" s="75">
        <v>1531</v>
      </c>
      <c r="H2831" s="74" t="s">
        <v>14</v>
      </c>
      <c r="I2831" s="85">
        <v>7730430491</v>
      </c>
      <c r="J2831" s="76">
        <v>45834</v>
      </c>
      <c r="K2831" s="76" t="s">
        <v>87</v>
      </c>
      <c r="L2831" s="74"/>
      <c r="M2831" s="76">
        <v>45820</v>
      </c>
      <c r="N2831" s="76">
        <v>45837</v>
      </c>
      <c r="O2831" s="73" t="str">
        <f t="shared" si="385"/>
        <v/>
      </c>
      <c r="P2831" s="73">
        <f>MONTH('RAW DATA'!$J2831)</f>
        <v>6</v>
      </c>
      <c r="Q2831" s="73" t="str">
        <f t="shared" si="386"/>
        <v>ICB</v>
      </c>
      <c r="R2831" s="75" t="str">
        <f t="shared" si="387"/>
        <v>CHINA</v>
      </c>
      <c r="S2831" s="74" t="str">
        <f>IF(OR('RAW DATA'!$D2831="",'RAW DATA'!$C2831='RAW DATA'!$D2831),"NO",IF('RAW DATA'!$C2831&lt;'RAW DATA'!$D2831,"YES","NO"))</f>
        <v>NO</v>
      </c>
      <c r="T2831" s="75" t="str">
        <f>IF('RAW DATA'!$D2831='RAW DATA'!$E2831,"YES","NO")</f>
        <v>NO</v>
      </c>
      <c r="U2831" s="73" t="str">
        <f>IF(('RAW DATA'!$D2831-'RAW DATA'!$M2831)&lt;=5,"YES","NO")</f>
        <v>YES</v>
      </c>
    </row>
    <row r="2832" spans="1:21" x14ac:dyDescent="0.25">
      <c r="A2832" s="99">
        <v>515</v>
      </c>
      <c r="B2832" s="90">
        <v>5547729138</v>
      </c>
      <c r="C2832" s="91">
        <v>45831</v>
      </c>
      <c r="D2832" s="91"/>
      <c r="E2832" s="91">
        <v>45831</v>
      </c>
      <c r="F2832" s="90">
        <v>254274039</v>
      </c>
      <c r="G2832" s="96">
        <v>1256</v>
      </c>
      <c r="H2832" s="90" t="s">
        <v>14</v>
      </c>
      <c r="I2832" s="97">
        <v>7730430492</v>
      </c>
      <c r="J2832" s="91">
        <v>45834</v>
      </c>
      <c r="K2832" s="91" t="s">
        <v>87</v>
      </c>
      <c r="L2832" s="90"/>
      <c r="M2832" s="91">
        <v>45820</v>
      </c>
      <c r="N2832" s="91">
        <v>45837</v>
      </c>
      <c r="O2832" s="95" t="str">
        <f t="shared" si="385"/>
        <v/>
      </c>
      <c r="P2832" s="95">
        <f>MONTH('RAW DATA'!$J2832)</f>
        <v>6</v>
      </c>
      <c r="Q2832" s="95" t="str">
        <f t="shared" si="386"/>
        <v>ICB</v>
      </c>
      <c r="R2832" s="96" t="str">
        <f t="shared" si="387"/>
        <v>CHINA</v>
      </c>
      <c r="S2832" s="90" t="str">
        <f>IF(OR('RAW DATA'!$D2832="",'RAW DATA'!$C2832='RAW DATA'!$D2832),"NO",IF('RAW DATA'!$C2832&lt;'RAW DATA'!$D2832,"YES","NO"))</f>
        <v>NO</v>
      </c>
      <c r="T2832" s="96" t="str">
        <f>IF('RAW DATA'!$D2832='RAW DATA'!$E2832,"YES","NO")</f>
        <v>NO</v>
      </c>
      <c r="U2832" s="95" t="str">
        <f>IF(('RAW DATA'!$D2832-'RAW DATA'!$M2832)&lt;=5,"YES","NO")</f>
        <v>YES</v>
      </c>
    </row>
    <row r="2833" spans="1:21" x14ac:dyDescent="0.25">
      <c r="A2833" s="87">
        <v>515</v>
      </c>
      <c r="B2833" s="74">
        <v>5547729136</v>
      </c>
      <c r="C2833" s="76">
        <v>45831</v>
      </c>
      <c r="D2833" s="76"/>
      <c r="E2833" s="76">
        <v>45831</v>
      </c>
      <c r="F2833" s="74">
        <v>254274039</v>
      </c>
      <c r="G2833" s="75">
        <v>825</v>
      </c>
      <c r="H2833" s="74" t="s">
        <v>14</v>
      </c>
      <c r="I2833" s="85">
        <v>7730430493</v>
      </c>
      <c r="J2833" s="76">
        <v>45834</v>
      </c>
      <c r="K2833" s="76" t="s">
        <v>87</v>
      </c>
      <c r="L2833" s="74"/>
      <c r="M2833" s="76">
        <v>45820</v>
      </c>
      <c r="N2833" s="76">
        <v>45837</v>
      </c>
      <c r="O2833" s="73" t="str">
        <f t="shared" si="385"/>
        <v/>
      </c>
      <c r="P2833" s="73">
        <f>MONTH('RAW DATA'!$J2833)</f>
        <v>6</v>
      </c>
      <c r="Q2833" s="73" t="str">
        <f t="shared" si="386"/>
        <v>ICB</v>
      </c>
      <c r="R2833" s="75" t="str">
        <f t="shared" si="387"/>
        <v>CHINA</v>
      </c>
      <c r="S2833" s="74" t="str">
        <f>IF(OR('RAW DATA'!$D2833="",'RAW DATA'!$C2833='RAW DATA'!$D2833),"NO",IF('RAW DATA'!$C2833&lt;'RAW DATA'!$D2833,"YES","NO"))</f>
        <v>NO</v>
      </c>
      <c r="T2833" s="75" t="str">
        <f>IF('RAW DATA'!$D2833='RAW DATA'!$E2833,"YES","NO")</f>
        <v>NO</v>
      </c>
      <c r="U2833" s="73" t="str">
        <f>IF(('RAW DATA'!$D2833-'RAW DATA'!$M2833)&lt;=5,"YES","NO")</f>
        <v>YES</v>
      </c>
    </row>
    <row r="2834" spans="1:21" x14ac:dyDescent="0.25">
      <c r="A2834" s="99">
        <v>515</v>
      </c>
      <c r="B2834" s="90">
        <v>5547729129</v>
      </c>
      <c r="C2834" s="91">
        <v>45831</v>
      </c>
      <c r="D2834" s="91"/>
      <c r="E2834" s="91">
        <v>45831</v>
      </c>
      <c r="F2834" s="90">
        <v>254274039</v>
      </c>
      <c r="G2834" s="96">
        <v>573</v>
      </c>
      <c r="H2834" s="90" t="s">
        <v>14</v>
      </c>
      <c r="I2834" s="97">
        <v>7730430494</v>
      </c>
      <c r="J2834" s="91">
        <v>45834</v>
      </c>
      <c r="K2834" s="91" t="s">
        <v>87</v>
      </c>
      <c r="L2834" s="90"/>
      <c r="M2834" s="91">
        <v>45820</v>
      </c>
      <c r="N2834" s="91">
        <v>45837</v>
      </c>
      <c r="O2834" s="95" t="str">
        <f t="shared" si="385"/>
        <v/>
      </c>
      <c r="P2834" s="95">
        <f>MONTH('RAW DATA'!$J2834)</f>
        <v>6</v>
      </c>
      <c r="Q2834" s="95" t="str">
        <f t="shared" si="386"/>
        <v>ICB</v>
      </c>
      <c r="R2834" s="96" t="str">
        <f t="shared" si="387"/>
        <v>CHINA</v>
      </c>
      <c r="S2834" s="90" t="str">
        <f>IF(OR('RAW DATA'!$D2834="",'RAW DATA'!$C2834='RAW DATA'!$D2834),"NO",IF('RAW DATA'!$C2834&lt;'RAW DATA'!$D2834,"YES","NO"))</f>
        <v>NO</v>
      </c>
      <c r="T2834" s="96" t="str">
        <f>IF('RAW DATA'!$D2834='RAW DATA'!$E2834,"YES","NO")</f>
        <v>NO</v>
      </c>
      <c r="U2834" s="95" t="str">
        <f>IF(('RAW DATA'!$D2834-'RAW DATA'!$M2834)&lt;=5,"YES","NO")</f>
        <v>YES</v>
      </c>
    </row>
    <row r="2835" spans="1:21" x14ac:dyDescent="0.25">
      <c r="A2835" s="87">
        <v>515</v>
      </c>
      <c r="B2835" s="74">
        <v>5547748150</v>
      </c>
      <c r="C2835" s="76">
        <v>45839</v>
      </c>
      <c r="D2835" s="76">
        <v>45831</v>
      </c>
      <c r="E2835" s="76">
        <v>45839</v>
      </c>
      <c r="F2835" s="74">
        <v>254323542</v>
      </c>
      <c r="G2835" s="75">
        <v>35826</v>
      </c>
      <c r="H2835" s="74" t="s">
        <v>14</v>
      </c>
      <c r="I2835" s="85">
        <v>7730432824</v>
      </c>
      <c r="J2835" s="76">
        <v>45841</v>
      </c>
      <c r="K2835" s="76" t="s">
        <v>87</v>
      </c>
      <c r="L2835" s="74"/>
      <c r="M2835" s="76">
        <v>45827</v>
      </c>
      <c r="N2835" s="76">
        <v>45844</v>
      </c>
      <c r="O2835" s="73">
        <f t="shared" si="385"/>
        <v>6</v>
      </c>
      <c r="P2835" s="73">
        <f>MONTH('RAW DATA'!$J2835)</f>
        <v>7</v>
      </c>
      <c r="Q2835" s="73" t="str">
        <f t="shared" si="386"/>
        <v>ICB</v>
      </c>
      <c r="R2835" s="75" t="str">
        <f t="shared" si="387"/>
        <v>CHINA</v>
      </c>
      <c r="S2835" s="74" t="str">
        <f>IF(OR('RAW DATA'!$D2835="",'RAW DATA'!$C2835='RAW DATA'!$D2835),"NO",IF('RAW DATA'!$C2835&lt;'RAW DATA'!$D2835,"YES","NO"))</f>
        <v>NO</v>
      </c>
      <c r="T2835" s="75" t="str">
        <f>IF('RAW DATA'!$D2835='RAW DATA'!$E2835,"YES","NO")</f>
        <v>NO</v>
      </c>
      <c r="U2835" s="73" t="str">
        <f>IF(('RAW DATA'!$D2835-'RAW DATA'!$M2835)&lt;=5,"YES","NO")</f>
        <v>YES</v>
      </c>
    </row>
    <row r="2836" spans="1:21" x14ac:dyDescent="0.25">
      <c r="A2836" s="99">
        <v>515</v>
      </c>
      <c r="B2836" s="90">
        <v>5547748151</v>
      </c>
      <c r="C2836" s="91">
        <v>45839</v>
      </c>
      <c r="D2836" s="91">
        <v>45831</v>
      </c>
      <c r="E2836" s="91">
        <v>45839</v>
      </c>
      <c r="F2836" s="90">
        <v>254323542</v>
      </c>
      <c r="G2836" s="96">
        <v>64293</v>
      </c>
      <c r="H2836" s="90" t="s">
        <v>14</v>
      </c>
      <c r="I2836" s="97">
        <v>7730432825</v>
      </c>
      <c r="J2836" s="91">
        <v>45841</v>
      </c>
      <c r="K2836" s="91" t="s">
        <v>87</v>
      </c>
      <c r="L2836" s="90"/>
      <c r="M2836" s="91">
        <v>45827</v>
      </c>
      <c r="N2836" s="91">
        <v>45844</v>
      </c>
      <c r="O2836" s="95">
        <f t="shared" si="385"/>
        <v>6</v>
      </c>
      <c r="P2836" s="95">
        <f>MONTH('RAW DATA'!$J2836)</f>
        <v>7</v>
      </c>
      <c r="Q2836" s="95" t="str">
        <f t="shared" si="386"/>
        <v>ICB</v>
      </c>
      <c r="R2836" s="96" t="str">
        <f t="shared" si="387"/>
        <v>CHINA</v>
      </c>
      <c r="S2836" s="90" t="str">
        <f>IF(OR('RAW DATA'!$D2836="",'RAW DATA'!$C2836='RAW DATA'!$D2836),"NO",IF('RAW DATA'!$C2836&lt;'RAW DATA'!$D2836,"YES","NO"))</f>
        <v>NO</v>
      </c>
      <c r="T2836" s="96" t="str">
        <f>IF('RAW DATA'!$D2836='RAW DATA'!$E2836,"YES","NO")</f>
        <v>NO</v>
      </c>
      <c r="U2836" s="95" t="str">
        <f>IF(('RAW DATA'!$D2836-'RAW DATA'!$M2836)&lt;=5,"YES","NO")</f>
        <v>YES</v>
      </c>
    </row>
    <row r="2837" spans="1:21" x14ac:dyDescent="0.25">
      <c r="A2837" s="87">
        <v>515</v>
      </c>
      <c r="B2837" s="74">
        <v>5547748158</v>
      </c>
      <c r="C2837" s="76">
        <v>45839</v>
      </c>
      <c r="D2837" s="76">
        <v>45831</v>
      </c>
      <c r="E2837" s="76">
        <v>45839</v>
      </c>
      <c r="F2837" s="74">
        <v>254323542</v>
      </c>
      <c r="G2837" s="75">
        <v>81483</v>
      </c>
      <c r="H2837" s="74" t="s">
        <v>14</v>
      </c>
      <c r="I2837" s="85">
        <v>7730432826</v>
      </c>
      <c r="J2837" s="76">
        <v>45841</v>
      </c>
      <c r="K2837" s="76" t="s">
        <v>87</v>
      </c>
      <c r="L2837" s="74"/>
      <c r="M2837" s="76">
        <v>45827</v>
      </c>
      <c r="N2837" s="76">
        <v>45844</v>
      </c>
      <c r="O2837" s="73">
        <f t="shared" si="385"/>
        <v>6</v>
      </c>
      <c r="P2837" s="73">
        <f>MONTH('RAW DATA'!$J2837)</f>
        <v>7</v>
      </c>
      <c r="Q2837" s="73" t="str">
        <f t="shared" si="386"/>
        <v>ICB</v>
      </c>
      <c r="R2837" s="75" t="str">
        <f t="shared" si="387"/>
        <v>CHINA</v>
      </c>
      <c r="S2837" s="74" t="str">
        <f>IF(OR('RAW DATA'!$D2837="",'RAW DATA'!$C2837='RAW DATA'!$D2837),"NO",IF('RAW DATA'!$C2837&lt;'RAW DATA'!$D2837,"YES","NO"))</f>
        <v>NO</v>
      </c>
      <c r="T2837" s="75" t="str">
        <f>IF('RAW DATA'!$D2837='RAW DATA'!$E2837,"YES","NO")</f>
        <v>NO</v>
      </c>
      <c r="U2837" s="73" t="str">
        <f>IF(('RAW DATA'!$D2837-'RAW DATA'!$M2837)&lt;=5,"YES","NO")</f>
        <v>YES</v>
      </c>
    </row>
    <row r="2838" spans="1:21" x14ac:dyDescent="0.25">
      <c r="A2838" s="99">
        <v>515</v>
      </c>
      <c r="B2838" s="90">
        <v>5547748157</v>
      </c>
      <c r="C2838" s="91">
        <v>45839</v>
      </c>
      <c r="D2838" s="91">
        <v>45831</v>
      </c>
      <c r="E2838" s="91">
        <v>45839</v>
      </c>
      <c r="F2838" s="90">
        <v>254323542</v>
      </c>
      <c r="G2838" s="96">
        <v>51446</v>
      </c>
      <c r="H2838" s="90" t="s">
        <v>14</v>
      </c>
      <c r="I2838" s="97">
        <v>7730432827</v>
      </c>
      <c r="J2838" s="91">
        <v>45841</v>
      </c>
      <c r="K2838" s="91" t="s">
        <v>87</v>
      </c>
      <c r="L2838" s="90"/>
      <c r="M2838" s="91">
        <v>45827</v>
      </c>
      <c r="N2838" s="91">
        <v>45844</v>
      </c>
      <c r="O2838" s="95">
        <f t="shared" si="385"/>
        <v>6</v>
      </c>
      <c r="P2838" s="95">
        <f>MONTH('RAW DATA'!$J2838)</f>
        <v>7</v>
      </c>
      <c r="Q2838" s="95" t="str">
        <f t="shared" si="386"/>
        <v>ICB</v>
      </c>
      <c r="R2838" s="96" t="str">
        <f t="shared" si="387"/>
        <v>CHINA</v>
      </c>
      <c r="S2838" s="90" t="str">
        <f>IF(OR('RAW DATA'!$D2838="",'RAW DATA'!$C2838='RAW DATA'!$D2838),"NO",IF('RAW DATA'!$C2838&lt;'RAW DATA'!$D2838,"YES","NO"))</f>
        <v>NO</v>
      </c>
      <c r="T2838" s="96" t="str">
        <f>IF('RAW DATA'!$D2838='RAW DATA'!$E2838,"YES","NO")</f>
        <v>NO</v>
      </c>
      <c r="U2838" s="95" t="str">
        <f>IF(('RAW DATA'!$D2838-'RAW DATA'!$M2838)&lt;=5,"YES","NO")</f>
        <v>YES</v>
      </c>
    </row>
    <row r="2839" spans="1:21" x14ac:dyDescent="0.25">
      <c r="A2839" s="87">
        <v>515</v>
      </c>
      <c r="B2839" s="74">
        <v>5547748163</v>
      </c>
      <c r="C2839" s="76">
        <v>45839</v>
      </c>
      <c r="D2839" s="76">
        <v>45831</v>
      </c>
      <c r="E2839" s="76">
        <v>45839</v>
      </c>
      <c r="F2839" s="74">
        <v>254323542</v>
      </c>
      <c r="G2839" s="75">
        <v>41857</v>
      </c>
      <c r="H2839" s="74" t="s">
        <v>14</v>
      </c>
      <c r="I2839" s="85">
        <v>7730432828</v>
      </c>
      <c r="J2839" s="76">
        <v>45841</v>
      </c>
      <c r="K2839" s="76" t="s">
        <v>87</v>
      </c>
      <c r="L2839" s="74"/>
      <c r="M2839" s="76">
        <v>45827</v>
      </c>
      <c r="N2839" s="76">
        <v>45844</v>
      </c>
      <c r="O2839" s="73">
        <f t="shared" si="385"/>
        <v>6</v>
      </c>
      <c r="P2839" s="73">
        <f>MONTH('RAW DATA'!$J2839)</f>
        <v>7</v>
      </c>
      <c r="Q2839" s="73" t="str">
        <f t="shared" si="386"/>
        <v>ICB</v>
      </c>
      <c r="R2839" s="75" t="str">
        <f t="shared" si="387"/>
        <v>CHINA</v>
      </c>
      <c r="S2839" s="74" t="str">
        <f>IF(OR('RAW DATA'!$D2839="",'RAW DATA'!$C2839='RAW DATA'!$D2839),"NO",IF('RAW DATA'!$C2839&lt;'RAW DATA'!$D2839,"YES","NO"))</f>
        <v>NO</v>
      </c>
      <c r="T2839" s="75" t="str">
        <f>IF('RAW DATA'!$D2839='RAW DATA'!$E2839,"YES","NO")</f>
        <v>NO</v>
      </c>
      <c r="U2839" s="73" t="str">
        <f>IF(('RAW DATA'!$D2839-'RAW DATA'!$M2839)&lt;=5,"YES","NO")</f>
        <v>YES</v>
      </c>
    </row>
    <row r="2840" spans="1:21" x14ac:dyDescent="0.25">
      <c r="A2840" s="99">
        <v>515</v>
      </c>
      <c r="B2840" s="90">
        <v>5547748144</v>
      </c>
      <c r="C2840" s="91">
        <v>45839</v>
      </c>
      <c r="D2840" s="91">
        <v>45831</v>
      </c>
      <c r="E2840" s="91">
        <v>45839</v>
      </c>
      <c r="F2840" s="90">
        <v>254323542</v>
      </c>
      <c r="G2840" s="96">
        <v>9261</v>
      </c>
      <c r="H2840" s="90" t="s">
        <v>14</v>
      </c>
      <c r="I2840" s="97">
        <v>7730432829</v>
      </c>
      <c r="J2840" s="91">
        <v>45841</v>
      </c>
      <c r="K2840" s="91" t="s">
        <v>87</v>
      </c>
      <c r="L2840" s="90"/>
      <c r="M2840" s="91">
        <v>45827</v>
      </c>
      <c r="N2840" s="91">
        <v>45844</v>
      </c>
      <c r="O2840" s="95">
        <f t="shared" ref="O2840:O2844" si="388">IF(D2840="", "", IF(YEAR(D2840)=2024, "", MONTH(D2840)))</f>
        <v>6</v>
      </c>
      <c r="P2840" s="95">
        <f>MONTH('RAW DATA'!$J2840)</f>
        <v>7</v>
      </c>
      <c r="Q2840" s="95" t="str">
        <f t="shared" ref="Q2840:Q2844" si="389">IF(OR(A2840=71,A2840=1595,A2840=1588,A2840=1594,A2840=3547,A2840=1571,A2840=1538,A2840=1570,A2840=1569,A2840=1590,A2840=1591,A2840=1589,A2840=515,A2840=1572,A2840=3546,A2840=1592,A2840=3548,A2840=122,A2840=10171,A2840=40,A2840=35,A2840=95,A2840=381,A2840=136,A2840=375),"ICB","Vendor")</f>
        <v>ICB</v>
      </c>
      <c r="R2840" s="96" t="str">
        <f t="shared" ref="R2840:R2844" si="390">IF(OR(A2840=71,A2840=515,A2840=1592,A2840=1589,A2840=1591,A2840=1571,A2840=1572),"CHINA",IF(A2840=35,"POLAND",
IF(A2840=10171,"VIETNAM",
IF(A2840=381,"TURKEY",
IF(A2840=375,"CAMBODIA",
IF(A2840=40,"AUSTRALIA",""))))))</f>
        <v>CHINA</v>
      </c>
      <c r="S2840" s="90" t="str">
        <f>IF(OR('RAW DATA'!$D2840="",'RAW DATA'!$C2840='RAW DATA'!$D2840),"NO",IF('RAW DATA'!$C2840&lt;'RAW DATA'!$D2840,"YES","NO"))</f>
        <v>NO</v>
      </c>
      <c r="T2840" s="96" t="str">
        <f>IF('RAW DATA'!$D2840='RAW DATA'!$E2840,"YES","NO")</f>
        <v>NO</v>
      </c>
      <c r="U2840" s="95" t="str">
        <f>IF(('RAW DATA'!$D2840-'RAW DATA'!$M2840)&lt;=5,"YES","NO")</f>
        <v>YES</v>
      </c>
    </row>
    <row r="2841" spans="1:21" x14ac:dyDescent="0.25">
      <c r="A2841" s="87">
        <v>515</v>
      </c>
      <c r="B2841" s="74">
        <v>5547748153</v>
      </c>
      <c r="C2841" s="76">
        <v>45839</v>
      </c>
      <c r="D2841" s="76">
        <v>45831</v>
      </c>
      <c r="E2841" s="76">
        <v>45839</v>
      </c>
      <c r="F2841" s="74">
        <v>254323542</v>
      </c>
      <c r="G2841" s="75">
        <v>33052</v>
      </c>
      <c r="H2841" s="74" t="s">
        <v>14</v>
      </c>
      <c r="I2841" s="85">
        <v>7730432830</v>
      </c>
      <c r="J2841" s="76">
        <v>45841</v>
      </c>
      <c r="K2841" s="76" t="s">
        <v>87</v>
      </c>
      <c r="L2841" s="74"/>
      <c r="M2841" s="76">
        <v>45827</v>
      </c>
      <c r="N2841" s="76">
        <v>45844</v>
      </c>
      <c r="O2841" s="73">
        <f t="shared" si="388"/>
        <v>6</v>
      </c>
      <c r="P2841" s="73">
        <f>MONTH('RAW DATA'!$J2841)</f>
        <v>7</v>
      </c>
      <c r="Q2841" s="73" t="str">
        <f t="shared" si="389"/>
        <v>ICB</v>
      </c>
      <c r="R2841" s="75" t="str">
        <f t="shared" si="390"/>
        <v>CHINA</v>
      </c>
      <c r="S2841" s="74" t="str">
        <f>IF(OR('RAW DATA'!$D2841="",'RAW DATA'!$C2841='RAW DATA'!$D2841),"NO",IF('RAW DATA'!$C2841&lt;'RAW DATA'!$D2841,"YES","NO"))</f>
        <v>NO</v>
      </c>
      <c r="T2841" s="75" t="str">
        <f>IF('RAW DATA'!$D2841='RAW DATA'!$E2841,"YES","NO")</f>
        <v>NO</v>
      </c>
      <c r="U2841" s="73" t="str">
        <f>IF(('RAW DATA'!$D2841-'RAW DATA'!$M2841)&lt;=5,"YES","NO")</f>
        <v>YES</v>
      </c>
    </row>
    <row r="2842" spans="1:21" x14ac:dyDescent="0.25">
      <c r="A2842" s="99">
        <v>515</v>
      </c>
      <c r="B2842" s="90">
        <v>5547748155</v>
      </c>
      <c r="C2842" s="91">
        <v>45839</v>
      </c>
      <c r="D2842" s="91">
        <v>45831</v>
      </c>
      <c r="E2842" s="91">
        <v>45839</v>
      </c>
      <c r="F2842" s="90">
        <v>254323542</v>
      </c>
      <c r="G2842" s="96">
        <v>399</v>
      </c>
      <c r="H2842" s="90" t="s">
        <v>14</v>
      </c>
      <c r="I2842" s="97">
        <v>7730432831</v>
      </c>
      <c r="J2842" s="91">
        <v>45841</v>
      </c>
      <c r="K2842" s="91" t="s">
        <v>87</v>
      </c>
      <c r="L2842" s="90"/>
      <c r="M2842" s="91">
        <v>45827</v>
      </c>
      <c r="N2842" s="91">
        <v>45844</v>
      </c>
      <c r="O2842" s="95">
        <f t="shared" si="388"/>
        <v>6</v>
      </c>
      <c r="P2842" s="95">
        <f>MONTH('RAW DATA'!$J2842)</f>
        <v>7</v>
      </c>
      <c r="Q2842" s="95" t="str">
        <f t="shared" si="389"/>
        <v>ICB</v>
      </c>
      <c r="R2842" s="96" t="str">
        <f t="shared" si="390"/>
        <v>CHINA</v>
      </c>
      <c r="S2842" s="90" t="str">
        <f>IF(OR('RAW DATA'!$D2842="",'RAW DATA'!$C2842='RAW DATA'!$D2842),"NO",IF('RAW DATA'!$C2842&lt;'RAW DATA'!$D2842,"YES","NO"))</f>
        <v>NO</v>
      </c>
      <c r="T2842" s="96" t="str">
        <f>IF('RAW DATA'!$D2842='RAW DATA'!$E2842,"YES","NO")</f>
        <v>NO</v>
      </c>
      <c r="U2842" s="95" t="str">
        <f>IF(('RAW DATA'!$D2842-'RAW DATA'!$M2842)&lt;=5,"YES","NO")</f>
        <v>YES</v>
      </c>
    </row>
    <row r="2843" spans="1:21" x14ac:dyDescent="0.25">
      <c r="A2843" s="87">
        <v>515</v>
      </c>
      <c r="B2843" s="74">
        <v>5547748154</v>
      </c>
      <c r="C2843" s="76">
        <v>45839</v>
      </c>
      <c r="D2843" s="76">
        <v>45831</v>
      </c>
      <c r="E2843" s="76">
        <v>45839</v>
      </c>
      <c r="F2843" s="74">
        <v>254323542</v>
      </c>
      <c r="G2843" s="75">
        <v>399</v>
      </c>
      <c r="H2843" s="74" t="s">
        <v>14</v>
      </c>
      <c r="I2843" s="85">
        <v>7730432832</v>
      </c>
      <c r="J2843" s="76">
        <v>45841</v>
      </c>
      <c r="K2843" s="76" t="s">
        <v>87</v>
      </c>
      <c r="L2843" s="74"/>
      <c r="M2843" s="76">
        <v>45827</v>
      </c>
      <c r="N2843" s="76">
        <v>45844</v>
      </c>
      <c r="O2843" s="73">
        <f t="shared" si="388"/>
        <v>6</v>
      </c>
      <c r="P2843" s="73">
        <f>MONTH('RAW DATA'!$J2843)</f>
        <v>7</v>
      </c>
      <c r="Q2843" s="73" t="str">
        <f t="shared" si="389"/>
        <v>ICB</v>
      </c>
      <c r="R2843" s="75" t="str">
        <f t="shared" si="390"/>
        <v>CHINA</v>
      </c>
      <c r="S2843" s="74" t="str">
        <f>IF(OR('RAW DATA'!$D2843="",'RAW DATA'!$C2843='RAW DATA'!$D2843),"NO",IF('RAW DATA'!$C2843&lt;'RAW DATA'!$D2843,"YES","NO"))</f>
        <v>NO</v>
      </c>
      <c r="T2843" s="75" t="str">
        <f>IF('RAW DATA'!$D2843='RAW DATA'!$E2843,"YES","NO")</f>
        <v>NO</v>
      </c>
      <c r="U2843" s="73" t="str">
        <f>IF(('RAW DATA'!$D2843-'RAW DATA'!$M2843)&lt;=5,"YES","NO")</f>
        <v>YES</v>
      </c>
    </row>
    <row r="2844" spans="1:21" x14ac:dyDescent="0.25">
      <c r="A2844" s="99">
        <v>515</v>
      </c>
      <c r="B2844" s="90">
        <v>5547748147</v>
      </c>
      <c r="C2844" s="91">
        <v>45839</v>
      </c>
      <c r="D2844" s="91">
        <v>45831</v>
      </c>
      <c r="E2844" s="91">
        <v>45839</v>
      </c>
      <c r="F2844" s="90">
        <v>254323542</v>
      </c>
      <c r="G2844" s="96">
        <v>399</v>
      </c>
      <c r="H2844" s="90" t="s">
        <v>14</v>
      </c>
      <c r="I2844" s="97">
        <v>7730432833</v>
      </c>
      <c r="J2844" s="91">
        <v>45841</v>
      </c>
      <c r="K2844" s="91" t="s">
        <v>87</v>
      </c>
      <c r="L2844" s="90"/>
      <c r="M2844" s="91">
        <v>45827</v>
      </c>
      <c r="N2844" s="91">
        <v>45844</v>
      </c>
      <c r="O2844" s="95">
        <f t="shared" si="388"/>
        <v>6</v>
      </c>
      <c r="P2844" s="95">
        <f>MONTH('RAW DATA'!$J2844)</f>
        <v>7</v>
      </c>
      <c r="Q2844" s="95" t="str">
        <f t="shared" si="389"/>
        <v>ICB</v>
      </c>
      <c r="R2844" s="96" t="str">
        <f t="shared" si="390"/>
        <v>CHINA</v>
      </c>
      <c r="S2844" s="90" t="str">
        <f>IF(OR('RAW DATA'!$D2844="",'RAW DATA'!$C2844='RAW DATA'!$D2844),"NO",IF('RAW DATA'!$C2844&lt;'RAW DATA'!$D2844,"YES","NO"))</f>
        <v>NO</v>
      </c>
      <c r="T2844" s="96" t="str">
        <f>IF('RAW DATA'!$D2844='RAW DATA'!$E2844,"YES","NO")</f>
        <v>NO</v>
      </c>
      <c r="U2844" s="95" t="str">
        <f>IF(('RAW DATA'!$D2844-'RAW DATA'!$M2844)&lt;=5,"YES","NO")</f>
        <v>YES</v>
      </c>
    </row>
    <row r="2845" spans="1:21" x14ac:dyDescent="0.25">
      <c r="A2845" s="87">
        <v>515</v>
      </c>
      <c r="B2845" s="74">
        <v>5547748148</v>
      </c>
      <c r="C2845" s="76">
        <v>45839</v>
      </c>
      <c r="D2845" s="76">
        <v>45831</v>
      </c>
      <c r="E2845" s="76">
        <v>45839</v>
      </c>
      <c r="F2845" s="74">
        <v>254323542</v>
      </c>
      <c r="G2845" s="75">
        <v>1054</v>
      </c>
      <c r="H2845" s="74" t="s">
        <v>14</v>
      </c>
      <c r="I2845" s="85">
        <v>7730432834</v>
      </c>
      <c r="J2845" s="76">
        <v>45841</v>
      </c>
      <c r="K2845" s="76" t="s">
        <v>87</v>
      </c>
      <c r="L2845" s="74"/>
      <c r="M2845" s="76">
        <v>45827</v>
      </c>
      <c r="N2845" s="76">
        <v>45844</v>
      </c>
      <c r="O2845" s="73">
        <f t="shared" ref="O2845:O2908" si="391">IF(D2845="", "", IF(YEAR(D2845)=2024, "", MONTH(D2845)))</f>
        <v>6</v>
      </c>
      <c r="P2845" s="73">
        <f>MONTH('RAW DATA'!$J2845)</f>
        <v>7</v>
      </c>
      <c r="Q2845" s="73" t="str">
        <f t="shared" ref="Q2845:Q2908" si="392">IF(OR(A2845=71,A2845=1595,A2845=1588,A2845=1594,A2845=3547,A2845=1571,A2845=1538,A2845=1570,A2845=1569,A2845=1590,A2845=1591,A2845=1589,A2845=515,A2845=1572,A2845=3546,A2845=1592,A2845=3548,A2845=122,A2845=10171,A2845=40,A2845=35,A2845=95,A2845=381,A2845=136,A2845=375),"ICB","Vendor")</f>
        <v>ICB</v>
      </c>
      <c r="R2845" s="75" t="str">
        <f t="shared" ref="R2845:R2908" si="393">IF(OR(A2845=71,A2845=515,A2845=1592,A2845=1589,A2845=1591,A2845=1571,A2845=1572),"CHINA",IF(A2845=35,"POLAND",
IF(A2845=10171,"VIETNAM",
IF(A2845=381,"TURKEY",
IF(A2845=375,"CAMBODIA",
IF(A2845=40,"AUSTRALIA",""))))))</f>
        <v>CHINA</v>
      </c>
      <c r="S2845" s="74" t="str">
        <f>IF(OR('RAW DATA'!$D2845="",'RAW DATA'!$C2845='RAW DATA'!$D2845),"NO",IF('RAW DATA'!$C2845&lt;'RAW DATA'!$D2845,"YES","NO"))</f>
        <v>NO</v>
      </c>
      <c r="T2845" s="75" t="str">
        <f>IF('RAW DATA'!$D2845='RAW DATA'!$E2845,"YES","NO")</f>
        <v>NO</v>
      </c>
      <c r="U2845" s="73" t="str">
        <f>IF(('RAW DATA'!$D2845-'RAW DATA'!$M2845)&lt;=5,"YES","NO")</f>
        <v>YES</v>
      </c>
    </row>
    <row r="2846" spans="1:21" x14ac:dyDescent="0.25">
      <c r="A2846" s="99">
        <v>515</v>
      </c>
      <c r="B2846" s="90">
        <v>5547748159</v>
      </c>
      <c r="C2846" s="91">
        <v>45839</v>
      </c>
      <c r="D2846" s="91">
        <v>45831</v>
      </c>
      <c r="E2846" s="91">
        <v>45839</v>
      </c>
      <c r="F2846" s="90">
        <v>254323542</v>
      </c>
      <c r="G2846" s="96">
        <v>2342</v>
      </c>
      <c r="H2846" s="90" t="s">
        <v>14</v>
      </c>
      <c r="I2846" s="97">
        <v>7730432835</v>
      </c>
      <c r="J2846" s="91">
        <v>45841</v>
      </c>
      <c r="K2846" s="91" t="s">
        <v>87</v>
      </c>
      <c r="L2846" s="90"/>
      <c r="M2846" s="91">
        <v>45827</v>
      </c>
      <c r="N2846" s="91">
        <v>45844</v>
      </c>
      <c r="O2846" s="95">
        <f t="shared" si="391"/>
        <v>6</v>
      </c>
      <c r="P2846" s="95">
        <f>MONTH('RAW DATA'!$J2846)</f>
        <v>7</v>
      </c>
      <c r="Q2846" s="95" t="str">
        <f t="shared" si="392"/>
        <v>ICB</v>
      </c>
      <c r="R2846" s="96" t="str">
        <f t="shared" si="393"/>
        <v>CHINA</v>
      </c>
      <c r="S2846" s="90" t="str">
        <f>IF(OR('RAW DATA'!$D2846="",'RAW DATA'!$C2846='RAW DATA'!$D2846),"NO",IF('RAW DATA'!$C2846&lt;'RAW DATA'!$D2846,"YES","NO"))</f>
        <v>NO</v>
      </c>
      <c r="T2846" s="96" t="str">
        <f>IF('RAW DATA'!$D2846='RAW DATA'!$E2846,"YES","NO")</f>
        <v>NO</v>
      </c>
      <c r="U2846" s="95" t="str">
        <f>IF(('RAW DATA'!$D2846-'RAW DATA'!$M2846)&lt;=5,"YES","NO")</f>
        <v>YES</v>
      </c>
    </row>
    <row r="2847" spans="1:21" x14ac:dyDescent="0.25">
      <c r="A2847" s="87">
        <v>515</v>
      </c>
      <c r="B2847" s="74">
        <v>5547748161</v>
      </c>
      <c r="C2847" s="76">
        <v>45839</v>
      </c>
      <c r="D2847" s="76">
        <v>45831</v>
      </c>
      <c r="E2847" s="76">
        <v>45839</v>
      </c>
      <c r="F2847" s="74">
        <v>254323542</v>
      </c>
      <c r="G2847" s="75">
        <v>415</v>
      </c>
      <c r="H2847" s="74" t="s">
        <v>14</v>
      </c>
      <c r="I2847" s="85">
        <v>7730432836</v>
      </c>
      <c r="J2847" s="76">
        <v>45841</v>
      </c>
      <c r="K2847" s="76" t="s">
        <v>87</v>
      </c>
      <c r="L2847" s="74"/>
      <c r="M2847" s="76">
        <v>45827</v>
      </c>
      <c r="N2847" s="76">
        <v>45844</v>
      </c>
      <c r="O2847" s="73">
        <f t="shared" si="391"/>
        <v>6</v>
      </c>
      <c r="P2847" s="73">
        <f>MONTH('RAW DATA'!$J2847)</f>
        <v>7</v>
      </c>
      <c r="Q2847" s="73" t="str">
        <f t="shared" si="392"/>
        <v>ICB</v>
      </c>
      <c r="R2847" s="75" t="str">
        <f t="shared" si="393"/>
        <v>CHINA</v>
      </c>
      <c r="S2847" s="74" t="str">
        <f>IF(OR('RAW DATA'!$D2847="",'RAW DATA'!$C2847='RAW DATA'!$D2847),"NO",IF('RAW DATA'!$C2847&lt;'RAW DATA'!$D2847,"YES","NO"))</f>
        <v>NO</v>
      </c>
      <c r="T2847" s="75" t="str">
        <f>IF('RAW DATA'!$D2847='RAW DATA'!$E2847,"YES","NO")</f>
        <v>NO</v>
      </c>
      <c r="U2847" s="73" t="str">
        <f>IF(('RAW DATA'!$D2847-'RAW DATA'!$M2847)&lt;=5,"YES","NO")</f>
        <v>YES</v>
      </c>
    </row>
    <row r="2848" spans="1:21" x14ac:dyDescent="0.25">
      <c r="A2848" s="99">
        <v>515</v>
      </c>
      <c r="B2848" s="90">
        <v>5547748156</v>
      </c>
      <c r="C2848" s="91">
        <v>45839</v>
      </c>
      <c r="D2848" s="91">
        <v>45831</v>
      </c>
      <c r="E2848" s="91">
        <v>45839</v>
      </c>
      <c r="F2848" s="90">
        <v>254323542</v>
      </c>
      <c r="G2848" s="96">
        <v>399</v>
      </c>
      <c r="H2848" s="90" t="s">
        <v>14</v>
      </c>
      <c r="I2848" s="97">
        <v>7730432837</v>
      </c>
      <c r="J2848" s="91">
        <v>45841</v>
      </c>
      <c r="K2848" s="91" t="s">
        <v>87</v>
      </c>
      <c r="L2848" s="90"/>
      <c r="M2848" s="91">
        <v>45827</v>
      </c>
      <c r="N2848" s="91">
        <v>45844</v>
      </c>
      <c r="O2848" s="95">
        <f t="shared" si="391"/>
        <v>6</v>
      </c>
      <c r="P2848" s="95">
        <f>MONTH('RAW DATA'!$J2848)</f>
        <v>7</v>
      </c>
      <c r="Q2848" s="95" t="str">
        <f t="shared" si="392"/>
        <v>ICB</v>
      </c>
      <c r="R2848" s="96" t="str">
        <f t="shared" si="393"/>
        <v>CHINA</v>
      </c>
      <c r="S2848" s="90" t="str">
        <f>IF(OR('RAW DATA'!$D2848="",'RAW DATA'!$C2848='RAW DATA'!$D2848),"NO",IF('RAW DATA'!$C2848&lt;'RAW DATA'!$D2848,"YES","NO"))</f>
        <v>NO</v>
      </c>
      <c r="T2848" s="96" t="str">
        <f>IF('RAW DATA'!$D2848='RAW DATA'!$E2848,"YES","NO")</f>
        <v>NO</v>
      </c>
      <c r="U2848" s="95" t="str">
        <f>IF(('RAW DATA'!$D2848-'RAW DATA'!$M2848)&lt;=5,"YES","NO")</f>
        <v>YES</v>
      </c>
    </row>
    <row r="2849" spans="1:21" x14ac:dyDescent="0.25">
      <c r="A2849" s="87">
        <v>515</v>
      </c>
      <c r="B2849" s="74">
        <v>5547748146</v>
      </c>
      <c r="C2849" s="76">
        <v>45839</v>
      </c>
      <c r="D2849" s="76">
        <v>45831</v>
      </c>
      <c r="E2849" s="76">
        <v>45839</v>
      </c>
      <c r="F2849" s="74">
        <v>254323542</v>
      </c>
      <c r="G2849" s="75">
        <v>7</v>
      </c>
      <c r="H2849" s="74" t="s">
        <v>14</v>
      </c>
      <c r="I2849" s="85">
        <v>7730432838</v>
      </c>
      <c r="J2849" s="76">
        <v>45841</v>
      </c>
      <c r="K2849" s="76" t="s">
        <v>87</v>
      </c>
      <c r="L2849" s="74"/>
      <c r="M2849" s="76">
        <v>45827</v>
      </c>
      <c r="N2849" s="76">
        <v>45844</v>
      </c>
      <c r="O2849" s="73">
        <f t="shared" si="391"/>
        <v>6</v>
      </c>
      <c r="P2849" s="73">
        <f>MONTH('RAW DATA'!$J2849)</f>
        <v>7</v>
      </c>
      <c r="Q2849" s="73" t="str">
        <f t="shared" si="392"/>
        <v>ICB</v>
      </c>
      <c r="R2849" s="75" t="str">
        <f t="shared" si="393"/>
        <v>CHINA</v>
      </c>
      <c r="S2849" s="74" t="str">
        <f>IF(OR('RAW DATA'!$D2849="",'RAW DATA'!$C2849='RAW DATA'!$D2849),"NO",IF('RAW DATA'!$C2849&lt;'RAW DATA'!$D2849,"YES","NO"))</f>
        <v>NO</v>
      </c>
      <c r="T2849" s="75" t="str">
        <f>IF('RAW DATA'!$D2849='RAW DATA'!$E2849,"YES","NO")</f>
        <v>NO</v>
      </c>
      <c r="U2849" s="73" t="str">
        <f>IF(('RAW DATA'!$D2849-'RAW DATA'!$M2849)&lt;=5,"YES","NO")</f>
        <v>YES</v>
      </c>
    </row>
    <row r="2850" spans="1:21" x14ac:dyDescent="0.25">
      <c r="A2850" s="99">
        <v>515</v>
      </c>
      <c r="B2850" s="90">
        <v>5547748149</v>
      </c>
      <c r="C2850" s="91">
        <v>45839</v>
      </c>
      <c r="D2850" s="91">
        <v>45831</v>
      </c>
      <c r="E2850" s="91">
        <v>45839</v>
      </c>
      <c r="F2850" s="90">
        <v>254323542</v>
      </c>
      <c r="G2850" s="96">
        <v>627</v>
      </c>
      <c r="H2850" s="90" t="s">
        <v>14</v>
      </c>
      <c r="I2850" s="97">
        <v>7730432839</v>
      </c>
      <c r="J2850" s="91">
        <v>45841</v>
      </c>
      <c r="K2850" s="91" t="s">
        <v>87</v>
      </c>
      <c r="L2850" s="90"/>
      <c r="M2850" s="91">
        <v>45827</v>
      </c>
      <c r="N2850" s="91">
        <v>45844</v>
      </c>
      <c r="O2850" s="95">
        <f t="shared" si="391"/>
        <v>6</v>
      </c>
      <c r="P2850" s="95">
        <f>MONTH('RAW DATA'!$J2850)</f>
        <v>7</v>
      </c>
      <c r="Q2850" s="95" t="str">
        <f t="shared" si="392"/>
        <v>ICB</v>
      </c>
      <c r="R2850" s="96" t="str">
        <f t="shared" si="393"/>
        <v>CHINA</v>
      </c>
      <c r="S2850" s="90" t="str">
        <f>IF(OR('RAW DATA'!$D2850="",'RAW DATA'!$C2850='RAW DATA'!$D2850),"NO",IF('RAW DATA'!$C2850&lt;'RAW DATA'!$D2850,"YES","NO"))</f>
        <v>NO</v>
      </c>
      <c r="T2850" s="96" t="str">
        <f>IF('RAW DATA'!$D2850='RAW DATA'!$E2850,"YES","NO")</f>
        <v>NO</v>
      </c>
      <c r="U2850" s="95" t="str">
        <f>IF(('RAW DATA'!$D2850-'RAW DATA'!$M2850)&lt;=5,"YES","NO")</f>
        <v>YES</v>
      </c>
    </row>
    <row r="2851" spans="1:21" x14ac:dyDescent="0.25">
      <c r="A2851" s="87">
        <v>515</v>
      </c>
      <c r="B2851" s="74">
        <v>5547748145</v>
      </c>
      <c r="C2851" s="76">
        <v>45839</v>
      </c>
      <c r="D2851" s="76">
        <v>45831</v>
      </c>
      <c r="E2851" s="76">
        <v>45839</v>
      </c>
      <c r="F2851" s="74">
        <v>254323542</v>
      </c>
      <c r="G2851" s="75">
        <v>399</v>
      </c>
      <c r="H2851" s="74" t="s">
        <v>14</v>
      </c>
      <c r="I2851" s="85">
        <v>7730432840</v>
      </c>
      <c r="J2851" s="76">
        <v>45841</v>
      </c>
      <c r="K2851" s="76" t="s">
        <v>87</v>
      </c>
      <c r="L2851" s="74"/>
      <c r="M2851" s="76">
        <v>45827</v>
      </c>
      <c r="N2851" s="76">
        <v>45844</v>
      </c>
      <c r="O2851" s="73">
        <f t="shared" si="391"/>
        <v>6</v>
      </c>
      <c r="P2851" s="73">
        <f>MONTH('RAW DATA'!$J2851)</f>
        <v>7</v>
      </c>
      <c r="Q2851" s="73" t="str">
        <f t="shared" si="392"/>
        <v>ICB</v>
      </c>
      <c r="R2851" s="75" t="str">
        <f t="shared" si="393"/>
        <v>CHINA</v>
      </c>
      <c r="S2851" s="74" t="str">
        <f>IF(OR('RAW DATA'!$D2851="",'RAW DATA'!$C2851='RAW DATA'!$D2851),"NO",IF('RAW DATA'!$C2851&lt;'RAW DATA'!$D2851,"YES","NO"))</f>
        <v>NO</v>
      </c>
      <c r="T2851" s="75" t="str">
        <f>IF('RAW DATA'!$D2851='RAW DATA'!$E2851,"YES","NO")</f>
        <v>NO</v>
      </c>
      <c r="U2851" s="73" t="str">
        <f>IF(('RAW DATA'!$D2851-'RAW DATA'!$M2851)&lt;=5,"YES","NO")</f>
        <v>YES</v>
      </c>
    </row>
    <row r="2852" spans="1:21" x14ac:dyDescent="0.25">
      <c r="A2852" s="99">
        <v>515</v>
      </c>
      <c r="B2852" s="90">
        <v>5547748162</v>
      </c>
      <c r="C2852" s="91">
        <v>45839</v>
      </c>
      <c r="D2852" s="91">
        <v>45831</v>
      </c>
      <c r="E2852" s="91">
        <v>45839</v>
      </c>
      <c r="F2852" s="90">
        <v>254323542</v>
      </c>
      <c r="G2852" s="96">
        <v>1114</v>
      </c>
      <c r="H2852" s="90" t="s">
        <v>14</v>
      </c>
      <c r="I2852" s="97">
        <v>7730432841</v>
      </c>
      <c r="J2852" s="91">
        <v>45841</v>
      </c>
      <c r="K2852" s="91" t="s">
        <v>87</v>
      </c>
      <c r="L2852" s="90"/>
      <c r="M2852" s="91">
        <v>45827</v>
      </c>
      <c r="N2852" s="91">
        <v>45844</v>
      </c>
      <c r="O2852" s="95">
        <f t="shared" si="391"/>
        <v>6</v>
      </c>
      <c r="P2852" s="95">
        <f>MONTH('RAW DATA'!$J2852)</f>
        <v>7</v>
      </c>
      <c r="Q2852" s="95" t="str">
        <f t="shared" si="392"/>
        <v>ICB</v>
      </c>
      <c r="R2852" s="96" t="str">
        <f t="shared" si="393"/>
        <v>CHINA</v>
      </c>
      <c r="S2852" s="90" t="str">
        <f>IF(OR('RAW DATA'!$D2852="",'RAW DATA'!$C2852='RAW DATA'!$D2852),"NO",IF('RAW DATA'!$C2852&lt;'RAW DATA'!$D2852,"YES","NO"))</f>
        <v>NO</v>
      </c>
      <c r="T2852" s="96" t="str">
        <f>IF('RAW DATA'!$D2852='RAW DATA'!$E2852,"YES","NO")</f>
        <v>NO</v>
      </c>
      <c r="U2852" s="95" t="str">
        <f>IF(('RAW DATA'!$D2852-'RAW DATA'!$M2852)&lt;=5,"YES","NO")</f>
        <v>YES</v>
      </c>
    </row>
    <row r="2853" spans="1:21" x14ac:dyDescent="0.25">
      <c r="A2853" s="87">
        <v>515</v>
      </c>
      <c r="B2853" s="74">
        <v>5547748152</v>
      </c>
      <c r="C2853" s="76">
        <v>45839</v>
      </c>
      <c r="D2853" s="76">
        <v>45831</v>
      </c>
      <c r="E2853" s="76">
        <v>45839</v>
      </c>
      <c r="F2853" s="74">
        <v>254323542</v>
      </c>
      <c r="G2853" s="75">
        <v>3405</v>
      </c>
      <c r="H2853" s="74" t="s">
        <v>14</v>
      </c>
      <c r="I2853" s="85">
        <v>7730432842</v>
      </c>
      <c r="J2853" s="76">
        <v>45841</v>
      </c>
      <c r="K2853" s="76" t="s">
        <v>87</v>
      </c>
      <c r="L2853" s="74"/>
      <c r="M2853" s="76">
        <v>45827</v>
      </c>
      <c r="N2853" s="76">
        <v>45844</v>
      </c>
      <c r="O2853" s="73">
        <f t="shared" si="391"/>
        <v>6</v>
      </c>
      <c r="P2853" s="73">
        <f>MONTH('RAW DATA'!$J2853)</f>
        <v>7</v>
      </c>
      <c r="Q2853" s="73" t="str">
        <f t="shared" si="392"/>
        <v>ICB</v>
      </c>
      <c r="R2853" s="75" t="str">
        <f t="shared" si="393"/>
        <v>CHINA</v>
      </c>
      <c r="S2853" s="74" t="str">
        <f>IF(OR('RAW DATA'!$D2853="",'RAW DATA'!$C2853='RAW DATA'!$D2853),"NO",IF('RAW DATA'!$C2853&lt;'RAW DATA'!$D2853,"YES","NO"))</f>
        <v>NO</v>
      </c>
      <c r="T2853" s="75" t="str">
        <f>IF('RAW DATA'!$D2853='RAW DATA'!$E2853,"YES","NO")</f>
        <v>NO</v>
      </c>
      <c r="U2853" s="73" t="str">
        <f>IF(('RAW DATA'!$D2853-'RAW DATA'!$M2853)&lt;=5,"YES","NO")</f>
        <v>YES</v>
      </c>
    </row>
    <row r="2854" spans="1:21" x14ac:dyDescent="0.25">
      <c r="A2854" s="99">
        <v>515</v>
      </c>
      <c r="B2854" s="90">
        <v>5547765421</v>
      </c>
      <c r="C2854" s="91">
        <v>45846</v>
      </c>
      <c r="D2854" s="91">
        <v>45838</v>
      </c>
      <c r="E2854" s="91">
        <v>45846</v>
      </c>
      <c r="F2854" s="90">
        <v>254337690</v>
      </c>
      <c r="G2854" s="96">
        <v>14498</v>
      </c>
      <c r="H2854" s="90" t="s">
        <v>14</v>
      </c>
      <c r="I2854" s="97">
        <v>7730435161</v>
      </c>
      <c r="J2854" s="91">
        <v>45848</v>
      </c>
      <c r="K2854" s="91" t="s">
        <v>87</v>
      </c>
      <c r="L2854" s="90"/>
      <c r="M2854" s="91">
        <v>45835</v>
      </c>
      <c r="N2854" s="91">
        <v>45851</v>
      </c>
      <c r="O2854" s="95">
        <f t="shared" si="391"/>
        <v>6</v>
      </c>
      <c r="P2854" s="95">
        <f>MONTH('RAW DATA'!$J2854)</f>
        <v>7</v>
      </c>
      <c r="Q2854" s="95" t="str">
        <f t="shared" si="392"/>
        <v>ICB</v>
      </c>
      <c r="R2854" s="96" t="str">
        <f t="shared" si="393"/>
        <v>CHINA</v>
      </c>
      <c r="S2854" s="90" t="str">
        <f>IF(OR('RAW DATA'!$D2854="",'RAW DATA'!$C2854='RAW DATA'!$D2854),"NO",IF('RAW DATA'!$C2854&lt;'RAW DATA'!$D2854,"YES","NO"))</f>
        <v>NO</v>
      </c>
      <c r="T2854" s="96" t="str">
        <f>IF('RAW DATA'!$D2854='RAW DATA'!$E2854,"YES","NO")</f>
        <v>NO</v>
      </c>
      <c r="U2854" s="95" t="str">
        <f>IF(('RAW DATA'!$D2854-'RAW DATA'!$M2854)&lt;=5,"YES","NO")</f>
        <v>YES</v>
      </c>
    </row>
    <row r="2855" spans="1:21" x14ac:dyDescent="0.25">
      <c r="A2855" s="87">
        <v>515</v>
      </c>
      <c r="B2855" s="74">
        <v>5547765426</v>
      </c>
      <c r="C2855" s="76">
        <v>45846</v>
      </c>
      <c r="D2855" s="76">
        <v>45838</v>
      </c>
      <c r="E2855" s="76">
        <v>45846</v>
      </c>
      <c r="F2855" s="74">
        <v>254337690</v>
      </c>
      <c r="G2855" s="75">
        <v>44615</v>
      </c>
      <c r="H2855" s="74" t="s">
        <v>14</v>
      </c>
      <c r="I2855" s="85">
        <v>7730435162</v>
      </c>
      <c r="J2855" s="76">
        <v>45848</v>
      </c>
      <c r="K2855" s="76" t="s">
        <v>87</v>
      </c>
      <c r="L2855" s="74"/>
      <c r="M2855" s="76">
        <v>45835</v>
      </c>
      <c r="N2855" s="76">
        <v>45851</v>
      </c>
      <c r="O2855" s="73">
        <f t="shared" si="391"/>
        <v>6</v>
      </c>
      <c r="P2855" s="73">
        <f>MONTH('RAW DATA'!$J2855)</f>
        <v>7</v>
      </c>
      <c r="Q2855" s="73" t="str">
        <f t="shared" si="392"/>
        <v>ICB</v>
      </c>
      <c r="R2855" s="75" t="str">
        <f t="shared" si="393"/>
        <v>CHINA</v>
      </c>
      <c r="S2855" s="74" t="str">
        <f>IF(OR('RAW DATA'!$D2855="",'RAW DATA'!$C2855='RAW DATA'!$D2855),"NO",IF('RAW DATA'!$C2855&lt;'RAW DATA'!$D2855,"YES","NO"))</f>
        <v>NO</v>
      </c>
      <c r="T2855" s="75" t="str">
        <f>IF('RAW DATA'!$D2855='RAW DATA'!$E2855,"YES","NO")</f>
        <v>NO</v>
      </c>
      <c r="U2855" s="73" t="str">
        <f>IF(('RAW DATA'!$D2855-'RAW DATA'!$M2855)&lt;=5,"YES","NO")</f>
        <v>YES</v>
      </c>
    </row>
    <row r="2856" spans="1:21" x14ac:dyDescent="0.25">
      <c r="A2856" s="99">
        <v>515</v>
      </c>
      <c r="B2856" s="90">
        <v>5547765420</v>
      </c>
      <c r="C2856" s="91">
        <v>45846</v>
      </c>
      <c r="D2856" s="91">
        <v>45838</v>
      </c>
      <c r="E2856" s="91">
        <v>45846</v>
      </c>
      <c r="F2856" s="90">
        <v>254337690</v>
      </c>
      <c r="G2856" s="96">
        <v>41101</v>
      </c>
      <c r="H2856" s="90" t="s">
        <v>14</v>
      </c>
      <c r="I2856" s="97">
        <v>7730435163</v>
      </c>
      <c r="J2856" s="91">
        <v>45848</v>
      </c>
      <c r="K2856" s="91" t="s">
        <v>87</v>
      </c>
      <c r="L2856" s="90"/>
      <c r="M2856" s="91">
        <v>45835</v>
      </c>
      <c r="N2856" s="91">
        <v>45851</v>
      </c>
      <c r="O2856" s="95">
        <f t="shared" si="391"/>
        <v>6</v>
      </c>
      <c r="P2856" s="95">
        <f>MONTH('RAW DATA'!$J2856)</f>
        <v>7</v>
      </c>
      <c r="Q2856" s="95" t="str">
        <f t="shared" si="392"/>
        <v>ICB</v>
      </c>
      <c r="R2856" s="96" t="str">
        <f t="shared" si="393"/>
        <v>CHINA</v>
      </c>
      <c r="S2856" s="90" t="str">
        <f>IF(OR('RAW DATA'!$D2856="",'RAW DATA'!$C2856='RAW DATA'!$D2856),"NO",IF('RAW DATA'!$C2856&lt;'RAW DATA'!$D2856,"YES","NO"))</f>
        <v>NO</v>
      </c>
      <c r="T2856" s="96" t="str">
        <f>IF('RAW DATA'!$D2856='RAW DATA'!$E2856,"YES","NO")</f>
        <v>NO</v>
      </c>
      <c r="U2856" s="95" t="str">
        <f>IF(('RAW DATA'!$D2856-'RAW DATA'!$M2856)&lt;=5,"YES","NO")</f>
        <v>YES</v>
      </c>
    </row>
    <row r="2857" spans="1:21" x14ac:dyDescent="0.25">
      <c r="A2857" s="87">
        <v>515</v>
      </c>
      <c r="B2857" s="74">
        <v>5547765417</v>
      </c>
      <c r="C2857" s="76">
        <v>45846</v>
      </c>
      <c r="D2857" s="76">
        <v>45838</v>
      </c>
      <c r="E2857" s="76">
        <v>45846</v>
      </c>
      <c r="F2857" s="74">
        <v>254337690</v>
      </c>
      <c r="G2857" s="75">
        <v>31286</v>
      </c>
      <c r="H2857" s="74" t="s">
        <v>14</v>
      </c>
      <c r="I2857" s="85">
        <v>7730435164</v>
      </c>
      <c r="J2857" s="76">
        <v>45848</v>
      </c>
      <c r="K2857" s="76" t="s">
        <v>87</v>
      </c>
      <c r="L2857" s="74"/>
      <c r="M2857" s="76">
        <v>45835</v>
      </c>
      <c r="N2857" s="76">
        <v>45851</v>
      </c>
      <c r="O2857" s="73">
        <f t="shared" si="391"/>
        <v>6</v>
      </c>
      <c r="P2857" s="73">
        <f>MONTH('RAW DATA'!$J2857)</f>
        <v>7</v>
      </c>
      <c r="Q2857" s="73" t="str">
        <f t="shared" si="392"/>
        <v>ICB</v>
      </c>
      <c r="R2857" s="75" t="str">
        <f t="shared" si="393"/>
        <v>CHINA</v>
      </c>
      <c r="S2857" s="74" t="str">
        <f>IF(OR('RAW DATA'!$D2857="",'RAW DATA'!$C2857='RAW DATA'!$D2857),"NO",IF('RAW DATA'!$C2857&lt;'RAW DATA'!$D2857,"YES","NO"))</f>
        <v>NO</v>
      </c>
      <c r="T2857" s="75" t="str">
        <f>IF('RAW DATA'!$D2857='RAW DATA'!$E2857,"YES","NO")</f>
        <v>NO</v>
      </c>
      <c r="U2857" s="73" t="str">
        <f>IF(('RAW DATA'!$D2857-'RAW DATA'!$M2857)&lt;=5,"YES","NO")</f>
        <v>YES</v>
      </c>
    </row>
    <row r="2858" spans="1:21" x14ac:dyDescent="0.25">
      <c r="A2858" s="99">
        <v>515</v>
      </c>
      <c r="B2858" s="90">
        <v>5547765418</v>
      </c>
      <c r="C2858" s="91">
        <v>45846</v>
      </c>
      <c r="D2858" s="91">
        <v>45838</v>
      </c>
      <c r="E2858" s="91">
        <v>45846</v>
      </c>
      <c r="F2858" s="90">
        <v>254337690</v>
      </c>
      <c r="G2858" s="96">
        <v>27966</v>
      </c>
      <c r="H2858" s="90" t="s">
        <v>14</v>
      </c>
      <c r="I2858" s="97">
        <v>7730435165</v>
      </c>
      <c r="J2858" s="91">
        <v>45848</v>
      </c>
      <c r="K2858" s="91" t="s">
        <v>87</v>
      </c>
      <c r="L2858" s="90"/>
      <c r="M2858" s="91">
        <v>45835</v>
      </c>
      <c r="N2858" s="91">
        <v>45851</v>
      </c>
      <c r="O2858" s="95">
        <f t="shared" si="391"/>
        <v>6</v>
      </c>
      <c r="P2858" s="95">
        <f>MONTH('RAW DATA'!$J2858)</f>
        <v>7</v>
      </c>
      <c r="Q2858" s="95" t="str">
        <f t="shared" si="392"/>
        <v>ICB</v>
      </c>
      <c r="R2858" s="96" t="str">
        <f t="shared" si="393"/>
        <v>CHINA</v>
      </c>
      <c r="S2858" s="90" t="str">
        <f>IF(OR('RAW DATA'!$D2858="",'RAW DATA'!$C2858='RAW DATA'!$D2858),"NO",IF('RAW DATA'!$C2858&lt;'RAW DATA'!$D2858,"YES","NO"))</f>
        <v>NO</v>
      </c>
      <c r="T2858" s="96" t="str">
        <f>IF('RAW DATA'!$D2858='RAW DATA'!$E2858,"YES","NO")</f>
        <v>NO</v>
      </c>
      <c r="U2858" s="95" t="str">
        <f>IF(('RAW DATA'!$D2858-'RAW DATA'!$M2858)&lt;=5,"YES","NO")</f>
        <v>YES</v>
      </c>
    </row>
    <row r="2859" spans="1:21" x14ac:dyDescent="0.25">
      <c r="A2859" s="87">
        <v>515</v>
      </c>
      <c r="B2859" s="74">
        <v>5547765423</v>
      </c>
      <c r="C2859" s="76">
        <v>45846</v>
      </c>
      <c r="D2859" s="76">
        <v>45838</v>
      </c>
      <c r="E2859" s="76">
        <v>45846</v>
      </c>
      <c r="F2859" s="74">
        <v>254337690</v>
      </c>
      <c r="G2859" s="75">
        <v>76897</v>
      </c>
      <c r="H2859" s="74" t="s">
        <v>14</v>
      </c>
      <c r="I2859" s="85">
        <v>7730435166</v>
      </c>
      <c r="J2859" s="76">
        <v>45848</v>
      </c>
      <c r="K2859" s="76" t="s">
        <v>87</v>
      </c>
      <c r="L2859" s="74"/>
      <c r="M2859" s="76">
        <v>45835</v>
      </c>
      <c r="N2859" s="76">
        <v>45851</v>
      </c>
      <c r="O2859" s="73">
        <f t="shared" si="391"/>
        <v>6</v>
      </c>
      <c r="P2859" s="73">
        <f>MONTH('RAW DATA'!$J2859)</f>
        <v>7</v>
      </c>
      <c r="Q2859" s="73" t="str">
        <f t="shared" si="392"/>
        <v>ICB</v>
      </c>
      <c r="R2859" s="75" t="str">
        <f t="shared" si="393"/>
        <v>CHINA</v>
      </c>
      <c r="S2859" s="74" t="str">
        <f>IF(OR('RAW DATA'!$D2859="",'RAW DATA'!$C2859='RAW DATA'!$D2859),"NO",IF('RAW DATA'!$C2859&lt;'RAW DATA'!$D2859,"YES","NO"))</f>
        <v>NO</v>
      </c>
      <c r="T2859" s="75" t="str">
        <f>IF('RAW DATA'!$D2859='RAW DATA'!$E2859,"YES","NO")</f>
        <v>NO</v>
      </c>
      <c r="U2859" s="73" t="str">
        <f>IF(('RAW DATA'!$D2859-'RAW DATA'!$M2859)&lt;=5,"YES","NO")</f>
        <v>YES</v>
      </c>
    </row>
    <row r="2860" spans="1:21" x14ac:dyDescent="0.25">
      <c r="A2860" s="99">
        <v>515</v>
      </c>
      <c r="B2860" s="90">
        <v>5547765419</v>
      </c>
      <c r="C2860" s="91">
        <v>45846</v>
      </c>
      <c r="D2860" s="91">
        <v>45838</v>
      </c>
      <c r="E2860" s="91">
        <v>45846</v>
      </c>
      <c r="F2860" s="90">
        <v>254337690</v>
      </c>
      <c r="G2860" s="96">
        <v>8878</v>
      </c>
      <c r="H2860" s="90" t="s">
        <v>14</v>
      </c>
      <c r="I2860" s="97">
        <v>7730435168</v>
      </c>
      <c r="J2860" s="91">
        <v>45848</v>
      </c>
      <c r="K2860" s="91" t="s">
        <v>87</v>
      </c>
      <c r="L2860" s="90"/>
      <c r="M2860" s="91">
        <v>45835</v>
      </c>
      <c r="N2860" s="91">
        <v>45851</v>
      </c>
      <c r="O2860" s="95">
        <f t="shared" si="391"/>
        <v>6</v>
      </c>
      <c r="P2860" s="95">
        <f>MONTH('RAW DATA'!$J2860)</f>
        <v>7</v>
      </c>
      <c r="Q2860" s="95" t="str">
        <f t="shared" si="392"/>
        <v>ICB</v>
      </c>
      <c r="R2860" s="96" t="str">
        <f t="shared" si="393"/>
        <v>CHINA</v>
      </c>
      <c r="S2860" s="90" t="str">
        <f>IF(OR('RAW DATA'!$D2860="",'RAW DATA'!$C2860='RAW DATA'!$D2860),"NO",IF('RAW DATA'!$C2860&lt;'RAW DATA'!$D2860,"YES","NO"))</f>
        <v>NO</v>
      </c>
      <c r="T2860" s="96" t="str">
        <f>IF('RAW DATA'!$D2860='RAW DATA'!$E2860,"YES","NO")</f>
        <v>NO</v>
      </c>
      <c r="U2860" s="95" t="str">
        <f>IF(('RAW DATA'!$D2860-'RAW DATA'!$M2860)&lt;=5,"YES","NO")</f>
        <v>YES</v>
      </c>
    </row>
    <row r="2861" spans="1:21" x14ac:dyDescent="0.25">
      <c r="A2861" s="87">
        <v>515</v>
      </c>
      <c r="B2861" s="74">
        <v>5547765413</v>
      </c>
      <c r="C2861" s="76">
        <v>45846</v>
      </c>
      <c r="D2861" s="76">
        <v>45838</v>
      </c>
      <c r="E2861" s="76">
        <v>45846</v>
      </c>
      <c r="F2861" s="74">
        <v>254337690</v>
      </c>
      <c r="G2861" s="75">
        <v>7925</v>
      </c>
      <c r="H2861" s="74" t="s">
        <v>14</v>
      </c>
      <c r="I2861" s="85">
        <v>7730435167</v>
      </c>
      <c r="J2861" s="76">
        <v>45848</v>
      </c>
      <c r="K2861" s="76" t="s">
        <v>87</v>
      </c>
      <c r="L2861" s="74"/>
      <c r="M2861" s="76">
        <v>45835</v>
      </c>
      <c r="N2861" s="76">
        <v>45851</v>
      </c>
      <c r="O2861" s="73">
        <f t="shared" si="391"/>
        <v>6</v>
      </c>
      <c r="P2861" s="73">
        <f>MONTH('RAW DATA'!$J2861)</f>
        <v>7</v>
      </c>
      <c r="Q2861" s="73" t="str">
        <f t="shared" si="392"/>
        <v>ICB</v>
      </c>
      <c r="R2861" s="75" t="str">
        <f t="shared" si="393"/>
        <v>CHINA</v>
      </c>
      <c r="S2861" s="74" t="str">
        <f>IF(OR('RAW DATA'!$D2861="",'RAW DATA'!$C2861='RAW DATA'!$D2861),"NO",IF('RAW DATA'!$C2861&lt;'RAW DATA'!$D2861,"YES","NO"))</f>
        <v>NO</v>
      </c>
      <c r="T2861" s="75" t="str">
        <f>IF('RAW DATA'!$D2861='RAW DATA'!$E2861,"YES","NO")</f>
        <v>NO</v>
      </c>
      <c r="U2861" s="73" t="str">
        <f>IF(('RAW DATA'!$D2861-'RAW DATA'!$M2861)&lt;=5,"YES","NO")</f>
        <v>YES</v>
      </c>
    </row>
    <row r="2862" spans="1:21" x14ac:dyDescent="0.25">
      <c r="A2862" s="99">
        <v>515</v>
      </c>
      <c r="B2862" s="90">
        <v>5547765422</v>
      </c>
      <c r="C2862" s="91">
        <v>45846</v>
      </c>
      <c r="D2862" s="91">
        <v>45838</v>
      </c>
      <c r="E2862" s="91">
        <v>45846</v>
      </c>
      <c r="F2862" s="90">
        <v>254337690</v>
      </c>
      <c r="G2862" s="96">
        <v>43315</v>
      </c>
      <c r="H2862" s="90" t="s">
        <v>14</v>
      </c>
      <c r="I2862" s="97">
        <v>7730435172</v>
      </c>
      <c r="J2862" s="91">
        <v>45848</v>
      </c>
      <c r="K2862" s="91" t="s">
        <v>87</v>
      </c>
      <c r="L2862" s="90"/>
      <c r="M2862" s="91">
        <v>45835</v>
      </c>
      <c r="N2862" s="91">
        <v>45851</v>
      </c>
      <c r="O2862" s="95">
        <f t="shared" si="391"/>
        <v>6</v>
      </c>
      <c r="P2862" s="95">
        <f>MONTH('RAW DATA'!$J2862)</f>
        <v>7</v>
      </c>
      <c r="Q2862" s="95" t="str">
        <f t="shared" si="392"/>
        <v>ICB</v>
      </c>
      <c r="R2862" s="96" t="str">
        <f t="shared" si="393"/>
        <v>CHINA</v>
      </c>
      <c r="S2862" s="90" t="str">
        <f>IF(OR('RAW DATA'!$D2862="",'RAW DATA'!$C2862='RAW DATA'!$D2862),"NO",IF('RAW DATA'!$C2862&lt;'RAW DATA'!$D2862,"YES","NO"))</f>
        <v>NO</v>
      </c>
      <c r="T2862" s="96" t="str">
        <f>IF('RAW DATA'!$D2862='RAW DATA'!$E2862,"YES","NO")</f>
        <v>NO</v>
      </c>
      <c r="U2862" s="95" t="str">
        <f>IF(('RAW DATA'!$D2862-'RAW DATA'!$M2862)&lt;=5,"YES","NO")</f>
        <v>YES</v>
      </c>
    </row>
    <row r="2863" spans="1:21" x14ac:dyDescent="0.25">
      <c r="A2863" s="87">
        <v>515</v>
      </c>
      <c r="B2863" s="74">
        <v>5547765430</v>
      </c>
      <c r="C2863" s="76">
        <v>45846</v>
      </c>
      <c r="D2863" s="76">
        <v>45838</v>
      </c>
      <c r="E2863" s="76">
        <v>45846</v>
      </c>
      <c r="F2863" s="74">
        <v>254337690</v>
      </c>
      <c r="G2863" s="75">
        <v>1353</v>
      </c>
      <c r="H2863" s="74" t="s">
        <v>14</v>
      </c>
      <c r="I2863" s="85">
        <v>7730435169</v>
      </c>
      <c r="J2863" s="76">
        <v>45848</v>
      </c>
      <c r="K2863" s="76" t="s">
        <v>87</v>
      </c>
      <c r="L2863" s="74"/>
      <c r="M2863" s="76">
        <v>45835</v>
      </c>
      <c r="N2863" s="76">
        <v>45851</v>
      </c>
      <c r="O2863" s="73">
        <f t="shared" si="391"/>
        <v>6</v>
      </c>
      <c r="P2863" s="73">
        <f>MONTH('RAW DATA'!$J2863)</f>
        <v>7</v>
      </c>
      <c r="Q2863" s="73" t="str">
        <f t="shared" si="392"/>
        <v>ICB</v>
      </c>
      <c r="R2863" s="75" t="str">
        <f t="shared" si="393"/>
        <v>CHINA</v>
      </c>
      <c r="S2863" s="74" t="str">
        <f>IF(OR('RAW DATA'!$D2863="",'RAW DATA'!$C2863='RAW DATA'!$D2863),"NO",IF('RAW DATA'!$C2863&lt;'RAW DATA'!$D2863,"YES","NO"))</f>
        <v>NO</v>
      </c>
      <c r="T2863" s="75" t="str">
        <f>IF('RAW DATA'!$D2863='RAW DATA'!$E2863,"YES","NO")</f>
        <v>NO</v>
      </c>
      <c r="U2863" s="73" t="str">
        <f>IF(('RAW DATA'!$D2863-'RAW DATA'!$M2863)&lt;=5,"YES","NO")</f>
        <v>YES</v>
      </c>
    </row>
    <row r="2864" spans="1:21" x14ac:dyDescent="0.25">
      <c r="A2864" s="99">
        <v>515</v>
      </c>
      <c r="B2864" s="90">
        <v>5547765429</v>
      </c>
      <c r="C2864" s="91">
        <v>45846</v>
      </c>
      <c r="D2864" s="91">
        <v>45838</v>
      </c>
      <c r="E2864" s="91">
        <v>45846</v>
      </c>
      <c r="F2864" s="90">
        <v>254337690</v>
      </c>
      <c r="G2864" s="96">
        <v>574</v>
      </c>
      <c r="H2864" s="90" t="s">
        <v>14</v>
      </c>
      <c r="I2864" s="97">
        <v>7730435170</v>
      </c>
      <c r="J2864" s="91">
        <v>45848</v>
      </c>
      <c r="K2864" s="91" t="s">
        <v>87</v>
      </c>
      <c r="L2864" s="90"/>
      <c r="M2864" s="91">
        <v>45835</v>
      </c>
      <c r="N2864" s="91">
        <v>45851</v>
      </c>
      <c r="O2864" s="95">
        <f t="shared" si="391"/>
        <v>6</v>
      </c>
      <c r="P2864" s="95">
        <f>MONTH('RAW DATA'!$J2864)</f>
        <v>7</v>
      </c>
      <c r="Q2864" s="95" t="str">
        <f t="shared" si="392"/>
        <v>ICB</v>
      </c>
      <c r="R2864" s="96" t="str">
        <f t="shared" si="393"/>
        <v>CHINA</v>
      </c>
      <c r="S2864" s="90" t="str">
        <f>IF(OR('RAW DATA'!$D2864="",'RAW DATA'!$C2864='RAW DATA'!$D2864),"NO",IF('RAW DATA'!$C2864&lt;'RAW DATA'!$D2864,"YES","NO"))</f>
        <v>NO</v>
      </c>
      <c r="T2864" s="96" t="str">
        <f>IF('RAW DATA'!$D2864='RAW DATA'!$E2864,"YES","NO")</f>
        <v>NO</v>
      </c>
      <c r="U2864" s="95" t="str">
        <f>IF(('RAW DATA'!$D2864-'RAW DATA'!$M2864)&lt;=5,"YES","NO")</f>
        <v>YES</v>
      </c>
    </row>
    <row r="2865" spans="1:21" x14ac:dyDescent="0.25">
      <c r="A2865" s="87">
        <v>515</v>
      </c>
      <c r="B2865" s="74">
        <v>5547765425</v>
      </c>
      <c r="C2865" s="76">
        <v>45846</v>
      </c>
      <c r="D2865" s="76">
        <v>45838</v>
      </c>
      <c r="E2865" s="76">
        <v>45846</v>
      </c>
      <c r="F2865" s="74">
        <v>254337690</v>
      </c>
      <c r="G2865" s="75">
        <v>598</v>
      </c>
      <c r="H2865" s="74" t="s">
        <v>14</v>
      </c>
      <c r="I2865" s="85">
        <v>7730435171</v>
      </c>
      <c r="J2865" s="76">
        <v>45848</v>
      </c>
      <c r="K2865" s="76" t="s">
        <v>87</v>
      </c>
      <c r="L2865" s="74"/>
      <c r="M2865" s="76">
        <v>45835</v>
      </c>
      <c r="N2865" s="76">
        <v>45851</v>
      </c>
      <c r="O2865" s="73">
        <f t="shared" si="391"/>
        <v>6</v>
      </c>
      <c r="P2865" s="73">
        <f>MONTH('RAW DATA'!$J2865)</f>
        <v>7</v>
      </c>
      <c r="Q2865" s="73" t="str">
        <f t="shared" si="392"/>
        <v>ICB</v>
      </c>
      <c r="R2865" s="75" t="str">
        <f t="shared" si="393"/>
        <v>CHINA</v>
      </c>
      <c r="S2865" s="74" t="str">
        <f>IF(OR('RAW DATA'!$D2865="",'RAW DATA'!$C2865='RAW DATA'!$D2865),"NO",IF('RAW DATA'!$C2865&lt;'RAW DATA'!$D2865,"YES","NO"))</f>
        <v>NO</v>
      </c>
      <c r="T2865" s="75" t="str">
        <f>IF('RAW DATA'!$D2865='RAW DATA'!$E2865,"YES","NO")</f>
        <v>NO</v>
      </c>
      <c r="U2865" s="73" t="str">
        <f>IF(('RAW DATA'!$D2865-'RAW DATA'!$M2865)&lt;=5,"YES","NO")</f>
        <v>YES</v>
      </c>
    </row>
    <row r="2866" spans="1:21" x14ac:dyDescent="0.25">
      <c r="A2866" s="99">
        <v>515</v>
      </c>
      <c r="B2866" s="90">
        <v>5547765414</v>
      </c>
      <c r="C2866" s="91">
        <v>45846</v>
      </c>
      <c r="D2866" s="91">
        <v>45838</v>
      </c>
      <c r="E2866" s="91">
        <v>45846</v>
      </c>
      <c r="F2866" s="90">
        <v>254337690</v>
      </c>
      <c r="G2866" s="96">
        <v>399</v>
      </c>
      <c r="H2866" s="90" t="s">
        <v>14</v>
      </c>
      <c r="I2866" s="97">
        <v>7730435173</v>
      </c>
      <c r="J2866" s="91">
        <v>45848</v>
      </c>
      <c r="K2866" s="91" t="s">
        <v>87</v>
      </c>
      <c r="L2866" s="90"/>
      <c r="M2866" s="91">
        <v>45835</v>
      </c>
      <c r="N2866" s="91">
        <v>45851</v>
      </c>
      <c r="O2866" s="95">
        <f t="shared" si="391"/>
        <v>6</v>
      </c>
      <c r="P2866" s="95">
        <f>MONTH('RAW DATA'!$J2866)</f>
        <v>7</v>
      </c>
      <c r="Q2866" s="95" t="str">
        <f t="shared" si="392"/>
        <v>ICB</v>
      </c>
      <c r="R2866" s="96" t="str">
        <f t="shared" si="393"/>
        <v>CHINA</v>
      </c>
      <c r="S2866" s="90" t="str">
        <f>IF(OR('RAW DATA'!$D2866="",'RAW DATA'!$C2866='RAW DATA'!$D2866),"NO",IF('RAW DATA'!$C2866&lt;'RAW DATA'!$D2866,"YES","NO"))</f>
        <v>NO</v>
      </c>
      <c r="T2866" s="96" t="str">
        <f>IF('RAW DATA'!$D2866='RAW DATA'!$E2866,"YES","NO")</f>
        <v>NO</v>
      </c>
      <c r="U2866" s="95" t="str">
        <f>IF(('RAW DATA'!$D2866-'RAW DATA'!$M2866)&lt;=5,"YES","NO")</f>
        <v>YES</v>
      </c>
    </row>
    <row r="2867" spans="1:21" x14ac:dyDescent="0.25">
      <c r="A2867" s="87">
        <v>515</v>
      </c>
      <c r="B2867" s="74">
        <v>5547765428</v>
      </c>
      <c r="C2867" s="76">
        <v>45846</v>
      </c>
      <c r="D2867" s="76">
        <v>45838</v>
      </c>
      <c r="E2867" s="76">
        <v>45846</v>
      </c>
      <c r="F2867" s="74">
        <v>254337690</v>
      </c>
      <c r="G2867" s="75">
        <v>1459</v>
      </c>
      <c r="H2867" s="74" t="s">
        <v>14</v>
      </c>
      <c r="I2867" s="85">
        <v>7730435174</v>
      </c>
      <c r="J2867" s="76">
        <v>45848</v>
      </c>
      <c r="K2867" s="76" t="s">
        <v>87</v>
      </c>
      <c r="L2867" s="74"/>
      <c r="M2867" s="76">
        <v>45835</v>
      </c>
      <c r="N2867" s="76">
        <v>45851</v>
      </c>
      <c r="O2867" s="73">
        <f t="shared" si="391"/>
        <v>6</v>
      </c>
      <c r="P2867" s="73">
        <f>MONTH('RAW DATA'!$J2867)</f>
        <v>7</v>
      </c>
      <c r="Q2867" s="73" t="str">
        <f t="shared" si="392"/>
        <v>ICB</v>
      </c>
      <c r="R2867" s="75" t="str">
        <f t="shared" si="393"/>
        <v>CHINA</v>
      </c>
      <c r="S2867" s="74" t="str">
        <f>IF(OR('RAW DATA'!$D2867="",'RAW DATA'!$C2867='RAW DATA'!$D2867),"NO",IF('RAW DATA'!$C2867&lt;'RAW DATA'!$D2867,"YES","NO"))</f>
        <v>NO</v>
      </c>
      <c r="T2867" s="75" t="str">
        <f>IF('RAW DATA'!$D2867='RAW DATA'!$E2867,"YES","NO")</f>
        <v>NO</v>
      </c>
      <c r="U2867" s="73" t="str">
        <f>IF(('RAW DATA'!$D2867-'RAW DATA'!$M2867)&lt;=5,"YES","NO")</f>
        <v>YES</v>
      </c>
    </row>
    <row r="2868" spans="1:21" x14ac:dyDescent="0.25">
      <c r="A2868" s="99">
        <v>515</v>
      </c>
      <c r="B2868" s="90">
        <v>5547765415</v>
      </c>
      <c r="C2868" s="91">
        <v>45846</v>
      </c>
      <c r="D2868" s="91">
        <v>45838</v>
      </c>
      <c r="E2868" s="91">
        <v>45846</v>
      </c>
      <c r="F2868" s="90">
        <v>254337690</v>
      </c>
      <c r="G2868" s="96">
        <v>399</v>
      </c>
      <c r="H2868" s="90" t="s">
        <v>14</v>
      </c>
      <c r="I2868" s="97">
        <v>7730435175</v>
      </c>
      <c r="J2868" s="91">
        <v>45848</v>
      </c>
      <c r="K2868" s="91" t="s">
        <v>87</v>
      </c>
      <c r="L2868" s="90"/>
      <c r="M2868" s="91">
        <v>45835</v>
      </c>
      <c r="N2868" s="91">
        <v>45851</v>
      </c>
      <c r="O2868" s="95">
        <f t="shared" si="391"/>
        <v>6</v>
      </c>
      <c r="P2868" s="95">
        <f>MONTH('RAW DATA'!$J2868)</f>
        <v>7</v>
      </c>
      <c r="Q2868" s="95" t="str">
        <f t="shared" si="392"/>
        <v>ICB</v>
      </c>
      <c r="R2868" s="96" t="str">
        <f t="shared" si="393"/>
        <v>CHINA</v>
      </c>
      <c r="S2868" s="90" t="str">
        <f>IF(OR('RAW DATA'!$D2868="",'RAW DATA'!$C2868='RAW DATA'!$D2868),"NO",IF('RAW DATA'!$C2868&lt;'RAW DATA'!$D2868,"YES","NO"))</f>
        <v>NO</v>
      </c>
      <c r="T2868" s="96" t="str">
        <f>IF('RAW DATA'!$D2868='RAW DATA'!$E2868,"YES","NO")</f>
        <v>NO</v>
      </c>
      <c r="U2868" s="95" t="str">
        <f>IF(('RAW DATA'!$D2868-'RAW DATA'!$M2868)&lt;=5,"YES","NO")</f>
        <v>YES</v>
      </c>
    </row>
    <row r="2869" spans="1:21" x14ac:dyDescent="0.25">
      <c r="A2869" s="87">
        <v>515</v>
      </c>
      <c r="B2869" s="74">
        <v>5547765412</v>
      </c>
      <c r="C2869" s="76">
        <v>45846</v>
      </c>
      <c r="D2869" s="76">
        <v>45838</v>
      </c>
      <c r="E2869" s="76">
        <v>45846</v>
      </c>
      <c r="F2869" s="74">
        <v>254337690</v>
      </c>
      <c r="G2869" s="75">
        <v>399</v>
      </c>
      <c r="H2869" s="74" t="s">
        <v>14</v>
      </c>
      <c r="I2869" s="85">
        <v>7730435176</v>
      </c>
      <c r="J2869" s="76">
        <v>45848</v>
      </c>
      <c r="K2869" s="76" t="s">
        <v>87</v>
      </c>
      <c r="L2869" s="74"/>
      <c r="M2869" s="76">
        <v>45835</v>
      </c>
      <c r="N2869" s="76">
        <v>45851</v>
      </c>
      <c r="O2869" s="73">
        <f t="shared" si="391"/>
        <v>6</v>
      </c>
      <c r="P2869" s="73">
        <f>MONTH('RAW DATA'!$J2869)</f>
        <v>7</v>
      </c>
      <c r="Q2869" s="73" t="str">
        <f t="shared" si="392"/>
        <v>ICB</v>
      </c>
      <c r="R2869" s="75" t="str">
        <f t="shared" si="393"/>
        <v>CHINA</v>
      </c>
      <c r="S2869" s="74" t="str">
        <f>IF(OR('RAW DATA'!$D2869="",'RAW DATA'!$C2869='RAW DATA'!$D2869),"NO",IF('RAW DATA'!$C2869&lt;'RAW DATA'!$D2869,"YES","NO"))</f>
        <v>NO</v>
      </c>
      <c r="T2869" s="75" t="str">
        <f>IF('RAW DATA'!$D2869='RAW DATA'!$E2869,"YES","NO")</f>
        <v>NO</v>
      </c>
      <c r="U2869" s="73" t="str">
        <f>IF(('RAW DATA'!$D2869-'RAW DATA'!$M2869)&lt;=5,"YES","NO")</f>
        <v>YES</v>
      </c>
    </row>
    <row r="2870" spans="1:21" x14ac:dyDescent="0.25">
      <c r="A2870" s="99">
        <v>515</v>
      </c>
      <c r="B2870" s="90">
        <v>5547765416</v>
      </c>
      <c r="C2870" s="91">
        <v>45846</v>
      </c>
      <c r="D2870" s="91">
        <v>45838</v>
      </c>
      <c r="E2870" s="91">
        <v>45846</v>
      </c>
      <c r="F2870" s="90">
        <v>254337690</v>
      </c>
      <c r="G2870" s="96">
        <v>399</v>
      </c>
      <c r="H2870" s="90" t="s">
        <v>14</v>
      </c>
      <c r="I2870" s="97">
        <v>7730435177</v>
      </c>
      <c r="J2870" s="91">
        <v>45848</v>
      </c>
      <c r="K2870" s="91" t="s">
        <v>87</v>
      </c>
      <c r="L2870" s="90"/>
      <c r="M2870" s="91">
        <v>45835</v>
      </c>
      <c r="N2870" s="91">
        <v>45851</v>
      </c>
      <c r="O2870" s="95">
        <f t="shared" si="391"/>
        <v>6</v>
      </c>
      <c r="P2870" s="95">
        <f>MONTH('RAW DATA'!$J2870)</f>
        <v>7</v>
      </c>
      <c r="Q2870" s="95" t="str">
        <f t="shared" si="392"/>
        <v>ICB</v>
      </c>
      <c r="R2870" s="96" t="str">
        <f t="shared" si="393"/>
        <v>CHINA</v>
      </c>
      <c r="S2870" s="90" t="str">
        <f>IF(OR('RAW DATA'!$D2870="",'RAW DATA'!$C2870='RAW DATA'!$D2870),"NO",IF('RAW DATA'!$C2870&lt;'RAW DATA'!$D2870,"YES","NO"))</f>
        <v>NO</v>
      </c>
      <c r="T2870" s="96" t="str">
        <f>IF('RAW DATA'!$D2870='RAW DATA'!$E2870,"YES","NO")</f>
        <v>NO</v>
      </c>
      <c r="U2870" s="95" t="str">
        <f>IF(('RAW DATA'!$D2870-'RAW DATA'!$M2870)&lt;=5,"YES","NO")</f>
        <v>YES</v>
      </c>
    </row>
    <row r="2871" spans="1:21" x14ac:dyDescent="0.25">
      <c r="A2871" s="87">
        <v>515</v>
      </c>
      <c r="B2871" s="74">
        <v>5547765427</v>
      </c>
      <c r="C2871" s="76">
        <v>45846</v>
      </c>
      <c r="D2871" s="76">
        <v>45838</v>
      </c>
      <c r="E2871" s="76">
        <v>45846</v>
      </c>
      <c r="F2871" s="74">
        <v>254337690</v>
      </c>
      <c r="G2871" s="75">
        <v>2825</v>
      </c>
      <c r="H2871" s="74" t="s">
        <v>14</v>
      </c>
      <c r="I2871" s="85">
        <v>7730435178</v>
      </c>
      <c r="J2871" s="76">
        <v>45848</v>
      </c>
      <c r="K2871" s="76" t="s">
        <v>87</v>
      </c>
      <c r="L2871" s="74"/>
      <c r="M2871" s="76">
        <v>45835</v>
      </c>
      <c r="N2871" s="76">
        <v>45851</v>
      </c>
      <c r="O2871" s="73">
        <f t="shared" si="391"/>
        <v>6</v>
      </c>
      <c r="P2871" s="73">
        <f>MONTH('RAW DATA'!$J2871)</f>
        <v>7</v>
      </c>
      <c r="Q2871" s="73" t="str">
        <f t="shared" si="392"/>
        <v>ICB</v>
      </c>
      <c r="R2871" s="75" t="str">
        <f t="shared" si="393"/>
        <v>CHINA</v>
      </c>
      <c r="S2871" s="74" t="str">
        <f>IF(OR('RAW DATA'!$D2871="",'RAW DATA'!$C2871='RAW DATA'!$D2871),"NO",IF('RAW DATA'!$C2871&lt;'RAW DATA'!$D2871,"YES","NO"))</f>
        <v>NO</v>
      </c>
      <c r="T2871" s="75" t="str">
        <f>IF('RAW DATA'!$D2871='RAW DATA'!$E2871,"YES","NO")</f>
        <v>NO</v>
      </c>
      <c r="U2871" s="73" t="str">
        <f>IF(('RAW DATA'!$D2871-'RAW DATA'!$M2871)&lt;=5,"YES","NO")</f>
        <v>YES</v>
      </c>
    </row>
    <row r="2872" spans="1:21" x14ac:dyDescent="0.25">
      <c r="A2872" s="99">
        <v>515</v>
      </c>
      <c r="B2872" s="90">
        <v>5547765424</v>
      </c>
      <c r="C2872" s="91">
        <v>45846</v>
      </c>
      <c r="D2872" s="91">
        <v>45838</v>
      </c>
      <c r="E2872" s="91">
        <v>45846</v>
      </c>
      <c r="F2872" s="90">
        <v>254337690</v>
      </c>
      <c r="G2872" s="96">
        <v>921</v>
      </c>
      <c r="H2872" s="90" t="s">
        <v>14</v>
      </c>
      <c r="I2872" s="97">
        <v>7730435179</v>
      </c>
      <c r="J2872" s="91">
        <v>45848</v>
      </c>
      <c r="K2872" s="91" t="s">
        <v>87</v>
      </c>
      <c r="L2872" s="90"/>
      <c r="M2872" s="91">
        <v>45835</v>
      </c>
      <c r="N2872" s="91">
        <v>45851</v>
      </c>
      <c r="O2872" s="95">
        <f t="shared" si="391"/>
        <v>6</v>
      </c>
      <c r="P2872" s="95">
        <f>MONTH('RAW DATA'!$J2872)</f>
        <v>7</v>
      </c>
      <c r="Q2872" s="95" t="str">
        <f t="shared" si="392"/>
        <v>ICB</v>
      </c>
      <c r="R2872" s="96" t="str">
        <f t="shared" si="393"/>
        <v>CHINA</v>
      </c>
      <c r="S2872" s="90" t="str">
        <f>IF(OR('RAW DATA'!$D2872="",'RAW DATA'!$C2872='RAW DATA'!$D2872),"NO",IF('RAW DATA'!$C2872&lt;'RAW DATA'!$D2872,"YES","NO"))</f>
        <v>NO</v>
      </c>
      <c r="T2872" s="96" t="str">
        <f>IF('RAW DATA'!$D2872='RAW DATA'!$E2872,"YES","NO")</f>
        <v>NO</v>
      </c>
      <c r="U2872" s="95" t="str">
        <f>IF(('RAW DATA'!$D2872-'RAW DATA'!$M2872)&lt;=5,"YES","NO")</f>
        <v>YES</v>
      </c>
    </row>
    <row r="2873" spans="1:21" x14ac:dyDescent="0.25">
      <c r="A2873" s="87">
        <v>515</v>
      </c>
      <c r="B2873" s="74">
        <v>5547779220</v>
      </c>
      <c r="C2873" s="76">
        <v>45846</v>
      </c>
      <c r="D2873" s="76">
        <v>45842</v>
      </c>
      <c r="E2873" s="76">
        <v>45846</v>
      </c>
      <c r="F2873" s="74">
        <v>254418931</v>
      </c>
      <c r="G2873" s="75">
        <v>86414</v>
      </c>
      <c r="H2873" s="74" t="s">
        <v>14</v>
      </c>
      <c r="I2873" s="85">
        <v>7730435628</v>
      </c>
      <c r="J2873" s="76">
        <v>45852</v>
      </c>
      <c r="K2873" s="76" t="s">
        <v>87</v>
      </c>
      <c r="L2873" s="74"/>
      <c r="M2873" s="76">
        <v>45841</v>
      </c>
      <c r="N2873" s="76">
        <v>45858</v>
      </c>
      <c r="O2873" s="73">
        <f t="shared" si="391"/>
        <v>7</v>
      </c>
      <c r="P2873" s="73">
        <f>MONTH('RAW DATA'!$J2873)</f>
        <v>7</v>
      </c>
      <c r="Q2873" s="73" t="str">
        <f t="shared" si="392"/>
        <v>ICB</v>
      </c>
      <c r="R2873" s="75" t="str">
        <f t="shared" si="393"/>
        <v>CHINA</v>
      </c>
      <c r="S2873" s="74" t="str">
        <f>IF(OR('RAW DATA'!$D2873="",'RAW DATA'!$C2873='RAW DATA'!$D2873),"NO",IF('RAW DATA'!$C2873&lt;'RAW DATA'!$D2873,"YES","NO"))</f>
        <v>NO</v>
      </c>
      <c r="T2873" s="75" t="str">
        <f>IF('RAW DATA'!$D2873='RAW DATA'!$E2873,"YES","NO")</f>
        <v>NO</v>
      </c>
      <c r="U2873" s="73" t="str">
        <f>IF(('RAW DATA'!$D2873-'RAW DATA'!$M2873)&lt;=5,"YES","NO")</f>
        <v>YES</v>
      </c>
    </row>
    <row r="2874" spans="1:21" x14ac:dyDescent="0.25">
      <c r="A2874" s="99">
        <v>515</v>
      </c>
      <c r="B2874" s="90">
        <v>5547779213</v>
      </c>
      <c r="C2874" s="91">
        <v>45846</v>
      </c>
      <c r="D2874" s="91">
        <v>45842</v>
      </c>
      <c r="E2874" s="91">
        <v>45846</v>
      </c>
      <c r="F2874" s="90">
        <v>254418931</v>
      </c>
      <c r="G2874" s="96">
        <v>6793</v>
      </c>
      <c r="H2874" s="90" t="s">
        <v>14</v>
      </c>
      <c r="I2874" s="97">
        <v>7730435629</v>
      </c>
      <c r="J2874" s="91">
        <v>45852</v>
      </c>
      <c r="K2874" s="91" t="s">
        <v>87</v>
      </c>
      <c r="L2874" s="90"/>
      <c r="M2874" s="91">
        <v>45841</v>
      </c>
      <c r="N2874" s="91">
        <v>45858</v>
      </c>
      <c r="O2874" s="95">
        <f t="shared" si="391"/>
        <v>7</v>
      </c>
      <c r="P2874" s="95">
        <f>MONTH('RAW DATA'!$J2874)</f>
        <v>7</v>
      </c>
      <c r="Q2874" s="95" t="str">
        <f t="shared" si="392"/>
        <v>ICB</v>
      </c>
      <c r="R2874" s="96" t="str">
        <f t="shared" si="393"/>
        <v>CHINA</v>
      </c>
      <c r="S2874" s="90" t="str">
        <f>IF(OR('RAW DATA'!$D2874="",'RAW DATA'!$C2874='RAW DATA'!$D2874),"NO",IF('RAW DATA'!$C2874&lt;'RAW DATA'!$D2874,"YES","NO"))</f>
        <v>NO</v>
      </c>
      <c r="T2874" s="96" t="str">
        <f>IF('RAW DATA'!$D2874='RAW DATA'!$E2874,"YES","NO")</f>
        <v>NO</v>
      </c>
      <c r="U2874" s="95" t="str">
        <f>IF(('RAW DATA'!$D2874-'RAW DATA'!$M2874)&lt;=5,"YES","NO")</f>
        <v>YES</v>
      </c>
    </row>
    <row r="2875" spans="1:21" x14ac:dyDescent="0.25">
      <c r="A2875" s="87">
        <v>515</v>
      </c>
      <c r="B2875" s="74">
        <v>5547779204</v>
      </c>
      <c r="C2875" s="76">
        <v>45846</v>
      </c>
      <c r="D2875" s="76">
        <v>45842</v>
      </c>
      <c r="E2875" s="76">
        <v>45846</v>
      </c>
      <c r="F2875" s="74">
        <v>254418931</v>
      </c>
      <c r="G2875" s="75">
        <v>10018</v>
      </c>
      <c r="H2875" s="74" t="s">
        <v>14</v>
      </c>
      <c r="I2875" s="85">
        <v>7730435630</v>
      </c>
      <c r="J2875" s="76">
        <v>45852</v>
      </c>
      <c r="K2875" s="76" t="s">
        <v>87</v>
      </c>
      <c r="L2875" s="74"/>
      <c r="M2875" s="76">
        <v>45841</v>
      </c>
      <c r="N2875" s="76">
        <v>45858</v>
      </c>
      <c r="O2875" s="73">
        <f t="shared" si="391"/>
        <v>7</v>
      </c>
      <c r="P2875" s="73">
        <f>MONTH('RAW DATA'!$J2875)</f>
        <v>7</v>
      </c>
      <c r="Q2875" s="73" t="str">
        <f t="shared" si="392"/>
        <v>ICB</v>
      </c>
      <c r="R2875" s="75" t="str">
        <f t="shared" si="393"/>
        <v>CHINA</v>
      </c>
      <c r="S2875" s="74" t="str">
        <f>IF(OR('RAW DATA'!$D2875="",'RAW DATA'!$C2875='RAW DATA'!$D2875),"NO",IF('RAW DATA'!$C2875&lt;'RAW DATA'!$D2875,"YES","NO"))</f>
        <v>NO</v>
      </c>
      <c r="T2875" s="75" t="str">
        <f>IF('RAW DATA'!$D2875='RAW DATA'!$E2875,"YES","NO")</f>
        <v>NO</v>
      </c>
      <c r="U2875" s="73" t="str">
        <f>IF(('RAW DATA'!$D2875-'RAW DATA'!$M2875)&lt;=5,"YES","NO")</f>
        <v>YES</v>
      </c>
    </row>
    <row r="2876" spans="1:21" x14ac:dyDescent="0.25">
      <c r="A2876" s="99">
        <v>515</v>
      </c>
      <c r="B2876" s="90">
        <v>5547779207</v>
      </c>
      <c r="C2876" s="91">
        <v>45846</v>
      </c>
      <c r="D2876" s="91">
        <v>45842</v>
      </c>
      <c r="E2876" s="91">
        <v>45846</v>
      </c>
      <c r="F2876" s="90">
        <v>254418931</v>
      </c>
      <c r="G2876" s="96">
        <v>9906</v>
      </c>
      <c r="H2876" s="90" t="s">
        <v>14</v>
      </c>
      <c r="I2876" s="97">
        <v>7730435634</v>
      </c>
      <c r="J2876" s="91">
        <v>45852</v>
      </c>
      <c r="K2876" s="91" t="s">
        <v>87</v>
      </c>
      <c r="L2876" s="90"/>
      <c r="M2876" s="91">
        <v>45841</v>
      </c>
      <c r="N2876" s="91">
        <v>45858</v>
      </c>
      <c r="O2876" s="95">
        <f t="shared" si="391"/>
        <v>7</v>
      </c>
      <c r="P2876" s="95">
        <f>MONTH('RAW DATA'!$J2876)</f>
        <v>7</v>
      </c>
      <c r="Q2876" s="95" t="str">
        <f t="shared" si="392"/>
        <v>ICB</v>
      </c>
      <c r="R2876" s="96" t="str">
        <f t="shared" si="393"/>
        <v>CHINA</v>
      </c>
      <c r="S2876" s="90" t="str">
        <f>IF(OR('RAW DATA'!$D2876="",'RAW DATA'!$C2876='RAW DATA'!$D2876),"NO",IF('RAW DATA'!$C2876&lt;'RAW DATA'!$D2876,"YES","NO"))</f>
        <v>NO</v>
      </c>
      <c r="T2876" s="96" t="str">
        <f>IF('RAW DATA'!$D2876='RAW DATA'!$E2876,"YES","NO")</f>
        <v>NO</v>
      </c>
      <c r="U2876" s="95" t="str">
        <f>IF(('RAW DATA'!$D2876-'RAW DATA'!$M2876)&lt;=5,"YES","NO")</f>
        <v>YES</v>
      </c>
    </row>
    <row r="2877" spans="1:21" x14ac:dyDescent="0.25">
      <c r="A2877" s="87">
        <v>515</v>
      </c>
      <c r="B2877" s="74">
        <v>5547779208</v>
      </c>
      <c r="C2877" s="76">
        <v>45846</v>
      </c>
      <c r="D2877" s="76">
        <v>45842</v>
      </c>
      <c r="E2877" s="76">
        <v>45846</v>
      </c>
      <c r="F2877" s="74">
        <v>254418931</v>
      </c>
      <c r="G2877" s="75">
        <v>15975</v>
      </c>
      <c r="H2877" s="74" t="s">
        <v>14</v>
      </c>
      <c r="I2877" s="85">
        <v>7730435635</v>
      </c>
      <c r="J2877" s="76">
        <v>45852</v>
      </c>
      <c r="K2877" s="76" t="s">
        <v>87</v>
      </c>
      <c r="L2877" s="74"/>
      <c r="M2877" s="76">
        <v>45841</v>
      </c>
      <c r="N2877" s="76">
        <v>45858</v>
      </c>
      <c r="O2877" s="73">
        <f t="shared" si="391"/>
        <v>7</v>
      </c>
      <c r="P2877" s="73">
        <f>MONTH('RAW DATA'!$J2877)</f>
        <v>7</v>
      </c>
      <c r="Q2877" s="73" t="str">
        <f t="shared" si="392"/>
        <v>ICB</v>
      </c>
      <c r="R2877" s="75" t="str">
        <f t="shared" si="393"/>
        <v>CHINA</v>
      </c>
      <c r="S2877" s="74" t="str">
        <f>IF(OR('RAW DATA'!$D2877="",'RAW DATA'!$C2877='RAW DATA'!$D2877),"NO",IF('RAW DATA'!$C2877&lt;'RAW DATA'!$D2877,"YES","NO"))</f>
        <v>NO</v>
      </c>
      <c r="T2877" s="75" t="str">
        <f>IF('RAW DATA'!$D2877='RAW DATA'!$E2877,"YES","NO")</f>
        <v>NO</v>
      </c>
      <c r="U2877" s="73" t="str">
        <f>IF(('RAW DATA'!$D2877-'RAW DATA'!$M2877)&lt;=5,"YES","NO")</f>
        <v>YES</v>
      </c>
    </row>
    <row r="2878" spans="1:21" x14ac:dyDescent="0.25">
      <c r="A2878" s="99">
        <v>515</v>
      </c>
      <c r="B2878" s="90">
        <v>5547779217</v>
      </c>
      <c r="C2878" s="91">
        <v>45846</v>
      </c>
      <c r="D2878" s="91">
        <v>45842</v>
      </c>
      <c r="E2878" s="91">
        <v>45846</v>
      </c>
      <c r="F2878" s="90">
        <v>254418931</v>
      </c>
      <c r="G2878" s="96">
        <v>28662</v>
      </c>
      <c r="H2878" s="90" t="s">
        <v>14</v>
      </c>
      <c r="I2878" s="97">
        <v>7730435636</v>
      </c>
      <c r="J2878" s="91">
        <v>45852</v>
      </c>
      <c r="K2878" s="91" t="s">
        <v>87</v>
      </c>
      <c r="L2878" s="90"/>
      <c r="M2878" s="91">
        <v>45841</v>
      </c>
      <c r="N2878" s="91">
        <v>45858</v>
      </c>
      <c r="O2878" s="95">
        <f t="shared" si="391"/>
        <v>7</v>
      </c>
      <c r="P2878" s="95">
        <f>MONTH('RAW DATA'!$J2878)</f>
        <v>7</v>
      </c>
      <c r="Q2878" s="95" t="str">
        <f t="shared" si="392"/>
        <v>ICB</v>
      </c>
      <c r="R2878" s="96" t="str">
        <f t="shared" si="393"/>
        <v>CHINA</v>
      </c>
      <c r="S2878" s="90" t="str">
        <f>IF(OR('RAW DATA'!$D2878="",'RAW DATA'!$C2878='RAW DATA'!$D2878),"NO",IF('RAW DATA'!$C2878&lt;'RAW DATA'!$D2878,"YES","NO"))</f>
        <v>NO</v>
      </c>
      <c r="T2878" s="96" t="str">
        <f>IF('RAW DATA'!$D2878='RAW DATA'!$E2878,"YES","NO")</f>
        <v>NO</v>
      </c>
      <c r="U2878" s="95" t="str">
        <f>IF(('RAW DATA'!$D2878-'RAW DATA'!$M2878)&lt;=5,"YES","NO")</f>
        <v>YES</v>
      </c>
    </row>
    <row r="2879" spans="1:21" x14ac:dyDescent="0.25">
      <c r="A2879" s="87">
        <v>515</v>
      </c>
      <c r="B2879" s="74">
        <v>5547779202</v>
      </c>
      <c r="C2879" s="76">
        <v>45846</v>
      </c>
      <c r="D2879" s="76">
        <v>45842</v>
      </c>
      <c r="E2879" s="76">
        <v>45846</v>
      </c>
      <c r="F2879" s="74">
        <v>254418931</v>
      </c>
      <c r="G2879" s="75">
        <v>11822</v>
      </c>
      <c r="H2879" s="74" t="s">
        <v>14</v>
      </c>
      <c r="I2879" s="85">
        <v>7730435637</v>
      </c>
      <c r="J2879" s="76">
        <v>45852</v>
      </c>
      <c r="K2879" s="76" t="s">
        <v>87</v>
      </c>
      <c r="L2879" s="74"/>
      <c r="M2879" s="76">
        <v>45841</v>
      </c>
      <c r="N2879" s="76">
        <v>45858</v>
      </c>
      <c r="O2879" s="73">
        <f t="shared" si="391"/>
        <v>7</v>
      </c>
      <c r="P2879" s="73">
        <f>MONTH('RAW DATA'!$J2879)</f>
        <v>7</v>
      </c>
      <c r="Q2879" s="73" t="str">
        <f t="shared" si="392"/>
        <v>ICB</v>
      </c>
      <c r="R2879" s="75" t="str">
        <f t="shared" si="393"/>
        <v>CHINA</v>
      </c>
      <c r="S2879" s="74" t="str">
        <f>IF(OR('RAW DATA'!$D2879="",'RAW DATA'!$C2879='RAW DATA'!$D2879),"NO",IF('RAW DATA'!$C2879&lt;'RAW DATA'!$D2879,"YES","NO"))</f>
        <v>NO</v>
      </c>
      <c r="T2879" s="75" t="str">
        <f>IF('RAW DATA'!$D2879='RAW DATA'!$E2879,"YES","NO")</f>
        <v>NO</v>
      </c>
      <c r="U2879" s="73" t="str">
        <f>IF(('RAW DATA'!$D2879-'RAW DATA'!$M2879)&lt;=5,"YES","NO")</f>
        <v>YES</v>
      </c>
    </row>
    <row r="2880" spans="1:21" x14ac:dyDescent="0.25">
      <c r="A2880" s="99">
        <v>515</v>
      </c>
      <c r="B2880" s="90">
        <v>5547779219</v>
      </c>
      <c r="C2880" s="91">
        <v>45846</v>
      </c>
      <c r="D2880" s="91">
        <v>45842</v>
      </c>
      <c r="E2880" s="91">
        <v>45846</v>
      </c>
      <c r="F2880" s="90">
        <v>254418931</v>
      </c>
      <c r="G2880" s="96">
        <v>30454</v>
      </c>
      <c r="H2880" s="90" t="s">
        <v>14</v>
      </c>
      <c r="I2880" s="97">
        <v>7730435638</v>
      </c>
      <c r="J2880" s="91">
        <v>45852</v>
      </c>
      <c r="K2880" s="91" t="s">
        <v>87</v>
      </c>
      <c r="L2880" s="90"/>
      <c r="M2880" s="91">
        <v>45841</v>
      </c>
      <c r="N2880" s="91">
        <v>45858</v>
      </c>
      <c r="O2880" s="95">
        <f t="shared" si="391"/>
        <v>7</v>
      </c>
      <c r="P2880" s="95">
        <f>MONTH('RAW DATA'!$J2880)</f>
        <v>7</v>
      </c>
      <c r="Q2880" s="95" t="str">
        <f t="shared" si="392"/>
        <v>ICB</v>
      </c>
      <c r="R2880" s="96" t="str">
        <f t="shared" si="393"/>
        <v>CHINA</v>
      </c>
      <c r="S2880" s="90" t="str">
        <f>IF(OR('RAW DATA'!$D2880="",'RAW DATA'!$C2880='RAW DATA'!$D2880),"NO",IF('RAW DATA'!$C2880&lt;'RAW DATA'!$D2880,"YES","NO"))</f>
        <v>NO</v>
      </c>
      <c r="T2880" s="96" t="str">
        <f>IF('RAW DATA'!$D2880='RAW DATA'!$E2880,"YES","NO")</f>
        <v>NO</v>
      </c>
      <c r="U2880" s="95" t="str">
        <f>IF(('RAW DATA'!$D2880-'RAW DATA'!$M2880)&lt;=5,"YES","NO")</f>
        <v>YES</v>
      </c>
    </row>
    <row r="2881" spans="1:21" x14ac:dyDescent="0.25">
      <c r="A2881" s="87">
        <v>515</v>
      </c>
      <c r="B2881" s="74">
        <v>5547779211</v>
      </c>
      <c r="C2881" s="76">
        <v>45846</v>
      </c>
      <c r="D2881" s="76">
        <v>45842</v>
      </c>
      <c r="E2881" s="76">
        <v>45846</v>
      </c>
      <c r="F2881" s="74">
        <v>254418931</v>
      </c>
      <c r="G2881" s="75">
        <v>32019</v>
      </c>
      <c r="H2881" s="74" t="s">
        <v>14</v>
      </c>
      <c r="I2881" s="85">
        <v>7730435653</v>
      </c>
      <c r="J2881" s="76">
        <v>45852</v>
      </c>
      <c r="K2881" s="76" t="s">
        <v>87</v>
      </c>
      <c r="L2881" s="74"/>
      <c r="M2881" s="76">
        <v>45841</v>
      </c>
      <c r="N2881" s="76">
        <v>45858</v>
      </c>
      <c r="O2881" s="73">
        <f t="shared" si="391"/>
        <v>7</v>
      </c>
      <c r="P2881" s="73">
        <f>MONTH('RAW DATA'!$J2881)</f>
        <v>7</v>
      </c>
      <c r="Q2881" s="73" t="str">
        <f t="shared" si="392"/>
        <v>ICB</v>
      </c>
      <c r="R2881" s="75" t="str">
        <f t="shared" si="393"/>
        <v>CHINA</v>
      </c>
      <c r="S2881" s="74" t="str">
        <f>IF(OR('RAW DATA'!$D2881="",'RAW DATA'!$C2881='RAW DATA'!$D2881),"NO",IF('RAW DATA'!$C2881&lt;'RAW DATA'!$D2881,"YES","NO"))</f>
        <v>NO</v>
      </c>
      <c r="T2881" s="75" t="str">
        <f>IF('RAW DATA'!$D2881='RAW DATA'!$E2881,"YES","NO")</f>
        <v>NO</v>
      </c>
      <c r="U2881" s="73" t="str">
        <f>IF(('RAW DATA'!$D2881-'RAW DATA'!$M2881)&lt;=5,"YES","NO")</f>
        <v>YES</v>
      </c>
    </row>
    <row r="2882" spans="1:21" x14ac:dyDescent="0.25">
      <c r="A2882" s="99">
        <v>515</v>
      </c>
      <c r="B2882" s="90">
        <v>5547779205</v>
      </c>
      <c r="C2882" s="91">
        <v>45846</v>
      </c>
      <c r="D2882" s="91">
        <v>45842</v>
      </c>
      <c r="E2882" s="91">
        <v>45846</v>
      </c>
      <c r="F2882" s="90">
        <v>254418931</v>
      </c>
      <c r="G2882" s="96">
        <v>4</v>
      </c>
      <c r="H2882" s="90" t="s">
        <v>14</v>
      </c>
      <c r="I2882" s="97">
        <v>7730435639</v>
      </c>
      <c r="J2882" s="91">
        <v>45852</v>
      </c>
      <c r="K2882" s="91" t="s">
        <v>87</v>
      </c>
      <c r="L2882" s="90"/>
      <c r="M2882" s="91">
        <v>45841</v>
      </c>
      <c r="N2882" s="91">
        <v>45858</v>
      </c>
      <c r="O2882" s="95">
        <f t="shared" si="391"/>
        <v>7</v>
      </c>
      <c r="P2882" s="95">
        <f>MONTH('RAW DATA'!$J2882)</f>
        <v>7</v>
      </c>
      <c r="Q2882" s="95" t="str">
        <f t="shared" si="392"/>
        <v>ICB</v>
      </c>
      <c r="R2882" s="96" t="str">
        <f t="shared" si="393"/>
        <v>CHINA</v>
      </c>
      <c r="S2882" s="90" t="str">
        <f>IF(OR('RAW DATA'!$D2882="",'RAW DATA'!$C2882='RAW DATA'!$D2882),"NO",IF('RAW DATA'!$C2882&lt;'RAW DATA'!$D2882,"YES","NO"))</f>
        <v>NO</v>
      </c>
      <c r="T2882" s="96" t="str">
        <f>IF('RAW DATA'!$D2882='RAW DATA'!$E2882,"YES","NO")</f>
        <v>NO</v>
      </c>
      <c r="U2882" s="95" t="str">
        <f>IF(('RAW DATA'!$D2882-'RAW DATA'!$M2882)&lt;=5,"YES","NO")</f>
        <v>YES</v>
      </c>
    </row>
    <row r="2883" spans="1:21" x14ac:dyDescent="0.25">
      <c r="A2883" s="87">
        <v>515</v>
      </c>
      <c r="B2883" s="74">
        <v>5547779215</v>
      </c>
      <c r="C2883" s="76">
        <v>45846</v>
      </c>
      <c r="D2883" s="76">
        <v>45842</v>
      </c>
      <c r="E2883" s="76">
        <v>45846</v>
      </c>
      <c r="F2883" s="74">
        <v>254418931</v>
      </c>
      <c r="G2883" s="75">
        <v>604</v>
      </c>
      <c r="H2883" s="74" t="s">
        <v>14</v>
      </c>
      <c r="I2883" s="85">
        <v>7730435640</v>
      </c>
      <c r="J2883" s="76">
        <v>45852</v>
      </c>
      <c r="K2883" s="76" t="s">
        <v>87</v>
      </c>
      <c r="L2883" s="74"/>
      <c r="M2883" s="76">
        <v>45841</v>
      </c>
      <c r="N2883" s="76">
        <v>45858</v>
      </c>
      <c r="O2883" s="73">
        <f t="shared" si="391"/>
        <v>7</v>
      </c>
      <c r="P2883" s="73">
        <f>MONTH('RAW DATA'!$J2883)</f>
        <v>7</v>
      </c>
      <c r="Q2883" s="73" t="str">
        <f t="shared" si="392"/>
        <v>ICB</v>
      </c>
      <c r="R2883" s="75" t="str">
        <f t="shared" si="393"/>
        <v>CHINA</v>
      </c>
      <c r="S2883" s="74" t="str">
        <f>IF(OR('RAW DATA'!$D2883="",'RAW DATA'!$C2883='RAW DATA'!$D2883),"NO",IF('RAW DATA'!$C2883&lt;'RAW DATA'!$D2883,"YES","NO"))</f>
        <v>NO</v>
      </c>
      <c r="T2883" s="75" t="str">
        <f>IF('RAW DATA'!$D2883='RAW DATA'!$E2883,"YES","NO")</f>
        <v>NO</v>
      </c>
      <c r="U2883" s="73" t="str">
        <f>IF(('RAW DATA'!$D2883-'RAW DATA'!$M2883)&lt;=5,"YES","NO")</f>
        <v>YES</v>
      </c>
    </row>
    <row r="2884" spans="1:21" x14ac:dyDescent="0.25">
      <c r="A2884" s="99">
        <v>515</v>
      </c>
      <c r="B2884" s="90">
        <v>5547779222</v>
      </c>
      <c r="C2884" s="91">
        <v>45846</v>
      </c>
      <c r="D2884" s="91">
        <v>45842</v>
      </c>
      <c r="E2884" s="91">
        <v>45846</v>
      </c>
      <c r="F2884" s="90">
        <v>254418931</v>
      </c>
      <c r="G2884" s="96">
        <v>61</v>
      </c>
      <c r="H2884" s="90" t="s">
        <v>14</v>
      </c>
      <c r="I2884" s="97">
        <v>7730435647</v>
      </c>
      <c r="J2884" s="91">
        <v>45852</v>
      </c>
      <c r="K2884" s="91" t="s">
        <v>87</v>
      </c>
      <c r="L2884" s="90"/>
      <c r="M2884" s="91">
        <v>45841</v>
      </c>
      <c r="N2884" s="91">
        <v>45858</v>
      </c>
      <c r="O2884" s="95">
        <f t="shared" si="391"/>
        <v>7</v>
      </c>
      <c r="P2884" s="95">
        <f>MONTH('RAW DATA'!$J2884)</f>
        <v>7</v>
      </c>
      <c r="Q2884" s="95" t="str">
        <f t="shared" si="392"/>
        <v>ICB</v>
      </c>
      <c r="R2884" s="96" t="str">
        <f t="shared" si="393"/>
        <v>CHINA</v>
      </c>
      <c r="S2884" s="90" t="str">
        <f>IF(OR('RAW DATA'!$D2884="",'RAW DATA'!$C2884='RAW DATA'!$D2884),"NO",IF('RAW DATA'!$C2884&lt;'RAW DATA'!$D2884,"YES","NO"))</f>
        <v>NO</v>
      </c>
      <c r="T2884" s="96" t="str">
        <f>IF('RAW DATA'!$D2884='RAW DATA'!$E2884,"YES","NO")</f>
        <v>NO</v>
      </c>
      <c r="U2884" s="95" t="str">
        <f>IF(('RAW DATA'!$D2884-'RAW DATA'!$M2884)&lt;=5,"YES","NO")</f>
        <v>YES</v>
      </c>
    </row>
    <row r="2885" spans="1:21" x14ac:dyDescent="0.25">
      <c r="A2885" s="87">
        <v>515</v>
      </c>
      <c r="B2885" s="74">
        <v>5547779212</v>
      </c>
      <c r="C2885" s="76">
        <v>45846</v>
      </c>
      <c r="D2885" s="76">
        <v>45842</v>
      </c>
      <c r="E2885" s="76">
        <v>45846</v>
      </c>
      <c r="F2885" s="74">
        <v>254418931</v>
      </c>
      <c r="G2885" s="75">
        <v>4</v>
      </c>
      <c r="H2885" s="74" t="s">
        <v>14</v>
      </c>
      <c r="I2885" s="85">
        <v>7730435641</v>
      </c>
      <c r="J2885" s="76">
        <v>45852</v>
      </c>
      <c r="K2885" s="76" t="s">
        <v>87</v>
      </c>
      <c r="L2885" s="74"/>
      <c r="M2885" s="76">
        <v>45841</v>
      </c>
      <c r="N2885" s="76">
        <v>45858</v>
      </c>
      <c r="O2885" s="73">
        <f t="shared" si="391"/>
        <v>7</v>
      </c>
      <c r="P2885" s="73">
        <f>MONTH('RAW DATA'!$J2885)</f>
        <v>7</v>
      </c>
      <c r="Q2885" s="73" t="str">
        <f t="shared" si="392"/>
        <v>ICB</v>
      </c>
      <c r="R2885" s="75" t="str">
        <f t="shared" si="393"/>
        <v>CHINA</v>
      </c>
      <c r="S2885" s="74" t="str">
        <f>IF(OR('RAW DATA'!$D2885="",'RAW DATA'!$C2885='RAW DATA'!$D2885),"NO",IF('RAW DATA'!$C2885&lt;'RAW DATA'!$D2885,"YES","NO"))</f>
        <v>NO</v>
      </c>
      <c r="T2885" s="75" t="str">
        <f>IF('RAW DATA'!$D2885='RAW DATA'!$E2885,"YES","NO")</f>
        <v>NO</v>
      </c>
      <c r="U2885" s="73" t="str">
        <f>IF(('RAW DATA'!$D2885-'RAW DATA'!$M2885)&lt;=5,"YES","NO")</f>
        <v>YES</v>
      </c>
    </row>
    <row r="2886" spans="1:21" x14ac:dyDescent="0.25">
      <c r="A2886" s="99">
        <v>515</v>
      </c>
      <c r="B2886" s="90">
        <v>5547779223</v>
      </c>
      <c r="C2886" s="91">
        <v>45846</v>
      </c>
      <c r="D2886" s="91">
        <v>45842</v>
      </c>
      <c r="E2886" s="91">
        <v>45846</v>
      </c>
      <c r="F2886" s="90">
        <v>254418931</v>
      </c>
      <c r="G2886" s="96">
        <v>1239</v>
      </c>
      <c r="H2886" s="90" t="s">
        <v>14</v>
      </c>
      <c r="I2886" s="97">
        <v>7730435646</v>
      </c>
      <c r="J2886" s="91">
        <v>45852</v>
      </c>
      <c r="K2886" s="91" t="s">
        <v>87</v>
      </c>
      <c r="L2886" s="90"/>
      <c r="M2886" s="91">
        <v>45841</v>
      </c>
      <c r="N2886" s="91">
        <v>45858</v>
      </c>
      <c r="O2886" s="95">
        <f t="shared" si="391"/>
        <v>7</v>
      </c>
      <c r="P2886" s="95">
        <f>MONTH('RAW DATA'!$J2886)</f>
        <v>7</v>
      </c>
      <c r="Q2886" s="95" t="str">
        <f t="shared" si="392"/>
        <v>ICB</v>
      </c>
      <c r="R2886" s="96" t="str">
        <f t="shared" si="393"/>
        <v>CHINA</v>
      </c>
      <c r="S2886" s="90" t="str">
        <f>IF(OR('RAW DATA'!$D2886="",'RAW DATA'!$C2886='RAW DATA'!$D2886),"NO",IF('RAW DATA'!$C2886&lt;'RAW DATA'!$D2886,"YES","NO"))</f>
        <v>NO</v>
      </c>
      <c r="T2886" s="96" t="str">
        <f>IF('RAW DATA'!$D2886='RAW DATA'!$E2886,"YES","NO")</f>
        <v>NO</v>
      </c>
      <c r="U2886" s="95" t="str">
        <f>IF(('RAW DATA'!$D2886-'RAW DATA'!$M2886)&lt;=5,"YES","NO")</f>
        <v>YES</v>
      </c>
    </row>
    <row r="2887" spans="1:21" x14ac:dyDescent="0.25">
      <c r="A2887" s="87">
        <v>515</v>
      </c>
      <c r="B2887" s="74">
        <v>5547779216</v>
      </c>
      <c r="C2887" s="76">
        <v>45846</v>
      </c>
      <c r="D2887" s="76">
        <v>45842</v>
      </c>
      <c r="E2887" s="76">
        <v>45846</v>
      </c>
      <c r="F2887" s="74">
        <v>254418931</v>
      </c>
      <c r="G2887" s="75">
        <v>46</v>
      </c>
      <c r="H2887" s="74" t="s">
        <v>14</v>
      </c>
      <c r="I2887" s="85">
        <v>7730435644</v>
      </c>
      <c r="J2887" s="76">
        <v>45852</v>
      </c>
      <c r="K2887" s="76" t="s">
        <v>87</v>
      </c>
      <c r="L2887" s="74"/>
      <c r="M2887" s="76">
        <v>45841</v>
      </c>
      <c r="N2887" s="76">
        <v>45858</v>
      </c>
      <c r="O2887" s="73">
        <f t="shared" si="391"/>
        <v>7</v>
      </c>
      <c r="P2887" s="73">
        <f>MONTH('RAW DATA'!$J2887)</f>
        <v>7</v>
      </c>
      <c r="Q2887" s="73" t="str">
        <f t="shared" si="392"/>
        <v>ICB</v>
      </c>
      <c r="R2887" s="75" t="str">
        <f t="shared" si="393"/>
        <v>CHINA</v>
      </c>
      <c r="S2887" s="74" t="str">
        <f>IF(OR('RAW DATA'!$D2887="",'RAW DATA'!$C2887='RAW DATA'!$D2887),"NO",IF('RAW DATA'!$C2887&lt;'RAW DATA'!$D2887,"YES","NO"))</f>
        <v>NO</v>
      </c>
      <c r="T2887" s="75" t="str">
        <f>IF('RAW DATA'!$D2887='RAW DATA'!$E2887,"YES","NO")</f>
        <v>NO</v>
      </c>
      <c r="U2887" s="73" t="str">
        <f>IF(('RAW DATA'!$D2887-'RAW DATA'!$M2887)&lt;=5,"YES","NO")</f>
        <v>YES</v>
      </c>
    </row>
    <row r="2888" spans="1:21" x14ac:dyDescent="0.25">
      <c r="A2888" s="99">
        <v>515</v>
      </c>
      <c r="B2888" s="90">
        <v>5547779221</v>
      </c>
      <c r="C2888" s="91">
        <v>45846</v>
      </c>
      <c r="D2888" s="91">
        <v>45842</v>
      </c>
      <c r="E2888" s="91">
        <v>45846</v>
      </c>
      <c r="F2888" s="90">
        <v>254418931</v>
      </c>
      <c r="G2888" s="96">
        <v>805</v>
      </c>
      <c r="H2888" s="90" t="s">
        <v>14</v>
      </c>
      <c r="I2888" s="97">
        <v>7730435645</v>
      </c>
      <c r="J2888" s="91">
        <v>45852</v>
      </c>
      <c r="K2888" s="91" t="s">
        <v>87</v>
      </c>
      <c r="L2888" s="90"/>
      <c r="M2888" s="91">
        <v>45841</v>
      </c>
      <c r="N2888" s="91">
        <v>45858</v>
      </c>
      <c r="O2888" s="95">
        <f t="shared" si="391"/>
        <v>7</v>
      </c>
      <c r="P2888" s="95">
        <f>MONTH('RAW DATA'!$J2888)</f>
        <v>7</v>
      </c>
      <c r="Q2888" s="95" t="str">
        <f t="shared" si="392"/>
        <v>ICB</v>
      </c>
      <c r="R2888" s="96" t="str">
        <f t="shared" si="393"/>
        <v>CHINA</v>
      </c>
      <c r="S2888" s="90" t="str">
        <f>IF(OR('RAW DATA'!$D2888="",'RAW DATA'!$C2888='RAW DATA'!$D2888),"NO",IF('RAW DATA'!$C2888&lt;'RAW DATA'!$D2888,"YES","NO"))</f>
        <v>NO</v>
      </c>
      <c r="T2888" s="96" t="str">
        <f>IF('RAW DATA'!$D2888='RAW DATA'!$E2888,"YES","NO")</f>
        <v>NO</v>
      </c>
      <c r="U2888" s="95" t="str">
        <f>IF(('RAW DATA'!$D2888-'RAW DATA'!$M2888)&lt;=5,"YES","NO")</f>
        <v>YES</v>
      </c>
    </row>
    <row r="2889" spans="1:21" x14ac:dyDescent="0.25">
      <c r="A2889" s="87">
        <v>515</v>
      </c>
      <c r="B2889" s="74">
        <v>5547779201</v>
      </c>
      <c r="C2889" s="76">
        <v>45846</v>
      </c>
      <c r="D2889" s="76">
        <v>45842</v>
      </c>
      <c r="E2889" s="76">
        <v>45846</v>
      </c>
      <c r="F2889" s="74">
        <v>254418931</v>
      </c>
      <c r="G2889" s="75">
        <v>4</v>
      </c>
      <c r="H2889" s="74" t="s">
        <v>14</v>
      </c>
      <c r="I2889" s="85">
        <v>7730435652</v>
      </c>
      <c r="J2889" s="76">
        <v>45852</v>
      </c>
      <c r="K2889" s="76" t="s">
        <v>87</v>
      </c>
      <c r="L2889" s="74"/>
      <c r="M2889" s="76">
        <v>45841</v>
      </c>
      <c r="N2889" s="76">
        <v>45858</v>
      </c>
      <c r="O2889" s="73">
        <f t="shared" si="391"/>
        <v>7</v>
      </c>
      <c r="P2889" s="73">
        <f>MONTH('RAW DATA'!$J2889)</f>
        <v>7</v>
      </c>
      <c r="Q2889" s="73" t="str">
        <f t="shared" si="392"/>
        <v>ICB</v>
      </c>
      <c r="R2889" s="75" t="str">
        <f t="shared" si="393"/>
        <v>CHINA</v>
      </c>
      <c r="S2889" s="74" t="str">
        <f>IF(OR('RAW DATA'!$D2889="",'RAW DATA'!$C2889='RAW DATA'!$D2889),"NO",IF('RAW DATA'!$C2889&lt;'RAW DATA'!$D2889,"YES","NO"))</f>
        <v>NO</v>
      </c>
      <c r="T2889" s="75" t="str">
        <f>IF('RAW DATA'!$D2889='RAW DATA'!$E2889,"YES","NO")</f>
        <v>NO</v>
      </c>
      <c r="U2889" s="73" t="str">
        <f>IF(('RAW DATA'!$D2889-'RAW DATA'!$M2889)&lt;=5,"YES","NO")</f>
        <v>YES</v>
      </c>
    </row>
    <row r="2890" spans="1:21" x14ac:dyDescent="0.25">
      <c r="A2890" s="99">
        <v>515</v>
      </c>
      <c r="B2890" s="90">
        <v>5547779218</v>
      </c>
      <c r="C2890" s="91">
        <v>45846</v>
      </c>
      <c r="D2890" s="91">
        <v>45842</v>
      </c>
      <c r="E2890" s="91">
        <v>45846</v>
      </c>
      <c r="F2890" s="90">
        <v>254418931</v>
      </c>
      <c r="G2890" s="96">
        <v>2639</v>
      </c>
      <c r="H2890" s="90" t="s">
        <v>14</v>
      </c>
      <c r="I2890" s="97">
        <v>7730435648</v>
      </c>
      <c r="J2890" s="91">
        <v>45852</v>
      </c>
      <c r="K2890" s="91" t="s">
        <v>87</v>
      </c>
      <c r="L2890" s="90"/>
      <c r="M2890" s="91">
        <v>45841</v>
      </c>
      <c r="N2890" s="91">
        <v>45858</v>
      </c>
      <c r="O2890" s="95">
        <f t="shared" si="391"/>
        <v>7</v>
      </c>
      <c r="P2890" s="95">
        <f>MONTH('RAW DATA'!$J2890)</f>
        <v>7</v>
      </c>
      <c r="Q2890" s="95" t="str">
        <f t="shared" si="392"/>
        <v>ICB</v>
      </c>
      <c r="R2890" s="96" t="str">
        <f t="shared" si="393"/>
        <v>CHINA</v>
      </c>
      <c r="S2890" s="90" t="str">
        <f>IF(OR('RAW DATA'!$D2890="",'RAW DATA'!$C2890='RAW DATA'!$D2890),"NO",IF('RAW DATA'!$C2890&lt;'RAW DATA'!$D2890,"YES","NO"))</f>
        <v>NO</v>
      </c>
      <c r="T2890" s="96" t="str">
        <f>IF('RAW DATA'!$D2890='RAW DATA'!$E2890,"YES","NO")</f>
        <v>NO</v>
      </c>
      <c r="U2890" s="95" t="str">
        <f>IF(('RAW DATA'!$D2890-'RAW DATA'!$M2890)&lt;=5,"YES","NO")</f>
        <v>YES</v>
      </c>
    </row>
    <row r="2891" spans="1:21" x14ac:dyDescent="0.25">
      <c r="A2891" s="87">
        <v>515</v>
      </c>
      <c r="B2891" s="74">
        <v>5547779210</v>
      </c>
      <c r="C2891" s="76">
        <v>45846</v>
      </c>
      <c r="D2891" s="76">
        <v>45842</v>
      </c>
      <c r="E2891" s="76">
        <v>45846</v>
      </c>
      <c r="F2891" s="74">
        <v>254418931</v>
      </c>
      <c r="G2891" s="75">
        <v>883</v>
      </c>
      <c r="H2891" s="74" t="s">
        <v>14</v>
      </c>
      <c r="I2891" s="85">
        <v>7730435649</v>
      </c>
      <c r="J2891" s="76">
        <v>45852</v>
      </c>
      <c r="K2891" s="76" t="s">
        <v>87</v>
      </c>
      <c r="L2891" s="74"/>
      <c r="M2891" s="76">
        <v>45841</v>
      </c>
      <c r="N2891" s="76">
        <v>45858</v>
      </c>
      <c r="O2891" s="73">
        <f t="shared" si="391"/>
        <v>7</v>
      </c>
      <c r="P2891" s="73">
        <f>MONTH('RAW DATA'!$J2891)</f>
        <v>7</v>
      </c>
      <c r="Q2891" s="73" t="str">
        <f t="shared" si="392"/>
        <v>ICB</v>
      </c>
      <c r="R2891" s="75" t="str">
        <f t="shared" si="393"/>
        <v>CHINA</v>
      </c>
      <c r="S2891" s="74" t="str">
        <f>IF(OR('RAW DATA'!$D2891="",'RAW DATA'!$C2891='RAW DATA'!$D2891),"NO",IF('RAW DATA'!$C2891&lt;'RAW DATA'!$D2891,"YES","NO"))</f>
        <v>NO</v>
      </c>
      <c r="T2891" s="75" t="str">
        <f>IF('RAW DATA'!$D2891='RAW DATA'!$E2891,"YES","NO")</f>
        <v>NO</v>
      </c>
      <c r="U2891" s="73" t="str">
        <f>IF(('RAW DATA'!$D2891-'RAW DATA'!$M2891)&lt;=5,"YES","NO")</f>
        <v>YES</v>
      </c>
    </row>
    <row r="2892" spans="1:21" x14ac:dyDescent="0.25">
      <c r="A2892" s="99">
        <v>515</v>
      </c>
      <c r="B2892" s="90">
        <v>5547779209</v>
      </c>
      <c r="C2892" s="91">
        <v>45846</v>
      </c>
      <c r="D2892" s="91">
        <v>45842</v>
      </c>
      <c r="E2892" s="91">
        <v>45846</v>
      </c>
      <c r="F2892" s="90">
        <v>254418931</v>
      </c>
      <c r="G2892" s="96">
        <v>5583</v>
      </c>
      <c r="H2892" s="90" t="s">
        <v>14</v>
      </c>
      <c r="I2892" s="97">
        <v>7730435650</v>
      </c>
      <c r="J2892" s="91">
        <v>45852</v>
      </c>
      <c r="K2892" s="91" t="s">
        <v>87</v>
      </c>
      <c r="L2892" s="90"/>
      <c r="M2892" s="91">
        <v>45841</v>
      </c>
      <c r="N2892" s="91">
        <v>45858</v>
      </c>
      <c r="O2892" s="95">
        <f t="shared" si="391"/>
        <v>7</v>
      </c>
      <c r="P2892" s="95">
        <f>MONTH('RAW DATA'!$J2892)</f>
        <v>7</v>
      </c>
      <c r="Q2892" s="95" t="str">
        <f t="shared" si="392"/>
        <v>ICB</v>
      </c>
      <c r="R2892" s="96" t="str">
        <f t="shared" si="393"/>
        <v>CHINA</v>
      </c>
      <c r="S2892" s="90" t="str">
        <f>IF(OR('RAW DATA'!$D2892="",'RAW DATA'!$C2892='RAW DATA'!$D2892),"NO",IF('RAW DATA'!$C2892&lt;'RAW DATA'!$D2892,"YES","NO"))</f>
        <v>NO</v>
      </c>
      <c r="T2892" s="96" t="str">
        <f>IF('RAW DATA'!$D2892='RAW DATA'!$E2892,"YES","NO")</f>
        <v>NO</v>
      </c>
      <c r="U2892" s="95" t="str">
        <f>IF(('RAW DATA'!$D2892-'RAW DATA'!$M2892)&lt;=5,"YES","NO")</f>
        <v>YES</v>
      </c>
    </row>
    <row r="2893" spans="1:21" x14ac:dyDescent="0.25">
      <c r="A2893" s="87">
        <v>515</v>
      </c>
      <c r="B2893" s="74">
        <v>5547779206</v>
      </c>
      <c r="C2893" s="76">
        <v>45846</v>
      </c>
      <c r="D2893" s="76">
        <v>45842</v>
      </c>
      <c r="E2893" s="76">
        <v>45846</v>
      </c>
      <c r="F2893" s="74">
        <v>254418931</v>
      </c>
      <c r="G2893" s="75">
        <v>4</v>
      </c>
      <c r="H2893" s="74" t="s">
        <v>14</v>
      </c>
      <c r="I2893" s="85">
        <v>7730435651</v>
      </c>
      <c r="J2893" s="76">
        <v>45852</v>
      </c>
      <c r="K2893" s="76" t="s">
        <v>87</v>
      </c>
      <c r="L2893" s="74"/>
      <c r="M2893" s="76">
        <v>45841</v>
      </c>
      <c r="N2893" s="76">
        <v>45858</v>
      </c>
      <c r="O2893" s="73">
        <f t="shared" si="391"/>
        <v>7</v>
      </c>
      <c r="P2893" s="73">
        <f>MONTH('RAW DATA'!$J2893)</f>
        <v>7</v>
      </c>
      <c r="Q2893" s="73" t="str">
        <f t="shared" si="392"/>
        <v>ICB</v>
      </c>
      <c r="R2893" s="75" t="str">
        <f t="shared" si="393"/>
        <v>CHINA</v>
      </c>
      <c r="S2893" s="74" t="str">
        <f>IF(OR('RAW DATA'!$D2893="",'RAW DATA'!$C2893='RAW DATA'!$D2893),"NO",IF('RAW DATA'!$C2893&lt;'RAW DATA'!$D2893,"YES","NO"))</f>
        <v>NO</v>
      </c>
      <c r="T2893" s="75" t="str">
        <f>IF('RAW DATA'!$D2893='RAW DATA'!$E2893,"YES","NO")</f>
        <v>NO</v>
      </c>
      <c r="U2893" s="73" t="str">
        <f>IF(('RAW DATA'!$D2893-'RAW DATA'!$M2893)&lt;=5,"YES","NO")</f>
        <v>YES</v>
      </c>
    </row>
    <row r="2894" spans="1:21" x14ac:dyDescent="0.25">
      <c r="A2894" s="99">
        <v>515</v>
      </c>
      <c r="B2894" s="90">
        <v>5547779214</v>
      </c>
      <c r="C2894" s="91">
        <v>45846</v>
      </c>
      <c r="D2894" s="91">
        <v>45842</v>
      </c>
      <c r="E2894" s="91">
        <v>45846</v>
      </c>
      <c r="F2894" s="90">
        <v>254418931</v>
      </c>
      <c r="G2894" s="96">
        <v>4</v>
      </c>
      <c r="H2894" s="90" t="s">
        <v>14</v>
      </c>
      <c r="I2894" s="97">
        <v>7730435654</v>
      </c>
      <c r="J2894" s="91">
        <v>45852</v>
      </c>
      <c r="K2894" s="91" t="s">
        <v>87</v>
      </c>
      <c r="L2894" s="90"/>
      <c r="M2894" s="91">
        <v>45841</v>
      </c>
      <c r="N2894" s="91">
        <v>45858</v>
      </c>
      <c r="O2894" s="95">
        <f t="shared" si="391"/>
        <v>7</v>
      </c>
      <c r="P2894" s="95">
        <f>MONTH('RAW DATA'!$J2894)</f>
        <v>7</v>
      </c>
      <c r="Q2894" s="95" t="str">
        <f t="shared" si="392"/>
        <v>ICB</v>
      </c>
      <c r="R2894" s="96" t="str">
        <f t="shared" si="393"/>
        <v>CHINA</v>
      </c>
      <c r="S2894" s="90" t="str">
        <f>IF(OR('RAW DATA'!$D2894="",'RAW DATA'!$C2894='RAW DATA'!$D2894),"NO",IF('RAW DATA'!$C2894&lt;'RAW DATA'!$D2894,"YES","NO"))</f>
        <v>NO</v>
      </c>
      <c r="T2894" s="96" t="str">
        <f>IF('RAW DATA'!$D2894='RAW DATA'!$E2894,"YES","NO")</f>
        <v>NO</v>
      </c>
      <c r="U2894" s="95" t="str">
        <f>IF(('RAW DATA'!$D2894-'RAW DATA'!$M2894)&lt;=5,"YES","NO")</f>
        <v>YES</v>
      </c>
    </row>
    <row r="2895" spans="1:21" x14ac:dyDescent="0.25">
      <c r="A2895" s="87">
        <v>515</v>
      </c>
      <c r="B2895" s="74">
        <v>5547800943</v>
      </c>
      <c r="C2895" s="76">
        <v>45859</v>
      </c>
      <c r="D2895" s="76">
        <v>45853</v>
      </c>
      <c r="E2895" s="76">
        <v>45859</v>
      </c>
      <c r="F2895" s="74">
        <v>254418933</v>
      </c>
      <c r="G2895" s="75">
        <v>19231</v>
      </c>
      <c r="H2895" s="74" t="s">
        <v>14</v>
      </c>
      <c r="I2895" s="85">
        <v>7730438067</v>
      </c>
      <c r="J2895" s="76">
        <v>45860</v>
      </c>
      <c r="K2895" s="76" t="s">
        <v>87</v>
      </c>
      <c r="L2895" s="74"/>
      <c r="M2895" s="76">
        <v>45848</v>
      </c>
      <c r="N2895" s="76">
        <v>45865</v>
      </c>
      <c r="O2895" s="73">
        <f t="shared" si="391"/>
        <v>7</v>
      </c>
      <c r="P2895" s="73">
        <f>MONTH('RAW DATA'!$J2895)</f>
        <v>7</v>
      </c>
      <c r="Q2895" s="73" t="str">
        <f t="shared" si="392"/>
        <v>ICB</v>
      </c>
      <c r="R2895" s="75" t="str">
        <f t="shared" si="393"/>
        <v>CHINA</v>
      </c>
      <c r="S2895" s="74" t="str">
        <f>IF(OR('RAW DATA'!$D2895="",'RAW DATA'!$C2895='RAW DATA'!$D2895),"NO",IF('RAW DATA'!$C2895&lt;'RAW DATA'!$D2895,"YES","NO"))</f>
        <v>NO</v>
      </c>
      <c r="T2895" s="75" t="str">
        <f>IF('RAW DATA'!$D2895='RAW DATA'!$E2895,"YES","NO")</f>
        <v>NO</v>
      </c>
      <c r="U2895" s="73" t="str">
        <f>IF(('RAW DATA'!$D2895-'RAW DATA'!$M2895)&lt;=5,"YES","NO")</f>
        <v>YES</v>
      </c>
    </row>
    <row r="2896" spans="1:21" x14ac:dyDescent="0.25">
      <c r="A2896" s="99">
        <v>515</v>
      </c>
      <c r="B2896" s="90">
        <v>5547800944</v>
      </c>
      <c r="C2896" s="91">
        <v>45859</v>
      </c>
      <c r="D2896" s="91">
        <v>45853</v>
      </c>
      <c r="E2896" s="91">
        <v>45859</v>
      </c>
      <c r="F2896" s="90">
        <v>254418933</v>
      </c>
      <c r="G2896" s="96">
        <v>17167</v>
      </c>
      <c r="H2896" s="90" t="s">
        <v>14</v>
      </c>
      <c r="I2896" s="97">
        <v>7730438068</v>
      </c>
      <c r="J2896" s="91">
        <v>45860</v>
      </c>
      <c r="K2896" s="91" t="s">
        <v>87</v>
      </c>
      <c r="L2896" s="90"/>
      <c r="M2896" s="91">
        <v>45848</v>
      </c>
      <c r="N2896" s="91">
        <v>45865</v>
      </c>
      <c r="O2896" s="95">
        <f t="shared" si="391"/>
        <v>7</v>
      </c>
      <c r="P2896" s="95">
        <f>MONTH('RAW DATA'!$J2896)</f>
        <v>7</v>
      </c>
      <c r="Q2896" s="95" t="str">
        <f t="shared" si="392"/>
        <v>ICB</v>
      </c>
      <c r="R2896" s="96" t="str">
        <f t="shared" si="393"/>
        <v>CHINA</v>
      </c>
      <c r="S2896" s="90" t="str">
        <f>IF(OR('RAW DATA'!$D2896="",'RAW DATA'!$C2896='RAW DATA'!$D2896),"NO",IF('RAW DATA'!$C2896&lt;'RAW DATA'!$D2896,"YES","NO"))</f>
        <v>NO</v>
      </c>
      <c r="T2896" s="96" t="str">
        <f>IF('RAW DATA'!$D2896='RAW DATA'!$E2896,"YES","NO")</f>
        <v>NO</v>
      </c>
      <c r="U2896" s="95" t="str">
        <f>IF(('RAW DATA'!$D2896-'RAW DATA'!$M2896)&lt;=5,"YES","NO")</f>
        <v>YES</v>
      </c>
    </row>
    <row r="2897" spans="1:21" x14ac:dyDescent="0.25">
      <c r="A2897" s="87">
        <v>515</v>
      </c>
      <c r="B2897" s="74">
        <v>5547800947</v>
      </c>
      <c r="C2897" s="76">
        <v>45859</v>
      </c>
      <c r="D2897" s="76">
        <v>45853</v>
      </c>
      <c r="E2897" s="76">
        <v>45859</v>
      </c>
      <c r="F2897" s="74">
        <v>254418933</v>
      </c>
      <c r="G2897" s="75">
        <v>12547</v>
      </c>
      <c r="H2897" s="74" t="s">
        <v>14</v>
      </c>
      <c r="I2897" s="85">
        <v>7730438069</v>
      </c>
      <c r="J2897" s="76">
        <v>45860</v>
      </c>
      <c r="K2897" s="76" t="s">
        <v>87</v>
      </c>
      <c r="L2897" s="74"/>
      <c r="M2897" s="76">
        <v>45848</v>
      </c>
      <c r="N2897" s="76">
        <v>45865</v>
      </c>
      <c r="O2897" s="73">
        <f t="shared" si="391"/>
        <v>7</v>
      </c>
      <c r="P2897" s="73">
        <f>MONTH('RAW DATA'!$J2897)</f>
        <v>7</v>
      </c>
      <c r="Q2897" s="73" t="str">
        <f t="shared" si="392"/>
        <v>ICB</v>
      </c>
      <c r="R2897" s="75" t="str">
        <f t="shared" si="393"/>
        <v>CHINA</v>
      </c>
      <c r="S2897" s="74" t="str">
        <f>IF(OR('RAW DATA'!$D2897="",'RAW DATA'!$C2897='RAW DATA'!$D2897),"NO",IF('RAW DATA'!$C2897&lt;'RAW DATA'!$D2897,"YES","NO"))</f>
        <v>NO</v>
      </c>
      <c r="T2897" s="75" t="str">
        <f>IF('RAW DATA'!$D2897='RAW DATA'!$E2897,"YES","NO")</f>
        <v>NO</v>
      </c>
      <c r="U2897" s="73" t="str">
        <f>IF(('RAW DATA'!$D2897-'RAW DATA'!$M2897)&lt;=5,"YES","NO")</f>
        <v>YES</v>
      </c>
    </row>
    <row r="2898" spans="1:21" x14ac:dyDescent="0.25">
      <c r="A2898" s="99">
        <v>515</v>
      </c>
      <c r="B2898" s="90">
        <v>5547794490</v>
      </c>
      <c r="C2898" s="91">
        <v>45859</v>
      </c>
      <c r="D2898" s="91">
        <v>45849</v>
      </c>
      <c r="E2898" s="91">
        <v>45859</v>
      </c>
      <c r="F2898" s="90">
        <v>254418933</v>
      </c>
      <c r="G2898" s="96">
        <v>33056</v>
      </c>
      <c r="H2898" s="90" t="s">
        <v>14</v>
      </c>
      <c r="I2898" s="97">
        <v>7730438070</v>
      </c>
      <c r="J2898" s="91">
        <v>45860</v>
      </c>
      <c r="K2898" s="91" t="s">
        <v>87</v>
      </c>
      <c r="L2898" s="90"/>
      <c r="M2898" s="91">
        <v>45848</v>
      </c>
      <c r="N2898" s="91">
        <v>45865</v>
      </c>
      <c r="O2898" s="95">
        <f t="shared" si="391"/>
        <v>7</v>
      </c>
      <c r="P2898" s="95">
        <f>MONTH('RAW DATA'!$J2898)</f>
        <v>7</v>
      </c>
      <c r="Q2898" s="95" t="str">
        <f t="shared" si="392"/>
        <v>ICB</v>
      </c>
      <c r="R2898" s="96" t="str">
        <f t="shared" si="393"/>
        <v>CHINA</v>
      </c>
      <c r="S2898" s="90" t="str">
        <f>IF(OR('RAW DATA'!$D2898="",'RAW DATA'!$C2898='RAW DATA'!$D2898),"NO",IF('RAW DATA'!$C2898&lt;'RAW DATA'!$D2898,"YES","NO"))</f>
        <v>NO</v>
      </c>
      <c r="T2898" s="96" t="str">
        <f>IF('RAW DATA'!$D2898='RAW DATA'!$E2898,"YES","NO")</f>
        <v>NO</v>
      </c>
      <c r="U2898" s="95" t="str">
        <f>IF(('RAW DATA'!$D2898-'RAW DATA'!$M2898)&lt;=5,"YES","NO")</f>
        <v>YES</v>
      </c>
    </row>
    <row r="2899" spans="1:21" x14ac:dyDescent="0.25">
      <c r="A2899" s="87">
        <v>515</v>
      </c>
      <c r="B2899" s="74">
        <v>5547794486</v>
      </c>
      <c r="C2899" s="76">
        <v>45859</v>
      </c>
      <c r="D2899" s="76">
        <v>45849</v>
      </c>
      <c r="E2899" s="76">
        <v>45859</v>
      </c>
      <c r="F2899" s="74">
        <v>254418933</v>
      </c>
      <c r="G2899" s="75">
        <v>4869</v>
      </c>
      <c r="H2899" s="74" t="s">
        <v>14</v>
      </c>
      <c r="I2899" s="85">
        <v>7730438071</v>
      </c>
      <c r="J2899" s="76">
        <v>45860</v>
      </c>
      <c r="K2899" s="76" t="s">
        <v>87</v>
      </c>
      <c r="L2899" s="74"/>
      <c r="M2899" s="76">
        <v>45848</v>
      </c>
      <c r="N2899" s="76">
        <v>45865</v>
      </c>
      <c r="O2899" s="73">
        <f t="shared" si="391"/>
        <v>7</v>
      </c>
      <c r="P2899" s="73">
        <f>MONTH('RAW DATA'!$J2899)</f>
        <v>7</v>
      </c>
      <c r="Q2899" s="73" t="str">
        <f t="shared" si="392"/>
        <v>ICB</v>
      </c>
      <c r="R2899" s="75" t="str">
        <f t="shared" si="393"/>
        <v>CHINA</v>
      </c>
      <c r="S2899" s="74" t="str">
        <f>IF(OR('RAW DATA'!$D2899="",'RAW DATA'!$C2899='RAW DATA'!$D2899),"NO",IF('RAW DATA'!$C2899&lt;'RAW DATA'!$D2899,"YES","NO"))</f>
        <v>NO</v>
      </c>
      <c r="T2899" s="75" t="str">
        <f>IF('RAW DATA'!$D2899='RAW DATA'!$E2899,"YES","NO")</f>
        <v>NO</v>
      </c>
      <c r="U2899" s="73" t="str">
        <f>IF(('RAW DATA'!$D2899-'RAW DATA'!$M2899)&lt;=5,"YES","NO")</f>
        <v>YES</v>
      </c>
    </row>
    <row r="2900" spans="1:21" x14ac:dyDescent="0.25">
      <c r="A2900" s="99">
        <v>515</v>
      </c>
      <c r="B2900" s="90">
        <v>5547794488</v>
      </c>
      <c r="C2900" s="91">
        <v>45859</v>
      </c>
      <c r="D2900" s="91">
        <v>45849</v>
      </c>
      <c r="E2900" s="91">
        <v>45859</v>
      </c>
      <c r="F2900" s="90">
        <v>254418933</v>
      </c>
      <c r="G2900" s="96">
        <v>65895</v>
      </c>
      <c r="H2900" s="90" t="s">
        <v>14</v>
      </c>
      <c r="I2900" s="97">
        <v>7730438072</v>
      </c>
      <c r="J2900" s="91">
        <v>45860</v>
      </c>
      <c r="K2900" s="91" t="s">
        <v>87</v>
      </c>
      <c r="L2900" s="90"/>
      <c r="M2900" s="91">
        <v>45848</v>
      </c>
      <c r="N2900" s="91">
        <v>45865</v>
      </c>
      <c r="O2900" s="95">
        <f t="shared" si="391"/>
        <v>7</v>
      </c>
      <c r="P2900" s="95">
        <f>MONTH('RAW DATA'!$J2900)</f>
        <v>7</v>
      </c>
      <c r="Q2900" s="95" t="str">
        <f t="shared" si="392"/>
        <v>ICB</v>
      </c>
      <c r="R2900" s="96" t="str">
        <f t="shared" si="393"/>
        <v>CHINA</v>
      </c>
      <c r="S2900" s="90" t="str">
        <f>IF(OR('RAW DATA'!$D2900="",'RAW DATA'!$C2900='RAW DATA'!$D2900),"NO",IF('RAW DATA'!$C2900&lt;'RAW DATA'!$D2900,"YES","NO"))</f>
        <v>NO</v>
      </c>
      <c r="T2900" s="96" t="str">
        <f>IF('RAW DATA'!$D2900='RAW DATA'!$E2900,"YES","NO")</f>
        <v>NO</v>
      </c>
      <c r="U2900" s="95" t="str">
        <f>IF(('RAW DATA'!$D2900-'RAW DATA'!$M2900)&lt;=5,"YES","NO")</f>
        <v>YES</v>
      </c>
    </row>
    <row r="2901" spans="1:21" x14ac:dyDescent="0.25">
      <c r="A2901" s="87">
        <v>515</v>
      </c>
      <c r="B2901" s="74">
        <v>5547800946</v>
      </c>
      <c r="C2901" s="76">
        <v>45859</v>
      </c>
      <c r="D2901" s="76">
        <v>45853</v>
      </c>
      <c r="E2901" s="76">
        <v>45859</v>
      </c>
      <c r="F2901" s="74">
        <v>254418933</v>
      </c>
      <c r="G2901" s="75">
        <v>497</v>
      </c>
      <c r="H2901" s="74" t="s">
        <v>14</v>
      </c>
      <c r="I2901" s="85">
        <v>7730438073</v>
      </c>
      <c r="J2901" s="76">
        <v>45860</v>
      </c>
      <c r="K2901" s="76" t="s">
        <v>87</v>
      </c>
      <c r="L2901" s="74"/>
      <c r="M2901" s="76">
        <v>45848</v>
      </c>
      <c r="N2901" s="76">
        <v>45865</v>
      </c>
      <c r="O2901" s="73">
        <f t="shared" si="391"/>
        <v>7</v>
      </c>
      <c r="P2901" s="73">
        <f>MONTH('RAW DATA'!$J2901)</f>
        <v>7</v>
      </c>
      <c r="Q2901" s="73" t="str">
        <f t="shared" si="392"/>
        <v>ICB</v>
      </c>
      <c r="R2901" s="75" t="str">
        <f t="shared" si="393"/>
        <v>CHINA</v>
      </c>
      <c r="S2901" s="74" t="str">
        <f>IF(OR('RAW DATA'!$D2901="",'RAW DATA'!$C2901='RAW DATA'!$D2901),"NO",IF('RAW DATA'!$C2901&lt;'RAW DATA'!$D2901,"YES","NO"))</f>
        <v>NO</v>
      </c>
      <c r="T2901" s="75" t="str">
        <f>IF('RAW DATA'!$D2901='RAW DATA'!$E2901,"YES","NO")</f>
        <v>NO</v>
      </c>
      <c r="U2901" s="73" t="str">
        <f>IF(('RAW DATA'!$D2901-'RAW DATA'!$M2901)&lt;=5,"YES","NO")</f>
        <v>YES</v>
      </c>
    </row>
    <row r="2902" spans="1:21" x14ac:dyDescent="0.25">
      <c r="A2902" s="99">
        <v>515</v>
      </c>
      <c r="B2902" s="90">
        <v>5547794491</v>
      </c>
      <c r="C2902" s="91">
        <v>45859</v>
      </c>
      <c r="D2902" s="91">
        <v>45849</v>
      </c>
      <c r="E2902" s="91">
        <v>45859</v>
      </c>
      <c r="F2902" s="90">
        <v>254418933</v>
      </c>
      <c r="G2902" s="96">
        <v>42</v>
      </c>
      <c r="H2902" s="90" t="s">
        <v>14</v>
      </c>
      <c r="I2902" s="97">
        <v>7730438074</v>
      </c>
      <c r="J2902" s="91">
        <v>45860</v>
      </c>
      <c r="K2902" s="91" t="s">
        <v>87</v>
      </c>
      <c r="L2902" s="90"/>
      <c r="M2902" s="91">
        <v>45848</v>
      </c>
      <c r="N2902" s="91">
        <v>45865</v>
      </c>
      <c r="O2902" s="95">
        <f t="shared" si="391"/>
        <v>7</v>
      </c>
      <c r="P2902" s="95">
        <f>MONTH('RAW DATA'!$J2902)</f>
        <v>7</v>
      </c>
      <c r="Q2902" s="95" t="str">
        <f t="shared" si="392"/>
        <v>ICB</v>
      </c>
      <c r="R2902" s="96" t="str">
        <f t="shared" si="393"/>
        <v>CHINA</v>
      </c>
      <c r="S2902" s="90" t="str">
        <f>IF(OR('RAW DATA'!$D2902="",'RAW DATA'!$C2902='RAW DATA'!$D2902),"NO",IF('RAW DATA'!$C2902&lt;'RAW DATA'!$D2902,"YES","NO"))</f>
        <v>NO</v>
      </c>
      <c r="T2902" s="96" t="str">
        <f>IF('RAW DATA'!$D2902='RAW DATA'!$E2902,"YES","NO")</f>
        <v>NO</v>
      </c>
      <c r="U2902" s="95" t="str">
        <f>IF(('RAW DATA'!$D2902-'RAW DATA'!$M2902)&lt;=5,"YES","NO")</f>
        <v>YES</v>
      </c>
    </row>
    <row r="2903" spans="1:21" x14ac:dyDescent="0.25">
      <c r="A2903" s="87">
        <v>515</v>
      </c>
      <c r="B2903" s="74">
        <v>5547800948</v>
      </c>
      <c r="C2903" s="76">
        <v>45859</v>
      </c>
      <c r="D2903" s="76">
        <v>45853</v>
      </c>
      <c r="E2903" s="76">
        <v>45859</v>
      </c>
      <c r="F2903" s="74">
        <v>254418933</v>
      </c>
      <c r="G2903" s="75">
        <v>399</v>
      </c>
      <c r="H2903" s="74" t="s">
        <v>14</v>
      </c>
      <c r="I2903" s="85">
        <v>7730438075</v>
      </c>
      <c r="J2903" s="76">
        <v>45860</v>
      </c>
      <c r="K2903" s="76" t="s">
        <v>87</v>
      </c>
      <c r="L2903" s="74"/>
      <c r="M2903" s="76">
        <v>45848</v>
      </c>
      <c r="N2903" s="76">
        <v>45865</v>
      </c>
      <c r="O2903" s="73">
        <f t="shared" si="391"/>
        <v>7</v>
      </c>
      <c r="P2903" s="73">
        <f>MONTH('RAW DATA'!$J2903)</f>
        <v>7</v>
      </c>
      <c r="Q2903" s="73" t="str">
        <f t="shared" si="392"/>
        <v>ICB</v>
      </c>
      <c r="R2903" s="75" t="str">
        <f t="shared" si="393"/>
        <v>CHINA</v>
      </c>
      <c r="S2903" s="74" t="str">
        <f>IF(OR('RAW DATA'!$D2903="",'RAW DATA'!$C2903='RAW DATA'!$D2903),"NO",IF('RAW DATA'!$C2903&lt;'RAW DATA'!$D2903,"YES","NO"))</f>
        <v>NO</v>
      </c>
      <c r="T2903" s="75" t="str">
        <f>IF('RAW DATA'!$D2903='RAW DATA'!$E2903,"YES","NO")</f>
        <v>NO</v>
      </c>
      <c r="U2903" s="73" t="str">
        <f>IF(('RAW DATA'!$D2903-'RAW DATA'!$M2903)&lt;=5,"YES","NO")</f>
        <v>YES</v>
      </c>
    </row>
    <row r="2904" spans="1:21" x14ac:dyDescent="0.25">
      <c r="A2904" s="99">
        <v>515</v>
      </c>
      <c r="B2904" s="90">
        <v>5547794487</v>
      </c>
      <c r="C2904" s="91">
        <v>45859</v>
      </c>
      <c r="D2904" s="91">
        <v>45849</v>
      </c>
      <c r="E2904" s="91">
        <v>45859</v>
      </c>
      <c r="F2904" s="90">
        <v>254418933</v>
      </c>
      <c r="G2904" s="96">
        <v>2037</v>
      </c>
      <c r="H2904" s="90" t="s">
        <v>14</v>
      </c>
      <c r="I2904" s="97">
        <v>7730438076</v>
      </c>
      <c r="J2904" s="91">
        <v>45860</v>
      </c>
      <c r="K2904" s="91" t="s">
        <v>87</v>
      </c>
      <c r="L2904" s="90"/>
      <c r="M2904" s="91">
        <v>45848</v>
      </c>
      <c r="N2904" s="91">
        <v>45865</v>
      </c>
      <c r="O2904" s="95">
        <f t="shared" si="391"/>
        <v>7</v>
      </c>
      <c r="P2904" s="95">
        <f>MONTH('RAW DATA'!$J2904)</f>
        <v>7</v>
      </c>
      <c r="Q2904" s="95" t="str">
        <f t="shared" si="392"/>
        <v>ICB</v>
      </c>
      <c r="R2904" s="96" t="str">
        <f t="shared" si="393"/>
        <v>CHINA</v>
      </c>
      <c r="S2904" s="90" t="str">
        <f>IF(OR('RAW DATA'!$D2904="",'RAW DATA'!$C2904='RAW DATA'!$D2904),"NO",IF('RAW DATA'!$C2904&lt;'RAW DATA'!$D2904,"YES","NO"))</f>
        <v>NO</v>
      </c>
      <c r="T2904" s="96" t="str">
        <f>IF('RAW DATA'!$D2904='RAW DATA'!$E2904,"YES","NO")</f>
        <v>NO</v>
      </c>
      <c r="U2904" s="95" t="str">
        <f>IF(('RAW DATA'!$D2904-'RAW DATA'!$M2904)&lt;=5,"YES","NO")</f>
        <v>YES</v>
      </c>
    </row>
    <row r="2905" spans="1:21" x14ac:dyDescent="0.25">
      <c r="A2905" s="87">
        <v>515</v>
      </c>
      <c r="B2905" s="74">
        <v>5547800942</v>
      </c>
      <c r="C2905" s="76">
        <v>45859</v>
      </c>
      <c r="D2905" s="76">
        <v>45853</v>
      </c>
      <c r="E2905" s="76">
        <v>45859</v>
      </c>
      <c r="F2905" s="74">
        <v>254418933</v>
      </c>
      <c r="G2905" s="75">
        <v>399</v>
      </c>
      <c r="H2905" s="74" t="s">
        <v>14</v>
      </c>
      <c r="I2905" s="85">
        <v>7730438077</v>
      </c>
      <c r="J2905" s="76">
        <v>45860</v>
      </c>
      <c r="K2905" s="76" t="s">
        <v>87</v>
      </c>
      <c r="L2905" s="74"/>
      <c r="M2905" s="76">
        <v>45848</v>
      </c>
      <c r="N2905" s="76">
        <v>45865</v>
      </c>
      <c r="O2905" s="73">
        <f t="shared" si="391"/>
        <v>7</v>
      </c>
      <c r="P2905" s="73">
        <f>MONTH('RAW DATA'!$J2905)</f>
        <v>7</v>
      </c>
      <c r="Q2905" s="73" t="str">
        <f t="shared" si="392"/>
        <v>ICB</v>
      </c>
      <c r="R2905" s="75" t="str">
        <f t="shared" si="393"/>
        <v>CHINA</v>
      </c>
      <c r="S2905" s="74" t="str">
        <f>IF(OR('RAW DATA'!$D2905="",'RAW DATA'!$C2905='RAW DATA'!$D2905),"NO",IF('RAW DATA'!$C2905&lt;'RAW DATA'!$D2905,"YES","NO"))</f>
        <v>NO</v>
      </c>
      <c r="T2905" s="75" t="str">
        <f>IF('RAW DATA'!$D2905='RAW DATA'!$E2905,"YES","NO")</f>
        <v>NO</v>
      </c>
      <c r="U2905" s="73" t="str">
        <f>IF(('RAW DATA'!$D2905-'RAW DATA'!$M2905)&lt;=5,"YES","NO")</f>
        <v>YES</v>
      </c>
    </row>
    <row r="2906" spans="1:21" x14ac:dyDescent="0.25">
      <c r="A2906" s="99">
        <v>515</v>
      </c>
      <c r="B2906" s="90">
        <v>5547794484</v>
      </c>
      <c r="C2906" s="91">
        <v>45859</v>
      </c>
      <c r="D2906" s="91">
        <v>45849</v>
      </c>
      <c r="E2906" s="91">
        <v>45859</v>
      </c>
      <c r="F2906" s="90">
        <v>254418933</v>
      </c>
      <c r="G2906" s="96">
        <v>935</v>
      </c>
      <c r="H2906" s="90" t="s">
        <v>14</v>
      </c>
      <c r="I2906" s="97">
        <v>7730438078</v>
      </c>
      <c r="J2906" s="91">
        <v>45860</v>
      </c>
      <c r="K2906" s="91" t="s">
        <v>87</v>
      </c>
      <c r="L2906" s="90"/>
      <c r="M2906" s="91">
        <v>45848</v>
      </c>
      <c r="N2906" s="91">
        <v>45865</v>
      </c>
      <c r="O2906" s="95">
        <f t="shared" si="391"/>
        <v>7</v>
      </c>
      <c r="P2906" s="95">
        <f>MONTH('RAW DATA'!$J2906)</f>
        <v>7</v>
      </c>
      <c r="Q2906" s="95" t="str">
        <f t="shared" si="392"/>
        <v>ICB</v>
      </c>
      <c r="R2906" s="96" t="str">
        <f t="shared" si="393"/>
        <v>CHINA</v>
      </c>
      <c r="S2906" s="90" t="str">
        <f>IF(OR('RAW DATA'!$D2906="",'RAW DATA'!$C2906='RAW DATA'!$D2906),"NO",IF('RAW DATA'!$C2906&lt;'RAW DATA'!$D2906,"YES","NO"))</f>
        <v>NO</v>
      </c>
      <c r="T2906" s="96" t="str">
        <f>IF('RAW DATA'!$D2906='RAW DATA'!$E2906,"YES","NO")</f>
        <v>NO</v>
      </c>
      <c r="U2906" s="95" t="str">
        <f>IF(('RAW DATA'!$D2906-'RAW DATA'!$M2906)&lt;=5,"YES","NO")</f>
        <v>YES</v>
      </c>
    </row>
    <row r="2907" spans="1:21" x14ac:dyDescent="0.25">
      <c r="A2907" s="87">
        <v>515</v>
      </c>
      <c r="B2907" s="74">
        <v>5547794489</v>
      </c>
      <c r="C2907" s="76">
        <v>45859</v>
      </c>
      <c r="D2907" s="76">
        <v>45849</v>
      </c>
      <c r="E2907" s="76">
        <v>45859</v>
      </c>
      <c r="F2907" s="74">
        <v>254418933</v>
      </c>
      <c r="G2907" s="75">
        <v>677</v>
      </c>
      <c r="H2907" s="74" t="s">
        <v>14</v>
      </c>
      <c r="I2907" s="85">
        <v>7730438094</v>
      </c>
      <c r="J2907" s="76">
        <v>45860</v>
      </c>
      <c r="K2907" s="76" t="s">
        <v>87</v>
      </c>
      <c r="L2907" s="74"/>
      <c r="M2907" s="76">
        <v>45848</v>
      </c>
      <c r="N2907" s="76">
        <v>45865</v>
      </c>
      <c r="O2907" s="73">
        <f t="shared" si="391"/>
        <v>7</v>
      </c>
      <c r="P2907" s="73">
        <f>MONTH('RAW DATA'!$J2907)</f>
        <v>7</v>
      </c>
      <c r="Q2907" s="73" t="str">
        <f t="shared" si="392"/>
        <v>ICB</v>
      </c>
      <c r="R2907" s="75" t="str">
        <f t="shared" si="393"/>
        <v>CHINA</v>
      </c>
      <c r="S2907" s="74" t="str">
        <f>IF(OR('RAW DATA'!$D2907="",'RAW DATA'!$C2907='RAW DATA'!$D2907),"NO",IF('RAW DATA'!$C2907&lt;'RAW DATA'!$D2907,"YES","NO"))</f>
        <v>NO</v>
      </c>
      <c r="T2907" s="75" t="str">
        <f>IF('RAW DATA'!$D2907='RAW DATA'!$E2907,"YES","NO")</f>
        <v>NO</v>
      </c>
      <c r="U2907" s="73" t="str">
        <f>IF(('RAW DATA'!$D2907-'RAW DATA'!$M2907)&lt;=5,"YES","NO")</f>
        <v>YES</v>
      </c>
    </row>
    <row r="2908" spans="1:21" x14ac:dyDescent="0.25">
      <c r="A2908" s="99">
        <v>515</v>
      </c>
      <c r="B2908" s="90">
        <v>5547800941</v>
      </c>
      <c r="C2908" s="91">
        <v>45859</v>
      </c>
      <c r="D2908" s="91">
        <v>45853</v>
      </c>
      <c r="E2908" s="91">
        <v>45859</v>
      </c>
      <c r="F2908" s="90">
        <v>254418933</v>
      </c>
      <c r="G2908" s="96">
        <v>399</v>
      </c>
      <c r="H2908" s="90" t="s">
        <v>14</v>
      </c>
      <c r="I2908" s="97">
        <v>7730438079</v>
      </c>
      <c r="J2908" s="91">
        <v>45860</v>
      </c>
      <c r="K2908" s="91" t="s">
        <v>87</v>
      </c>
      <c r="L2908" s="90"/>
      <c r="M2908" s="91">
        <v>45848</v>
      </c>
      <c r="N2908" s="91">
        <v>45865</v>
      </c>
      <c r="O2908" s="95">
        <f t="shared" si="391"/>
        <v>7</v>
      </c>
      <c r="P2908" s="95">
        <f>MONTH('RAW DATA'!$J2908)</f>
        <v>7</v>
      </c>
      <c r="Q2908" s="95" t="str">
        <f t="shared" si="392"/>
        <v>ICB</v>
      </c>
      <c r="R2908" s="96" t="str">
        <f t="shared" si="393"/>
        <v>CHINA</v>
      </c>
      <c r="S2908" s="90" t="str">
        <f>IF(OR('RAW DATA'!$D2908="",'RAW DATA'!$C2908='RAW DATA'!$D2908),"NO",IF('RAW DATA'!$C2908&lt;'RAW DATA'!$D2908,"YES","NO"))</f>
        <v>NO</v>
      </c>
      <c r="T2908" s="96" t="str">
        <f>IF('RAW DATA'!$D2908='RAW DATA'!$E2908,"YES","NO")</f>
        <v>NO</v>
      </c>
      <c r="U2908" s="95" t="str">
        <f>IF(('RAW DATA'!$D2908-'RAW DATA'!$M2908)&lt;=5,"YES","NO")</f>
        <v>YES</v>
      </c>
    </row>
    <row r="2909" spans="1:21" x14ac:dyDescent="0.25">
      <c r="A2909" s="87">
        <v>515</v>
      </c>
      <c r="B2909" s="74">
        <v>5547800945</v>
      </c>
      <c r="C2909" s="76">
        <v>45859</v>
      </c>
      <c r="D2909" s="76">
        <v>45853</v>
      </c>
      <c r="E2909" s="76">
        <v>45859</v>
      </c>
      <c r="F2909" s="74">
        <v>254418933</v>
      </c>
      <c r="G2909" s="75">
        <v>399</v>
      </c>
      <c r="H2909" s="74" t="s">
        <v>14</v>
      </c>
      <c r="I2909" s="85">
        <v>7730438093</v>
      </c>
      <c r="J2909" s="76">
        <v>45860</v>
      </c>
      <c r="K2909" s="76" t="s">
        <v>87</v>
      </c>
      <c r="L2909" s="74"/>
      <c r="M2909" s="76">
        <v>45848</v>
      </c>
      <c r="N2909" s="76">
        <v>45865</v>
      </c>
      <c r="O2909" s="73">
        <f t="shared" ref="O2909:O2972" si="394">IF(D2909="", "", IF(YEAR(D2909)=2024, "", MONTH(D2909)))</f>
        <v>7</v>
      </c>
      <c r="P2909" s="73">
        <f>MONTH('RAW DATA'!$J2909)</f>
        <v>7</v>
      </c>
      <c r="Q2909" s="73" t="str">
        <f t="shared" ref="Q2909:Q2972" si="395">IF(OR(A2909=71,A2909=1595,A2909=1588,A2909=1594,A2909=3547,A2909=1571,A2909=1538,A2909=1570,A2909=1569,A2909=1590,A2909=1591,A2909=1589,A2909=515,A2909=1572,A2909=3546,A2909=1592,A2909=3548,A2909=122,A2909=10171,A2909=40,A2909=35,A2909=95,A2909=381,A2909=136,A2909=375),"ICB","Vendor")</f>
        <v>ICB</v>
      </c>
      <c r="R2909" s="75" t="str">
        <f t="shared" ref="R2909:R2972" si="396">IF(OR(A2909=71,A2909=515,A2909=1592,A2909=1589,A2909=1591,A2909=1571,A2909=1572),"CHINA",IF(A2909=35,"POLAND",
IF(A2909=10171,"VIETNAM",
IF(A2909=381,"TURKEY",
IF(A2909=375,"CAMBODIA",
IF(A2909=40,"AUSTRALIA",""))))))</f>
        <v>CHINA</v>
      </c>
      <c r="S2909" s="74" t="str">
        <f>IF(OR('RAW DATA'!$D2909="",'RAW DATA'!$C2909='RAW DATA'!$D2909),"NO",IF('RAW DATA'!$C2909&lt;'RAW DATA'!$D2909,"YES","NO"))</f>
        <v>NO</v>
      </c>
      <c r="T2909" s="75" t="str">
        <f>IF('RAW DATA'!$D2909='RAW DATA'!$E2909,"YES","NO")</f>
        <v>NO</v>
      </c>
      <c r="U2909" s="73" t="str">
        <f>IF(('RAW DATA'!$D2909-'RAW DATA'!$M2909)&lt;=5,"YES","NO")</f>
        <v>YES</v>
      </c>
    </row>
    <row r="2910" spans="1:21" x14ac:dyDescent="0.25">
      <c r="A2910" s="99">
        <v>515</v>
      </c>
      <c r="B2910" s="90">
        <v>5547794485</v>
      </c>
      <c r="C2910" s="91">
        <v>45859</v>
      </c>
      <c r="D2910" s="91">
        <v>45849</v>
      </c>
      <c r="E2910" s="91">
        <v>45859</v>
      </c>
      <c r="F2910" s="90">
        <v>254418933</v>
      </c>
      <c r="G2910" s="96">
        <v>625</v>
      </c>
      <c r="H2910" s="90" t="s">
        <v>14</v>
      </c>
      <c r="I2910" s="97">
        <v>7730438095</v>
      </c>
      <c r="J2910" s="91">
        <v>45860</v>
      </c>
      <c r="K2910" s="91" t="s">
        <v>87</v>
      </c>
      <c r="L2910" s="90"/>
      <c r="M2910" s="91">
        <v>45848</v>
      </c>
      <c r="N2910" s="91">
        <v>45865</v>
      </c>
      <c r="O2910" s="95">
        <f t="shared" si="394"/>
        <v>7</v>
      </c>
      <c r="P2910" s="95">
        <f>MONTH('RAW DATA'!$J2910)</f>
        <v>7</v>
      </c>
      <c r="Q2910" s="95" t="str">
        <f t="shared" si="395"/>
        <v>ICB</v>
      </c>
      <c r="R2910" s="96" t="str">
        <f t="shared" si="396"/>
        <v>CHINA</v>
      </c>
      <c r="S2910" s="90" t="str">
        <f>IF(OR('RAW DATA'!$D2910="",'RAW DATA'!$C2910='RAW DATA'!$D2910),"NO",IF('RAW DATA'!$C2910&lt;'RAW DATA'!$D2910,"YES","NO"))</f>
        <v>NO</v>
      </c>
      <c r="T2910" s="96" t="str">
        <f>IF('RAW DATA'!$D2910='RAW DATA'!$E2910,"YES","NO")</f>
        <v>NO</v>
      </c>
      <c r="U2910" s="95" t="str">
        <f>IF(('RAW DATA'!$D2910-'RAW DATA'!$M2910)&lt;=5,"YES","NO")</f>
        <v>YES</v>
      </c>
    </row>
    <row r="2911" spans="1:21" x14ac:dyDescent="0.25">
      <c r="A2911" s="87">
        <v>515</v>
      </c>
      <c r="B2911" s="74">
        <v>5547812435</v>
      </c>
      <c r="C2911" s="76">
        <v>45866</v>
      </c>
      <c r="D2911" s="76">
        <v>45859</v>
      </c>
      <c r="E2911" s="76">
        <v>45866</v>
      </c>
      <c r="F2911" s="74">
        <v>254710931</v>
      </c>
      <c r="G2911" s="75">
        <v>6862</v>
      </c>
      <c r="H2911" s="74" t="s">
        <v>14</v>
      </c>
      <c r="I2911" s="85">
        <v>7730440559</v>
      </c>
      <c r="J2911" s="76">
        <v>45869</v>
      </c>
      <c r="K2911" s="76" t="s">
        <v>87</v>
      </c>
      <c r="L2911" s="74"/>
      <c r="M2911" s="76">
        <v>45856</v>
      </c>
      <c r="N2911" s="76">
        <v>45872</v>
      </c>
      <c r="O2911" s="73">
        <f t="shared" si="394"/>
        <v>7</v>
      </c>
      <c r="P2911" s="73">
        <f>MONTH('RAW DATA'!$J2911)</f>
        <v>7</v>
      </c>
      <c r="Q2911" s="73" t="str">
        <f t="shared" si="395"/>
        <v>ICB</v>
      </c>
      <c r="R2911" s="75" t="str">
        <f t="shared" si="396"/>
        <v>CHINA</v>
      </c>
      <c r="S2911" s="74" t="str">
        <f>IF(OR('RAW DATA'!$D2911="",'RAW DATA'!$C2911='RAW DATA'!$D2911),"NO",IF('RAW DATA'!$C2911&lt;'RAW DATA'!$D2911,"YES","NO"))</f>
        <v>NO</v>
      </c>
      <c r="T2911" s="75" t="str">
        <f>IF('RAW DATA'!$D2911='RAW DATA'!$E2911,"YES","NO")</f>
        <v>NO</v>
      </c>
      <c r="U2911" s="73" t="str">
        <f>IF(('RAW DATA'!$D2911-'RAW DATA'!$M2911)&lt;=5,"YES","NO")</f>
        <v>YES</v>
      </c>
    </row>
    <row r="2912" spans="1:21" x14ac:dyDescent="0.25">
      <c r="A2912" s="99">
        <v>515</v>
      </c>
      <c r="B2912" s="90">
        <v>5547812602</v>
      </c>
      <c r="C2912" s="91">
        <v>45866</v>
      </c>
      <c r="D2912" s="91">
        <v>45860</v>
      </c>
      <c r="E2912" s="91">
        <v>45866</v>
      </c>
      <c r="F2912" s="90">
        <v>254710931</v>
      </c>
      <c r="G2912" s="96">
        <v>2567</v>
      </c>
      <c r="H2912" s="90" t="s">
        <v>14</v>
      </c>
      <c r="I2912" s="97">
        <v>7730440560</v>
      </c>
      <c r="J2912" s="91">
        <v>45869</v>
      </c>
      <c r="K2912" s="91" t="s">
        <v>87</v>
      </c>
      <c r="L2912" s="90"/>
      <c r="M2912" s="91">
        <v>45856</v>
      </c>
      <c r="N2912" s="91">
        <v>45872</v>
      </c>
      <c r="O2912" s="95">
        <f t="shared" si="394"/>
        <v>7</v>
      </c>
      <c r="P2912" s="95">
        <f>MONTH('RAW DATA'!$J2912)</f>
        <v>7</v>
      </c>
      <c r="Q2912" s="95" t="str">
        <f t="shared" si="395"/>
        <v>ICB</v>
      </c>
      <c r="R2912" s="96" t="str">
        <f t="shared" si="396"/>
        <v>CHINA</v>
      </c>
      <c r="S2912" s="90" t="str">
        <f>IF(OR('RAW DATA'!$D2912="",'RAW DATA'!$C2912='RAW DATA'!$D2912),"NO",IF('RAW DATA'!$C2912&lt;'RAW DATA'!$D2912,"YES","NO"))</f>
        <v>NO</v>
      </c>
      <c r="T2912" s="96" t="str">
        <f>IF('RAW DATA'!$D2912='RAW DATA'!$E2912,"YES","NO")</f>
        <v>NO</v>
      </c>
      <c r="U2912" s="95" t="str">
        <f>IF(('RAW DATA'!$D2912-'RAW DATA'!$M2912)&lt;=5,"YES","NO")</f>
        <v>YES</v>
      </c>
    </row>
    <row r="2913" spans="1:21" x14ac:dyDescent="0.25">
      <c r="A2913" s="87">
        <v>515</v>
      </c>
      <c r="B2913" s="74">
        <v>5547812604</v>
      </c>
      <c r="C2913" s="76">
        <v>45866</v>
      </c>
      <c r="D2913" s="76">
        <v>45860</v>
      </c>
      <c r="E2913" s="76">
        <v>45866</v>
      </c>
      <c r="F2913" s="74">
        <v>254710931</v>
      </c>
      <c r="G2913" s="75">
        <v>23412</v>
      </c>
      <c r="H2913" s="74" t="s">
        <v>14</v>
      </c>
      <c r="I2913" s="85">
        <v>7730440561</v>
      </c>
      <c r="J2913" s="76">
        <v>45869</v>
      </c>
      <c r="K2913" s="76" t="s">
        <v>87</v>
      </c>
      <c r="L2913" s="74"/>
      <c r="M2913" s="76">
        <v>45856</v>
      </c>
      <c r="N2913" s="76">
        <v>45872</v>
      </c>
      <c r="O2913" s="73">
        <f t="shared" si="394"/>
        <v>7</v>
      </c>
      <c r="P2913" s="73">
        <f>MONTH('RAW DATA'!$J2913)</f>
        <v>7</v>
      </c>
      <c r="Q2913" s="73" t="str">
        <f t="shared" si="395"/>
        <v>ICB</v>
      </c>
      <c r="R2913" s="75" t="str">
        <f t="shared" si="396"/>
        <v>CHINA</v>
      </c>
      <c r="S2913" s="74" t="str">
        <f>IF(OR('RAW DATA'!$D2913="",'RAW DATA'!$C2913='RAW DATA'!$D2913),"NO",IF('RAW DATA'!$C2913&lt;'RAW DATA'!$D2913,"YES","NO"))</f>
        <v>NO</v>
      </c>
      <c r="T2913" s="75" t="str">
        <f>IF('RAW DATA'!$D2913='RAW DATA'!$E2913,"YES","NO")</f>
        <v>NO</v>
      </c>
      <c r="U2913" s="73" t="str">
        <f>IF(('RAW DATA'!$D2913-'RAW DATA'!$M2913)&lt;=5,"YES","NO")</f>
        <v>YES</v>
      </c>
    </row>
    <row r="2914" spans="1:21" x14ac:dyDescent="0.25">
      <c r="A2914" s="99">
        <v>515</v>
      </c>
      <c r="B2914" s="90">
        <v>5547812535</v>
      </c>
      <c r="C2914" s="91">
        <v>45866</v>
      </c>
      <c r="D2914" s="91">
        <v>45860</v>
      </c>
      <c r="E2914" s="91">
        <v>45866</v>
      </c>
      <c r="F2914" s="90">
        <v>254710931</v>
      </c>
      <c r="G2914" s="96">
        <v>1345</v>
      </c>
      <c r="H2914" s="90" t="s">
        <v>14</v>
      </c>
      <c r="I2914" s="97">
        <v>7730440562</v>
      </c>
      <c r="J2914" s="91">
        <v>45869</v>
      </c>
      <c r="K2914" s="91" t="s">
        <v>87</v>
      </c>
      <c r="L2914" s="90"/>
      <c r="M2914" s="91">
        <v>45856</v>
      </c>
      <c r="N2914" s="91">
        <v>45872</v>
      </c>
      <c r="O2914" s="95">
        <f t="shared" si="394"/>
        <v>7</v>
      </c>
      <c r="P2914" s="95">
        <f>MONTH('RAW DATA'!$J2914)</f>
        <v>7</v>
      </c>
      <c r="Q2914" s="95" t="str">
        <f t="shared" si="395"/>
        <v>ICB</v>
      </c>
      <c r="R2914" s="96" t="str">
        <f t="shared" si="396"/>
        <v>CHINA</v>
      </c>
      <c r="S2914" s="90" t="str">
        <f>IF(OR('RAW DATA'!$D2914="",'RAW DATA'!$C2914='RAW DATA'!$D2914),"NO",IF('RAW DATA'!$C2914&lt;'RAW DATA'!$D2914,"YES","NO"))</f>
        <v>NO</v>
      </c>
      <c r="T2914" s="96" t="str">
        <f>IF('RAW DATA'!$D2914='RAW DATA'!$E2914,"YES","NO")</f>
        <v>NO</v>
      </c>
      <c r="U2914" s="95" t="str">
        <f>IF(('RAW DATA'!$D2914-'RAW DATA'!$M2914)&lt;=5,"YES","NO")</f>
        <v>YES</v>
      </c>
    </row>
    <row r="2915" spans="1:21" x14ac:dyDescent="0.25">
      <c r="A2915" s="87">
        <v>515</v>
      </c>
      <c r="B2915" s="74">
        <v>5547812537</v>
      </c>
      <c r="C2915" s="76">
        <v>45866</v>
      </c>
      <c r="D2915" s="76">
        <v>45860</v>
      </c>
      <c r="E2915" s="76">
        <v>45866</v>
      </c>
      <c r="F2915" s="74">
        <v>254710931</v>
      </c>
      <c r="G2915" s="75">
        <v>70454</v>
      </c>
      <c r="H2915" s="74" t="s">
        <v>14</v>
      </c>
      <c r="I2915" s="85">
        <v>7730440563</v>
      </c>
      <c r="J2915" s="76">
        <v>45869</v>
      </c>
      <c r="K2915" s="76" t="s">
        <v>87</v>
      </c>
      <c r="L2915" s="74"/>
      <c r="M2915" s="76">
        <v>45856</v>
      </c>
      <c r="N2915" s="76">
        <v>45872</v>
      </c>
      <c r="O2915" s="73">
        <f t="shared" si="394"/>
        <v>7</v>
      </c>
      <c r="P2915" s="73">
        <f>MONTH('RAW DATA'!$J2915)</f>
        <v>7</v>
      </c>
      <c r="Q2915" s="73" t="str">
        <f t="shared" si="395"/>
        <v>ICB</v>
      </c>
      <c r="R2915" s="75" t="str">
        <f t="shared" si="396"/>
        <v>CHINA</v>
      </c>
      <c r="S2915" s="74" t="str">
        <f>IF(OR('RAW DATA'!$D2915="",'RAW DATA'!$C2915='RAW DATA'!$D2915),"NO",IF('RAW DATA'!$C2915&lt;'RAW DATA'!$D2915,"YES","NO"))</f>
        <v>NO</v>
      </c>
      <c r="T2915" s="75" t="str">
        <f>IF('RAW DATA'!$D2915='RAW DATA'!$E2915,"YES","NO")</f>
        <v>NO</v>
      </c>
      <c r="U2915" s="73" t="str">
        <f>IF(('RAW DATA'!$D2915-'RAW DATA'!$M2915)&lt;=5,"YES","NO")</f>
        <v>YES</v>
      </c>
    </row>
    <row r="2916" spans="1:21" x14ac:dyDescent="0.25">
      <c r="A2916" s="99">
        <v>515</v>
      </c>
      <c r="B2916" s="90">
        <v>5547812600</v>
      </c>
      <c r="C2916" s="91">
        <v>45866</v>
      </c>
      <c r="D2916" s="91">
        <v>45860</v>
      </c>
      <c r="E2916" s="91">
        <v>45866</v>
      </c>
      <c r="F2916" s="90">
        <v>254710931</v>
      </c>
      <c r="G2916" s="96">
        <v>4625</v>
      </c>
      <c r="H2916" s="90" t="s">
        <v>14</v>
      </c>
      <c r="I2916" s="97">
        <v>7730440564</v>
      </c>
      <c r="J2916" s="91">
        <v>45869</v>
      </c>
      <c r="K2916" s="91" t="s">
        <v>87</v>
      </c>
      <c r="L2916" s="90"/>
      <c r="M2916" s="91">
        <v>45856</v>
      </c>
      <c r="N2916" s="91">
        <v>45872</v>
      </c>
      <c r="O2916" s="95">
        <f t="shared" si="394"/>
        <v>7</v>
      </c>
      <c r="P2916" s="95">
        <f>MONTH('RAW DATA'!$J2916)</f>
        <v>7</v>
      </c>
      <c r="Q2916" s="95" t="str">
        <f t="shared" si="395"/>
        <v>ICB</v>
      </c>
      <c r="R2916" s="96" t="str">
        <f t="shared" si="396"/>
        <v>CHINA</v>
      </c>
      <c r="S2916" s="90" t="str">
        <f>IF(OR('RAW DATA'!$D2916="",'RAW DATA'!$C2916='RAW DATA'!$D2916),"NO",IF('RAW DATA'!$C2916&lt;'RAW DATA'!$D2916,"YES","NO"))</f>
        <v>NO</v>
      </c>
      <c r="T2916" s="96" t="str">
        <f>IF('RAW DATA'!$D2916='RAW DATA'!$E2916,"YES","NO")</f>
        <v>NO</v>
      </c>
      <c r="U2916" s="95" t="str">
        <f>IF(('RAW DATA'!$D2916-'RAW DATA'!$M2916)&lt;=5,"YES","NO")</f>
        <v>YES</v>
      </c>
    </row>
    <row r="2917" spans="1:21" x14ac:dyDescent="0.25">
      <c r="A2917" s="87">
        <v>515</v>
      </c>
      <c r="B2917" s="74">
        <v>5547812533</v>
      </c>
      <c r="C2917" s="76">
        <v>45866</v>
      </c>
      <c r="D2917" s="76">
        <v>45860</v>
      </c>
      <c r="E2917" s="76">
        <v>45866</v>
      </c>
      <c r="F2917" s="74">
        <v>254710931</v>
      </c>
      <c r="G2917" s="75">
        <v>42606</v>
      </c>
      <c r="H2917" s="74" t="s">
        <v>14</v>
      </c>
      <c r="I2917" s="85">
        <v>7730440565</v>
      </c>
      <c r="J2917" s="76">
        <v>45869</v>
      </c>
      <c r="K2917" s="76" t="s">
        <v>87</v>
      </c>
      <c r="L2917" s="74"/>
      <c r="M2917" s="76">
        <v>45856</v>
      </c>
      <c r="N2917" s="76">
        <v>45872</v>
      </c>
      <c r="O2917" s="73">
        <f t="shared" si="394"/>
        <v>7</v>
      </c>
      <c r="P2917" s="73">
        <f>MONTH('RAW DATA'!$J2917)</f>
        <v>7</v>
      </c>
      <c r="Q2917" s="73" t="str">
        <f t="shared" si="395"/>
        <v>ICB</v>
      </c>
      <c r="R2917" s="75" t="str">
        <f t="shared" si="396"/>
        <v>CHINA</v>
      </c>
      <c r="S2917" s="74" t="str">
        <f>IF(OR('RAW DATA'!$D2917="",'RAW DATA'!$C2917='RAW DATA'!$D2917),"NO",IF('RAW DATA'!$C2917&lt;'RAW DATA'!$D2917,"YES","NO"))</f>
        <v>NO</v>
      </c>
      <c r="T2917" s="75" t="str">
        <f>IF('RAW DATA'!$D2917='RAW DATA'!$E2917,"YES","NO")</f>
        <v>NO</v>
      </c>
      <c r="U2917" s="73" t="str">
        <f>IF(('RAW DATA'!$D2917-'RAW DATA'!$M2917)&lt;=5,"YES","NO")</f>
        <v>YES</v>
      </c>
    </row>
    <row r="2918" spans="1:21" x14ac:dyDescent="0.25">
      <c r="A2918" s="99">
        <v>515</v>
      </c>
      <c r="B2918" s="90">
        <v>5547812385</v>
      </c>
      <c r="C2918" s="91">
        <v>45866</v>
      </c>
      <c r="D2918" s="91">
        <v>45859</v>
      </c>
      <c r="E2918" s="91">
        <v>45866</v>
      </c>
      <c r="F2918" s="90">
        <v>254710931</v>
      </c>
      <c r="G2918" s="96">
        <v>46258</v>
      </c>
      <c r="H2918" s="90" t="s">
        <v>14</v>
      </c>
      <c r="I2918" s="97">
        <v>7730440566</v>
      </c>
      <c r="J2918" s="91">
        <v>45869</v>
      </c>
      <c r="K2918" s="91" t="s">
        <v>87</v>
      </c>
      <c r="L2918" s="90"/>
      <c r="M2918" s="91">
        <v>45856</v>
      </c>
      <c r="N2918" s="91">
        <v>45872</v>
      </c>
      <c r="O2918" s="95">
        <f t="shared" si="394"/>
        <v>7</v>
      </c>
      <c r="P2918" s="95">
        <f>MONTH('RAW DATA'!$J2918)</f>
        <v>7</v>
      </c>
      <c r="Q2918" s="95" t="str">
        <f t="shared" si="395"/>
        <v>ICB</v>
      </c>
      <c r="R2918" s="96" t="str">
        <f t="shared" si="396"/>
        <v>CHINA</v>
      </c>
      <c r="S2918" s="90" t="str">
        <f>IF(OR('RAW DATA'!$D2918="",'RAW DATA'!$C2918='RAW DATA'!$D2918),"NO",IF('RAW DATA'!$C2918&lt;'RAW DATA'!$D2918,"YES","NO"))</f>
        <v>NO</v>
      </c>
      <c r="T2918" s="96" t="str">
        <f>IF('RAW DATA'!$D2918='RAW DATA'!$E2918,"YES","NO")</f>
        <v>NO</v>
      </c>
      <c r="U2918" s="95" t="str">
        <f>IF(('RAW DATA'!$D2918-'RAW DATA'!$M2918)&lt;=5,"YES","NO")</f>
        <v>YES</v>
      </c>
    </row>
    <row r="2919" spans="1:21" x14ac:dyDescent="0.25">
      <c r="A2919" s="87">
        <v>515</v>
      </c>
      <c r="B2919" s="74">
        <v>5547812384</v>
      </c>
      <c r="C2919" s="76">
        <v>45866</v>
      </c>
      <c r="D2919" s="76">
        <v>45859</v>
      </c>
      <c r="E2919" s="76">
        <v>45866</v>
      </c>
      <c r="F2919" s="74">
        <v>254710931</v>
      </c>
      <c r="G2919" s="75">
        <v>9517</v>
      </c>
      <c r="H2919" s="74" t="s">
        <v>14</v>
      </c>
      <c r="I2919" s="85">
        <v>7730440567</v>
      </c>
      <c r="J2919" s="76">
        <v>45869</v>
      </c>
      <c r="K2919" s="76" t="s">
        <v>87</v>
      </c>
      <c r="L2919" s="74"/>
      <c r="M2919" s="76">
        <v>45856</v>
      </c>
      <c r="N2919" s="76">
        <v>45872</v>
      </c>
      <c r="O2919" s="73">
        <f t="shared" si="394"/>
        <v>7</v>
      </c>
      <c r="P2919" s="73">
        <f>MONTH('RAW DATA'!$J2919)</f>
        <v>7</v>
      </c>
      <c r="Q2919" s="73" t="str">
        <f t="shared" si="395"/>
        <v>ICB</v>
      </c>
      <c r="R2919" s="75" t="str">
        <f t="shared" si="396"/>
        <v>CHINA</v>
      </c>
      <c r="S2919" s="74" t="str">
        <f>IF(OR('RAW DATA'!$D2919="",'RAW DATA'!$C2919='RAW DATA'!$D2919),"NO",IF('RAW DATA'!$C2919&lt;'RAW DATA'!$D2919,"YES","NO"))</f>
        <v>NO</v>
      </c>
      <c r="T2919" s="75" t="str">
        <f>IF('RAW DATA'!$D2919='RAW DATA'!$E2919,"YES","NO")</f>
        <v>NO</v>
      </c>
      <c r="U2919" s="73" t="str">
        <f>IF(('RAW DATA'!$D2919-'RAW DATA'!$M2919)&lt;=5,"YES","NO")</f>
        <v>YES</v>
      </c>
    </row>
    <row r="2920" spans="1:21" x14ac:dyDescent="0.25">
      <c r="A2920" s="99">
        <v>515</v>
      </c>
      <c r="B2920" s="90">
        <v>5547812379</v>
      </c>
      <c r="C2920" s="91">
        <v>45866</v>
      </c>
      <c r="D2920" s="91">
        <v>45859</v>
      </c>
      <c r="E2920" s="91">
        <v>45866</v>
      </c>
      <c r="F2920" s="90">
        <v>254710931</v>
      </c>
      <c r="G2920" s="96">
        <v>399</v>
      </c>
      <c r="H2920" s="90" t="s">
        <v>14</v>
      </c>
      <c r="I2920" s="97">
        <v>7730440568</v>
      </c>
      <c r="J2920" s="91">
        <v>45869</v>
      </c>
      <c r="K2920" s="91" t="s">
        <v>87</v>
      </c>
      <c r="L2920" s="90"/>
      <c r="M2920" s="91">
        <v>45856</v>
      </c>
      <c r="N2920" s="91">
        <v>45872</v>
      </c>
      <c r="O2920" s="95">
        <f t="shared" si="394"/>
        <v>7</v>
      </c>
      <c r="P2920" s="95">
        <f>MONTH('RAW DATA'!$J2920)</f>
        <v>7</v>
      </c>
      <c r="Q2920" s="95" t="str">
        <f t="shared" si="395"/>
        <v>ICB</v>
      </c>
      <c r="R2920" s="96" t="str">
        <f t="shared" si="396"/>
        <v>CHINA</v>
      </c>
      <c r="S2920" s="90" t="str">
        <f>IF(OR('RAW DATA'!$D2920="",'RAW DATA'!$C2920='RAW DATA'!$D2920),"NO",IF('RAW DATA'!$C2920&lt;'RAW DATA'!$D2920,"YES","NO"))</f>
        <v>NO</v>
      </c>
      <c r="T2920" s="96" t="str">
        <f>IF('RAW DATA'!$D2920='RAW DATA'!$E2920,"YES","NO")</f>
        <v>NO</v>
      </c>
      <c r="U2920" s="95" t="str">
        <f>IF(('RAW DATA'!$D2920-'RAW DATA'!$M2920)&lt;=5,"YES","NO")</f>
        <v>YES</v>
      </c>
    </row>
    <row r="2921" spans="1:21" x14ac:dyDescent="0.25">
      <c r="A2921" s="87">
        <v>515</v>
      </c>
      <c r="B2921" s="74">
        <v>5547812374</v>
      </c>
      <c r="C2921" s="76">
        <v>45866</v>
      </c>
      <c r="D2921" s="76">
        <v>45859</v>
      </c>
      <c r="E2921" s="76">
        <v>45866</v>
      </c>
      <c r="F2921" s="74">
        <v>254710931</v>
      </c>
      <c r="G2921" s="75">
        <v>759</v>
      </c>
      <c r="H2921" s="74" t="s">
        <v>14</v>
      </c>
      <c r="I2921" s="85">
        <v>7730440569</v>
      </c>
      <c r="J2921" s="76">
        <v>45869</v>
      </c>
      <c r="K2921" s="76" t="s">
        <v>87</v>
      </c>
      <c r="L2921" s="74"/>
      <c r="M2921" s="76">
        <v>45856</v>
      </c>
      <c r="N2921" s="76">
        <v>45872</v>
      </c>
      <c r="O2921" s="73">
        <f t="shared" si="394"/>
        <v>7</v>
      </c>
      <c r="P2921" s="73">
        <f>MONTH('RAW DATA'!$J2921)</f>
        <v>7</v>
      </c>
      <c r="Q2921" s="73" t="str">
        <f t="shared" si="395"/>
        <v>ICB</v>
      </c>
      <c r="R2921" s="75" t="str">
        <f t="shared" si="396"/>
        <v>CHINA</v>
      </c>
      <c r="S2921" s="74" t="str">
        <f>IF(OR('RAW DATA'!$D2921="",'RAW DATA'!$C2921='RAW DATA'!$D2921),"NO",IF('RAW DATA'!$C2921&lt;'RAW DATA'!$D2921,"YES","NO"))</f>
        <v>NO</v>
      </c>
      <c r="T2921" s="75" t="str">
        <f>IF('RAW DATA'!$D2921='RAW DATA'!$E2921,"YES","NO")</f>
        <v>NO</v>
      </c>
      <c r="U2921" s="73" t="str">
        <f>IF(('RAW DATA'!$D2921-'RAW DATA'!$M2921)&lt;=5,"YES","NO")</f>
        <v>YES</v>
      </c>
    </row>
    <row r="2922" spans="1:21" x14ac:dyDescent="0.25">
      <c r="A2922" s="99">
        <v>515</v>
      </c>
      <c r="B2922" s="90">
        <v>5547826913</v>
      </c>
      <c r="C2922" s="91">
        <v>45875</v>
      </c>
      <c r="D2922" s="91">
        <v>45866</v>
      </c>
      <c r="E2922" s="91">
        <v>45875</v>
      </c>
      <c r="F2922" s="90">
        <v>254710931</v>
      </c>
      <c r="G2922" s="96">
        <v>399</v>
      </c>
      <c r="H2922" s="90" t="s">
        <v>14</v>
      </c>
      <c r="I2922" s="97">
        <v>7730442050</v>
      </c>
      <c r="J2922" s="91">
        <v>45876</v>
      </c>
      <c r="K2922" s="91" t="s">
        <v>87</v>
      </c>
      <c r="L2922" s="90"/>
      <c r="M2922" s="91">
        <v>45856</v>
      </c>
      <c r="N2922" s="91">
        <v>45872</v>
      </c>
      <c r="O2922" s="95">
        <f t="shared" si="394"/>
        <v>7</v>
      </c>
      <c r="P2922" s="95">
        <f>MONTH('RAW DATA'!$J2922)</f>
        <v>8</v>
      </c>
      <c r="Q2922" s="95" t="str">
        <f t="shared" si="395"/>
        <v>ICB</v>
      </c>
      <c r="R2922" s="96" t="str">
        <f t="shared" si="396"/>
        <v>CHINA</v>
      </c>
      <c r="S2922" s="90" t="str">
        <f>IF(OR('RAW DATA'!$D2922="",'RAW DATA'!$C2922='RAW DATA'!$D2922),"NO",IF('RAW DATA'!$C2922&lt;'RAW DATA'!$D2922,"YES","NO"))</f>
        <v>NO</v>
      </c>
      <c r="T2922" s="96" t="str">
        <f>IF('RAW DATA'!$D2922='RAW DATA'!$E2922,"YES","NO")</f>
        <v>NO</v>
      </c>
      <c r="U2922" s="95" t="str">
        <f>IF(('RAW DATA'!$D2922-'RAW DATA'!$M2922)&lt;=5,"YES","NO")</f>
        <v>NO</v>
      </c>
    </row>
    <row r="2923" spans="1:21" x14ac:dyDescent="0.25">
      <c r="A2923" s="87">
        <v>515</v>
      </c>
      <c r="B2923" s="74">
        <v>5547812387</v>
      </c>
      <c r="C2923" s="76">
        <v>45866</v>
      </c>
      <c r="D2923" s="76">
        <v>45859</v>
      </c>
      <c r="E2923" s="76">
        <v>45866</v>
      </c>
      <c r="F2923" s="74">
        <v>254710931</v>
      </c>
      <c r="G2923" s="75">
        <v>399</v>
      </c>
      <c r="H2923" s="74" t="s">
        <v>14</v>
      </c>
      <c r="I2923" s="85">
        <v>7730440571</v>
      </c>
      <c r="J2923" s="76">
        <v>45869</v>
      </c>
      <c r="K2923" s="76" t="s">
        <v>87</v>
      </c>
      <c r="L2923" s="74"/>
      <c r="M2923" s="76">
        <v>45856</v>
      </c>
      <c r="N2923" s="76">
        <v>45872</v>
      </c>
      <c r="O2923" s="73">
        <f t="shared" si="394"/>
        <v>7</v>
      </c>
      <c r="P2923" s="73">
        <f>MONTH('RAW DATA'!$J2923)</f>
        <v>7</v>
      </c>
      <c r="Q2923" s="73" t="str">
        <f t="shared" si="395"/>
        <v>ICB</v>
      </c>
      <c r="R2923" s="75" t="str">
        <f t="shared" si="396"/>
        <v>CHINA</v>
      </c>
      <c r="S2923" s="74" t="str">
        <f>IF(OR('RAW DATA'!$D2923="",'RAW DATA'!$C2923='RAW DATA'!$D2923),"NO",IF('RAW DATA'!$C2923&lt;'RAW DATA'!$D2923,"YES","NO"))</f>
        <v>NO</v>
      </c>
      <c r="T2923" s="75" t="str">
        <f>IF('RAW DATA'!$D2923='RAW DATA'!$E2923,"YES","NO")</f>
        <v>NO</v>
      </c>
      <c r="U2923" s="73" t="str">
        <f>IF(('RAW DATA'!$D2923-'RAW DATA'!$M2923)&lt;=5,"YES","NO")</f>
        <v>YES</v>
      </c>
    </row>
    <row r="2924" spans="1:21" x14ac:dyDescent="0.25">
      <c r="A2924" s="99">
        <v>515</v>
      </c>
      <c r="B2924" s="90">
        <v>5547812375</v>
      </c>
      <c r="C2924" s="91">
        <v>45866</v>
      </c>
      <c r="D2924" s="91">
        <v>45859</v>
      </c>
      <c r="E2924" s="91">
        <v>45866</v>
      </c>
      <c r="F2924" s="90">
        <v>254710931</v>
      </c>
      <c r="G2924" s="96">
        <v>399</v>
      </c>
      <c r="H2924" s="90" t="s">
        <v>14</v>
      </c>
      <c r="I2924" s="97">
        <v>7730440572</v>
      </c>
      <c r="J2924" s="91">
        <v>45869</v>
      </c>
      <c r="K2924" s="91" t="s">
        <v>87</v>
      </c>
      <c r="L2924" s="90"/>
      <c r="M2924" s="91">
        <v>45856</v>
      </c>
      <c r="N2924" s="91">
        <v>45872</v>
      </c>
      <c r="O2924" s="95">
        <f t="shared" si="394"/>
        <v>7</v>
      </c>
      <c r="P2924" s="95">
        <f>MONTH('RAW DATA'!$J2924)</f>
        <v>7</v>
      </c>
      <c r="Q2924" s="95" t="str">
        <f t="shared" si="395"/>
        <v>ICB</v>
      </c>
      <c r="R2924" s="96" t="str">
        <f t="shared" si="396"/>
        <v>CHINA</v>
      </c>
      <c r="S2924" s="90" t="str">
        <f>IF(OR('RAW DATA'!$D2924="",'RAW DATA'!$C2924='RAW DATA'!$D2924),"NO",IF('RAW DATA'!$C2924&lt;'RAW DATA'!$D2924,"YES","NO"))</f>
        <v>NO</v>
      </c>
      <c r="T2924" s="96" t="str">
        <f>IF('RAW DATA'!$D2924='RAW DATA'!$E2924,"YES","NO")</f>
        <v>NO</v>
      </c>
      <c r="U2924" s="95" t="str">
        <f>IF(('RAW DATA'!$D2924-'RAW DATA'!$M2924)&lt;=5,"YES","NO")</f>
        <v>YES</v>
      </c>
    </row>
    <row r="2925" spans="1:21" x14ac:dyDescent="0.25">
      <c r="A2925" s="87">
        <v>515</v>
      </c>
      <c r="B2925" s="74">
        <v>5547812377</v>
      </c>
      <c r="C2925" s="76">
        <v>45866</v>
      </c>
      <c r="D2925" s="76">
        <v>45859</v>
      </c>
      <c r="E2925" s="76">
        <v>45866</v>
      </c>
      <c r="F2925" s="74">
        <v>254710931</v>
      </c>
      <c r="G2925" s="75">
        <v>399</v>
      </c>
      <c r="H2925" s="74" t="s">
        <v>14</v>
      </c>
      <c r="I2925" s="85">
        <v>7730440573</v>
      </c>
      <c r="J2925" s="76">
        <v>45869</v>
      </c>
      <c r="K2925" s="76" t="s">
        <v>87</v>
      </c>
      <c r="L2925" s="74"/>
      <c r="M2925" s="76">
        <v>45856</v>
      </c>
      <c r="N2925" s="76">
        <v>45872</v>
      </c>
      <c r="O2925" s="73">
        <f t="shared" si="394"/>
        <v>7</v>
      </c>
      <c r="P2925" s="73">
        <f>MONTH('RAW DATA'!$J2925)</f>
        <v>7</v>
      </c>
      <c r="Q2925" s="73" t="str">
        <f t="shared" si="395"/>
        <v>ICB</v>
      </c>
      <c r="R2925" s="75" t="str">
        <f t="shared" si="396"/>
        <v>CHINA</v>
      </c>
      <c r="S2925" s="74" t="str">
        <f>IF(OR('RAW DATA'!$D2925="",'RAW DATA'!$C2925='RAW DATA'!$D2925),"NO",IF('RAW DATA'!$C2925&lt;'RAW DATA'!$D2925,"YES","NO"))</f>
        <v>NO</v>
      </c>
      <c r="T2925" s="75" t="str">
        <f>IF('RAW DATA'!$D2925='RAW DATA'!$E2925,"YES","NO")</f>
        <v>NO</v>
      </c>
      <c r="U2925" s="73" t="str">
        <f>IF(('RAW DATA'!$D2925-'RAW DATA'!$M2925)&lt;=5,"YES","NO")</f>
        <v>YES</v>
      </c>
    </row>
    <row r="2926" spans="1:21" x14ac:dyDescent="0.25">
      <c r="A2926" s="99">
        <v>515</v>
      </c>
      <c r="B2926" s="90">
        <v>5547812386</v>
      </c>
      <c r="C2926" s="91">
        <v>45866</v>
      </c>
      <c r="D2926" s="91">
        <v>45859</v>
      </c>
      <c r="E2926" s="91">
        <v>45866</v>
      </c>
      <c r="F2926" s="90">
        <v>254710931</v>
      </c>
      <c r="G2926" s="96">
        <v>974</v>
      </c>
      <c r="H2926" s="90" t="s">
        <v>14</v>
      </c>
      <c r="I2926" s="97">
        <v>7730440574</v>
      </c>
      <c r="J2926" s="91">
        <v>45869</v>
      </c>
      <c r="K2926" s="91" t="s">
        <v>87</v>
      </c>
      <c r="L2926" s="90"/>
      <c r="M2926" s="91">
        <v>45856</v>
      </c>
      <c r="N2926" s="91">
        <v>45872</v>
      </c>
      <c r="O2926" s="95">
        <f t="shared" si="394"/>
        <v>7</v>
      </c>
      <c r="P2926" s="95">
        <f>MONTH('RAW DATA'!$J2926)</f>
        <v>7</v>
      </c>
      <c r="Q2926" s="95" t="str">
        <f t="shared" si="395"/>
        <v>ICB</v>
      </c>
      <c r="R2926" s="96" t="str">
        <f t="shared" si="396"/>
        <v>CHINA</v>
      </c>
      <c r="S2926" s="90" t="str">
        <f>IF(OR('RAW DATA'!$D2926="",'RAW DATA'!$C2926='RAW DATA'!$D2926),"NO",IF('RAW DATA'!$C2926&lt;'RAW DATA'!$D2926,"YES","NO"))</f>
        <v>NO</v>
      </c>
      <c r="T2926" s="96" t="str">
        <f>IF('RAW DATA'!$D2926='RAW DATA'!$E2926,"YES","NO")</f>
        <v>NO</v>
      </c>
      <c r="U2926" s="95" t="str">
        <f>IF(('RAW DATA'!$D2926-'RAW DATA'!$M2926)&lt;=5,"YES","NO")</f>
        <v>YES</v>
      </c>
    </row>
    <row r="2927" spans="1:21" x14ac:dyDescent="0.25">
      <c r="A2927" s="87">
        <v>515</v>
      </c>
      <c r="B2927" s="74">
        <v>5547812380</v>
      </c>
      <c r="C2927" s="76">
        <v>45866</v>
      </c>
      <c r="D2927" s="76">
        <v>45859</v>
      </c>
      <c r="E2927" s="76">
        <v>45866</v>
      </c>
      <c r="F2927" s="74">
        <v>254710931</v>
      </c>
      <c r="G2927" s="75">
        <v>399</v>
      </c>
      <c r="H2927" s="74" t="s">
        <v>14</v>
      </c>
      <c r="I2927" s="85">
        <v>7730440575</v>
      </c>
      <c r="J2927" s="76">
        <v>45869</v>
      </c>
      <c r="K2927" s="76" t="s">
        <v>87</v>
      </c>
      <c r="L2927" s="74"/>
      <c r="M2927" s="76">
        <v>45856</v>
      </c>
      <c r="N2927" s="76">
        <v>45872</v>
      </c>
      <c r="O2927" s="73">
        <f t="shared" si="394"/>
        <v>7</v>
      </c>
      <c r="P2927" s="73">
        <f>MONTH('RAW DATA'!$J2927)</f>
        <v>7</v>
      </c>
      <c r="Q2927" s="73" t="str">
        <f t="shared" si="395"/>
        <v>ICB</v>
      </c>
      <c r="R2927" s="75" t="str">
        <f t="shared" si="396"/>
        <v>CHINA</v>
      </c>
      <c r="S2927" s="74" t="str">
        <f>IF(OR('RAW DATA'!$D2927="",'RAW DATA'!$C2927='RAW DATA'!$D2927),"NO",IF('RAW DATA'!$C2927&lt;'RAW DATA'!$D2927,"YES","NO"))</f>
        <v>NO</v>
      </c>
      <c r="T2927" s="75" t="str">
        <f>IF('RAW DATA'!$D2927='RAW DATA'!$E2927,"YES","NO")</f>
        <v>NO</v>
      </c>
      <c r="U2927" s="73" t="str">
        <f>IF(('RAW DATA'!$D2927-'RAW DATA'!$M2927)&lt;=5,"YES","NO")</f>
        <v>YES</v>
      </c>
    </row>
    <row r="2928" spans="1:21" x14ac:dyDescent="0.25">
      <c r="A2928" s="99">
        <v>515</v>
      </c>
      <c r="B2928" s="90">
        <v>5547812373</v>
      </c>
      <c r="C2928" s="91">
        <v>45866</v>
      </c>
      <c r="D2928" s="91">
        <v>45859</v>
      </c>
      <c r="E2928" s="91">
        <v>45866</v>
      </c>
      <c r="F2928" s="90">
        <v>254710931</v>
      </c>
      <c r="G2928" s="96">
        <v>6899</v>
      </c>
      <c r="H2928" s="90" t="s">
        <v>14</v>
      </c>
      <c r="I2928" s="97">
        <v>7730440576</v>
      </c>
      <c r="J2928" s="91">
        <v>45869</v>
      </c>
      <c r="K2928" s="91" t="s">
        <v>87</v>
      </c>
      <c r="L2928" s="90"/>
      <c r="M2928" s="91">
        <v>45856</v>
      </c>
      <c r="N2928" s="91">
        <v>45872</v>
      </c>
      <c r="O2928" s="95">
        <f t="shared" si="394"/>
        <v>7</v>
      </c>
      <c r="P2928" s="95">
        <f>MONTH('RAW DATA'!$J2928)</f>
        <v>7</v>
      </c>
      <c r="Q2928" s="95" t="str">
        <f t="shared" si="395"/>
        <v>ICB</v>
      </c>
      <c r="R2928" s="96" t="str">
        <f t="shared" si="396"/>
        <v>CHINA</v>
      </c>
      <c r="S2928" s="90" t="str">
        <f>IF(OR('RAW DATA'!$D2928="",'RAW DATA'!$C2928='RAW DATA'!$D2928),"NO",IF('RAW DATA'!$C2928&lt;'RAW DATA'!$D2928,"YES","NO"))</f>
        <v>NO</v>
      </c>
      <c r="T2928" s="96" t="str">
        <f>IF('RAW DATA'!$D2928='RAW DATA'!$E2928,"YES","NO")</f>
        <v>NO</v>
      </c>
      <c r="U2928" s="95" t="str">
        <f>IF(('RAW DATA'!$D2928-'RAW DATA'!$M2928)&lt;=5,"YES","NO")</f>
        <v>YES</v>
      </c>
    </row>
    <row r="2929" spans="1:21" x14ac:dyDescent="0.25">
      <c r="A2929" s="87">
        <v>515</v>
      </c>
      <c r="B2929" s="74">
        <v>5547812376</v>
      </c>
      <c r="C2929" s="76">
        <v>45866</v>
      </c>
      <c r="D2929" s="76">
        <v>45859</v>
      </c>
      <c r="E2929" s="76">
        <v>45866</v>
      </c>
      <c r="F2929" s="74">
        <v>254710931</v>
      </c>
      <c r="G2929" s="75">
        <v>434</v>
      </c>
      <c r="H2929" s="74" t="s">
        <v>14</v>
      </c>
      <c r="I2929" s="85">
        <v>7730440577</v>
      </c>
      <c r="J2929" s="76">
        <v>45869</v>
      </c>
      <c r="K2929" s="76" t="s">
        <v>87</v>
      </c>
      <c r="L2929" s="74"/>
      <c r="M2929" s="76">
        <v>45856</v>
      </c>
      <c r="N2929" s="76">
        <v>45872</v>
      </c>
      <c r="O2929" s="73">
        <f t="shared" si="394"/>
        <v>7</v>
      </c>
      <c r="P2929" s="73">
        <f>MONTH('RAW DATA'!$J2929)</f>
        <v>7</v>
      </c>
      <c r="Q2929" s="73" t="str">
        <f t="shared" si="395"/>
        <v>ICB</v>
      </c>
      <c r="R2929" s="75" t="str">
        <f t="shared" si="396"/>
        <v>CHINA</v>
      </c>
      <c r="S2929" s="74" t="str">
        <f>IF(OR('RAW DATA'!$D2929="",'RAW DATA'!$C2929='RAW DATA'!$D2929),"NO",IF('RAW DATA'!$C2929&lt;'RAW DATA'!$D2929,"YES","NO"))</f>
        <v>NO</v>
      </c>
      <c r="T2929" s="75" t="str">
        <f>IF('RAW DATA'!$D2929='RAW DATA'!$E2929,"YES","NO")</f>
        <v>NO</v>
      </c>
      <c r="U2929" s="73" t="str">
        <f>IF(('RAW DATA'!$D2929-'RAW DATA'!$M2929)&lt;=5,"YES","NO")</f>
        <v>YES</v>
      </c>
    </row>
    <row r="2930" spans="1:21" x14ac:dyDescent="0.25">
      <c r="A2930" s="99">
        <v>515</v>
      </c>
      <c r="B2930" s="90">
        <v>5547812601</v>
      </c>
      <c r="C2930" s="91">
        <v>45866</v>
      </c>
      <c r="D2930" s="91">
        <v>45860</v>
      </c>
      <c r="E2930" s="91">
        <v>45866</v>
      </c>
      <c r="F2930" s="90">
        <v>254710931</v>
      </c>
      <c r="G2930" s="96">
        <v>399</v>
      </c>
      <c r="H2930" s="90" t="s">
        <v>14</v>
      </c>
      <c r="I2930" s="97">
        <v>7730440578</v>
      </c>
      <c r="J2930" s="91">
        <v>45869</v>
      </c>
      <c r="K2930" s="91" t="s">
        <v>87</v>
      </c>
      <c r="L2930" s="90"/>
      <c r="M2930" s="91">
        <v>45856</v>
      </c>
      <c r="N2930" s="91">
        <v>45872</v>
      </c>
      <c r="O2930" s="95">
        <f t="shared" si="394"/>
        <v>7</v>
      </c>
      <c r="P2930" s="95">
        <f>MONTH('RAW DATA'!$J2930)</f>
        <v>7</v>
      </c>
      <c r="Q2930" s="95" t="str">
        <f t="shared" si="395"/>
        <v>ICB</v>
      </c>
      <c r="R2930" s="96" t="str">
        <f t="shared" si="396"/>
        <v>CHINA</v>
      </c>
      <c r="S2930" s="90" t="str">
        <f>IF(OR('RAW DATA'!$D2930="",'RAW DATA'!$C2930='RAW DATA'!$D2930),"NO",IF('RAW DATA'!$C2930&lt;'RAW DATA'!$D2930,"YES","NO"))</f>
        <v>NO</v>
      </c>
      <c r="T2930" s="96" t="str">
        <f>IF('RAW DATA'!$D2930='RAW DATA'!$E2930,"YES","NO")</f>
        <v>NO</v>
      </c>
      <c r="U2930" s="95" t="str">
        <f>IF(('RAW DATA'!$D2930-'RAW DATA'!$M2930)&lt;=5,"YES","NO")</f>
        <v>YES</v>
      </c>
    </row>
    <row r="2931" spans="1:21" x14ac:dyDescent="0.25">
      <c r="A2931" s="87">
        <v>515</v>
      </c>
      <c r="B2931" s="74">
        <v>5547812536</v>
      </c>
      <c r="C2931" s="76">
        <v>45866</v>
      </c>
      <c r="D2931" s="76">
        <v>45860</v>
      </c>
      <c r="E2931" s="76">
        <v>45866</v>
      </c>
      <c r="F2931" s="74">
        <v>254710931</v>
      </c>
      <c r="G2931" s="75">
        <v>659</v>
      </c>
      <c r="H2931" s="74" t="s">
        <v>14</v>
      </c>
      <c r="I2931" s="85">
        <v>7730440579</v>
      </c>
      <c r="J2931" s="76">
        <v>45869</v>
      </c>
      <c r="K2931" s="76" t="s">
        <v>87</v>
      </c>
      <c r="L2931" s="74"/>
      <c r="M2931" s="76">
        <v>45856</v>
      </c>
      <c r="N2931" s="76">
        <v>45872</v>
      </c>
      <c r="O2931" s="73">
        <f t="shared" si="394"/>
        <v>7</v>
      </c>
      <c r="P2931" s="73">
        <f>MONTH('RAW DATA'!$J2931)</f>
        <v>7</v>
      </c>
      <c r="Q2931" s="73" t="str">
        <f t="shared" si="395"/>
        <v>ICB</v>
      </c>
      <c r="R2931" s="75" t="str">
        <f t="shared" si="396"/>
        <v>CHINA</v>
      </c>
      <c r="S2931" s="74" t="str">
        <f>IF(OR('RAW DATA'!$D2931="",'RAW DATA'!$C2931='RAW DATA'!$D2931),"NO",IF('RAW DATA'!$C2931&lt;'RAW DATA'!$D2931,"YES","NO"))</f>
        <v>NO</v>
      </c>
      <c r="T2931" s="75" t="str">
        <f>IF('RAW DATA'!$D2931='RAW DATA'!$E2931,"YES","NO")</f>
        <v>NO</v>
      </c>
      <c r="U2931" s="73" t="str">
        <f>IF(('RAW DATA'!$D2931-'RAW DATA'!$M2931)&lt;=5,"YES","NO")</f>
        <v>YES</v>
      </c>
    </row>
    <row r="2932" spans="1:21" x14ac:dyDescent="0.25">
      <c r="A2932" s="99">
        <v>515</v>
      </c>
      <c r="B2932" s="90">
        <v>5547812599</v>
      </c>
      <c r="C2932" s="91">
        <v>45866</v>
      </c>
      <c r="D2932" s="91">
        <v>45860</v>
      </c>
      <c r="E2932" s="91">
        <v>45866</v>
      </c>
      <c r="F2932" s="90">
        <v>254710931</v>
      </c>
      <c r="G2932" s="96">
        <v>532</v>
      </c>
      <c r="H2932" s="90" t="s">
        <v>14</v>
      </c>
      <c r="I2932" s="97">
        <v>7730440580</v>
      </c>
      <c r="J2932" s="91">
        <v>45869</v>
      </c>
      <c r="K2932" s="91" t="s">
        <v>87</v>
      </c>
      <c r="L2932" s="90"/>
      <c r="M2932" s="91">
        <v>45856</v>
      </c>
      <c r="N2932" s="91">
        <v>45872</v>
      </c>
      <c r="O2932" s="95">
        <f t="shared" si="394"/>
        <v>7</v>
      </c>
      <c r="P2932" s="95">
        <f>MONTH('RAW DATA'!$J2932)</f>
        <v>7</v>
      </c>
      <c r="Q2932" s="95" t="str">
        <f t="shared" si="395"/>
        <v>ICB</v>
      </c>
      <c r="R2932" s="96" t="str">
        <f t="shared" si="396"/>
        <v>CHINA</v>
      </c>
      <c r="S2932" s="90" t="str">
        <f>IF(OR('RAW DATA'!$D2932="",'RAW DATA'!$C2932='RAW DATA'!$D2932),"NO",IF('RAW DATA'!$C2932&lt;'RAW DATA'!$D2932,"YES","NO"))</f>
        <v>NO</v>
      </c>
      <c r="T2932" s="96" t="str">
        <f>IF('RAW DATA'!$D2932='RAW DATA'!$E2932,"YES","NO")</f>
        <v>NO</v>
      </c>
      <c r="U2932" s="95" t="str">
        <f>IF(('RAW DATA'!$D2932-'RAW DATA'!$M2932)&lt;=5,"YES","NO")</f>
        <v>YES</v>
      </c>
    </row>
    <row r="2933" spans="1:21" x14ac:dyDescent="0.25">
      <c r="A2933" s="87">
        <v>515</v>
      </c>
      <c r="B2933" s="74">
        <v>5547812378</v>
      </c>
      <c r="C2933" s="76">
        <v>45866</v>
      </c>
      <c r="D2933" s="76">
        <v>45859</v>
      </c>
      <c r="E2933" s="76">
        <v>45866</v>
      </c>
      <c r="F2933" s="74">
        <v>254710931</v>
      </c>
      <c r="G2933" s="75">
        <v>1925</v>
      </c>
      <c r="H2933" s="74" t="s">
        <v>14</v>
      </c>
      <c r="I2933" s="85">
        <v>7730440581</v>
      </c>
      <c r="J2933" s="76">
        <v>45869</v>
      </c>
      <c r="K2933" s="76" t="s">
        <v>87</v>
      </c>
      <c r="L2933" s="74"/>
      <c r="M2933" s="76">
        <v>45856</v>
      </c>
      <c r="N2933" s="76">
        <v>45872</v>
      </c>
      <c r="O2933" s="73">
        <f t="shared" si="394"/>
        <v>7</v>
      </c>
      <c r="P2933" s="73">
        <f>MONTH('RAW DATA'!$J2933)</f>
        <v>7</v>
      </c>
      <c r="Q2933" s="73" t="str">
        <f t="shared" si="395"/>
        <v>ICB</v>
      </c>
      <c r="R2933" s="75" t="str">
        <f t="shared" si="396"/>
        <v>CHINA</v>
      </c>
      <c r="S2933" s="74" t="str">
        <f>IF(OR('RAW DATA'!$D2933="",'RAW DATA'!$C2933='RAW DATA'!$D2933),"NO",IF('RAW DATA'!$C2933&lt;'RAW DATA'!$D2933,"YES","NO"))</f>
        <v>NO</v>
      </c>
      <c r="T2933" s="75" t="str">
        <f>IF('RAW DATA'!$D2933='RAW DATA'!$E2933,"YES","NO")</f>
        <v>NO</v>
      </c>
      <c r="U2933" s="73" t="str">
        <f>IF(('RAW DATA'!$D2933-'RAW DATA'!$M2933)&lt;=5,"YES","NO")</f>
        <v>YES</v>
      </c>
    </row>
    <row r="2934" spans="1:21" x14ac:dyDescent="0.25">
      <c r="A2934" s="99">
        <v>515</v>
      </c>
      <c r="B2934" s="90">
        <v>5547812383</v>
      </c>
      <c r="C2934" s="91">
        <v>45866</v>
      </c>
      <c r="D2934" s="91">
        <v>45859</v>
      </c>
      <c r="E2934" s="91">
        <v>45866</v>
      </c>
      <c r="F2934" s="90">
        <v>254710931</v>
      </c>
      <c r="G2934" s="96">
        <v>399</v>
      </c>
      <c r="H2934" s="90" t="s">
        <v>14</v>
      </c>
      <c r="I2934" s="97">
        <v>7730440582</v>
      </c>
      <c r="J2934" s="91">
        <v>45869</v>
      </c>
      <c r="K2934" s="91" t="s">
        <v>87</v>
      </c>
      <c r="L2934" s="90"/>
      <c r="M2934" s="91">
        <v>45856</v>
      </c>
      <c r="N2934" s="91">
        <v>45872</v>
      </c>
      <c r="O2934" s="95">
        <f t="shared" si="394"/>
        <v>7</v>
      </c>
      <c r="P2934" s="95">
        <f>MONTH('RAW DATA'!$J2934)</f>
        <v>7</v>
      </c>
      <c r="Q2934" s="95" t="str">
        <f t="shared" si="395"/>
        <v>ICB</v>
      </c>
      <c r="R2934" s="96" t="str">
        <f t="shared" si="396"/>
        <v>CHINA</v>
      </c>
      <c r="S2934" s="90" t="str">
        <f>IF(OR('RAW DATA'!$D2934="",'RAW DATA'!$C2934='RAW DATA'!$D2934),"NO",IF('RAW DATA'!$C2934&lt;'RAW DATA'!$D2934,"YES","NO"))</f>
        <v>NO</v>
      </c>
      <c r="T2934" s="96" t="str">
        <f>IF('RAW DATA'!$D2934='RAW DATA'!$E2934,"YES","NO")</f>
        <v>NO</v>
      </c>
      <c r="U2934" s="95" t="str">
        <f>IF(('RAW DATA'!$D2934-'RAW DATA'!$M2934)&lt;=5,"YES","NO")</f>
        <v>YES</v>
      </c>
    </row>
    <row r="2935" spans="1:21" x14ac:dyDescent="0.25">
      <c r="A2935" s="87">
        <v>515</v>
      </c>
      <c r="B2935" s="74">
        <v>5547812381</v>
      </c>
      <c r="C2935" s="76">
        <v>45866</v>
      </c>
      <c r="D2935" s="76">
        <v>45859</v>
      </c>
      <c r="E2935" s="76">
        <v>45866</v>
      </c>
      <c r="F2935" s="74">
        <v>254710931</v>
      </c>
      <c r="G2935" s="75">
        <v>44</v>
      </c>
      <c r="H2935" s="74" t="s">
        <v>14</v>
      </c>
      <c r="I2935" s="85">
        <v>7730440583</v>
      </c>
      <c r="J2935" s="76">
        <v>45869</v>
      </c>
      <c r="K2935" s="76" t="s">
        <v>87</v>
      </c>
      <c r="L2935" s="74"/>
      <c r="M2935" s="76">
        <v>45856</v>
      </c>
      <c r="N2935" s="76">
        <v>45872</v>
      </c>
      <c r="O2935" s="73">
        <f t="shared" si="394"/>
        <v>7</v>
      </c>
      <c r="P2935" s="73">
        <f>MONTH('RAW DATA'!$J2935)</f>
        <v>7</v>
      </c>
      <c r="Q2935" s="73" t="str">
        <f t="shared" si="395"/>
        <v>ICB</v>
      </c>
      <c r="R2935" s="75" t="str">
        <f t="shared" si="396"/>
        <v>CHINA</v>
      </c>
      <c r="S2935" s="74" t="str">
        <f>IF(OR('RAW DATA'!$D2935="",'RAW DATA'!$C2935='RAW DATA'!$D2935),"NO",IF('RAW DATA'!$C2935&lt;'RAW DATA'!$D2935,"YES","NO"))</f>
        <v>NO</v>
      </c>
      <c r="T2935" s="75" t="str">
        <f>IF('RAW DATA'!$D2935='RAW DATA'!$E2935,"YES","NO")</f>
        <v>NO</v>
      </c>
      <c r="U2935" s="73" t="str">
        <f>IF(('RAW DATA'!$D2935-'RAW DATA'!$M2935)&lt;=5,"YES","NO")</f>
        <v>YES</v>
      </c>
    </row>
    <row r="2936" spans="1:21" x14ac:dyDescent="0.25">
      <c r="A2936" s="99">
        <v>515</v>
      </c>
      <c r="B2936" s="90">
        <v>5547822774</v>
      </c>
      <c r="C2936" s="91">
        <v>45874</v>
      </c>
      <c r="D2936" s="91">
        <v>45865</v>
      </c>
      <c r="E2936" s="91">
        <v>45874</v>
      </c>
      <c r="F2936" s="90">
        <v>254951530</v>
      </c>
      <c r="G2936" s="96">
        <v>50692</v>
      </c>
      <c r="H2936" s="90" t="s">
        <v>14</v>
      </c>
      <c r="I2936" s="97">
        <v>7730442723</v>
      </c>
      <c r="J2936" s="91">
        <v>45880</v>
      </c>
      <c r="K2936" s="91" t="s">
        <v>87</v>
      </c>
      <c r="L2936" s="90"/>
      <c r="M2936" s="91">
        <v>45863</v>
      </c>
      <c r="N2936" s="91">
        <v>45879</v>
      </c>
      <c r="O2936" s="95">
        <f t="shared" si="394"/>
        <v>7</v>
      </c>
      <c r="P2936" s="95">
        <f>MONTH('RAW DATA'!$J2936)</f>
        <v>8</v>
      </c>
      <c r="Q2936" s="95" t="str">
        <f t="shared" si="395"/>
        <v>ICB</v>
      </c>
      <c r="R2936" s="96" t="str">
        <f t="shared" si="396"/>
        <v>CHINA</v>
      </c>
      <c r="S2936" s="90" t="str">
        <f>IF(OR('RAW DATA'!$D2936="",'RAW DATA'!$C2936='RAW DATA'!$D2936),"NO",IF('RAW DATA'!$C2936&lt;'RAW DATA'!$D2936,"YES","NO"))</f>
        <v>NO</v>
      </c>
      <c r="T2936" s="96" t="str">
        <f>IF('RAW DATA'!$D2936='RAW DATA'!$E2936,"YES","NO")</f>
        <v>NO</v>
      </c>
      <c r="U2936" s="95" t="str">
        <f>IF(('RAW DATA'!$D2936-'RAW DATA'!$M2936)&lt;=5,"YES","NO")</f>
        <v>YES</v>
      </c>
    </row>
    <row r="2937" spans="1:21" x14ac:dyDescent="0.25">
      <c r="A2937" s="87">
        <v>515</v>
      </c>
      <c r="B2937" s="74">
        <v>5547822759</v>
      </c>
      <c r="C2937" s="76">
        <v>45874</v>
      </c>
      <c r="D2937" s="76">
        <v>45865</v>
      </c>
      <c r="E2937" s="76">
        <v>45874</v>
      </c>
      <c r="F2937" s="74">
        <v>254951530</v>
      </c>
      <c r="G2937" s="75">
        <v>20457</v>
      </c>
      <c r="H2937" s="74" t="s">
        <v>14</v>
      </c>
      <c r="I2937" s="85">
        <v>7730442724</v>
      </c>
      <c r="J2937" s="76">
        <v>45880</v>
      </c>
      <c r="K2937" s="76" t="s">
        <v>87</v>
      </c>
      <c r="L2937" s="74"/>
      <c r="M2937" s="76">
        <v>45863</v>
      </c>
      <c r="N2937" s="76">
        <v>45879</v>
      </c>
      <c r="O2937" s="73">
        <f t="shared" si="394"/>
        <v>7</v>
      </c>
      <c r="P2937" s="73">
        <f>MONTH('RAW DATA'!$J2937)</f>
        <v>8</v>
      </c>
      <c r="Q2937" s="73" t="str">
        <f t="shared" si="395"/>
        <v>ICB</v>
      </c>
      <c r="R2937" s="75" t="str">
        <f t="shared" si="396"/>
        <v>CHINA</v>
      </c>
      <c r="S2937" s="74" t="str">
        <f>IF(OR('RAW DATA'!$D2937="",'RAW DATA'!$C2937='RAW DATA'!$D2937),"NO",IF('RAW DATA'!$C2937&lt;'RAW DATA'!$D2937,"YES","NO"))</f>
        <v>NO</v>
      </c>
      <c r="T2937" s="75" t="str">
        <f>IF('RAW DATA'!$D2937='RAW DATA'!$E2937,"YES","NO")</f>
        <v>NO</v>
      </c>
      <c r="U2937" s="73" t="str">
        <f>IF(('RAW DATA'!$D2937-'RAW DATA'!$M2937)&lt;=5,"YES","NO")</f>
        <v>YES</v>
      </c>
    </row>
    <row r="2938" spans="1:21" x14ac:dyDescent="0.25">
      <c r="A2938" s="99">
        <v>515</v>
      </c>
      <c r="B2938" s="90">
        <v>5547822756</v>
      </c>
      <c r="C2938" s="91">
        <v>45874</v>
      </c>
      <c r="D2938" s="91">
        <v>45865</v>
      </c>
      <c r="E2938" s="91">
        <v>45874</v>
      </c>
      <c r="F2938" s="90">
        <v>254951530</v>
      </c>
      <c r="G2938" s="96">
        <v>25779</v>
      </c>
      <c r="H2938" s="90" t="s">
        <v>14</v>
      </c>
      <c r="I2938" s="97">
        <v>7730442725</v>
      </c>
      <c r="J2938" s="91">
        <v>45880</v>
      </c>
      <c r="K2938" s="91" t="s">
        <v>87</v>
      </c>
      <c r="L2938" s="90"/>
      <c r="M2938" s="91">
        <v>45863</v>
      </c>
      <c r="N2938" s="91">
        <v>45879</v>
      </c>
      <c r="O2938" s="95">
        <f t="shared" si="394"/>
        <v>7</v>
      </c>
      <c r="P2938" s="95">
        <f>MONTH('RAW DATA'!$J2938)</f>
        <v>8</v>
      </c>
      <c r="Q2938" s="95" t="str">
        <f t="shared" si="395"/>
        <v>ICB</v>
      </c>
      <c r="R2938" s="96" t="str">
        <f t="shared" si="396"/>
        <v>CHINA</v>
      </c>
      <c r="S2938" s="90" t="str">
        <f>IF(OR('RAW DATA'!$D2938="",'RAW DATA'!$C2938='RAW DATA'!$D2938),"NO",IF('RAW DATA'!$C2938&lt;'RAW DATA'!$D2938,"YES","NO"))</f>
        <v>NO</v>
      </c>
      <c r="T2938" s="96" t="str">
        <f>IF('RAW DATA'!$D2938='RAW DATA'!$E2938,"YES","NO")</f>
        <v>NO</v>
      </c>
      <c r="U2938" s="95" t="str">
        <f>IF(('RAW DATA'!$D2938-'RAW DATA'!$M2938)&lt;=5,"YES","NO")</f>
        <v>YES</v>
      </c>
    </row>
    <row r="2939" spans="1:21" x14ac:dyDescent="0.25">
      <c r="A2939" s="87">
        <v>515</v>
      </c>
      <c r="B2939" s="74">
        <v>5547822748</v>
      </c>
      <c r="C2939" s="76">
        <v>45874</v>
      </c>
      <c r="D2939" s="76">
        <v>45865</v>
      </c>
      <c r="E2939" s="76">
        <v>45874</v>
      </c>
      <c r="F2939" s="74">
        <v>254951530</v>
      </c>
      <c r="G2939" s="75">
        <v>1678</v>
      </c>
      <c r="H2939" s="74" t="s">
        <v>14</v>
      </c>
      <c r="I2939" s="85">
        <v>7730442726</v>
      </c>
      <c r="J2939" s="76">
        <v>45880</v>
      </c>
      <c r="K2939" s="76" t="s">
        <v>87</v>
      </c>
      <c r="L2939" s="74"/>
      <c r="M2939" s="76">
        <v>45863</v>
      </c>
      <c r="N2939" s="76">
        <v>45879</v>
      </c>
      <c r="O2939" s="73">
        <f t="shared" si="394"/>
        <v>7</v>
      </c>
      <c r="P2939" s="73">
        <f>MONTH('RAW DATA'!$J2939)</f>
        <v>8</v>
      </c>
      <c r="Q2939" s="73" t="str">
        <f t="shared" si="395"/>
        <v>ICB</v>
      </c>
      <c r="R2939" s="75" t="str">
        <f t="shared" si="396"/>
        <v>CHINA</v>
      </c>
      <c r="S2939" s="74" t="str">
        <f>IF(OR('RAW DATA'!$D2939="",'RAW DATA'!$C2939='RAW DATA'!$D2939),"NO",IF('RAW DATA'!$C2939&lt;'RAW DATA'!$D2939,"YES","NO"))</f>
        <v>NO</v>
      </c>
      <c r="T2939" s="75" t="str">
        <f>IF('RAW DATA'!$D2939='RAW DATA'!$E2939,"YES","NO")</f>
        <v>NO</v>
      </c>
      <c r="U2939" s="73" t="str">
        <f>IF(('RAW DATA'!$D2939-'RAW DATA'!$M2939)&lt;=5,"YES","NO")</f>
        <v>YES</v>
      </c>
    </row>
    <row r="2940" spans="1:21" x14ac:dyDescent="0.25">
      <c r="A2940" s="99">
        <v>515</v>
      </c>
      <c r="B2940" s="90">
        <v>5547822751</v>
      </c>
      <c r="C2940" s="91">
        <v>45874</v>
      </c>
      <c r="D2940" s="91">
        <v>45865</v>
      </c>
      <c r="E2940" s="91">
        <v>45874</v>
      </c>
      <c r="F2940" s="90">
        <v>254951530</v>
      </c>
      <c r="G2940" s="96">
        <v>130664</v>
      </c>
      <c r="H2940" s="90" t="s">
        <v>14</v>
      </c>
      <c r="I2940" s="97">
        <v>7730442727</v>
      </c>
      <c r="J2940" s="91">
        <v>45880</v>
      </c>
      <c r="K2940" s="91" t="s">
        <v>87</v>
      </c>
      <c r="L2940" s="90"/>
      <c r="M2940" s="91">
        <v>45863</v>
      </c>
      <c r="N2940" s="91">
        <v>45879</v>
      </c>
      <c r="O2940" s="95">
        <f t="shared" si="394"/>
        <v>7</v>
      </c>
      <c r="P2940" s="95">
        <f>MONTH('RAW DATA'!$J2940)</f>
        <v>8</v>
      </c>
      <c r="Q2940" s="95" t="str">
        <f t="shared" si="395"/>
        <v>ICB</v>
      </c>
      <c r="R2940" s="96" t="str">
        <f t="shared" si="396"/>
        <v>CHINA</v>
      </c>
      <c r="S2940" s="90" t="str">
        <f>IF(OR('RAW DATA'!$D2940="",'RAW DATA'!$C2940='RAW DATA'!$D2940),"NO",IF('RAW DATA'!$C2940&lt;'RAW DATA'!$D2940,"YES","NO"))</f>
        <v>NO</v>
      </c>
      <c r="T2940" s="96" t="str">
        <f>IF('RAW DATA'!$D2940='RAW DATA'!$E2940,"YES","NO")</f>
        <v>NO</v>
      </c>
      <c r="U2940" s="95" t="str">
        <f>IF(('RAW DATA'!$D2940-'RAW DATA'!$M2940)&lt;=5,"YES","NO")</f>
        <v>YES</v>
      </c>
    </row>
    <row r="2941" spans="1:21" x14ac:dyDescent="0.25">
      <c r="A2941" s="87">
        <v>515</v>
      </c>
      <c r="B2941" s="74">
        <v>5547822750</v>
      </c>
      <c r="C2941" s="76">
        <v>45874</v>
      </c>
      <c r="D2941" s="76">
        <v>45865</v>
      </c>
      <c r="E2941" s="76">
        <v>45874</v>
      </c>
      <c r="F2941" s="74">
        <v>254951530</v>
      </c>
      <c r="G2941" s="75">
        <v>62987</v>
      </c>
      <c r="H2941" s="74" t="s">
        <v>14</v>
      </c>
      <c r="I2941" s="85">
        <v>7730442728</v>
      </c>
      <c r="J2941" s="76">
        <v>45880</v>
      </c>
      <c r="K2941" s="76" t="s">
        <v>87</v>
      </c>
      <c r="L2941" s="74"/>
      <c r="M2941" s="76">
        <v>45863</v>
      </c>
      <c r="N2941" s="76">
        <v>45879</v>
      </c>
      <c r="O2941" s="73">
        <f t="shared" si="394"/>
        <v>7</v>
      </c>
      <c r="P2941" s="73">
        <f>MONTH('RAW DATA'!$J2941)</f>
        <v>8</v>
      </c>
      <c r="Q2941" s="73" t="str">
        <f t="shared" si="395"/>
        <v>ICB</v>
      </c>
      <c r="R2941" s="75" t="str">
        <f t="shared" si="396"/>
        <v>CHINA</v>
      </c>
      <c r="S2941" s="74" t="str">
        <f>IF(OR('RAW DATA'!$D2941="",'RAW DATA'!$C2941='RAW DATA'!$D2941),"NO",IF('RAW DATA'!$C2941&lt;'RAW DATA'!$D2941,"YES","NO"))</f>
        <v>NO</v>
      </c>
      <c r="T2941" s="75" t="str">
        <f>IF('RAW DATA'!$D2941='RAW DATA'!$E2941,"YES","NO")</f>
        <v>NO</v>
      </c>
      <c r="U2941" s="73" t="str">
        <f>IF(('RAW DATA'!$D2941-'RAW DATA'!$M2941)&lt;=5,"YES","NO")</f>
        <v>YES</v>
      </c>
    </row>
    <row r="2942" spans="1:21" x14ac:dyDescent="0.25">
      <c r="A2942" s="99">
        <v>515</v>
      </c>
      <c r="B2942" s="90">
        <v>5547822753</v>
      </c>
      <c r="C2942" s="91">
        <v>45874</v>
      </c>
      <c r="D2942" s="91">
        <v>45865</v>
      </c>
      <c r="E2942" s="91">
        <v>45874</v>
      </c>
      <c r="F2942" s="90">
        <v>254951530</v>
      </c>
      <c r="G2942" s="96">
        <v>93</v>
      </c>
      <c r="H2942" s="90" t="s">
        <v>14</v>
      </c>
      <c r="I2942" s="97">
        <v>7730442746</v>
      </c>
      <c r="J2942" s="91">
        <v>45880</v>
      </c>
      <c r="K2942" s="91" t="s">
        <v>87</v>
      </c>
      <c r="L2942" s="90"/>
      <c r="M2942" s="91">
        <v>45863</v>
      </c>
      <c r="N2942" s="91">
        <v>45879</v>
      </c>
      <c r="O2942" s="95">
        <f t="shared" si="394"/>
        <v>7</v>
      </c>
      <c r="P2942" s="95">
        <f>MONTH('RAW DATA'!$J2942)</f>
        <v>8</v>
      </c>
      <c r="Q2942" s="95" t="str">
        <f t="shared" si="395"/>
        <v>ICB</v>
      </c>
      <c r="R2942" s="96" t="str">
        <f t="shared" si="396"/>
        <v>CHINA</v>
      </c>
      <c r="S2942" s="90" t="str">
        <f>IF(OR('RAW DATA'!$D2942="",'RAW DATA'!$C2942='RAW DATA'!$D2942),"NO",IF('RAW DATA'!$C2942&lt;'RAW DATA'!$D2942,"YES","NO"))</f>
        <v>NO</v>
      </c>
      <c r="T2942" s="96" t="str">
        <f>IF('RAW DATA'!$D2942='RAW DATA'!$E2942,"YES","NO")</f>
        <v>NO</v>
      </c>
      <c r="U2942" s="95" t="str">
        <f>IF(('RAW DATA'!$D2942-'RAW DATA'!$M2942)&lt;=5,"YES","NO")</f>
        <v>YES</v>
      </c>
    </row>
    <row r="2943" spans="1:21" x14ac:dyDescent="0.25">
      <c r="A2943" s="87">
        <v>515</v>
      </c>
      <c r="B2943" s="74">
        <v>5547822747</v>
      </c>
      <c r="C2943" s="76">
        <v>45874</v>
      </c>
      <c r="D2943" s="76">
        <v>45865</v>
      </c>
      <c r="E2943" s="76">
        <v>45874</v>
      </c>
      <c r="F2943" s="74">
        <v>254951530</v>
      </c>
      <c r="G2943" s="75">
        <v>428</v>
      </c>
      <c r="H2943" s="74" t="s">
        <v>14</v>
      </c>
      <c r="I2943" s="85">
        <v>7730442874</v>
      </c>
      <c r="J2943" s="76">
        <v>45880</v>
      </c>
      <c r="K2943" s="76" t="s">
        <v>87</v>
      </c>
      <c r="L2943" s="74"/>
      <c r="M2943" s="76">
        <v>45863</v>
      </c>
      <c r="N2943" s="76">
        <v>45879</v>
      </c>
      <c r="O2943" s="73">
        <f t="shared" si="394"/>
        <v>7</v>
      </c>
      <c r="P2943" s="73">
        <f>MONTH('RAW DATA'!$J2943)</f>
        <v>8</v>
      </c>
      <c r="Q2943" s="73" t="str">
        <f t="shared" si="395"/>
        <v>ICB</v>
      </c>
      <c r="R2943" s="75" t="str">
        <f t="shared" si="396"/>
        <v>CHINA</v>
      </c>
      <c r="S2943" s="74" t="str">
        <f>IF(OR('RAW DATA'!$D2943="",'RAW DATA'!$C2943='RAW DATA'!$D2943),"NO",IF('RAW DATA'!$C2943&lt;'RAW DATA'!$D2943,"YES","NO"))</f>
        <v>NO</v>
      </c>
      <c r="T2943" s="75" t="str">
        <f>IF('RAW DATA'!$D2943='RAW DATA'!$E2943,"YES","NO")</f>
        <v>NO</v>
      </c>
      <c r="U2943" s="73" t="str">
        <f>IF(('RAW DATA'!$D2943-'RAW DATA'!$M2943)&lt;=5,"YES","NO")</f>
        <v>YES</v>
      </c>
    </row>
    <row r="2944" spans="1:21" x14ac:dyDescent="0.25">
      <c r="A2944" s="99">
        <v>515</v>
      </c>
      <c r="B2944" s="90">
        <v>5547822754</v>
      </c>
      <c r="C2944" s="91">
        <v>45874</v>
      </c>
      <c r="D2944" s="91">
        <v>45865</v>
      </c>
      <c r="E2944" s="91">
        <v>45874</v>
      </c>
      <c r="F2944" s="90">
        <v>254951530</v>
      </c>
      <c r="G2944" s="96">
        <v>158105</v>
      </c>
      <c r="H2944" s="90" t="s">
        <v>14</v>
      </c>
      <c r="I2944" s="97">
        <v>7730442875</v>
      </c>
      <c r="J2944" s="91">
        <v>45880</v>
      </c>
      <c r="K2944" s="91" t="s">
        <v>87</v>
      </c>
      <c r="L2944" s="90"/>
      <c r="M2944" s="91">
        <v>45863</v>
      </c>
      <c r="N2944" s="91">
        <v>45879</v>
      </c>
      <c r="O2944" s="95">
        <f t="shared" si="394"/>
        <v>7</v>
      </c>
      <c r="P2944" s="95">
        <f>MONTH('RAW DATA'!$J2944)</f>
        <v>8</v>
      </c>
      <c r="Q2944" s="95" t="str">
        <f t="shared" si="395"/>
        <v>ICB</v>
      </c>
      <c r="R2944" s="96" t="str">
        <f t="shared" si="396"/>
        <v>CHINA</v>
      </c>
      <c r="S2944" s="90" t="str">
        <f>IF(OR('RAW DATA'!$D2944="",'RAW DATA'!$C2944='RAW DATA'!$D2944),"NO",IF('RAW DATA'!$C2944&lt;'RAW DATA'!$D2944,"YES","NO"))</f>
        <v>NO</v>
      </c>
      <c r="T2944" s="96" t="str">
        <f>IF('RAW DATA'!$D2944='RAW DATA'!$E2944,"YES","NO")</f>
        <v>NO</v>
      </c>
      <c r="U2944" s="95" t="str">
        <f>IF(('RAW DATA'!$D2944-'RAW DATA'!$M2944)&lt;=5,"YES","NO")</f>
        <v>YES</v>
      </c>
    </row>
    <row r="2945" spans="1:21" x14ac:dyDescent="0.25">
      <c r="A2945" s="87">
        <v>515</v>
      </c>
      <c r="B2945" s="74">
        <v>5547822770</v>
      </c>
      <c r="C2945" s="76">
        <v>45874</v>
      </c>
      <c r="D2945" s="76">
        <v>45865</v>
      </c>
      <c r="E2945" s="76">
        <v>45874</v>
      </c>
      <c r="F2945" s="74">
        <v>254951530</v>
      </c>
      <c r="G2945" s="75">
        <v>686</v>
      </c>
      <c r="H2945" s="74" t="s">
        <v>14</v>
      </c>
      <c r="I2945" s="85">
        <v>7730442876</v>
      </c>
      <c r="J2945" s="76">
        <v>45880</v>
      </c>
      <c r="K2945" s="76" t="s">
        <v>87</v>
      </c>
      <c r="L2945" s="74"/>
      <c r="M2945" s="76">
        <v>45863</v>
      </c>
      <c r="N2945" s="76">
        <v>45879</v>
      </c>
      <c r="O2945" s="73">
        <f t="shared" si="394"/>
        <v>7</v>
      </c>
      <c r="P2945" s="73">
        <f>MONTH('RAW DATA'!$J2945)</f>
        <v>8</v>
      </c>
      <c r="Q2945" s="73" t="str">
        <f t="shared" si="395"/>
        <v>ICB</v>
      </c>
      <c r="R2945" s="75" t="str">
        <f t="shared" si="396"/>
        <v>CHINA</v>
      </c>
      <c r="S2945" s="74" t="str">
        <f>IF(OR('RAW DATA'!$D2945="",'RAW DATA'!$C2945='RAW DATA'!$D2945),"NO",IF('RAW DATA'!$C2945&lt;'RAW DATA'!$D2945,"YES","NO"))</f>
        <v>NO</v>
      </c>
      <c r="T2945" s="75" t="str">
        <f>IF('RAW DATA'!$D2945='RAW DATA'!$E2945,"YES","NO")</f>
        <v>NO</v>
      </c>
      <c r="U2945" s="73" t="str">
        <f>IF(('RAW DATA'!$D2945-'RAW DATA'!$M2945)&lt;=5,"YES","NO")</f>
        <v>YES</v>
      </c>
    </row>
    <row r="2946" spans="1:21" x14ac:dyDescent="0.25">
      <c r="A2946" s="99">
        <v>515</v>
      </c>
      <c r="B2946" s="90">
        <v>5547822752</v>
      </c>
      <c r="C2946" s="91">
        <v>45874</v>
      </c>
      <c r="D2946" s="91">
        <v>45865</v>
      </c>
      <c r="E2946" s="91">
        <v>45874</v>
      </c>
      <c r="F2946" s="90">
        <v>254951530</v>
      </c>
      <c r="G2946" s="96">
        <v>19142</v>
      </c>
      <c r="H2946" s="90" t="s">
        <v>14</v>
      </c>
      <c r="I2946" s="97">
        <v>7730442900</v>
      </c>
      <c r="J2946" s="91">
        <v>45880</v>
      </c>
      <c r="K2946" s="91" t="s">
        <v>87</v>
      </c>
      <c r="L2946" s="90"/>
      <c r="M2946" s="91">
        <v>45863</v>
      </c>
      <c r="N2946" s="91">
        <v>45879</v>
      </c>
      <c r="O2946" s="95">
        <f t="shared" si="394"/>
        <v>7</v>
      </c>
      <c r="P2946" s="95">
        <f>MONTH('RAW DATA'!$J2946)</f>
        <v>8</v>
      </c>
      <c r="Q2946" s="95" t="str">
        <f t="shared" si="395"/>
        <v>ICB</v>
      </c>
      <c r="R2946" s="96" t="str">
        <f t="shared" si="396"/>
        <v>CHINA</v>
      </c>
      <c r="S2946" s="90" t="str">
        <f>IF(OR('RAW DATA'!$D2946="",'RAW DATA'!$C2946='RAW DATA'!$D2946),"NO",IF('RAW DATA'!$C2946&lt;'RAW DATA'!$D2946,"YES","NO"))</f>
        <v>NO</v>
      </c>
      <c r="T2946" s="96" t="str">
        <f>IF('RAW DATA'!$D2946='RAW DATA'!$E2946,"YES","NO")</f>
        <v>NO</v>
      </c>
      <c r="U2946" s="95" t="str">
        <f>IF(('RAW DATA'!$D2946-'RAW DATA'!$M2946)&lt;=5,"YES","NO")</f>
        <v>YES</v>
      </c>
    </row>
    <row r="2947" spans="1:21" x14ac:dyDescent="0.25">
      <c r="A2947" s="87">
        <v>515</v>
      </c>
      <c r="B2947" s="74">
        <v>5547822742</v>
      </c>
      <c r="C2947" s="76">
        <v>45874</v>
      </c>
      <c r="D2947" s="76">
        <v>45865</v>
      </c>
      <c r="E2947" s="76">
        <v>45874</v>
      </c>
      <c r="F2947" s="74">
        <v>254951530</v>
      </c>
      <c r="G2947" s="75">
        <v>656</v>
      </c>
      <c r="H2947" s="74" t="s">
        <v>14</v>
      </c>
      <c r="I2947" s="85">
        <v>7730442901</v>
      </c>
      <c r="J2947" s="76">
        <v>45880</v>
      </c>
      <c r="K2947" s="76" t="s">
        <v>87</v>
      </c>
      <c r="L2947" s="74"/>
      <c r="M2947" s="76">
        <v>45863</v>
      </c>
      <c r="N2947" s="76">
        <v>45879</v>
      </c>
      <c r="O2947" s="73">
        <f t="shared" si="394"/>
        <v>7</v>
      </c>
      <c r="P2947" s="73">
        <f>MONTH('RAW DATA'!$J2947)</f>
        <v>8</v>
      </c>
      <c r="Q2947" s="73" t="str">
        <f t="shared" si="395"/>
        <v>ICB</v>
      </c>
      <c r="R2947" s="75" t="str">
        <f t="shared" si="396"/>
        <v>CHINA</v>
      </c>
      <c r="S2947" s="74" t="str">
        <f>IF(OR('RAW DATA'!$D2947="",'RAW DATA'!$C2947='RAW DATA'!$D2947),"NO",IF('RAW DATA'!$C2947&lt;'RAW DATA'!$D2947,"YES","NO"))</f>
        <v>NO</v>
      </c>
      <c r="T2947" s="75" t="str">
        <f>IF('RAW DATA'!$D2947='RAW DATA'!$E2947,"YES","NO")</f>
        <v>NO</v>
      </c>
      <c r="U2947" s="73" t="str">
        <f>IF(('RAW DATA'!$D2947-'RAW DATA'!$M2947)&lt;=5,"YES","NO")</f>
        <v>YES</v>
      </c>
    </row>
    <row r="2948" spans="1:21" x14ac:dyDescent="0.25">
      <c r="A2948" s="99">
        <v>515</v>
      </c>
      <c r="B2948" s="90">
        <v>5547822757</v>
      </c>
      <c r="C2948" s="91">
        <v>45874</v>
      </c>
      <c r="D2948" s="91">
        <v>45865</v>
      </c>
      <c r="E2948" s="91">
        <v>45874</v>
      </c>
      <c r="F2948" s="90">
        <v>254951530</v>
      </c>
      <c r="G2948" s="96">
        <v>1474</v>
      </c>
      <c r="H2948" s="90" t="s">
        <v>14</v>
      </c>
      <c r="I2948" s="97">
        <v>7730442915</v>
      </c>
      <c r="J2948" s="91">
        <v>45880</v>
      </c>
      <c r="K2948" s="91" t="s">
        <v>87</v>
      </c>
      <c r="L2948" s="90"/>
      <c r="M2948" s="91">
        <v>45863</v>
      </c>
      <c r="N2948" s="91">
        <v>45879</v>
      </c>
      <c r="O2948" s="95">
        <f t="shared" si="394"/>
        <v>7</v>
      </c>
      <c r="P2948" s="95">
        <f>MONTH('RAW DATA'!$J2948)</f>
        <v>8</v>
      </c>
      <c r="Q2948" s="95" t="str">
        <f t="shared" si="395"/>
        <v>ICB</v>
      </c>
      <c r="R2948" s="96" t="str">
        <f t="shared" si="396"/>
        <v>CHINA</v>
      </c>
      <c r="S2948" s="90" t="str">
        <f>IF(OR('RAW DATA'!$D2948="",'RAW DATA'!$C2948='RAW DATA'!$D2948),"NO",IF('RAW DATA'!$C2948&lt;'RAW DATA'!$D2948,"YES","NO"))</f>
        <v>NO</v>
      </c>
      <c r="T2948" s="96" t="str">
        <f>IF('RAW DATA'!$D2948='RAW DATA'!$E2948,"YES","NO")</f>
        <v>NO</v>
      </c>
      <c r="U2948" s="95" t="str">
        <f>IF(('RAW DATA'!$D2948-'RAW DATA'!$M2948)&lt;=5,"YES","NO")</f>
        <v>YES</v>
      </c>
    </row>
    <row r="2949" spans="1:21" x14ac:dyDescent="0.25">
      <c r="A2949" s="87">
        <v>515</v>
      </c>
      <c r="B2949" s="74">
        <v>5547822755</v>
      </c>
      <c r="C2949" s="76">
        <v>45874</v>
      </c>
      <c r="D2949" s="76">
        <v>45865</v>
      </c>
      <c r="E2949" s="76">
        <v>45874</v>
      </c>
      <c r="F2949" s="74">
        <v>254951530</v>
      </c>
      <c r="G2949" s="75">
        <v>2573</v>
      </c>
      <c r="H2949" s="74" t="s">
        <v>14</v>
      </c>
      <c r="I2949" s="85">
        <v>7730442916</v>
      </c>
      <c r="J2949" s="76">
        <v>45880</v>
      </c>
      <c r="K2949" s="76" t="s">
        <v>87</v>
      </c>
      <c r="L2949" s="74"/>
      <c r="M2949" s="76">
        <v>45863</v>
      </c>
      <c r="N2949" s="76">
        <v>45879</v>
      </c>
      <c r="O2949" s="73">
        <f t="shared" si="394"/>
        <v>7</v>
      </c>
      <c r="P2949" s="73">
        <f>MONTH('RAW DATA'!$J2949)</f>
        <v>8</v>
      </c>
      <c r="Q2949" s="73" t="str">
        <f t="shared" si="395"/>
        <v>ICB</v>
      </c>
      <c r="R2949" s="75" t="str">
        <f t="shared" si="396"/>
        <v>CHINA</v>
      </c>
      <c r="S2949" s="74" t="str">
        <f>IF(OR('RAW DATA'!$D2949="",'RAW DATA'!$C2949='RAW DATA'!$D2949),"NO",IF('RAW DATA'!$C2949&lt;'RAW DATA'!$D2949,"YES","NO"))</f>
        <v>NO</v>
      </c>
      <c r="T2949" s="75" t="str">
        <f>IF('RAW DATA'!$D2949='RAW DATA'!$E2949,"YES","NO")</f>
        <v>NO</v>
      </c>
      <c r="U2949" s="73" t="str">
        <f>IF(('RAW DATA'!$D2949-'RAW DATA'!$M2949)&lt;=5,"YES","NO")</f>
        <v>YES</v>
      </c>
    </row>
    <row r="2950" spans="1:21" x14ac:dyDescent="0.25">
      <c r="A2950" s="99">
        <v>515</v>
      </c>
      <c r="B2950" s="90">
        <v>5547822746</v>
      </c>
      <c r="C2950" s="91">
        <v>45874</v>
      </c>
      <c r="D2950" s="91">
        <v>45865</v>
      </c>
      <c r="E2950" s="91">
        <v>45874</v>
      </c>
      <c r="F2950" s="90">
        <v>254951530</v>
      </c>
      <c r="G2950" s="96">
        <v>44</v>
      </c>
      <c r="H2950" s="90" t="s">
        <v>14</v>
      </c>
      <c r="I2950" s="97">
        <v>7730442917</v>
      </c>
      <c r="J2950" s="91">
        <v>45880</v>
      </c>
      <c r="K2950" s="91" t="s">
        <v>87</v>
      </c>
      <c r="L2950" s="90"/>
      <c r="M2950" s="91">
        <v>45863</v>
      </c>
      <c r="N2950" s="91">
        <v>45879</v>
      </c>
      <c r="O2950" s="95">
        <f t="shared" si="394"/>
        <v>7</v>
      </c>
      <c r="P2950" s="95">
        <f>MONTH('RAW DATA'!$J2950)</f>
        <v>8</v>
      </c>
      <c r="Q2950" s="95" t="str">
        <f t="shared" si="395"/>
        <v>ICB</v>
      </c>
      <c r="R2950" s="96" t="str">
        <f t="shared" si="396"/>
        <v>CHINA</v>
      </c>
      <c r="S2950" s="90" t="str">
        <f>IF(OR('RAW DATA'!$D2950="",'RAW DATA'!$C2950='RAW DATA'!$D2950),"NO",IF('RAW DATA'!$C2950&lt;'RAW DATA'!$D2950,"YES","NO"))</f>
        <v>NO</v>
      </c>
      <c r="T2950" s="96" t="str">
        <f>IF('RAW DATA'!$D2950='RAW DATA'!$E2950,"YES","NO")</f>
        <v>NO</v>
      </c>
      <c r="U2950" s="95" t="str">
        <f>IF(('RAW DATA'!$D2950-'RAW DATA'!$M2950)&lt;=5,"YES","NO")</f>
        <v>YES</v>
      </c>
    </row>
    <row r="2951" spans="1:21" x14ac:dyDescent="0.25">
      <c r="A2951" s="87">
        <v>515</v>
      </c>
      <c r="B2951" s="74">
        <v>5547822743</v>
      </c>
      <c r="C2951" s="76">
        <v>45874</v>
      </c>
      <c r="D2951" s="76">
        <v>45865</v>
      </c>
      <c r="E2951" s="76">
        <v>45874</v>
      </c>
      <c r="F2951" s="74">
        <v>254951530</v>
      </c>
      <c r="G2951" s="75">
        <v>401</v>
      </c>
      <c r="H2951" s="74" t="s">
        <v>14</v>
      </c>
      <c r="I2951" s="85">
        <v>7730442918</v>
      </c>
      <c r="J2951" s="76">
        <v>45880</v>
      </c>
      <c r="K2951" s="76" t="s">
        <v>87</v>
      </c>
      <c r="L2951" s="74"/>
      <c r="M2951" s="76">
        <v>45863</v>
      </c>
      <c r="N2951" s="76">
        <v>45879</v>
      </c>
      <c r="O2951" s="73">
        <f t="shared" si="394"/>
        <v>7</v>
      </c>
      <c r="P2951" s="73">
        <f>MONTH('RAW DATA'!$J2951)</f>
        <v>8</v>
      </c>
      <c r="Q2951" s="73" t="str">
        <f t="shared" si="395"/>
        <v>ICB</v>
      </c>
      <c r="R2951" s="75" t="str">
        <f t="shared" si="396"/>
        <v>CHINA</v>
      </c>
      <c r="S2951" s="74" t="str">
        <f>IF(OR('RAW DATA'!$D2951="",'RAW DATA'!$C2951='RAW DATA'!$D2951),"NO",IF('RAW DATA'!$C2951&lt;'RAW DATA'!$D2951,"YES","NO"))</f>
        <v>NO</v>
      </c>
      <c r="T2951" s="75" t="str">
        <f>IF('RAW DATA'!$D2951='RAW DATA'!$E2951,"YES","NO")</f>
        <v>NO</v>
      </c>
      <c r="U2951" s="73" t="str">
        <f>IF(('RAW DATA'!$D2951-'RAW DATA'!$M2951)&lt;=5,"YES","NO")</f>
        <v>YES</v>
      </c>
    </row>
    <row r="2952" spans="1:21" x14ac:dyDescent="0.25">
      <c r="A2952" s="99">
        <v>515</v>
      </c>
      <c r="B2952" s="90">
        <v>5547822758</v>
      </c>
      <c r="C2952" s="91">
        <v>45874</v>
      </c>
      <c r="D2952" s="91">
        <v>45865</v>
      </c>
      <c r="E2952" s="91">
        <v>45874</v>
      </c>
      <c r="F2952" s="90">
        <v>254951530</v>
      </c>
      <c r="G2952" s="96">
        <v>401</v>
      </c>
      <c r="H2952" s="90" t="s">
        <v>14</v>
      </c>
      <c r="I2952" s="97">
        <v>7730442919</v>
      </c>
      <c r="J2952" s="91">
        <v>45880</v>
      </c>
      <c r="K2952" s="91" t="s">
        <v>87</v>
      </c>
      <c r="L2952" s="90"/>
      <c r="M2952" s="91">
        <v>45863</v>
      </c>
      <c r="N2952" s="91">
        <v>45879</v>
      </c>
      <c r="O2952" s="95">
        <f t="shared" si="394"/>
        <v>7</v>
      </c>
      <c r="P2952" s="95">
        <f>MONTH('RAW DATA'!$J2952)</f>
        <v>8</v>
      </c>
      <c r="Q2952" s="95" t="str">
        <f t="shared" si="395"/>
        <v>ICB</v>
      </c>
      <c r="R2952" s="96" t="str">
        <f t="shared" si="396"/>
        <v>CHINA</v>
      </c>
      <c r="S2952" s="90" t="str">
        <f>IF(OR('RAW DATA'!$D2952="",'RAW DATA'!$C2952='RAW DATA'!$D2952),"NO",IF('RAW DATA'!$C2952&lt;'RAW DATA'!$D2952,"YES","NO"))</f>
        <v>NO</v>
      </c>
      <c r="T2952" s="96" t="str">
        <f>IF('RAW DATA'!$D2952='RAW DATA'!$E2952,"YES","NO")</f>
        <v>NO</v>
      </c>
      <c r="U2952" s="95" t="str">
        <f>IF(('RAW DATA'!$D2952-'RAW DATA'!$M2952)&lt;=5,"YES","NO")</f>
        <v>YES</v>
      </c>
    </row>
    <row r="2953" spans="1:21" x14ac:dyDescent="0.25">
      <c r="A2953" s="87">
        <v>515</v>
      </c>
      <c r="B2953" s="74">
        <v>5547822745</v>
      </c>
      <c r="C2953" s="76">
        <v>45874</v>
      </c>
      <c r="D2953" s="76">
        <v>45865</v>
      </c>
      <c r="E2953" s="76">
        <v>45874</v>
      </c>
      <c r="F2953" s="74">
        <v>254951530</v>
      </c>
      <c r="G2953" s="75">
        <v>401</v>
      </c>
      <c r="H2953" s="74" t="s">
        <v>14</v>
      </c>
      <c r="I2953" s="85">
        <v>7730442920</v>
      </c>
      <c r="J2953" s="76">
        <v>45880</v>
      </c>
      <c r="K2953" s="76" t="s">
        <v>87</v>
      </c>
      <c r="L2953" s="74"/>
      <c r="M2953" s="76">
        <v>45863</v>
      </c>
      <c r="N2953" s="76">
        <v>45879</v>
      </c>
      <c r="O2953" s="73">
        <f t="shared" si="394"/>
        <v>7</v>
      </c>
      <c r="P2953" s="73">
        <f>MONTH('RAW DATA'!$J2953)</f>
        <v>8</v>
      </c>
      <c r="Q2953" s="73" t="str">
        <f t="shared" si="395"/>
        <v>ICB</v>
      </c>
      <c r="R2953" s="75" t="str">
        <f t="shared" si="396"/>
        <v>CHINA</v>
      </c>
      <c r="S2953" s="74" t="str">
        <f>IF(OR('RAW DATA'!$D2953="",'RAW DATA'!$C2953='RAW DATA'!$D2953),"NO",IF('RAW DATA'!$C2953&lt;'RAW DATA'!$D2953,"YES","NO"))</f>
        <v>NO</v>
      </c>
      <c r="T2953" s="75" t="str">
        <f>IF('RAW DATA'!$D2953='RAW DATA'!$E2953,"YES","NO")</f>
        <v>NO</v>
      </c>
      <c r="U2953" s="73" t="str">
        <f>IF(('RAW DATA'!$D2953-'RAW DATA'!$M2953)&lt;=5,"YES","NO")</f>
        <v>YES</v>
      </c>
    </row>
    <row r="2954" spans="1:21" x14ac:dyDescent="0.25">
      <c r="A2954" s="99">
        <v>515</v>
      </c>
      <c r="B2954" s="90">
        <v>5547822768</v>
      </c>
      <c r="C2954" s="91">
        <v>45874</v>
      </c>
      <c r="D2954" s="91">
        <v>45865</v>
      </c>
      <c r="E2954" s="91">
        <v>45874</v>
      </c>
      <c r="F2954" s="90">
        <v>254951530</v>
      </c>
      <c r="G2954" s="96">
        <v>116</v>
      </c>
      <c r="H2954" s="90" t="s">
        <v>14</v>
      </c>
      <c r="I2954" s="97">
        <v>7730442921</v>
      </c>
      <c r="J2954" s="91">
        <v>45880</v>
      </c>
      <c r="K2954" s="91" t="s">
        <v>87</v>
      </c>
      <c r="L2954" s="90"/>
      <c r="M2954" s="91">
        <v>45863</v>
      </c>
      <c r="N2954" s="91">
        <v>45879</v>
      </c>
      <c r="O2954" s="95">
        <f t="shared" si="394"/>
        <v>7</v>
      </c>
      <c r="P2954" s="95">
        <f>MONTH('RAW DATA'!$J2954)</f>
        <v>8</v>
      </c>
      <c r="Q2954" s="95" t="str">
        <f t="shared" si="395"/>
        <v>ICB</v>
      </c>
      <c r="R2954" s="96" t="str">
        <f t="shared" si="396"/>
        <v>CHINA</v>
      </c>
      <c r="S2954" s="90" t="str">
        <f>IF(OR('RAW DATA'!$D2954="",'RAW DATA'!$C2954='RAW DATA'!$D2954),"NO",IF('RAW DATA'!$C2954&lt;'RAW DATA'!$D2954,"YES","NO"))</f>
        <v>NO</v>
      </c>
      <c r="T2954" s="96" t="str">
        <f>IF('RAW DATA'!$D2954='RAW DATA'!$E2954,"YES","NO")</f>
        <v>NO</v>
      </c>
      <c r="U2954" s="95" t="str">
        <f>IF(('RAW DATA'!$D2954-'RAW DATA'!$M2954)&lt;=5,"YES","NO")</f>
        <v>YES</v>
      </c>
    </row>
    <row r="2955" spans="1:21" x14ac:dyDescent="0.25">
      <c r="A2955" s="87">
        <v>515</v>
      </c>
      <c r="B2955" s="74">
        <v>5547822763</v>
      </c>
      <c r="C2955" s="76">
        <v>45874</v>
      </c>
      <c r="D2955" s="76">
        <v>45865</v>
      </c>
      <c r="E2955" s="76">
        <v>45874</v>
      </c>
      <c r="F2955" s="74">
        <v>254951530</v>
      </c>
      <c r="G2955" s="75">
        <v>977</v>
      </c>
      <c r="H2955" s="74" t="s">
        <v>14</v>
      </c>
      <c r="I2955" s="85">
        <v>7730442922</v>
      </c>
      <c r="J2955" s="76">
        <v>45880</v>
      </c>
      <c r="K2955" s="76" t="s">
        <v>87</v>
      </c>
      <c r="L2955" s="74"/>
      <c r="M2955" s="76">
        <v>45863</v>
      </c>
      <c r="N2955" s="76">
        <v>45879</v>
      </c>
      <c r="O2955" s="73">
        <f t="shared" si="394"/>
        <v>7</v>
      </c>
      <c r="P2955" s="73">
        <f>MONTH('RAW DATA'!$J2955)</f>
        <v>8</v>
      </c>
      <c r="Q2955" s="73" t="str">
        <f t="shared" si="395"/>
        <v>ICB</v>
      </c>
      <c r="R2955" s="75" t="str">
        <f t="shared" si="396"/>
        <v>CHINA</v>
      </c>
      <c r="S2955" s="74" t="str">
        <f>IF(OR('RAW DATA'!$D2955="",'RAW DATA'!$C2955='RAW DATA'!$D2955),"NO",IF('RAW DATA'!$C2955&lt;'RAW DATA'!$D2955,"YES","NO"))</f>
        <v>NO</v>
      </c>
      <c r="T2955" s="75" t="str">
        <f>IF('RAW DATA'!$D2955='RAW DATA'!$E2955,"YES","NO")</f>
        <v>NO</v>
      </c>
      <c r="U2955" s="73" t="str">
        <f>IF(('RAW DATA'!$D2955-'RAW DATA'!$M2955)&lt;=5,"YES","NO")</f>
        <v>YES</v>
      </c>
    </row>
    <row r="2956" spans="1:21" x14ac:dyDescent="0.25">
      <c r="A2956" s="99">
        <v>515</v>
      </c>
      <c r="B2956" s="90">
        <v>5547822769</v>
      </c>
      <c r="C2956" s="91">
        <v>45874</v>
      </c>
      <c r="D2956" s="91">
        <v>45865</v>
      </c>
      <c r="E2956" s="91">
        <v>45874</v>
      </c>
      <c r="F2956" s="90">
        <v>254951530</v>
      </c>
      <c r="G2956" s="96">
        <v>715</v>
      </c>
      <c r="H2956" s="90" t="s">
        <v>14</v>
      </c>
      <c r="I2956" s="97">
        <v>7730442923</v>
      </c>
      <c r="J2956" s="91">
        <v>45880</v>
      </c>
      <c r="K2956" s="91" t="s">
        <v>87</v>
      </c>
      <c r="L2956" s="90"/>
      <c r="M2956" s="91">
        <v>45863</v>
      </c>
      <c r="N2956" s="91">
        <v>45879</v>
      </c>
      <c r="O2956" s="95">
        <f t="shared" si="394"/>
        <v>7</v>
      </c>
      <c r="P2956" s="95">
        <f>MONTH('RAW DATA'!$J2956)</f>
        <v>8</v>
      </c>
      <c r="Q2956" s="95" t="str">
        <f t="shared" si="395"/>
        <v>ICB</v>
      </c>
      <c r="R2956" s="96" t="str">
        <f t="shared" si="396"/>
        <v>CHINA</v>
      </c>
      <c r="S2956" s="90" t="str">
        <f>IF(OR('RAW DATA'!$D2956="",'RAW DATA'!$C2956='RAW DATA'!$D2956),"NO",IF('RAW DATA'!$C2956&lt;'RAW DATA'!$D2956,"YES","NO"))</f>
        <v>NO</v>
      </c>
      <c r="T2956" s="96" t="str">
        <f>IF('RAW DATA'!$D2956='RAW DATA'!$E2956,"YES","NO")</f>
        <v>NO</v>
      </c>
      <c r="U2956" s="95" t="str">
        <f>IF(('RAW DATA'!$D2956-'RAW DATA'!$M2956)&lt;=5,"YES","NO")</f>
        <v>YES</v>
      </c>
    </row>
    <row r="2957" spans="1:21" x14ac:dyDescent="0.25">
      <c r="A2957" s="87">
        <v>515</v>
      </c>
      <c r="B2957" s="74">
        <v>5547822765</v>
      </c>
      <c r="C2957" s="76">
        <v>45874</v>
      </c>
      <c r="D2957" s="76">
        <v>45865</v>
      </c>
      <c r="E2957" s="76">
        <v>45874</v>
      </c>
      <c r="F2957" s="74">
        <v>254951530</v>
      </c>
      <c r="G2957" s="75">
        <v>792</v>
      </c>
      <c r="H2957" s="74" t="s">
        <v>14</v>
      </c>
      <c r="I2957" s="85">
        <v>7730442924</v>
      </c>
      <c r="J2957" s="76">
        <v>45880</v>
      </c>
      <c r="K2957" s="76" t="s">
        <v>87</v>
      </c>
      <c r="L2957" s="74"/>
      <c r="M2957" s="76">
        <v>45863</v>
      </c>
      <c r="N2957" s="76">
        <v>45879</v>
      </c>
      <c r="O2957" s="73">
        <f t="shared" si="394"/>
        <v>7</v>
      </c>
      <c r="P2957" s="73">
        <f>MONTH('RAW DATA'!$J2957)</f>
        <v>8</v>
      </c>
      <c r="Q2957" s="73" t="str">
        <f t="shared" si="395"/>
        <v>ICB</v>
      </c>
      <c r="R2957" s="75" t="str">
        <f t="shared" si="396"/>
        <v>CHINA</v>
      </c>
      <c r="S2957" s="74" t="str">
        <f>IF(OR('RAW DATA'!$D2957="",'RAW DATA'!$C2957='RAW DATA'!$D2957),"NO",IF('RAW DATA'!$C2957&lt;'RAW DATA'!$D2957,"YES","NO"))</f>
        <v>NO</v>
      </c>
      <c r="T2957" s="75" t="str">
        <f>IF('RAW DATA'!$D2957='RAW DATA'!$E2957,"YES","NO")</f>
        <v>NO</v>
      </c>
      <c r="U2957" s="73" t="str">
        <f>IF(('RAW DATA'!$D2957-'RAW DATA'!$M2957)&lt;=5,"YES","NO")</f>
        <v>YES</v>
      </c>
    </row>
    <row r="2958" spans="1:21" x14ac:dyDescent="0.25">
      <c r="A2958" s="99">
        <v>515</v>
      </c>
      <c r="B2958" s="90">
        <v>5547822749</v>
      </c>
      <c r="C2958" s="91">
        <v>45874</v>
      </c>
      <c r="D2958" s="91">
        <v>45865</v>
      </c>
      <c r="E2958" s="91">
        <v>45874</v>
      </c>
      <c r="F2958" s="90">
        <v>254951530</v>
      </c>
      <c r="G2958" s="96">
        <v>401</v>
      </c>
      <c r="H2958" s="90" t="s">
        <v>14</v>
      </c>
      <c r="I2958" s="97">
        <v>7730442925</v>
      </c>
      <c r="J2958" s="91">
        <v>45880</v>
      </c>
      <c r="K2958" s="91" t="s">
        <v>87</v>
      </c>
      <c r="L2958" s="90"/>
      <c r="M2958" s="91">
        <v>45863</v>
      </c>
      <c r="N2958" s="91">
        <v>45879</v>
      </c>
      <c r="O2958" s="95">
        <f t="shared" si="394"/>
        <v>7</v>
      </c>
      <c r="P2958" s="95">
        <f>MONTH('RAW DATA'!$J2958)</f>
        <v>8</v>
      </c>
      <c r="Q2958" s="95" t="str">
        <f t="shared" si="395"/>
        <v>ICB</v>
      </c>
      <c r="R2958" s="96" t="str">
        <f t="shared" si="396"/>
        <v>CHINA</v>
      </c>
      <c r="S2958" s="90" t="str">
        <f>IF(OR('RAW DATA'!$D2958="",'RAW DATA'!$C2958='RAW DATA'!$D2958),"NO",IF('RAW DATA'!$C2958&lt;'RAW DATA'!$D2958,"YES","NO"))</f>
        <v>NO</v>
      </c>
      <c r="T2958" s="96" t="str">
        <f>IF('RAW DATA'!$D2958='RAW DATA'!$E2958,"YES","NO")</f>
        <v>NO</v>
      </c>
      <c r="U2958" s="95" t="str">
        <f>IF(('RAW DATA'!$D2958-'RAW DATA'!$M2958)&lt;=5,"YES","NO")</f>
        <v>YES</v>
      </c>
    </row>
    <row r="2959" spans="1:21" x14ac:dyDescent="0.25">
      <c r="A2959" s="87">
        <v>515</v>
      </c>
      <c r="B2959" s="74">
        <v>5547822744</v>
      </c>
      <c r="C2959" s="76">
        <v>45874</v>
      </c>
      <c r="D2959" s="76">
        <v>45865</v>
      </c>
      <c r="E2959" s="76">
        <v>45874</v>
      </c>
      <c r="F2959" s="74">
        <v>254951530</v>
      </c>
      <c r="G2959" s="75">
        <v>401</v>
      </c>
      <c r="H2959" s="74" t="s">
        <v>14</v>
      </c>
      <c r="I2959" s="85">
        <v>7730442926</v>
      </c>
      <c r="J2959" s="76">
        <v>45880</v>
      </c>
      <c r="K2959" s="76" t="s">
        <v>87</v>
      </c>
      <c r="L2959" s="74"/>
      <c r="M2959" s="76">
        <v>45863</v>
      </c>
      <c r="N2959" s="76">
        <v>45879</v>
      </c>
      <c r="O2959" s="73">
        <f t="shared" si="394"/>
        <v>7</v>
      </c>
      <c r="P2959" s="73">
        <f>MONTH('RAW DATA'!$J2959)</f>
        <v>8</v>
      </c>
      <c r="Q2959" s="73" t="str">
        <f t="shared" si="395"/>
        <v>ICB</v>
      </c>
      <c r="R2959" s="75" t="str">
        <f t="shared" si="396"/>
        <v>CHINA</v>
      </c>
      <c r="S2959" s="74" t="str">
        <f>IF(OR('RAW DATA'!$D2959="",'RAW DATA'!$C2959='RAW DATA'!$D2959),"NO",IF('RAW DATA'!$C2959&lt;'RAW DATA'!$D2959,"YES","NO"))</f>
        <v>NO</v>
      </c>
      <c r="T2959" s="75" t="str">
        <f>IF('RAW DATA'!$D2959='RAW DATA'!$E2959,"YES","NO")</f>
        <v>NO</v>
      </c>
      <c r="U2959" s="73" t="str">
        <f>IF(('RAW DATA'!$D2959-'RAW DATA'!$M2959)&lt;=5,"YES","NO")</f>
        <v>YES</v>
      </c>
    </row>
    <row r="2960" spans="1:21" x14ac:dyDescent="0.25">
      <c r="A2960" s="99">
        <v>515</v>
      </c>
      <c r="B2960" s="90">
        <v>5547822766</v>
      </c>
      <c r="C2960" s="91">
        <v>45874</v>
      </c>
      <c r="D2960" s="91">
        <v>45865</v>
      </c>
      <c r="E2960" s="91">
        <v>45874</v>
      </c>
      <c r="F2960" s="90">
        <v>254951530</v>
      </c>
      <c r="G2960" s="96">
        <v>858</v>
      </c>
      <c r="H2960" s="90" t="s">
        <v>14</v>
      </c>
      <c r="I2960" s="97">
        <v>7730442927</v>
      </c>
      <c r="J2960" s="91">
        <v>45880</v>
      </c>
      <c r="K2960" s="91" t="s">
        <v>87</v>
      </c>
      <c r="L2960" s="90"/>
      <c r="M2960" s="91">
        <v>45863</v>
      </c>
      <c r="N2960" s="91">
        <v>45879</v>
      </c>
      <c r="O2960" s="95">
        <f t="shared" si="394"/>
        <v>7</v>
      </c>
      <c r="P2960" s="95">
        <f>MONTH('RAW DATA'!$J2960)</f>
        <v>8</v>
      </c>
      <c r="Q2960" s="95" t="str">
        <f t="shared" si="395"/>
        <v>ICB</v>
      </c>
      <c r="R2960" s="96" t="str">
        <f t="shared" si="396"/>
        <v>CHINA</v>
      </c>
      <c r="S2960" s="90" t="str">
        <f>IF(OR('RAW DATA'!$D2960="",'RAW DATA'!$C2960='RAW DATA'!$D2960),"NO",IF('RAW DATA'!$C2960&lt;'RAW DATA'!$D2960,"YES","NO"))</f>
        <v>NO</v>
      </c>
      <c r="T2960" s="96" t="str">
        <f>IF('RAW DATA'!$D2960='RAW DATA'!$E2960,"YES","NO")</f>
        <v>NO</v>
      </c>
      <c r="U2960" s="95" t="str">
        <f>IF(('RAW DATA'!$D2960-'RAW DATA'!$M2960)&lt;=5,"YES","NO")</f>
        <v>YES</v>
      </c>
    </row>
    <row r="2961" spans="1:21" x14ac:dyDescent="0.25">
      <c r="A2961" s="87">
        <v>515</v>
      </c>
      <c r="B2961" s="74">
        <v>5547856343</v>
      </c>
      <c r="C2961" s="76">
        <v>45881</v>
      </c>
      <c r="D2961" s="76">
        <v>45879</v>
      </c>
      <c r="E2961" s="76">
        <v>45881</v>
      </c>
      <c r="F2961" s="74">
        <v>255223583</v>
      </c>
      <c r="G2961" s="75">
        <v>26226</v>
      </c>
      <c r="H2961" s="74" t="s">
        <v>14</v>
      </c>
      <c r="I2961" s="85">
        <v>7730444103</v>
      </c>
      <c r="J2961" s="76">
        <v>45884</v>
      </c>
      <c r="K2961" s="76" t="s">
        <v>87</v>
      </c>
      <c r="L2961" s="74"/>
      <c r="M2961" s="76">
        <v>45876</v>
      </c>
      <c r="N2961" s="76">
        <v>45893</v>
      </c>
      <c r="O2961" s="73">
        <f t="shared" si="394"/>
        <v>8</v>
      </c>
      <c r="P2961" s="73">
        <f>MONTH('RAW DATA'!$J2961)</f>
        <v>8</v>
      </c>
      <c r="Q2961" s="73" t="str">
        <f t="shared" si="395"/>
        <v>ICB</v>
      </c>
      <c r="R2961" s="75" t="str">
        <f t="shared" si="396"/>
        <v>CHINA</v>
      </c>
      <c r="S2961" s="74" t="str">
        <f>IF(OR('RAW DATA'!$D2961="",'RAW DATA'!$C2961='RAW DATA'!$D2961),"NO",IF('RAW DATA'!$C2961&lt;'RAW DATA'!$D2961,"YES","NO"))</f>
        <v>NO</v>
      </c>
      <c r="T2961" s="75" t="str">
        <f>IF('RAW DATA'!$D2961='RAW DATA'!$E2961,"YES","NO")</f>
        <v>NO</v>
      </c>
      <c r="U2961" s="73" t="str">
        <f>IF(('RAW DATA'!$D2961-'RAW DATA'!$M2961)&lt;=5,"YES","NO")</f>
        <v>YES</v>
      </c>
    </row>
    <row r="2962" spans="1:21" x14ac:dyDescent="0.25">
      <c r="A2962" s="99">
        <v>515</v>
      </c>
      <c r="B2962" s="90">
        <v>5547856339</v>
      </c>
      <c r="C2962" s="91">
        <v>45881</v>
      </c>
      <c r="D2962" s="91">
        <v>45879</v>
      </c>
      <c r="E2962" s="91">
        <v>45881</v>
      </c>
      <c r="F2962" s="90">
        <v>255223583</v>
      </c>
      <c r="G2962" s="96">
        <v>46779</v>
      </c>
      <c r="H2962" s="90" t="s">
        <v>14</v>
      </c>
      <c r="I2962" s="97">
        <v>7730444104</v>
      </c>
      <c r="J2962" s="91">
        <v>45884</v>
      </c>
      <c r="K2962" s="91" t="s">
        <v>87</v>
      </c>
      <c r="L2962" s="90"/>
      <c r="M2962" s="91">
        <v>45876</v>
      </c>
      <c r="N2962" s="91">
        <v>45893</v>
      </c>
      <c r="O2962" s="95">
        <f t="shared" si="394"/>
        <v>8</v>
      </c>
      <c r="P2962" s="95">
        <f>MONTH('RAW DATA'!$J2962)</f>
        <v>8</v>
      </c>
      <c r="Q2962" s="95" t="str">
        <f t="shared" si="395"/>
        <v>ICB</v>
      </c>
      <c r="R2962" s="96" t="str">
        <f t="shared" si="396"/>
        <v>CHINA</v>
      </c>
      <c r="S2962" s="90" t="str">
        <f>IF(OR('RAW DATA'!$D2962="",'RAW DATA'!$C2962='RAW DATA'!$D2962),"NO",IF('RAW DATA'!$C2962&lt;'RAW DATA'!$D2962,"YES","NO"))</f>
        <v>NO</v>
      </c>
      <c r="T2962" s="96" t="str">
        <f>IF('RAW DATA'!$D2962='RAW DATA'!$E2962,"YES","NO")</f>
        <v>NO</v>
      </c>
      <c r="U2962" s="95" t="str">
        <f>IF(('RAW DATA'!$D2962-'RAW DATA'!$M2962)&lt;=5,"YES","NO")</f>
        <v>YES</v>
      </c>
    </row>
    <row r="2963" spans="1:21" x14ac:dyDescent="0.25">
      <c r="A2963" s="87">
        <v>515</v>
      </c>
      <c r="B2963" s="74">
        <v>5547856337</v>
      </c>
      <c r="C2963" s="76">
        <v>45881</v>
      </c>
      <c r="D2963" s="76">
        <v>45879</v>
      </c>
      <c r="E2963" s="76">
        <v>45881</v>
      </c>
      <c r="F2963" s="74">
        <v>255223583</v>
      </c>
      <c r="G2963" s="75">
        <v>40042</v>
      </c>
      <c r="H2963" s="74" t="s">
        <v>14</v>
      </c>
      <c r="I2963" s="85">
        <v>7730444105</v>
      </c>
      <c r="J2963" s="76">
        <v>45884</v>
      </c>
      <c r="K2963" s="76" t="s">
        <v>87</v>
      </c>
      <c r="L2963" s="74"/>
      <c r="M2963" s="76">
        <v>45876</v>
      </c>
      <c r="N2963" s="76">
        <v>45893</v>
      </c>
      <c r="O2963" s="73">
        <f t="shared" si="394"/>
        <v>8</v>
      </c>
      <c r="P2963" s="73">
        <f>MONTH('RAW DATA'!$J2963)</f>
        <v>8</v>
      </c>
      <c r="Q2963" s="73" t="str">
        <f t="shared" si="395"/>
        <v>ICB</v>
      </c>
      <c r="R2963" s="75" t="str">
        <f t="shared" si="396"/>
        <v>CHINA</v>
      </c>
      <c r="S2963" s="74" t="str">
        <f>IF(OR('RAW DATA'!$D2963="",'RAW DATA'!$C2963='RAW DATA'!$D2963),"NO",IF('RAW DATA'!$C2963&lt;'RAW DATA'!$D2963,"YES","NO"))</f>
        <v>NO</v>
      </c>
      <c r="T2963" s="75" t="str">
        <f>IF('RAW DATA'!$D2963='RAW DATA'!$E2963,"YES","NO")</f>
        <v>NO</v>
      </c>
      <c r="U2963" s="73" t="str">
        <f>IF(('RAW DATA'!$D2963-'RAW DATA'!$M2963)&lt;=5,"YES","NO")</f>
        <v>YES</v>
      </c>
    </row>
    <row r="2964" spans="1:21" x14ac:dyDescent="0.25">
      <c r="A2964" s="99">
        <v>515</v>
      </c>
      <c r="B2964" s="90">
        <v>5547856336</v>
      </c>
      <c r="C2964" s="91">
        <v>45881</v>
      </c>
      <c r="D2964" s="91">
        <v>45879</v>
      </c>
      <c r="E2964" s="91">
        <v>45881</v>
      </c>
      <c r="F2964" s="90">
        <v>255223583</v>
      </c>
      <c r="G2964" s="96">
        <v>41343</v>
      </c>
      <c r="H2964" s="90" t="s">
        <v>14</v>
      </c>
      <c r="I2964" s="97">
        <v>7730444106</v>
      </c>
      <c r="J2964" s="91">
        <v>45884</v>
      </c>
      <c r="K2964" s="91" t="s">
        <v>87</v>
      </c>
      <c r="L2964" s="90"/>
      <c r="M2964" s="91">
        <v>45876</v>
      </c>
      <c r="N2964" s="91">
        <v>45893</v>
      </c>
      <c r="O2964" s="95">
        <f t="shared" si="394"/>
        <v>8</v>
      </c>
      <c r="P2964" s="95">
        <f>MONTH('RAW DATA'!$J2964)</f>
        <v>8</v>
      </c>
      <c r="Q2964" s="95" t="str">
        <f t="shared" si="395"/>
        <v>ICB</v>
      </c>
      <c r="R2964" s="96" t="str">
        <f t="shared" si="396"/>
        <v>CHINA</v>
      </c>
      <c r="S2964" s="90" t="str">
        <f>IF(OR('RAW DATA'!$D2964="",'RAW DATA'!$C2964='RAW DATA'!$D2964),"NO",IF('RAW DATA'!$C2964&lt;'RAW DATA'!$D2964,"YES","NO"))</f>
        <v>NO</v>
      </c>
      <c r="T2964" s="96" t="str">
        <f>IF('RAW DATA'!$D2964='RAW DATA'!$E2964,"YES","NO")</f>
        <v>NO</v>
      </c>
      <c r="U2964" s="95" t="str">
        <f>IF(('RAW DATA'!$D2964-'RAW DATA'!$M2964)&lt;=5,"YES","NO")</f>
        <v>YES</v>
      </c>
    </row>
    <row r="2965" spans="1:21" x14ac:dyDescent="0.25">
      <c r="A2965" s="87">
        <v>515</v>
      </c>
      <c r="B2965" s="74">
        <v>5547856349</v>
      </c>
      <c r="C2965" s="76">
        <v>45881</v>
      </c>
      <c r="D2965" s="76">
        <v>45879</v>
      </c>
      <c r="E2965" s="76">
        <v>45881</v>
      </c>
      <c r="F2965" s="74">
        <v>255223583</v>
      </c>
      <c r="G2965" s="75">
        <v>188911</v>
      </c>
      <c r="H2965" s="74" t="s">
        <v>14</v>
      </c>
      <c r="I2965" s="85">
        <v>7730444107</v>
      </c>
      <c r="J2965" s="76">
        <v>45884</v>
      </c>
      <c r="K2965" s="76" t="s">
        <v>87</v>
      </c>
      <c r="L2965" s="74"/>
      <c r="M2965" s="76">
        <v>45876</v>
      </c>
      <c r="N2965" s="76">
        <v>45893</v>
      </c>
      <c r="O2965" s="73">
        <f t="shared" si="394"/>
        <v>8</v>
      </c>
      <c r="P2965" s="73">
        <f>MONTH('RAW DATA'!$J2965)</f>
        <v>8</v>
      </c>
      <c r="Q2965" s="73" t="str">
        <f t="shared" si="395"/>
        <v>ICB</v>
      </c>
      <c r="R2965" s="75" t="str">
        <f t="shared" si="396"/>
        <v>CHINA</v>
      </c>
      <c r="S2965" s="74" t="str">
        <f>IF(OR('RAW DATA'!$D2965="",'RAW DATA'!$C2965='RAW DATA'!$D2965),"NO",IF('RAW DATA'!$C2965&lt;'RAW DATA'!$D2965,"YES","NO"))</f>
        <v>NO</v>
      </c>
      <c r="T2965" s="75" t="str">
        <f>IF('RAW DATA'!$D2965='RAW DATA'!$E2965,"YES","NO")</f>
        <v>NO</v>
      </c>
      <c r="U2965" s="73" t="str">
        <f>IF(('RAW DATA'!$D2965-'RAW DATA'!$M2965)&lt;=5,"YES","NO")</f>
        <v>YES</v>
      </c>
    </row>
    <row r="2966" spans="1:21" x14ac:dyDescent="0.25">
      <c r="A2966" s="99">
        <v>515</v>
      </c>
      <c r="B2966" s="90">
        <v>5547856352</v>
      </c>
      <c r="C2966" s="91">
        <v>45881</v>
      </c>
      <c r="D2966" s="91">
        <v>45879</v>
      </c>
      <c r="E2966" s="91">
        <v>45881</v>
      </c>
      <c r="F2966" s="90">
        <v>255223583</v>
      </c>
      <c r="G2966" s="96">
        <v>14765</v>
      </c>
      <c r="H2966" s="90" t="s">
        <v>14</v>
      </c>
      <c r="I2966" s="97">
        <v>7730444108</v>
      </c>
      <c r="J2966" s="91">
        <v>45884</v>
      </c>
      <c r="K2966" s="91" t="s">
        <v>87</v>
      </c>
      <c r="L2966" s="90"/>
      <c r="M2966" s="91">
        <v>45876</v>
      </c>
      <c r="N2966" s="91">
        <v>45893</v>
      </c>
      <c r="O2966" s="95">
        <f t="shared" si="394"/>
        <v>8</v>
      </c>
      <c r="P2966" s="95">
        <f>MONTH('RAW DATA'!$J2966)</f>
        <v>8</v>
      </c>
      <c r="Q2966" s="95" t="str">
        <f t="shared" si="395"/>
        <v>ICB</v>
      </c>
      <c r="R2966" s="96" t="str">
        <f t="shared" si="396"/>
        <v>CHINA</v>
      </c>
      <c r="S2966" s="90" t="str">
        <f>IF(OR('RAW DATA'!$D2966="",'RAW DATA'!$C2966='RAW DATA'!$D2966),"NO",IF('RAW DATA'!$C2966&lt;'RAW DATA'!$D2966,"YES","NO"))</f>
        <v>NO</v>
      </c>
      <c r="T2966" s="96" t="str">
        <f>IF('RAW DATA'!$D2966='RAW DATA'!$E2966,"YES","NO")</f>
        <v>NO</v>
      </c>
      <c r="U2966" s="95" t="str">
        <f>IF(('RAW DATA'!$D2966-'RAW DATA'!$M2966)&lt;=5,"YES","NO")</f>
        <v>YES</v>
      </c>
    </row>
    <row r="2967" spans="1:21" x14ac:dyDescent="0.25">
      <c r="A2967" s="87">
        <v>515</v>
      </c>
      <c r="B2967" s="74">
        <v>5547856345</v>
      </c>
      <c r="C2967" s="76">
        <v>45881</v>
      </c>
      <c r="D2967" s="76">
        <v>45879</v>
      </c>
      <c r="E2967" s="76">
        <v>45881</v>
      </c>
      <c r="F2967" s="74">
        <v>255223583</v>
      </c>
      <c r="G2967" s="75">
        <v>398</v>
      </c>
      <c r="H2967" s="74" t="s">
        <v>14</v>
      </c>
      <c r="I2967" s="85">
        <v>7730444109</v>
      </c>
      <c r="J2967" s="76">
        <v>45884</v>
      </c>
      <c r="K2967" s="76" t="s">
        <v>87</v>
      </c>
      <c r="L2967" s="74"/>
      <c r="M2967" s="76">
        <v>45876</v>
      </c>
      <c r="N2967" s="76">
        <v>45893</v>
      </c>
      <c r="O2967" s="73">
        <f t="shared" si="394"/>
        <v>8</v>
      </c>
      <c r="P2967" s="73">
        <f>MONTH('RAW DATA'!$J2967)</f>
        <v>8</v>
      </c>
      <c r="Q2967" s="73" t="str">
        <f t="shared" si="395"/>
        <v>ICB</v>
      </c>
      <c r="R2967" s="75" t="str">
        <f t="shared" si="396"/>
        <v>CHINA</v>
      </c>
      <c r="S2967" s="74" t="str">
        <f>IF(OR('RAW DATA'!$D2967="",'RAW DATA'!$C2967='RAW DATA'!$D2967),"NO",IF('RAW DATA'!$C2967&lt;'RAW DATA'!$D2967,"YES","NO"))</f>
        <v>NO</v>
      </c>
      <c r="T2967" s="75" t="str">
        <f>IF('RAW DATA'!$D2967='RAW DATA'!$E2967,"YES","NO")</f>
        <v>NO</v>
      </c>
      <c r="U2967" s="73" t="str">
        <f>IF(('RAW DATA'!$D2967-'RAW DATA'!$M2967)&lt;=5,"YES","NO")</f>
        <v>YES</v>
      </c>
    </row>
    <row r="2968" spans="1:21" x14ac:dyDescent="0.25">
      <c r="A2968" s="99">
        <v>515</v>
      </c>
      <c r="B2968" s="90">
        <v>5547856346</v>
      </c>
      <c r="C2968" s="91">
        <v>45881</v>
      </c>
      <c r="D2968" s="91">
        <v>45879</v>
      </c>
      <c r="E2968" s="91">
        <v>45881</v>
      </c>
      <c r="F2968" s="90">
        <v>255223583</v>
      </c>
      <c r="G2968" s="96">
        <v>398</v>
      </c>
      <c r="H2968" s="90" t="s">
        <v>14</v>
      </c>
      <c r="I2968" s="97">
        <v>7730444116</v>
      </c>
      <c r="J2968" s="91">
        <v>45884</v>
      </c>
      <c r="K2968" s="91" t="s">
        <v>87</v>
      </c>
      <c r="L2968" s="90"/>
      <c r="M2968" s="91">
        <v>45876</v>
      </c>
      <c r="N2968" s="91">
        <v>45893</v>
      </c>
      <c r="O2968" s="95">
        <f t="shared" si="394"/>
        <v>8</v>
      </c>
      <c r="P2968" s="95">
        <f>MONTH('RAW DATA'!$J2968)</f>
        <v>8</v>
      </c>
      <c r="Q2968" s="95" t="str">
        <f t="shared" si="395"/>
        <v>ICB</v>
      </c>
      <c r="R2968" s="96" t="str">
        <f t="shared" si="396"/>
        <v>CHINA</v>
      </c>
      <c r="S2968" s="90" t="str">
        <f>IF(OR('RAW DATA'!$D2968="",'RAW DATA'!$C2968='RAW DATA'!$D2968),"NO",IF('RAW DATA'!$C2968&lt;'RAW DATA'!$D2968,"YES","NO"))</f>
        <v>NO</v>
      </c>
      <c r="T2968" s="96" t="str">
        <f>IF('RAW DATA'!$D2968='RAW DATA'!$E2968,"YES","NO")</f>
        <v>NO</v>
      </c>
      <c r="U2968" s="95" t="str">
        <f>IF(('RAW DATA'!$D2968-'RAW DATA'!$M2968)&lt;=5,"YES","NO")</f>
        <v>YES</v>
      </c>
    </row>
    <row r="2969" spans="1:21" x14ac:dyDescent="0.25">
      <c r="A2969" s="87">
        <v>515</v>
      </c>
      <c r="B2969" s="74">
        <v>5547856340</v>
      </c>
      <c r="C2969" s="76">
        <v>45881</v>
      </c>
      <c r="D2969" s="76">
        <v>45879</v>
      </c>
      <c r="E2969" s="76">
        <v>45881</v>
      </c>
      <c r="F2969" s="74">
        <v>255223583</v>
      </c>
      <c r="G2969" s="75">
        <v>398</v>
      </c>
      <c r="H2969" s="74" t="s">
        <v>14</v>
      </c>
      <c r="I2969" s="85">
        <v>7730444117</v>
      </c>
      <c r="J2969" s="76">
        <v>45884</v>
      </c>
      <c r="K2969" s="76" t="s">
        <v>87</v>
      </c>
      <c r="L2969" s="74"/>
      <c r="M2969" s="76">
        <v>45876</v>
      </c>
      <c r="N2969" s="76">
        <v>45893</v>
      </c>
      <c r="O2969" s="73">
        <f t="shared" si="394"/>
        <v>8</v>
      </c>
      <c r="P2969" s="73">
        <f>MONTH('RAW DATA'!$J2969)</f>
        <v>8</v>
      </c>
      <c r="Q2969" s="73" t="str">
        <f t="shared" si="395"/>
        <v>ICB</v>
      </c>
      <c r="R2969" s="75" t="str">
        <f t="shared" si="396"/>
        <v>CHINA</v>
      </c>
      <c r="S2969" s="74" t="str">
        <f>IF(OR('RAW DATA'!$D2969="",'RAW DATA'!$C2969='RAW DATA'!$D2969),"NO",IF('RAW DATA'!$C2969&lt;'RAW DATA'!$D2969,"YES","NO"))</f>
        <v>NO</v>
      </c>
      <c r="T2969" s="75" t="str">
        <f>IF('RAW DATA'!$D2969='RAW DATA'!$E2969,"YES","NO")</f>
        <v>NO</v>
      </c>
      <c r="U2969" s="73" t="str">
        <f>IF(('RAW DATA'!$D2969-'RAW DATA'!$M2969)&lt;=5,"YES","NO")</f>
        <v>YES</v>
      </c>
    </row>
    <row r="2970" spans="1:21" x14ac:dyDescent="0.25">
      <c r="A2970" s="99">
        <v>515</v>
      </c>
      <c r="B2970" s="90">
        <v>5547856338</v>
      </c>
      <c r="C2970" s="91">
        <v>45881</v>
      </c>
      <c r="D2970" s="91">
        <v>45879</v>
      </c>
      <c r="E2970" s="91">
        <v>45881</v>
      </c>
      <c r="F2970" s="90">
        <v>255223583</v>
      </c>
      <c r="G2970" s="96">
        <v>50863</v>
      </c>
      <c r="H2970" s="90" t="s">
        <v>14</v>
      </c>
      <c r="I2970" s="97">
        <v>7730444118</v>
      </c>
      <c r="J2970" s="91">
        <v>45884</v>
      </c>
      <c r="K2970" s="91" t="s">
        <v>87</v>
      </c>
      <c r="L2970" s="90"/>
      <c r="M2970" s="91">
        <v>45876</v>
      </c>
      <c r="N2970" s="91">
        <v>45893</v>
      </c>
      <c r="O2970" s="95">
        <f t="shared" si="394"/>
        <v>8</v>
      </c>
      <c r="P2970" s="95">
        <f>MONTH('RAW DATA'!$J2970)</f>
        <v>8</v>
      </c>
      <c r="Q2970" s="95" t="str">
        <f t="shared" si="395"/>
        <v>ICB</v>
      </c>
      <c r="R2970" s="96" t="str">
        <f t="shared" si="396"/>
        <v>CHINA</v>
      </c>
      <c r="S2970" s="90" t="str">
        <f>IF(OR('RAW DATA'!$D2970="",'RAW DATA'!$C2970='RAW DATA'!$D2970),"NO",IF('RAW DATA'!$C2970&lt;'RAW DATA'!$D2970,"YES","NO"))</f>
        <v>NO</v>
      </c>
      <c r="T2970" s="96" t="str">
        <f>IF('RAW DATA'!$D2970='RAW DATA'!$E2970,"YES","NO")</f>
        <v>NO</v>
      </c>
      <c r="U2970" s="95" t="str">
        <f>IF(('RAW DATA'!$D2970-'RAW DATA'!$M2970)&lt;=5,"YES","NO")</f>
        <v>YES</v>
      </c>
    </row>
    <row r="2971" spans="1:21" x14ac:dyDescent="0.25">
      <c r="A2971" s="87">
        <v>515</v>
      </c>
      <c r="B2971" s="74">
        <v>5547856341</v>
      </c>
      <c r="C2971" s="76">
        <v>45881</v>
      </c>
      <c r="D2971" s="76">
        <v>45879</v>
      </c>
      <c r="E2971" s="76">
        <v>45881</v>
      </c>
      <c r="F2971" s="74">
        <v>255223583</v>
      </c>
      <c r="G2971" s="75">
        <v>31774</v>
      </c>
      <c r="H2971" s="74" t="s">
        <v>14</v>
      </c>
      <c r="I2971" s="85">
        <v>7730444119</v>
      </c>
      <c r="J2971" s="76">
        <v>45884</v>
      </c>
      <c r="K2971" s="76" t="s">
        <v>87</v>
      </c>
      <c r="L2971" s="74"/>
      <c r="M2971" s="76">
        <v>45876</v>
      </c>
      <c r="N2971" s="76">
        <v>45893</v>
      </c>
      <c r="O2971" s="73">
        <f t="shared" si="394"/>
        <v>8</v>
      </c>
      <c r="P2971" s="73">
        <f>MONTH('RAW DATA'!$J2971)</f>
        <v>8</v>
      </c>
      <c r="Q2971" s="73" t="str">
        <f t="shared" si="395"/>
        <v>ICB</v>
      </c>
      <c r="R2971" s="75" t="str">
        <f t="shared" si="396"/>
        <v>CHINA</v>
      </c>
      <c r="S2971" s="74" t="str">
        <f>IF(OR('RAW DATA'!$D2971="",'RAW DATA'!$C2971='RAW DATA'!$D2971),"NO",IF('RAW DATA'!$C2971&lt;'RAW DATA'!$D2971,"YES","NO"))</f>
        <v>NO</v>
      </c>
      <c r="T2971" s="75" t="str">
        <f>IF('RAW DATA'!$D2971='RAW DATA'!$E2971,"YES","NO")</f>
        <v>NO</v>
      </c>
      <c r="U2971" s="73" t="str">
        <f>IF(('RAW DATA'!$D2971-'RAW DATA'!$M2971)&lt;=5,"YES","NO")</f>
        <v>YES</v>
      </c>
    </row>
    <row r="2972" spans="1:21" x14ac:dyDescent="0.25">
      <c r="A2972" s="99">
        <v>515</v>
      </c>
      <c r="B2972" s="90">
        <v>5547856353</v>
      </c>
      <c r="C2972" s="91">
        <v>45881</v>
      </c>
      <c r="D2972" s="91">
        <v>45879</v>
      </c>
      <c r="E2972" s="91">
        <v>45881</v>
      </c>
      <c r="F2972" s="90">
        <v>255223583</v>
      </c>
      <c r="G2972" s="96">
        <v>23909</v>
      </c>
      <c r="H2972" s="90" t="s">
        <v>14</v>
      </c>
      <c r="I2972" s="97">
        <v>7730444120</v>
      </c>
      <c r="J2972" s="91">
        <v>45884</v>
      </c>
      <c r="K2972" s="91" t="s">
        <v>87</v>
      </c>
      <c r="L2972" s="90"/>
      <c r="M2972" s="91">
        <v>45876</v>
      </c>
      <c r="N2972" s="91">
        <v>45893</v>
      </c>
      <c r="O2972" s="95">
        <f t="shared" si="394"/>
        <v>8</v>
      </c>
      <c r="P2972" s="95">
        <f>MONTH('RAW DATA'!$J2972)</f>
        <v>8</v>
      </c>
      <c r="Q2972" s="95" t="str">
        <f t="shared" si="395"/>
        <v>ICB</v>
      </c>
      <c r="R2972" s="96" t="str">
        <f t="shared" si="396"/>
        <v>CHINA</v>
      </c>
      <c r="S2972" s="90" t="str">
        <f>IF(OR('RAW DATA'!$D2972="",'RAW DATA'!$C2972='RAW DATA'!$D2972),"NO",IF('RAW DATA'!$C2972&lt;'RAW DATA'!$D2972,"YES","NO"))</f>
        <v>NO</v>
      </c>
      <c r="T2972" s="96" t="str">
        <f>IF('RAW DATA'!$D2972='RAW DATA'!$E2972,"YES","NO")</f>
        <v>NO</v>
      </c>
      <c r="U2972" s="95" t="str">
        <f>IF(('RAW DATA'!$D2972-'RAW DATA'!$M2972)&lt;=5,"YES","NO")</f>
        <v>YES</v>
      </c>
    </row>
    <row r="2973" spans="1:21" x14ac:dyDescent="0.25">
      <c r="A2973" s="87">
        <v>515</v>
      </c>
      <c r="B2973" s="74">
        <v>5547856334</v>
      </c>
      <c r="C2973" s="76">
        <v>45881</v>
      </c>
      <c r="D2973" s="76">
        <v>45879</v>
      </c>
      <c r="E2973" s="76">
        <v>45881</v>
      </c>
      <c r="F2973" s="74">
        <v>255223583</v>
      </c>
      <c r="G2973" s="75">
        <v>398</v>
      </c>
      <c r="H2973" s="74" t="s">
        <v>14</v>
      </c>
      <c r="I2973" s="85">
        <v>7730444121</v>
      </c>
      <c r="J2973" s="76">
        <v>45884</v>
      </c>
      <c r="K2973" s="76" t="s">
        <v>87</v>
      </c>
      <c r="L2973" s="74"/>
      <c r="M2973" s="76">
        <v>45876</v>
      </c>
      <c r="N2973" s="76">
        <v>45893</v>
      </c>
      <c r="O2973" s="73">
        <f t="shared" ref="O2973:O3036" si="397">IF(D2973="", "", IF(YEAR(D2973)=2024, "", MONTH(D2973)))</f>
        <v>8</v>
      </c>
      <c r="P2973" s="73">
        <f>MONTH('RAW DATA'!$J2973)</f>
        <v>8</v>
      </c>
      <c r="Q2973" s="73" t="str">
        <f t="shared" ref="Q2973:Q3036" si="398">IF(OR(A2973=71,A2973=1595,A2973=1588,A2973=1594,A2973=3547,A2973=1571,A2973=1538,A2973=1570,A2973=1569,A2973=1590,A2973=1591,A2973=1589,A2973=515,A2973=1572,A2973=3546,A2973=1592,A2973=3548,A2973=122,A2973=10171,A2973=40,A2973=35,A2973=95,A2973=381,A2973=136,A2973=375),"ICB","Vendor")</f>
        <v>ICB</v>
      </c>
      <c r="R2973" s="75" t="str">
        <f t="shared" ref="R2973:R3036" si="399">IF(OR(A2973=71,A2973=515,A2973=1592,A2973=1589,A2973=1591,A2973=1571,A2973=1572),"CHINA",IF(A2973=35,"POLAND",
IF(A2973=10171,"VIETNAM",
IF(A2973=381,"TURKEY",
IF(A2973=375,"CAMBODIA",
IF(A2973=40,"AUSTRALIA",""))))))</f>
        <v>CHINA</v>
      </c>
      <c r="S2973" s="74" t="str">
        <f>IF(OR('RAW DATA'!$D2973="",'RAW DATA'!$C2973='RAW DATA'!$D2973),"NO",IF('RAW DATA'!$C2973&lt;'RAW DATA'!$D2973,"YES","NO"))</f>
        <v>NO</v>
      </c>
      <c r="T2973" s="75" t="str">
        <f>IF('RAW DATA'!$D2973='RAW DATA'!$E2973,"YES","NO")</f>
        <v>NO</v>
      </c>
      <c r="U2973" s="73" t="str">
        <f>IF(('RAW DATA'!$D2973-'RAW DATA'!$M2973)&lt;=5,"YES","NO")</f>
        <v>YES</v>
      </c>
    </row>
    <row r="2974" spans="1:21" x14ac:dyDescent="0.25">
      <c r="A2974" s="99">
        <v>515</v>
      </c>
      <c r="B2974" s="90">
        <v>5547856348</v>
      </c>
      <c r="C2974" s="91">
        <v>45881</v>
      </c>
      <c r="D2974" s="91">
        <v>45879</v>
      </c>
      <c r="E2974" s="91">
        <v>45881</v>
      </c>
      <c r="F2974" s="90">
        <v>255223583</v>
      </c>
      <c r="G2974" s="96">
        <v>534</v>
      </c>
      <c r="H2974" s="90" t="s">
        <v>14</v>
      </c>
      <c r="I2974" s="97">
        <v>7730444122</v>
      </c>
      <c r="J2974" s="91">
        <v>45884</v>
      </c>
      <c r="K2974" s="91" t="s">
        <v>87</v>
      </c>
      <c r="L2974" s="90"/>
      <c r="M2974" s="91">
        <v>45876</v>
      </c>
      <c r="N2974" s="91">
        <v>45893</v>
      </c>
      <c r="O2974" s="95">
        <f t="shared" si="397"/>
        <v>8</v>
      </c>
      <c r="P2974" s="95">
        <f>MONTH('RAW DATA'!$J2974)</f>
        <v>8</v>
      </c>
      <c r="Q2974" s="95" t="str">
        <f t="shared" si="398"/>
        <v>ICB</v>
      </c>
      <c r="R2974" s="96" t="str">
        <f t="shared" si="399"/>
        <v>CHINA</v>
      </c>
      <c r="S2974" s="90" t="str">
        <f>IF(OR('RAW DATA'!$D2974="",'RAW DATA'!$C2974='RAW DATA'!$D2974),"NO",IF('RAW DATA'!$C2974&lt;'RAW DATA'!$D2974,"YES","NO"))</f>
        <v>NO</v>
      </c>
      <c r="T2974" s="96" t="str">
        <f>IF('RAW DATA'!$D2974='RAW DATA'!$E2974,"YES","NO")</f>
        <v>NO</v>
      </c>
      <c r="U2974" s="95" t="str">
        <f>IF(('RAW DATA'!$D2974-'RAW DATA'!$M2974)&lt;=5,"YES","NO")</f>
        <v>YES</v>
      </c>
    </row>
    <row r="2975" spans="1:21" x14ac:dyDescent="0.25">
      <c r="A2975" s="87">
        <v>515</v>
      </c>
      <c r="B2975" s="74">
        <v>5547856347</v>
      </c>
      <c r="C2975" s="76">
        <v>45881</v>
      </c>
      <c r="D2975" s="76">
        <v>45879</v>
      </c>
      <c r="E2975" s="76">
        <v>45881</v>
      </c>
      <c r="F2975" s="74">
        <v>255223583</v>
      </c>
      <c r="G2975" s="75">
        <v>322</v>
      </c>
      <c r="H2975" s="74" t="s">
        <v>14</v>
      </c>
      <c r="I2975" s="85">
        <v>7730444123</v>
      </c>
      <c r="J2975" s="76">
        <v>45884</v>
      </c>
      <c r="K2975" s="76" t="s">
        <v>87</v>
      </c>
      <c r="L2975" s="74"/>
      <c r="M2975" s="76">
        <v>45876</v>
      </c>
      <c r="N2975" s="76">
        <v>45893</v>
      </c>
      <c r="O2975" s="73">
        <f t="shared" si="397"/>
        <v>8</v>
      </c>
      <c r="P2975" s="73">
        <f>MONTH('RAW DATA'!$J2975)</f>
        <v>8</v>
      </c>
      <c r="Q2975" s="73" t="str">
        <f t="shared" si="398"/>
        <v>ICB</v>
      </c>
      <c r="R2975" s="75" t="str">
        <f t="shared" si="399"/>
        <v>CHINA</v>
      </c>
      <c r="S2975" s="74" t="str">
        <f>IF(OR('RAW DATA'!$D2975="",'RAW DATA'!$C2975='RAW DATA'!$D2975),"NO",IF('RAW DATA'!$C2975&lt;'RAW DATA'!$D2975,"YES","NO"))</f>
        <v>NO</v>
      </c>
      <c r="T2975" s="75" t="str">
        <f>IF('RAW DATA'!$D2975='RAW DATA'!$E2975,"YES","NO")</f>
        <v>NO</v>
      </c>
      <c r="U2975" s="73" t="str">
        <f>IF(('RAW DATA'!$D2975-'RAW DATA'!$M2975)&lt;=5,"YES","NO")</f>
        <v>YES</v>
      </c>
    </row>
    <row r="2976" spans="1:21" x14ac:dyDescent="0.25">
      <c r="A2976" s="99">
        <v>515</v>
      </c>
      <c r="B2976" s="90">
        <v>5547856333</v>
      </c>
      <c r="C2976" s="91">
        <v>45881</v>
      </c>
      <c r="D2976" s="91">
        <v>45879</v>
      </c>
      <c r="E2976" s="91">
        <v>45881</v>
      </c>
      <c r="F2976" s="90">
        <v>255223583</v>
      </c>
      <c r="G2976" s="96">
        <v>1228</v>
      </c>
      <c r="H2976" s="90" t="s">
        <v>14</v>
      </c>
      <c r="I2976" s="97">
        <v>7730444124</v>
      </c>
      <c r="J2976" s="91">
        <v>45884</v>
      </c>
      <c r="K2976" s="91" t="s">
        <v>87</v>
      </c>
      <c r="L2976" s="90"/>
      <c r="M2976" s="91">
        <v>45876</v>
      </c>
      <c r="N2976" s="91">
        <v>45893</v>
      </c>
      <c r="O2976" s="95">
        <f t="shared" si="397"/>
        <v>8</v>
      </c>
      <c r="P2976" s="95">
        <f>MONTH('RAW DATA'!$J2976)</f>
        <v>8</v>
      </c>
      <c r="Q2976" s="95" t="str">
        <f t="shared" si="398"/>
        <v>ICB</v>
      </c>
      <c r="R2976" s="96" t="str">
        <f t="shared" si="399"/>
        <v>CHINA</v>
      </c>
      <c r="S2976" s="90" t="str">
        <f>IF(OR('RAW DATA'!$D2976="",'RAW DATA'!$C2976='RAW DATA'!$D2976),"NO",IF('RAW DATA'!$C2976&lt;'RAW DATA'!$D2976,"YES","NO"))</f>
        <v>NO</v>
      </c>
      <c r="T2976" s="96" t="str">
        <f>IF('RAW DATA'!$D2976='RAW DATA'!$E2976,"YES","NO")</f>
        <v>NO</v>
      </c>
      <c r="U2976" s="95" t="str">
        <f>IF(('RAW DATA'!$D2976-'RAW DATA'!$M2976)&lt;=5,"YES","NO")</f>
        <v>YES</v>
      </c>
    </row>
    <row r="2977" spans="1:21" x14ac:dyDescent="0.25">
      <c r="A2977" s="87">
        <v>515</v>
      </c>
      <c r="B2977" s="74">
        <v>5547856342</v>
      </c>
      <c r="C2977" s="76">
        <v>45881</v>
      </c>
      <c r="D2977" s="76">
        <v>45879</v>
      </c>
      <c r="E2977" s="76">
        <v>45881</v>
      </c>
      <c r="F2977" s="74">
        <v>255223583</v>
      </c>
      <c r="G2977" s="75">
        <v>398</v>
      </c>
      <c r="H2977" s="74" t="s">
        <v>14</v>
      </c>
      <c r="I2977" s="85">
        <v>7730444125</v>
      </c>
      <c r="J2977" s="76">
        <v>45884</v>
      </c>
      <c r="K2977" s="76" t="s">
        <v>87</v>
      </c>
      <c r="L2977" s="74"/>
      <c r="M2977" s="76">
        <v>45876</v>
      </c>
      <c r="N2977" s="76">
        <v>45893</v>
      </c>
      <c r="O2977" s="73">
        <f t="shared" si="397"/>
        <v>8</v>
      </c>
      <c r="P2977" s="73">
        <f>MONTH('RAW DATA'!$J2977)</f>
        <v>8</v>
      </c>
      <c r="Q2977" s="73" t="str">
        <f t="shared" si="398"/>
        <v>ICB</v>
      </c>
      <c r="R2977" s="75" t="str">
        <f t="shared" si="399"/>
        <v>CHINA</v>
      </c>
      <c r="S2977" s="74" t="str">
        <f>IF(OR('RAW DATA'!$D2977="",'RAW DATA'!$C2977='RAW DATA'!$D2977),"NO",IF('RAW DATA'!$C2977&lt;'RAW DATA'!$D2977,"YES","NO"))</f>
        <v>NO</v>
      </c>
      <c r="T2977" s="75" t="str">
        <f>IF('RAW DATA'!$D2977='RAW DATA'!$E2977,"YES","NO")</f>
        <v>NO</v>
      </c>
      <c r="U2977" s="73" t="str">
        <f>IF(('RAW DATA'!$D2977-'RAW DATA'!$M2977)&lt;=5,"YES","NO")</f>
        <v>YES</v>
      </c>
    </row>
    <row r="2978" spans="1:21" x14ac:dyDescent="0.25">
      <c r="A2978" s="99">
        <v>515</v>
      </c>
      <c r="B2978" s="90">
        <v>5547856351</v>
      </c>
      <c r="C2978" s="91">
        <v>45881</v>
      </c>
      <c r="D2978" s="91">
        <v>45879</v>
      </c>
      <c r="E2978" s="91">
        <v>45881</v>
      </c>
      <c r="F2978" s="90">
        <v>255223583</v>
      </c>
      <c r="G2978" s="96">
        <v>1256</v>
      </c>
      <c r="H2978" s="90" t="s">
        <v>14</v>
      </c>
      <c r="I2978" s="97">
        <v>7730444126</v>
      </c>
      <c r="J2978" s="91">
        <v>45884</v>
      </c>
      <c r="K2978" s="91" t="s">
        <v>87</v>
      </c>
      <c r="L2978" s="90"/>
      <c r="M2978" s="91">
        <v>45876</v>
      </c>
      <c r="N2978" s="91">
        <v>45893</v>
      </c>
      <c r="O2978" s="95">
        <f t="shared" si="397"/>
        <v>8</v>
      </c>
      <c r="P2978" s="95">
        <f>MONTH('RAW DATA'!$J2978)</f>
        <v>8</v>
      </c>
      <c r="Q2978" s="95" t="str">
        <f t="shared" si="398"/>
        <v>ICB</v>
      </c>
      <c r="R2978" s="96" t="str">
        <f t="shared" si="399"/>
        <v>CHINA</v>
      </c>
      <c r="S2978" s="90" t="str">
        <f>IF(OR('RAW DATA'!$D2978="",'RAW DATA'!$C2978='RAW DATA'!$D2978),"NO",IF('RAW DATA'!$C2978&lt;'RAW DATA'!$D2978,"YES","NO"))</f>
        <v>NO</v>
      </c>
      <c r="T2978" s="96" t="str">
        <f>IF('RAW DATA'!$D2978='RAW DATA'!$E2978,"YES","NO")</f>
        <v>NO</v>
      </c>
      <c r="U2978" s="95" t="str">
        <f>IF(('RAW DATA'!$D2978-'RAW DATA'!$M2978)&lt;=5,"YES","NO")</f>
        <v>YES</v>
      </c>
    </row>
    <row r="2979" spans="1:21" x14ac:dyDescent="0.25">
      <c r="A2979" s="87">
        <v>515</v>
      </c>
      <c r="B2979" s="74">
        <v>5547856335</v>
      </c>
      <c r="C2979" s="76">
        <v>45881</v>
      </c>
      <c r="D2979" s="76">
        <v>45879</v>
      </c>
      <c r="E2979" s="76">
        <v>45881</v>
      </c>
      <c r="F2979" s="74">
        <v>255223583</v>
      </c>
      <c r="G2979" s="75">
        <v>507</v>
      </c>
      <c r="H2979" s="74" t="s">
        <v>14</v>
      </c>
      <c r="I2979" s="85">
        <v>7730444132</v>
      </c>
      <c r="J2979" s="76">
        <v>45884</v>
      </c>
      <c r="K2979" s="76" t="s">
        <v>87</v>
      </c>
      <c r="L2979" s="74"/>
      <c r="M2979" s="76">
        <v>45876</v>
      </c>
      <c r="N2979" s="76">
        <v>45893</v>
      </c>
      <c r="O2979" s="73">
        <f t="shared" si="397"/>
        <v>8</v>
      </c>
      <c r="P2979" s="73">
        <f>MONTH('RAW DATA'!$J2979)</f>
        <v>8</v>
      </c>
      <c r="Q2979" s="73" t="str">
        <f t="shared" si="398"/>
        <v>ICB</v>
      </c>
      <c r="R2979" s="75" t="str">
        <f t="shared" si="399"/>
        <v>CHINA</v>
      </c>
      <c r="S2979" s="74" t="str">
        <f>IF(OR('RAW DATA'!$D2979="",'RAW DATA'!$C2979='RAW DATA'!$D2979),"NO",IF('RAW DATA'!$C2979&lt;'RAW DATA'!$D2979,"YES","NO"))</f>
        <v>NO</v>
      </c>
      <c r="T2979" s="75" t="str">
        <f>IF('RAW DATA'!$D2979='RAW DATA'!$E2979,"YES","NO")</f>
        <v>NO</v>
      </c>
      <c r="U2979" s="73" t="str">
        <f>IF(('RAW DATA'!$D2979-'RAW DATA'!$M2979)&lt;=5,"YES","NO")</f>
        <v>YES</v>
      </c>
    </row>
    <row r="2980" spans="1:21" x14ac:dyDescent="0.25">
      <c r="A2980" s="99">
        <v>515</v>
      </c>
      <c r="B2980" s="90">
        <v>5547856344</v>
      </c>
      <c r="C2980" s="91">
        <v>45881</v>
      </c>
      <c r="D2980" s="91">
        <v>45879</v>
      </c>
      <c r="E2980" s="91">
        <v>45881</v>
      </c>
      <c r="F2980" s="90">
        <v>255223583</v>
      </c>
      <c r="G2980" s="96">
        <v>829</v>
      </c>
      <c r="H2980" s="90" t="s">
        <v>14</v>
      </c>
      <c r="I2980" s="97">
        <v>7730444133</v>
      </c>
      <c r="J2980" s="91">
        <v>45884</v>
      </c>
      <c r="K2980" s="91" t="s">
        <v>87</v>
      </c>
      <c r="L2980" s="90"/>
      <c r="M2980" s="91">
        <v>45876</v>
      </c>
      <c r="N2980" s="91">
        <v>45893</v>
      </c>
      <c r="O2980" s="95">
        <f t="shared" si="397"/>
        <v>8</v>
      </c>
      <c r="P2980" s="95">
        <f>MONTH('RAW DATA'!$J2980)</f>
        <v>8</v>
      </c>
      <c r="Q2980" s="95" t="str">
        <f t="shared" si="398"/>
        <v>ICB</v>
      </c>
      <c r="R2980" s="96" t="str">
        <f t="shared" si="399"/>
        <v>CHINA</v>
      </c>
      <c r="S2980" s="90" t="str">
        <f>IF(OR('RAW DATA'!$D2980="",'RAW DATA'!$C2980='RAW DATA'!$D2980),"NO",IF('RAW DATA'!$C2980&lt;'RAW DATA'!$D2980,"YES","NO"))</f>
        <v>NO</v>
      </c>
      <c r="T2980" s="96" t="str">
        <f>IF('RAW DATA'!$D2980='RAW DATA'!$E2980,"YES","NO")</f>
        <v>NO</v>
      </c>
      <c r="U2980" s="95" t="str">
        <f>IF(('RAW DATA'!$D2980-'RAW DATA'!$M2980)&lt;=5,"YES","NO")</f>
        <v>YES</v>
      </c>
    </row>
    <row r="2981" spans="1:21" x14ac:dyDescent="0.25">
      <c r="A2981" s="87">
        <v>515</v>
      </c>
      <c r="B2981" s="74">
        <v>5547834462</v>
      </c>
      <c r="C2981" s="76">
        <v>45881</v>
      </c>
      <c r="D2981" s="76">
        <v>45869</v>
      </c>
      <c r="E2981" s="76">
        <v>45881</v>
      </c>
      <c r="F2981" s="74">
        <v>255100164</v>
      </c>
      <c r="G2981" s="75">
        <v>4383</v>
      </c>
      <c r="H2981" s="74" t="s">
        <v>14</v>
      </c>
      <c r="I2981" s="83">
        <v>7730444428</v>
      </c>
      <c r="J2981" s="76">
        <v>45887</v>
      </c>
      <c r="K2981" s="76" t="s">
        <v>87</v>
      </c>
      <c r="L2981" s="74"/>
      <c r="M2981" s="76">
        <v>45869</v>
      </c>
      <c r="N2981" s="76">
        <v>45886</v>
      </c>
      <c r="O2981" s="73">
        <f t="shared" si="397"/>
        <v>7</v>
      </c>
      <c r="P2981" s="73">
        <f>MONTH('RAW DATA'!$J2981)</f>
        <v>8</v>
      </c>
      <c r="Q2981" s="73" t="str">
        <f t="shared" si="398"/>
        <v>ICB</v>
      </c>
      <c r="R2981" s="75" t="str">
        <f t="shared" si="399"/>
        <v>CHINA</v>
      </c>
      <c r="S2981" s="74" t="str">
        <f>IF(OR('RAW DATA'!$D2981="",'RAW DATA'!$C2981='RAW DATA'!$D2981),"NO",IF('RAW DATA'!$C2981&lt;'RAW DATA'!$D2981,"YES","NO"))</f>
        <v>NO</v>
      </c>
      <c r="T2981" s="75" t="str">
        <f>IF('RAW DATA'!$D2981='RAW DATA'!$E2981,"YES","NO")</f>
        <v>NO</v>
      </c>
      <c r="U2981" s="73" t="str">
        <f>IF(('RAW DATA'!$D2981-'RAW DATA'!$M2981)&lt;=5,"YES","NO")</f>
        <v>YES</v>
      </c>
    </row>
    <row r="2982" spans="1:21" x14ac:dyDescent="0.25">
      <c r="A2982" s="99">
        <v>515</v>
      </c>
      <c r="B2982" s="90">
        <v>5547834456</v>
      </c>
      <c r="C2982" s="91">
        <v>45881</v>
      </c>
      <c r="D2982" s="91">
        <v>45869</v>
      </c>
      <c r="E2982" s="91">
        <v>45881</v>
      </c>
      <c r="F2982" s="90">
        <v>255100164</v>
      </c>
      <c r="G2982" s="96">
        <v>399</v>
      </c>
      <c r="H2982" s="90" t="s">
        <v>14</v>
      </c>
      <c r="I2982" s="93">
        <v>7730444429</v>
      </c>
      <c r="J2982" s="91">
        <v>45887</v>
      </c>
      <c r="K2982" s="91" t="s">
        <v>87</v>
      </c>
      <c r="L2982" s="90"/>
      <c r="M2982" s="91">
        <v>45869</v>
      </c>
      <c r="N2982" s="91">
        <v>45886</v>
      </c>
      <c r="O2982" s="95">
        <f t="shared" si="397"/>
        <v>7</v>
      </c>
      <c r="P2982" s="95">
        <f>MONTH('RAW DATA'!$J2982)</f>
        <v>8</v>
      </c>
      <c r="Q2982" s="95" t="str">
        <f t="shared" si="398"/>
        <v>ICB</v>
      </c>
      <c r="R2982" s="96" t="str">
        <f t="shared" si="399"/>
        <v>CHINA</v>
      </c>
      <c r="S2982" s="90" t="str">
        <f>IF(OR('RAW DATA'!$D2982="",'RAW DATA'!$C2982='RAW DATA'!$D2982),"NO",IF('RAW DATA'!$C2982&lt;'RAW DATA'!$D2982,"YES","NO"))</f>
        <v>NO</v>
      </c>
      <c r="T2982" s="96" t="str">
        <f>IF('RAW DATA'!$D2982='RAW DATA'!$E2982,"YES","NO")</f>
        <v>NO</v>
      </c>
      <c r="U2982" s="95" t="str">
        <f>IF(('RAW DATA'!$D2982-'RAW DATA'!$M2982)&lt;=5,"YES","NO")</f>
        <v>YES</v>
      </c>
    </row>
    <row r="2983" spans="1:21" x14ac:dyDescent="0.25">
      <c r="A2983" s="87">
        <v>515</v>
      </c>
      <c r="B2983" s="74">
        <v>5547834463</v>
      </c>
      <c r="C2983" s="76">
        <v>45881</v>
      </c>
      <c r="D2983" s="76">
        <v>45869</v>
      </c>
      <c r="E2983" s="76">
        <v>45881</v>
      </c>
      <c r="F2983" s="74">
        <v>255100164</v>
      </c>
      <c r="G2983" s="75">
        <v>19176</v>
      </c>
      <c r="H2983" s="74" t="s">
        <v>14</v>
      </c>
      <c r="I2983" s="83">
        <v>7730444485</v>
      </c>
      <c r="J2983" s="76">
        <v>45887</v>
      </c>
      <c r="K2983" s="76" t="s">
        <v>87</v>
      </c>
      <c r="L2983" s="74"/>
      <c r="M2983" s="76">
        <v>45869</v>
      </c>
      <c r="N2983" s="76">
        <v>45886</v>
      </c>
      <c r="O2983" s="73">
        <f t="shared" si="397"/>
        <v>7</v>
      </c>
      <c r="P2983" s="73">
        <f>MONTH('RAW DATA'!$J2983)</f>
        <v>8</v>
      </c>
      <c r="Q2983" s="73" t="str">
        <f t="shared" si="398"/>
        <v>ICB</v>
      </c>
      <c r="R2983" s="75" t="str">
        <f t="shared" si="399"/>
        <v>CHINA</v>
      </c>
      <c r="S2983" s="74" t="str">
        <f>IF(OR('RAW DATA'!$D2983="",'RAW DATA'!$C2983='RAW DATA'!$D2983),"NO",IF('RAW DATA'!$C2983&lt;'RAW DATA'!$D2983,"YES","NO"))</f>
        <v>NO</v>
      </c>
      <c r="T2983" s="75" t="str">
        <f>IF('RAW DATA'!$D2983='RAW DATA'!$E2983,"YES","NO")</f>
        <v>NO</v>
      </c>
      <c r="U2983" s="73" t="str">
        <f>IF(('RAW DATA'!$D2983-'RAW DATA'!$M2983)&lt;=5,"YES","NO")</f>
        <v>YES</v>
      </c>
    </row>
    <row r="2984" spans="1:21" x14ac:dyDescent="0.25">
      <c r="A2984" s="99">
        <v>515</v>
      </c>
      <c r="B2984" s="90">
        <v>5547834469</v>
      </c>
      <c r="C2984" s="91">
        <v>45881</v>
      </c>
      <c r="D2984" s="91">
        <v>45869</v>
      </c>
      <c r="E2984" s="91">
        <v>45881</v>
      </c>
      <c r="F2984" s="90">
        <v>255100164</v>
      </c>
      <c r="G2984" s="96">
        <v>23474</v>
      </c>
      <c r="H2984" s="90" t="s">
        <v>14</v>
      </c>
      <c r="I2984" s="93">
        <v>7730444430</v>
      </c>
      <c r="J2984" s="91">
        <v>45887</v>
      </c>
      <c r="K2984" s="91" t="s">
        <v>87</v>
      </c>
      <c r="L2984" s="90"/>
      <c r="M2984" s="91">
        <v>45869</v>
      </c>
      <c r="N2984" s="91">
        <v>45886</v>
      </c>
      <c r="O2984" s="95">
        <f t="shared" si="397"/>
        <v>7</v>
      </c>
      <c r="P2984" s="95">
        <f>MONTH('RAW DATA'!$J2984)</f>
        <v>8</v>
      </c>
      <c r="Q2984" s="95" t="str">
        <f t="shared" si="398"/>
        <v>ICB</v>
      </c>
      <c r="R2984" s="96" t="str">
        <f t="shared" si="399"/>
        <v>CHINA</v>
      </c>
      <c r="S2984" s="90" t="str">
        <f>IF(OR('RAW DATA'!$D2984="",'RAW DATA'!$C2984='RAW DATA'!$D2984),"NO",IF('RAW DATA'!$C2984&lt;'RAW DATA'!$D2984,"YES","NO"))</f>
        <v>NO</v>
      </c>
      <c r="T2984" s="96" t="str">
        <f>IF('RAW DATA'!$D2984='RAW DATA'!$E2984,"YES","NO")</f>
        <v>NO</v>
      </c>
      <c r="U2984" s="95" t="str">
        <f>IF(('RAW DATA'!$D2984-'RAW DATA'!$M2984)&lt;=5,"YES","NO")</f>
        <v>YES</v>
      </c>
    </row>
    <row r="2985" spans="1:21" x14ac:dyDescent="0.25">
      <c r="A2985" s="87">
        <v>515</v>
      </c>
      <c r="B2985" s="74">
        <v>5547834461</v>
      </c>
      <c r="C2985" s="76">
        <v>45881</v>
      </c>
      <c r="D2985" s="76">
        <v>45869</v>
      </c>
      <c r="E2985" s="76">
        <v>45881</v>
      </c>
      <c r="F2985" s="74">
        <v>255100164</v>
      </c>
      <c r="G2985" s="75">
        <v>33612</v>
      </c>
      <c r="H2985" s="74" t="s">
        <v>14</v>
      </c>
      <c r="I2985" s="83">
        <v>7730444431</v>
      </c>
      <c r="J2985" s="76">
        <v>45887</v>
      </c>
      <c r="K2985" s="76" t="s">
        <v>87</v>
      </c>
      <c r="L2985" s="74"/>
      <c r="M2985" s="76">
        <v>45869</v>
      </c>
      <c r="N2985" s="76">
        <v>45886</v>
      </c>
      <c r="O2985" s="73">
        <f t="shared" si="397"/>
        <v>7</v>
      </c>
      <c r="P2985" s="73">
        <f>MONTH('RAW DATA'!$J2985)</f>
        <v>8</v>
      </c>
      <c r="Q2985" s="73" t="str">
        <f t="shared" si="398"/>
        <v>ICB</v>
      </c>
      <c r="R2985" s="75" t="str">
        <f t="shared" si="399"/>
        <v>CHINA</v>
      </c>
      <c r="S2985" s="74" t="str">
        <f>IF(OR('RAW DATA'!$D2985="",'RAW DATA'!$C2985='RAW DATA'!$D2985),"NO",IF('RAW DATA'!$C2985&lt;'RAW DATA'!$D2985,"YES","NO"))</f>
        <v>NO</v>
      </c>
      <c r="T2985" s="75" t="str">
        <f>IF('RAW DATA'!$D2985='RAW DATA'!$E2985,"YES","NO")</f>
        <v>NO</v>
      </c>
      <c r="U2985" s="73" t="str">
        <f>IF(('RAW DATA'!$D2985-'RAW DATA'!$M2985)&lt;=5,"YES","NO")</f>
        <v>YES</v>
      </c>
    </row>
    <row r="2986" spans="1:21" x14ac:dyDescent="0.25">
      <c r="A2986" s="99">
        <v>515</v>
      </c>
      <c r="B2986" s="90">
        <v>5547834470</v>
      </c>
      <c r="C2986" s="91">
        <v>45881</v>
      </c>
      <c r="D2986" s="91">
        <v>45869</v>
      </c>
      <c r="E2986" s="91">
        <v>45881</v>
      </c>
      <c r="F2986" s="90">
        <v>255100164</v>
      </c>
      <c r="G2986" s="96">
        <v>5434</v>
      </c>
      <c r="H2986" s="90" t="s">
        <v>14</v>
      </c>
      <c r="I2986" s="93">
        <v>7730444446</v>
      </c>
      <c r="J2986" s="91">
        <v>45887</v>
      </c>
      <c r="K2986" s="91" t="s">
        <v>87</v>
      </c>
      <c r="L2986" s="90"/>
      <c r="M2986" s="91">
        <v>45869</v>
      </c>
      <c r="N2986" s="91">
        <v>45886</v>
      </c>
      <c r="O2986" s="95">
        <f t="shared" si="397"/>
        <v>7</v>
      </c>
      <c r="P2986" s="95">
        <f>MONTH('RAW DATA'!$J2986)</f>
        <v>8</v>
      </c>
      <c r="Q2986" s="95" t="str">
        <f t="shared" si="398"/>
        <v>ICB</v>
      </c>
      <c r="R2986" s="96" t="str">
        <f t="shared" si="399"/>
        <v>CHINA</v>
      </c>
      <c r="S2986" s="90" t="str">
        <f>IF(OR('RAW DATA'!$D2986="",'RAW DATA'!$C2986='RAW DATA'!$D2986),"NO",IF('RAW DATA'!$C2986&lt;'RAW DATA'!$D2986,"YES","NO"))</f>
        <v>NO</v>
      </c>
      <c r="T2986" s="96" t="str">
        <f>IF('RAW DATA'!$D2986='RAW DATA'!$E2986,"YES","NO")</f>
        <v>NO</v>
      </c>
      <c r="U2986" s="95" t="str">
        <f>IF(('RAW DATA'!$D2986-'RAW DATA'!$M2986)&lt;=5,"YES","NO")</f>
        <v>YES</v>
      </c>
    </row>
    <row r="2987" spans="1:21" x14ac:dyDescent="0.25">
      <c r="A2987" s="87">
        <v>515</v>
      </c>
      <c r="B2987" s="74">
        <v>5547834452</v>
      </c>
      <c r="C2987" s="76">
        <v>45881</v>
      </c>
      <c r="D2987" s="76">
        <v>45869</v>
      </c>
      <c r="E2987" s="76">
        <v>45881</v>
      </c>
      <c r="F2987" s="74">
        <v>255100164</v>
      </c>
      <c r="G2987" s="75">
        <v>1496</v>
      </c>
      <c r="H2987" s="74" t="s">
        <v>14</v>
      </c>
      <c r="I2987" s="83">
        <v>7730444447</v>
      </c>
      <c r="J2987" s="76">
        <v>45887</v>
      </c>
      <c r="K2987" s="76" t="s">
        <v>87</v>
      </c>
      <c r="L2987" s="74"/>
      <c r="M2987" s="76">
        <v>45869</v>
      </c>
      <c r="N2987" s="76">
        <v>45886</v>
      </c>
      <c r="O2987" s="73">
        <f t="shared" si="397"/>
        <v>7</v>
      </c>
      <c r="P2987" s="73">
        <f>MONTH('RAW DATA'!$J2987)</f>
        <v>8</v>
      </c>
      <c r="Q2987" s="73" t="str">
        <f t="shared" si="398"/>
        <v>ICB</v>
      </c>
      <c r="R2987" s="75" t="str">
        <f t="shared" si="399"/>
        <v>CHINA</v>
      </c>
      <c r="S2987" s="74" t="str">
        <f>IF(OR('RAW DATA'!$D2987="",'RAW DATA'!$C2987='RAW DATA'!$D2987),"NO",IF('RAW DATA'!$C2987&lt;'RAW DATA'!$D2987,"YES","NO"))</f>
        <v>NO</v>
      </c>
      <c r="T2987" s="75" t="str">
        <f>IF('RAW DATA'!$D2987='RAW DATA'!$E2987,"YES","NO")</f>
        <v>NO</v>
      </c>
      <c r="U2987" s="73" t="str">
        <f>IF(('RAW DATA'!$D2987-'RAW DATA'!$M2987)&lt;=5,"YES","NO")</f>
        <v>YES</v>
      </c>
    </row>
    <row r="2988" spans="1:21" x14ac:dyDescent="0.25">
      <c r="A2988" s="99">
        <v>515</v>
      </c>
      <c r="B2988" s="90">
        <v>5547834457</v>
      </c>
      <c r="C2988" s="91">
        <v>45881</v>
      </c>
      <c r="D2988" s="91">
        <v>45869</v>
      </c>
      <c r="E2988" s="91">
        <v>45881</v>
      </c>
      <c r="F2988" s="90">
        <v>255100164</v>
      </c>
      <c r="G2988" s="96">
        <v>699</v>
      </c>
      <c r="H2988" s="90" t="s">
        <v>14</v>
      </c>
      <c r="I2988" s="93">
        <v>7730444448</v>
      </c>
      <c r="J2988" s="91">
        <v>45887</v>
      </c>
      <c r="K2988" s="91" t="s">
        <v>87</v>
      </c>
      <c r="L2988" s="90"/>
      <c r="M2988" s="91">
        <v>45869</v>
      </c>
      <c r="N2988" s="91">
        <v>45886</v>
      </c>
      <c r="O2988" s="95">
        <f t="shared" si="397"/>
        <v>7</v>
      </c>
      <c r="P2988" s="95">
        <f>MONTH('RAW DATA'!$J2988)</f>
        <v>8</v>
      </c>
      <c r="Q2988" s="95" t="str">
        <f t="shared" si="398"/>
        <v>ICB</v>
      </c>
      <c r="R2988" s="96" t="str">
        <f t="shared" si="399"/>
        <v>CHINA</v>
      </c>
      <c r="S2988" s="90" t="str">
        <f>IF(OR('RAW DATA'!$D2988="",'RAW DATA'!$C2988='RAW DATA'!$D2988),"NO",IF('RAW DATA'!$C2988&lt;'RAW DATA'!$D2988,"YES","NO"))</f>
        <v>NO</v>
      </c>
      <c r="T2988" s="96" t="str">
        <f>IF('RAW DATA'!$D2988='RAW DATA'!$E2988,"YES","NO")</f>
        <v>NO</v>
      </c>
      <c r="U2988" s="95" t="str">
        <f>IF(('RAW DATA'!$D2988-'RAW DATA'!$M2988)&lt;=5,"YES","NO")</f>
        <v>YES</v>
      </c>
    </row>
    <row r="2989" spans="1:21" x14ac:dyDescent="0.25">
      <c r="A2989" s="87">
        <v>515</v>
      </c>
      <c r="B2989" s="74">
        <v>5547834453</v>
      </c>
      <c r="C2989" s="76">
        <v>45881</v>
      </c>
      <c r="D2989" s="76">
        <v>45869</v>
      </c>
      <c r="E2989" s="76">
        <v>45881</v>
      </c>
      <c r="F2989" s="74">
        <v>255100164</v>
      </c>
      <c r="G2989" s="75">
        <v>677</v>
      </c>
      <c r="H2989" s="74" t="s">
        <v>14</v>
      </c>
      <c r="I2989" s="83">
        <v>7730444449</v>
      </c>
      <c r="J2989" s="76">
        <v>45887</v>
      </c>
      <c r="K2989" s="76" t="s">
        <v>87</v>
      </c>
      <c r="L2989" s="74"/>
      <c r="M2989" s="76">
        <v>45869</v>
      </c>
      <c r="N2989" s="76">
        <v>45886</v>
      </c>
      <c r="O2989" s="73">
        <f t="shared" si="397"/>
        <v>7</v>
      </c>
      <c r="P2989" s="73">
        <f>MONTH('RAW DATA'!$J2989)</f>
        <v>8</v>
      </c>
      <c r="Q2989" s="73" t="str">
        <f t="shared" si="398"/>
        <v>ICB</v>
      </c>
      <c r="R2989" s="75" t="str">
        <f t="shared" si="399"/>
        <v>CHINA</v>
      </c>
      <c r="S2989" s="74" t="str">
        <f>IF(OR('RAW DATA'!$D2989="",'RAW DATA'!$C2989='RAW DATA'!$D2989),"NO",IF('RAW DATA'!$C2989&lt;'RAW DATA'!$D2989,"YES","NO"))</f>
        <v>NO</v>
      </c>
      <c r="T2989" s="75" t="str">
        <f>IF('RAW DATA'!$D2989='RAW DATA'!$E2989,"YES","NO")</f>
        <v>NO</v>
      </c>
      <c r="U2989" s="73" t="str">
        <f>IF(('RAW DATA'!$D2989-'RAW DATA'!$M2989)&lt;=5,"YES","NO")</f>
        <v>YES</v>
      </c>
    </row>
    <row r="2990" spans="1:21" x14ac:dyDescent="0.25">
      <c r="A2990" s="99">
        <v>515</v>
      </c>
      <c r="B2990" s="90">
        <v>5547834465</v>
      </c>
      <c r="C2990" s="91">
        <v>45881</v>
      </c>
      <c r="D2990" s="91">
        <v>45869</v>
      </c>
      <c r="E2990" s="91">
        <v>45881</v>
      </c>
      <c r="F2990" s="90">
        <v>255100164</v>
      </c>
      <c r="G2990" s="96">
        <v>10966</v>
      </c>
      <c r="H2990" s="90" t="s">
        <v>14</v>
      </c>
      <c r="I2990" s="93">
        <v>7730444450</v>
      </c>
      <c r="J2990" s="91">
        <v>45887</v>
      </c>
      <c r="K2990" s="91" t="s">
        <v>87</v>
      </c>
      <c r="L2990" s="90"/>
      <c r="M2990" s="91">
        <v>45869</v>
      </c>
      <c r="N2990" s="91">
        <v>45886</v>
      </c>
      <c r="O2990" s="95">
        <f t="shared" si="397"/>
        <v>7</v>
      </c>
      <c r="P2990" s="95">
        <f>MONTH('RAW DATA'!$J2990)</f>
        <v>8</v>
      </c>
      <c r="Q2990" s="95" t="str">
        <f t="shared" si="398"/>
        <v>ICB</v>
      </c>
      <c r="R2990" s="96" t="str">
        <f t="shared" si="399"/>
        <v>CHINA</v>
      </c>
      <c r="S2990" s="90" t="str">
        <f>IF(OR('RAW DATA'!$D2990="",'RAW DATA'!$C2990='RAW DATA'!$D2990),"NO",IF('RAW DATA'!$C2990&lt;'RAW DATA'!$D2990,"YES","NO"))</f>
        <v>NO</v>
      </c>
      <c r="T2990" s="96" t="str">
        <f>IF('RAW DATA'!$D2990='RAW DATA'!$E2990,"YES","NO")</f>
        <v>NO</v>
      </c>
      <c r="U2990" s="95" t="str">
        <f>IF(('RAW DATA'!$D2990-'RAW DATA'!$M2990)&lt;=5,"YES","NO")</f>
        <v>YES</v>
      </c>
    </row>
    <row r="2991" spans="1:21" x14ac:dyDescent="0.25">
      <c r="A2991" s="87">
        <v>515</v>
      </c>
      <c r="B2991" s="74">
        <v>5547834460</v>
      </c>
      <c r="C2991" s="76">
        <v>45881</v>
      </c>
      <c r="D2991" s="76">
        <v>45869</v>
      </c>
      <c r="E2991" s="76">
        <v>45881</v>
      </c>
      <c r="F2991" s="74">
        <v>255100164</v>
      </c>
      <c r="G2991" s="75">
        <v>92521</v>
      </c>
      <c r="H2991" s="74" t="s">
        <v>14</v>
      </c>
      <c r="I2991" s="83">
        <v>7730444451</v>
      </c>
      <c r="J2991" s="76">
        <v>45887</v>
      </c>
      <c r="K2991" s="76" t="s">
        <v>87</v>
      </c>
      <c r="L2991" s="74"/>
      <c r="M2991" s="76">
        <v>45869</v>
      </c>
      <c r="N2991" s="76">
        <v>45886</v>
      </c>
      <c r="O2991" s="73">
        <f t="shared" si="397"/>
        <v>7</v>
      </c>
      <c r="P2991" s="73">
        <f>MONTH('RAW DATA'!$J2991)</f>
        <v>8</v>
      </c>
      <c r="Q2991" s="73" t="str">
        <f t="shared" si="398"/>
        <v>ICB</v>
      </c>
      <c r="R2991" s="75" t="str">
        <f t="shared" si="399"/>
        <v>CHINA</v>
      </c>
      <c r="S2991" s="74" t="str">
        <f>IF(OR('RAW DATA'!$D2991="",'RAW DATA'!$C2991='RAW DATA'!$D2991),"NO",IF('RAW DATA'!$C2991&lt;'RAW DATA'!$D2991,"YES","NO"))</f>
        <v>NO</v>
      </c>
      <c r="T2991" s="75" t="str">
        <f>IF('RAW DATA'!$D2991='RAW DATA'!$E2991,"YES","NO")</f>
        <v>NO</v>
      </c>
      <c r="U2991" s="73" t="str">
        <f>IF(('RAW DATA'!$D2991-'RAW DATA'!$M2991)&lt;=5,"YES","NO")</f>
        <v>YES</v>
      </c>
    </row>
    <row r="2992" spans="1:21" x14ac:dyDescent="0.25">
      <c r="A2992" s="99">
        <v>515</v>
      </c>
      <c r="B2992" s="90">
        <v>5547834464</v>
      </c>
      <c r="C2992" s="91">
        <v>45881</v>
      </c>
      <c r="D2992" s="91">
        <v>45869</v>
      </c>
      <c r="E2992" s="91">
        <v>45881</v>
      </c>
      <c r="F2992" s="90">
        <v>255100164</v>
      </c>
      <c r="G2992" s="96">
        <v>399</v>
      </c>
      <c r="H2992" s="90" t="s">
        <v>14</v>
      </c>
      <c r="I2992" s="93">
        <v>7730444452</v>
      </c>
      <c r="J2992" s="91">
        <v>45887</v>
      </c>
      <c r="K2992" s="91" t="s">
        <v>87</v>
      </c>
      <c r="L2992" s="90"/>
      <c r="M2992" s="91">
        <v>45869</v>
      </c>
      <c r="N2992" s="91">
        <v>45886</v>
      </c>
      <c r="O2992" s="95">
        <f t="shared" si="397"/>
        <v>7</v>
      </c>
      <c r="P2992" s="95">
        <f>MONTH('RAW DATA'!$J2992)</f>
        <v>8</v>
      </c>
      <c r="Q2992" s="95" t="str">
        <f t="shared" si="398"/>
        <v>ICB</v>
      </c>
      <c r="R2992" s="96" t="str">
        <f t="shared" si="399"/>
        <v>CHINA</v>
      </c>
      <c r="S2992" s="90" t="str">
        <f>IF(OR('RAW DATA'!$D2992="",'RAW DATA'!$C2992='RAW DATA'!$D2992),"NO",IF('RAW DATA'!$C2992&lt;'RAW DATA'!$D2992,"YES","NO"))</f>
        <v>NO</v>
      </c>
      <c r="T2992" s="96" t="str">
        <f>IF('RAW DATA'!$D2992='RAW DATA'!$E2992,"YES","NO")</f>
        <v>NO</v>
      </c>
      <c r="U2992" s="95" t="str">
        <f>IF(('RAW DATA'!$D2992-'RAW DATA'!$M2992)&lt;=5,"YES","NO")</f>
        <v>YES</v>
      </c>
    </row>
    <row r="2993" spans="1:21" x14ac:dyDescent="0.25">
      <c r="A2993" s="87">
        <v>515</v>
      </c>
      <c r="B2993" s="74">
        <v>5547834468</v>
      </c>
      <c r="C2993" s="76">
        <v>45881</v>
      </c>
      <c r="D2993" s="76">
        <v>45869</v>
      </c>
      <c r="E2993" s="76">
        <v>45881</v>
      </c>
      <c r="F2993" s="74">
        <v>255100164</v>
      </c>
      <c r="G2993" s="75">
        <v>399</v>
      </c>
      <c r="H2993" s="74" t="s">
        <v>14</v>
      </c>
      <c r="I2993" s="83">
        <v>7730444457</v>
      </c>
      <c r="J2993" s="76">
        <v>45887</v>
      </c>
      <c r="K2993" s="76" t="s">
        <v>87</v>
      </c>
      <c r="L2993" s="74"/>
      <c r="M2993" s="76">
        <v>45869</v>
      </c>
      <c r="N2993" s="76">
        <v>45886</v>
      </c>
      <c r="O2993" s="73">
        <f t="shared" si="397"/>
        <v>7</v>
      </c>
      <c r="P2993" s="73">
        <f>MONTH('RAW DATA'!$J2993)</f>
        <v>8</v>
      </c>
      <c r="Q2993" s="73" t="str">
        <f t="shared" si="398"/>
        <v>ICB</v>
      </c>
      <c r="R2993" s="75" t="str">
        <f t="shared" si="399"/>
        <v>CHINA</v>
      </c>
      <c r="S2993" s="74" t="str">
        <f>IF(OR('RAW DATA'!$D2993="",'RAW DATA'!$C2993='RAW DATA'!$D2993),"NO",IF('RAW DATA'!$C2993&lt;'RAW DATA'!$D2993,"YES","NO"))</f>
        <v>NO</v>
      </c>
      <c r="T2993" s="75" t="str">
        <f>IF('RAW DATA'!$D2993='RAW DATA'!$E2993,"YES","NO")</f>
        <v>NO</v>
      </c>
      <c r="U2993" s="73" t="str">
        <f>IF(('RAW DATA'!$D2993-'RAW DATA'!$M2993)&lt;=5,"YES","NO")</f>
        <v>YES</v>
      </c>
    </row>
    <row r="2994" spans="1:21" x14ac:dyDescent="0.25">
      <c r="A2994" s="99">
        <v>515</v>
      </c>
      <c r="B2994" s="90">
        <v>5547834471</v>
      </c>
      <c r="C2994" s="91">
        <v>45881</v>
      </c>
      <c r="D2994" s="91">
        <v>45869</v>
      </c>
      <c r="E2994" s="91">
        <v>45881</v>
      </c>
      <c r="F2994" s="90">
        <v>255100164</v>
      </c>
      <c r="G2994" s="96">
        <v>1642</v>
      </c>
      <c r="H2994" s="90" t="s">
        <v>14</v>
      </c>
      <c r="I2994" s="93">
        <v>7730444458</v>
      </c>
      <c r="J2994" s="91">
        <v>45887</v>
      </c>
      <c r="K2994" s="91" t="s">
        <v>87</v>
      </c>
      <c r="L2994" s="90"/>
      <c r="M2994" s="91">
        <v>45869</v>
      </c>
      <c r="N2994" s="91">
        <v>45886</v>
      </c>
      <c r="O2994" s="95">
        <f t="shared" si="397"/>
        <v>7</v>
      </c>
      <c r="P2994" s="95">
        <f>MONTH('RAW DATA'!$J2994)</f>
        <v>8</v>
      </c>
      <c r="Q2994" s="95" t="str">
        <f t="shared" si="398"/>
        <v>ICB</v>
      </c>
      <c r="R2994" s="96" t="str">
        <f t="shared" si="399"/>
        <v>CHINA</v>
      </c>
      <c r="S2994" s="90" t="str">
        <f>IF(OR('RAW DATA'!$D2994="",'RAW DATA'!$C2994='RAW DATA'!$D2994),"NO",IF('RAW DATA'!$C2994&lt;'RAW DATA'!$D2994,"YES","NO"))</f>
        <v>NO</v>
      </c>
      <c r="T2994" s="96" t="str">
        <f>IF('RAW DATA'!$D2994='RAW DATA'!$E2994,"YES","NO")</f>
        <v>NO</v>
      </c>
      <c r="U2994" s="95" t="str">
        <f>IF(('RAW DATA'!$D2994-'RAW DATA'!$M2994)&lt;=5,"YES","NO")</f>
        <v>YES</v>
      </c>
    </row>
    <row r="2995" spans="1:21" x14ac:dyDescent="0.25">
      <c r="A2995" s="87">
        <v>515</v>
      </c>
      <c r="B2995" s="74">
        <v>5547834458</v>
      </c>
      <c r="C2995" s="76">
        <v>45881</v>
      </c>
      <c r="D2995" s="76">
        <v>45869</v>
      </c>
      <c r="E2995" s="76">
        <v>45881</v>
      </c>
      <c r="F2995" s="74">
        <v>255100164</v>
      </c>
      <c r="G2995" s="75">
        <v>463</v>
      </c>
      <c r="H2995" s="74" t="s">
        <v>14</v>
      </c>
      <c r="I2995" s="83">
        <v>7730444459</v>
      </c>
      <c r="J2995" s="76">
        <v>45887</v>
      </c>
      <c r="K2995" s="76" t="s">
        <v>87</v>
      </c>
      <c r="L2995" s="74"/>
      <c r="M2995" s="76">
        <v>45869</v>
      </c>
      <c r="N2995" s="76">
        <v>45886</v>
      </c>
      <c r="O2995" s="73">
        <f t="shared" si="397"/>
        <v>7</v>
      </c>
      <c r="P2995" s="73">
        <f>MONTH('RAW DATA'!$J2995)</f>
        <v>8</v>
      </c>
      <c r="Q2995" s="73" t="str">
        <f t="shared" si="398"/>
        <v>ICB</v>
      </c>
      <c r="R2995" s="75" t="str">
        <f t="shared" si="399"/>
        <v>CHINA</v>
      </c>
      <c r="S2995" s="74" t="str">
        <f>IF(OR('RAW DATA'!$D2995="",'RAW DATA'!$C2995='RAW DATA'!$D2995),"NO",IF('RAW DATA'!$C2995&lt;'RAW DATA'!$D2995,"YES","NO"))</f>
        <v>NO</v>
      </c>
      <c r="T2995" s="75" t="str">
        <f>IF('RAW DATA'!$D2995='RAW DATA'!$E2995,"YES","NO")</f>
        <v>NO</v>
      </c>
      <c r="U2995" s="73" t="str">
        <f>IF(('RAW DATA'!$D2995-'RAW DATA'!$M2995)&lt;=5,"YES","NO")</f>
        <v>YES</v>
      </c>
    </row>
    <row r="2996" spans="1:21" x14ac:dyDescent="0.25">
      <c r="A2996" s="99">
        <v>515</v>
      </c>
      <c r="B2996" s="90">
        <v>5547834459</v>
      </c>
      <c r="C2996" s="91">
        <v>45881</v>
      </c>
      <c r="D2996" s="91">
        <v>45869</v>
      </c>
      <c r="E2996" s="91">
        <v>45881</v>
      </c>
      <c r="F2996" s="90">
        <v>255100164</v>
      </c>
      <c r="G2996" s="96">
        <v>399</v>
      </c>
      <c r="H2996" s="90" t="s">
        <v>14</v>
      </c>
      <c r="I2996" s="93">
        <v>7730444460</v>
      </c>
      <c r="J2996" s="91">
        <v>45887</v>
      </c>
      <c r="K2996" s="91" t="s">
        <v>87</v>
      </c>
      <c r="L2996" s="90"/>
      <c r="M2996" s="91">
        <v>45869</v>
      </c>
      <c r="N2996" s="91">
        <v>45886</v>
      </c>
      <c r="O2996" s="95">
        <f t="shared" si="397"/>
        <v>7</v>
      </c>
      <c r="P2996" s="95">
        <f>MONTH('RAW DATA'!$J2996)</f>
        <v>8</v>
      </c>
      <c r="Q2996" s="95" t="str">
        <f t="shared" si="398"/>
        <v>ICB</v>
      </c>
      <c r="R2996" s="96" t="str">
        <f t="shared" si="399"/>
        <v>CHINA</v>
      </c>
      <c r="S2996" s="90" t="str">
        <f>IF(OR('RAW DATA'!$D2996="",'RAW DATA'!$C2996='RAW DATA'!$D2996),"NO",IF('RAW DATA'!$C2996&lt;'RAW DATA'!$D2996,"YES","NO"))</f>
        <v>NO</v>
      </c>
      <c r="T2996" s="96" t="str">
        <f>IF('RAW DATA'!$D2996='RAW DATA'!$E2996,"YES","NO")</f>
        <v>NO</v>
      </c>
      <c r="U2996" s="95" t="str">
        <f>IF(('RAW DATA'!$D2996-'RAW DATA'!$M2996)&lt;=5,"YES","NO")</f>
        <v>YES</v>
      </c>
    </row>
    <row r="2997" spans="1:21" x14ac:dyDescent="0.25">
      <c r="A2997" s="87">
        <v>515</v>
      </c>
      <c r="B2997" s="74">
        <v>5547834454</v>
      </c>
      <c r="C2997" s="76">
        <v>45881</v>
      </c>
      <c r="D2997" s="76">
        <v>45869</v>
      </c>
      <c r="E2997" s="76">
        <v>45881</v>
      </c>
      <c r="F2997" s="74">
        <v>255100164</v>
      </c>
      <c r="G2997" s="75">
        <v>399</v>
      </c>
      <c r="H2997" s="74" t="s">
        <v>14</v>
      </c>
      <c r="I2997" s="83">
        <v>7730444461</v>
      </c>
      <c r="J2997" s="76">
        <v>45887</v>
      </c>
      <c r="K2997" s="76" t="s">
        <v>87</v>
      </c>
      <c r="L2997" s="74"/>
      <c r="M2997" s="76">
        <v>45869</v>
      </c>
      <c r="N2997" s="76">
        <v>45886</v>
      </c>
      <c r="O2997" s="73">
        <f t="shared" si="397"/>
        <v>7</v>
      </c>
      <c r="P2997" s="73">
        <f>MONTH('RAW DATA'!$J2997)</f>
        <v>8</v>
      </c>
      <c r="Q2997" s="73" t="str">
        <f t="shared" si="398"/>
        <v>ICB</v>
      </c>
      <c r="R2997" s="75" t="str">
        <f t="shared" si="399"/>
        <v>CHINA</v>
      </c>
      <c r="S2997" s="74" t="str">
        <f>IF(OR('RAW DATA'!$D2997="",'RAW DATA'!$C2997='RAW DATA'!$D2997),"NO",IF('RAW DATA'!$C2997&lt;'RAW DATA'!$D2997,"YES","NO"))</f>
        <v>NO</v>
      </c>
      <c r="T2997" s="75" t="str">
        <f>IF('RAW DATA'!$D2997='RAW DATA'!$E2997,"YES","NO")</f>
        <v>NO</v>
      </c>
      <c r="U2997" s="73" t="str">
        <f>IF(('RAW DATA'!$D2997-'RAW DATA'!$M2997)&lt;=5,"YES","NO")</f>
        <v>YES</v>
      </c>
    </row>
    <row r="2998" spans="1:21" x14ac:dyDescent="0.25">
      <c r="A2998" s="99">
        <v>515</v>
      </c>
      <c r="B2998" s="90">
        <v>5547834455</v>
      </c>
      <c r="C2998" s="91">
        <v>45881</v>
      </c>
      <c r="D2998" s="91">
        <v>45869</v>
      </c>
      <c r="E2998" s="91">
        <v>45881</v>
      </c>
      <c r="F2998" s="90">
        <v>255100164</v>
      </c>
      <c r="G2998" s="96">
        <v>642</v>
      </c>
      <c r="H2998" s="90" t="s">
        <v>14</v>
      </c>
      <c r="I2998" s="93">
        <v>7730444472</v>
      </c>
      <c r="J2998" s="91">
        <v>45887</v>
      </c>
      <c r="K2998" s="91" t="s">
        <v>87</v>
      </c>
      <c r="L2998" s="90"/>
      <c r="M2998" s="91">
        <v>45869</v>
      </c>
      <c r="N2998" s="91">
        <v>45886</v>
      </c>
      <c r="O2998" s="95">
        <f t="shared" si="397"/>
        <v>7</v>
      </c>
      <c r="P2998" s="95">
        <f>MONTH('RAW DATA'!$J2998)</f>
        <v>8</v>
      </c>
      <c r="Q2998" s="95" t="str">
        <f t="shared" si="398"/>
        <v>ICB</v>
      </c>
      <c r="R2998" s="96" t="str">
        <f t="shared" si="399"/>
        <v>CHINA</v>
      </c>
      <c r="S2998" s="90" t="str">
        <f>IF(OR('RAW DATA'!$D2998="",'RAW DATA'!$C2998='RAW DATA'!$D2998),"NO",IF('RAW DATA'!$C2998&lt;'RAW DATA'!$D2998,"YES","NO"))</f>
        <v>NO</v>
      </c>
      <c r="T2998" s="96" t="str">
        <f>IF('RAW DATA'!$D2998='RAW DATA'!$E2998,"YES","NO")</f>
        <v>NO</v>
      </c>
      <c r="U2998" s="95" t="str">
        <f>IF(('RAW DATA'!$D2998-'RAW DATA'!$M2998)&lt;=5,"YES","NO")</f>
        <v>YES</v>
      </c>
    </row>
    <row r="2999" spans="1:21" x14ac:dyDescent="0.25">
      <c r="A2999" s="87">
        <v>515</v>
      </c>
      <c r="B2999" s="74">
        <v>5547856350</v>
      </c>
      <c r="C2999" s="76">
        <v>45881</v>
      </c>
      <c r="D2999" s="76">
        <v>45879</v>
      </c>
      <c r="E2999" s="76">
        <v>45881</v>
      </c>
      <c r="F2999" s="74">
        <v>255100164</v>
      </c>
      <c r="G2999" s="75">
        <v>853</v>
      </c>
      <c r="H2999" s="74" t="s">
        <v>14</v>
      </c>
      <c r="I2999" s="83">
        <v>7730444479</v>
      </c>
      <c r="J2999" s="76">
        <v>45887</v>
      </c>
      <c r="K2999" s="76" t="s">
        <v>87</v>
      </c>
      <c r="L2999" s="74"/>
      <c r="M2999" s="76">
        <v>45869</v>
      </c>
      <c r="N2999" s="76">
        <v>45886</v>
      </c>
      <c r="O2999" s="73">
        <f t="shared" si="397"/>
        <v>8</v>
      </c>
      <c r="P2999" s="73">
        <f>MONTH('RAW DATA'!$J2999)</f>
        <v>8</v>
      </c>
      <c r="Q2999" s="73" t="str">
        <f t="shared" si="398"/>
        <v>ICB</v>
      </c>
      <c r="R2999" s="75" t="str">
        <f t="shared" si="399"/>
        <v>CHINA</v>
      </c>
      <c r="S2999" s="74" t="str">
        <f>IF(OR('RAW DATA'!$D2999="",'RAW DATA'!$C2999='RAW DATA'!$D2999),"NO",IF('RAW DATA'!$C2999&lt;'RAW DATA'!$D2999,"YES","NO"))</f>
        <v>NO</v>
      </c>
      <c r="T2999" s="75" t="str">
        <f>IF('RAW DATA'!$D2999='RAW DATA'!$E2999,"YES","NO")</f>
        <v>NO</v>
      </c>
      <c r="U2999" s="73" t="str">
        <f>IF(('RAW DATA'!$D2999-'RAW DATA'!$M2999)&lt;=5,"YES","NO")</f>
        <v>NO</v>
      </c>
    </row>
    <row r="3000" spans="1:21" x14ac:dyDescent="0.25">
      <c r="A3000" s="99">
        <v>515</v>
      </c>
      <c r="B3000" s="90">
        <v>5547834466</v>
      </c>
      <c r="C3000" s="91">
        <v>45881</v>
      </c>
      <c r="D3000" s="91">
        <v>45869</v>
      </c>
      <c r="E3000" s="91">
        <v>45881</v>
      </c>
      <c r="F3000" s="90">
        <v>255100164</v>
      </c>
      <c r="G3000" s="96">
        <v>399</v>
      </c>
      <c r="H3000" s="90" t="s">
        <v>14</v>
      </c>
      <c r="I3000" s="93">
        <v>7730444480</v>
      </c>
      <c r="J3000" s="91">
        <v>45887</v>
      </c>
      <c r="K3000" s="91" t="s">
        <v>87</v>
      </c>
      <c r="L3000" s="90"/>
      <c r="M3000" s="91">
        <v>45869</v>
      </c>
      <c r="N3000" s="91">
        <v>45886</v>
      </c>
      <c r="O3000" s="95">
        <f t="shared" si="397"/>
        <v>7</v>
      </c>
      <c r="P3000" s="95">
        <f>MONTH('RAW DATA'!$J3000)</f>
        <v>8</v>
      </c>
      <c r="Q3000" s="95" t="str">
        <f t="shared" si="398"/>
        <v>ICB</v>
      </c>
      <c r="R3000" s="96" t="str">
        <f t="shared" si="399"/>
        <v>CHINA</v>
      </c>
      <c r="S3000" s="90" t="str">
        <f>IF(OR('RAW DATA'!$D3000="",'RAW DATA'!$C3000='RAW DATA'!$D3000),"NO",IF('RAW DATA'!$C3000&lt;'RAW DATA'!$D3000,"YES","NO"))</f>
        <v>NO</v>
      </c>
      <c r="T3000" s="96" t="str">
        <f>IF('RAW DATA'!$D3000='RAW DATA'!$E3000,"YES","NO")</f>
        <v>NO</v>
      </c>
      <c r="U3000" s="95" t="str">
        <f>IF(('RAW DATA'!$D3000-'RAW DATA'!$M3000)&lt;=5,"YES","NO")</f>
        <v>YES</v>
      </c>
    </row>
    <row r="3001" spans="1:21" x14ac:dyDescent="0.25">
      <c r="A3001" s="87">
        <v>515</v>
      </c>
      <c r="B3001" s="74">
        <v>5547834467</v>
      </c>
      <c r="C3001" s="76">
        <v>45881</v>
      </c>
      <c r="D3001" s="76">
        <v>45869</v>
      </c>
      <c r="E3001" s="76">
        <v>45881</v>
      </c>
      <c r="F3001" s="74">
        <v>255100164</v>
      </c>
      <c r="G3001" s="75">
        <v>399</v>
      </c>
      <c r="H3001" s="74" t="s">
        <v>14</v>
      </c>
      <c r="I3001" s="83">
        <v>7730444481</v>
      </c>
      <c r="J3001" s="76">
        <v>45887</v>
      </c>
      <c r="K3001" s="76" t="s">
        <v>87</v>
      </c>
      <c r="L3001" s="74"/>
      <c r="M3001" s="76">
        <v>45869</v>
      </c>
      <c r="N3001" s="76">
        <v>45886</v>
      </c>
      <c r="O3001" s="73">
        <f t="shared" si="397"/>
        <v>7</v>
      </c>
      <c r="P3001" s="73">
        <f>MONTH('RAW DATA'!$J3001)</f>
        <v>8</v>
      </c>
      <c r="Q3001" s="73" t="str">
        <f t="shared" si="398"/>
        <v>ICB</v>
      </c>
      <c r="R3001" s="75" t="str">
        <f t="shared" si="399"/>
        <v>CHINA</v>
      </c>
      <c r="S3001" s="74" t="str">
        <f>IF(OR('RAW DATA'!$D3001="",'RAW DATA'!$C3001='RAW DATA'!$D3001),"NO",IF('RAW DATA'!$C3001&lt;'RAW DATA'!$D3001,"YES","NO"))</f>
        <v>NO</v>
      </c>
      <c r="T3001" s="75" t="str">
        <f>IF('RAW DATA'!$D3001='RAW DATA'!$E3001,"YES","NO")</f>
        <v>NO</v>
      </c>
      <c r="U3001" s="73" t="str">
        <f>IF(('RAW DATA'!$D3001-'RAW DATA'!$M3001)&lt;=5,"YES","NO")</f>
        <v>YES</v>
      </c>
    </row>
    <row r="3002" spans="1:21" x14ac:dyDescent="0.25">
      <c r="A3002" s="99">
        <v>515</v>
      </c>
      <c r="B3002" s="90">
        <v>5547873094</v>
      </c>
      <c r="C3002" s="91">
        <v>45888</v>
      </c>
      <c r="D3002" s="91">
        <v>45884</v>
      </c>
      <c r="E3002" s="91">
        <v>45888</v>
      </c>
      <c r="F3002" s="90">
        <v>255607679</v>
      </c>
      <c r="G3002" s="96">
        <v>34586</v>
      </c>
      <c r="H3002" s="90" t="s">
        <v>14</v>
      </c>
      <c r="I3002" s="93">
        <v>7730445040</v>
      </c>
      <c r="J3002" s="91">
        <v>45889</v>
      </c>
      <c r="K3002" s="91" t="s">
        <v>87</v>
      </c>
      <c r="L3002" s="90"/>
      <c r="M3002" s="91">
        <v>45883</v>
      </c>
      <c r="N3002" s="91">
        <v>45900</v>
      </c>
      <c r="O3002" s="95">
        <f t="shared" si="397"/>
        <v>8</v>
      </c>
      <c r="P3002" s="95">
        <f>MONTH('RAW DATA'!$J3002)</f>
        <v>8</v>
      </c>
      <c r="Q3002" s="95" t="str">
        <f t="shared" si="398"/>
        <v>ICB</v>
      </c>
      <c r="R3002" s="96" t="str">
        <f t="shared" si="399"/>
        <v>CHINA</v>
      </c>
      <c r="S3002" s="90" t="str">
        <f>IF(OR('RAW DATA'!$D3002="",'RAW DATA'!$C3002='RAW DATA'!$D3002),"NO",IF('RAW DATA'!$C3002&lt;'RAW DATA'!$D3002,"YES","NO"))</f>
        <v>NO</v>
      </c>
      <c r="T3002" s="96" t="str">
        <f>IF('RAW DATA'!$D3002='RAW DATA'!$E3002,"YES","NO")</f>
        <v>NO</v>
      </c>
      <c r="U3002" s="95" t="str">
        <f>IF(('RAW DATA'!$D3002-'RAW DATA'!$M3002)&lt;=5,"YES","NO")</f>
        <v>YES</v>
      </c>
    </row>
    <row r="3003" spans="1:21" x14ac:dyDescent="0.25">
      <c r="A3003" s="87">
        <v>515</v>
      </c>
      <c r="B3003" s="74">
        <v>5547873098</v>
      </c>
      <c r="C3003" s="76">
        <v>45888</v>
      </c>
      <c r="D3003" s="76">
        <v>45884</v>
      </c>
      <c r="E3003" s="76">
        <v>45888</v>
      </c>
      <c r="F3003" s="74">
        <v>255607679</v>
      </c>
      <c r="G3003" s="75">
        <v>44748</v>
      </c>
      <c r="H3003" s="74" t="s">
        <v>14</v>
      </c>
      <c r="I3003" s="83">
        <v>7730445041</v>
      </c>
      <c r="J3003" s="76">
        <v>45889</v>
      </c>
      <c r="K3003" s="76" t="s">
        <v>87</v>
      </c>
      <c r="L3003" s="74"/>
      <c r="M3003" s="76">
        <v>45883</v>
      </c>
      <c r="N3003" s="76">
        <v>45900</v>
      </c>
      <c r="O3003" s="73">
        <f t="shared" si="397"/>
        <v>8</v>
      </c>
      <c r="P3003" s="73">
        <f>MONTH('RAW DATA'!$J3003)</f>
        <v>8</v>
      </c>
      <c r="Q3003" s="73" t="str">
        <f t="shared" si="398"/>
        <v>ICB</v>
      </c>
      <c r="R3003" s="75" t="str">
        <f t="shared" si="399"/>
        <v>CHINA</v>
      </c>
      <c r="S3003" s="74" t="str">
        <f>IF(OR('RAW DATA'!$D3003="",'RAW DATA'!$C3003='RAW DATA'!$D3003),"NO",IF('RAW DATA'!$C3003&lt;'RAW DATA'!$D3003,"YES","NO"))</f>
        <v>NO</v>
      </c>
      <c r="T3003" s="75" t="str">
        <f>IF('RAW DATA'!$D3003='RAW DATA'!$E3003,"YES","NO")</f>
        <v>NO</v>
      </c>
      <c r="U3003" s="73" t="str">
        <f>IF(('RAW DATA'!$D3003-'RAW DATA'!$M3003)&lt;=5,"YES","NO")</f>
        <v>YES</v>
      </c>
    </row>
    <row r="3004" spans="1:21" x14ac:dyDescent="0.25">
      <c r="A3004" s="99">
        <v>515</v>
      </c>
      <c r="B3004" s="90">
        <v>5547873090</v>
      </c>
      <c r="C3004" s="91">
        <v>45888</v>
      </c>
      <c r="D3004" s="91">
        <v>45884</v>
      </c>
      <c r="E3004" s="91">
        <v>45888</v>
      </c>
      <c r="F3004" s="90">
        <v>255607679</v>
      </c>
      <c r="G3004" s="96">
        <v>15186</v>
      </c>
      <c r="H3004" s="90" t="s">
        <v>14</v>
      </c>
      <c r="I3004" s="93">
        <v>7730445042</v>
      </c>
      <c r="J3004" s="91">
        <v>45889</v>
      </c>
      <c r="K3004" s="91" t="s">
        <v>87</v>
      </c>
      <c r="L3004" s="90"/>
      <c r="M3004" s="91">
        <v>45883</v>
      </c>
      <c r="N3004" s="91">
        <v>45900</v>
      </c>
      <c r="O3004" s="95">
        <f t="shared" si="397"/>
        <v>8</v>
      </c>
      <c r="P3004" s="95">
        <f>MONTH('RAW DATA'!$J3004)</f>
        <v>8</v>
      </c>
      <c r="Q3004" s="95" t="str">
        <f t="shared" si="398"/>
        <v>ICB</v>
      </c>
      <c r="R3004" s="96" t="str">
        <f t="shared" si="399"/>
        <v>CHINA</v>
      </c>
      <c r="S3004" s="90" t="str">
        <f>IF(OR('RAW DATA'!$D3004="",'RAW DATA'!$C3004='RAW DATA'!$D3004),"NO",IF('RAW DATA'!$C3004&lt;'RAW DATA'!$D3004,"YES","NO"))</f>
        <v>NO</v>
      </c>
      <c r="T3004" s="96" t="str">
        <f>IF('RAW DATA'!$D3004='RAW DATA'!$E3004,"YES","NO")</f>
        <v>NO</v>
      </c>
      <c r="U3004" s="95" t="str">
        <f>IF(('RAW DATA'!$D3004-'RAW DATA'!$M3004)&lt;=5,"YES","NO")</f>
        <v>YES</v>
      </c>
    </row>
    <row r="3005" spans="1:21" x14ac:dyDescent="0.25">
      <c r="A3005" s="87">
        <v>515</v>
      </c>
      <c r="B3005" s="74">
        <v>5547873096</v>
      </c>
      <c r="C3005" s="76">
        <v>45888</v>
      </c>
      <c r="D3005" s="76">
        <v>45884</v>
      </c>
      <c r="E3005" s="76">
        <v>45888</v>
      </c>
      <c r="F3005" s="74">
        <v>255607679</v>
      </c>
      <c r="G3005" s="75">
        <v>9158</v>
      </c>
      <c r="H3005" s="74" t="s">
        <v>14</v>
      </c>
      <c r="I3005" s="83">
        <v>7730445043</v>
      </c>
      <c r="J3005" s="76">
        <v>45889</v>
      </c>
      <c r="K3005" s="76" t="s">
        <v>87</v>
      </c>
      <c r="L3005" s="74"/>
      <c r="M3005" s="76">
        <v>45883</v>
      </c>
      <c r="N3005" s="76">
        <v>45900</v>
      </c>
      <c r="O3005" s="73">
        <f t="shared" si="397"/>
        <v>8</v>
      </c>
      <c r="P3005" s="73">
        <f>MONTH('RAW DATA'!$J3005)</f>
        <v>8</v>
      </c>
      <c r="Q3005" s="73" t="str">
        <f t="shared" si="398"/>
        <v>ICB</v>
      </c>
      <c r="R3005" s="75" t="str">
        <f t="shared" si="399"/>
        <v>CHINA</v>
      </c>
      <c r="S3005" s="74" t="str">
        <f>IF(OR('RAW DATA'!$D3005="",'RAW DATA'!$C3005='RAW DATA'!$D3005),"NO",IF('RAW DATA'!$C3005&lt;'RAW DATA'!$D3005,"YES","NO"))</f>
        <v>NO</v>
      </c>
      <c r="T3005" s="75" t="str">
        <f>IF('RAW DATA'!$D3005='RAW DATA'!$E3005,"YES","NO")</f>
        <v>NO</v>
      </c>
      <c r="U3005" s="73" t="str">
        <f>IF(('RAW DATA'!$D3005-'RAW DATA'!$M3005)&lt;=5,"YES","NO")</f>
        <v>YES</v>
      </c>
    </row>
    <row r="3006" spans="1:21" x14ac:dyDescent="0.25">
      <c r="A3006" s="99">
        <v>515</v>
      </c>
      <c r="B3006" s="90">
        <v>5547877088</v>
      </c>
      <c r="C3006" s="91">
        <v>45888</v>
      </c>
      <c r="D3006" s="91">
        <v>45887</v>
      </c>
      <c r="E3006" s="91">
        <v>45888</v>
      </c>
      <c r="F3006" s="90">
        <v>255607679</v>
      </c>
      <c r="G3006" s="96">
        <v>634</v>
      </c>
      <c r="H3006" s="90" t="s">
        <v>14</v>
      </c>
      <c r="I3006" s="93">
        <v>7730445044</v>
      </c>
      <c r="J3006" s="91">
        <v>45889</v>
      </c>
      <c r="K3006" s="91" t="s">
        <v>87</v>
      </c>
      <c r="L3006" s="90"/>
      <c r="M3006" s="91">
        <v>45883</v>
      </c>
      <c r="N3006" s="91">
        <v>45900</v>
      </c>
      <c r="O3006" s="95">
        <f t="shared" si="397"/>
        <v>8</v>
      </c>
      <c r="P3006" s="95">
        <f>MONTH('RAW DATA'!$J3006)</f>
        <v>8</v>
      </c>
      <c r="Q3006" s="95" t="str">
        <f t="shared" si="398"/>
        <v>ICB</v>
      </c>
      <c r="R3006" s="96" t="str">
        <f t="shared" si="399"/>
        <v>CHINA</v>
      </c>
      <c r="S3006" s="90" t="str">
        <f>IF(OR('RAW DATA'!$D3006="",'RAW DATA'!$C3006='RAW DATA'!$D3006),"NO",IF('RAW DATA'!$C3006&lt;'RAW DATA'!$D3006,"YES","NO"))</f>
        <v>NO</v>
      </c>
      <c r="T3006" s="96" t="str">
        <f>IF('RAW DATA'!$D3006='RAW DATA'!$E3006,"YES","NO")</f>
        <v>NO</v>
      </c>
      <c r="U3006" s="95" t="str">
        <f>IF(('RAW DATA'!$D3006-'RAW DATA'!$M3006)&lt;=5,"YES","NO")</f>
        <v>YES</v>
      </c>
    </row>
    <row r="3007" spans="1:21" x14ac:dyDescent="0.25">
      <c r="A3007" s="87">
        <v>515</v>
      </c>
      <c r="B3007" s="74">
        <v>5547877083</v>
      </c>
      <c r="C3007" s="76">
        <v>45888</v>
      </c>
      <c r="D3007" s="76">
        <v>45887</v>
      </c>
      <c r="E3007" s="76">
        <v>45888</v>
      </c>
      <c r="F3007" s="74">
        <v>255607679</v>
      </c>
      <c r="G3007" s="75">
        <v>491</v>
      </c>
      <c r="H3007" s="74" t="s">
        <v>14</v>
      </c>
      <c r="I3007" s="83">
        <v>7730445045</v>
      </c>
      <c r="J3007" s="76">
        <v>45889</v>
      </c>
      <c r="K3007" s="76" t="s">
        <v>87</v>
      </c>
      <c r="L3007" s="74"/>
      <c r="M3007" s="76">
        <v>45883</v>
      </c>
      <c r="N3007" s="76">
        <v>45900</v>
      </c>
      <c r="O3007" s="73">
        <f t="shared" si="397"/>
        <v>8</v>
      </c>
      <c r="P3007" s="73">
        <f>MONTH('RAW DATA'!$J3007)</f>
        <v>8</v>
      </c>
      <c r="Q3007" s="73" t="str">
        <f t="shared" si="398"/>
        <v>ICB</v>
      </c>
      <c r="R3007" s="75" t="str">
        <f t="shared" si="399"/>
        <v>CHINA</v>
      </c>
      <c r="S3007" s="74" t="str">
        <f>IF(OR('RAW DATA'!$D3007="",'RAW DATA'!$C3007='RAW DATA'!$D3007),"NO",IF('RAW DATA'!$C3007&lt;'RAW DATA'!$D3007,"YES","NO"))</f>
        <v>NO</v>
      </c>
      <c r="T3007" s="75" t="str">
        <f>IF('RAW DATA'!$D3007='RAW DATA'!$E3007,"YES","NO")</f>
        <v>NO</v>
      </c>
      <c r="U3007" s="73" t="str">
        <f>IF(('RAW DATA'!$D3007-'RAW DATA'!$M3007)&lt;=5,"YES","NO")</f>
        <v>YES</v>
      </c>
    </row>
    <row r="3008" spans="1:21" x14ac:dyDescent="0.25">
      <c r="A3008" s="99">
        <v>515</v>
      </c>
      <c r="B3008" s="90">
        <v>5547873100</v>
      </c>
      <c r="C3008" s="91">
        <v>45888</v>
      </c>
      <c r="D3008" s="91">
        <v>45884</v>
      </c>
      <c r="E3008" s="91">
        <v>45888</v>
      </c>
      <c r="F3008" s="90">
        <v>255607679</v>
      </c>
      <c r="G3008" s="96">
        <v>1443</v>
      </c>
      <c r="H3008" s="90" t="s">
        <v>14</v>
      </c>
      <c r="I3008" s="93">
        <v>7730445046</v>
      </c>
      <c r="J3008" s="91">
        <v>45889</v>
      </c>
      <c r="K3008" s="91" t="s">
        <v>87</v>
      </c>
      <c r="L3008" s="90"/>
      <c r="M3008" s="91">
        <v>45883</v>
      </c>
      <c r="N3008" s="91">
        <v>45900</v>
      </c>
      <c r="O3008" s="95">
        <f t="shared" si="397"/>
        <v>8</v>
      </c>
      <c r="P3008" s="95">
        <f>MONTH('RAW DATA'!$J3008)</f>
        <v>8</v>
      </c>
      <c r="Q3008" s="95" t="str">
        <f t="shared" si="398"/>
        <v>ICB</v>
      </c>
      <c r="R3008" s="96" t="str">
        <f t="shared" si="399"/>
        <v>CHINA</v>
      </c>
      <c r="S3008" s="90" t="str">
        <f>IF(OR('RAW DATA'!$D3008="",'RAW DATA'!$C3008='RAW DATA'!$D3008),"NO",IF('RAW DATA'!$C3008&lt;'RAW DATA'!$D3008,"YES","NO"))</f>
        <v>NO</v>
      </c>
      <c r="T3008" s="96" t="str">
        <f>IF('RAW DATA'!$D3008='RAW DATA'!$E3008,"YES","NO")</f>
        <v>NO</v>
      </c>
      <c r="U3008" s="95" t="str">
        <f>IF(('RAW DATA'!$D3008-'RAW DATA'!$M3008)&lt;=5,"YES","NO")</f>
        <v>YES</v>
      </c>
    </row>
    <row r="3009" spans="1:21" x14ac:dyDescent="0.25">
      <c r="A3009" s="87">
        <v>515</v>
      </c>
      <c r="B3009" s="74">
        <v>5547873092</v>
      </c>
      <c r="C3009" s="76">
        <v>45888</v>
      </c>
      <c r="D3009" s="76">
        <v>45884</v>
      </c>
      <c r="E3009" s="76">
        <v>45888</v>
      </c>
      <c r="F3009" s="74">
        <v>255607679</v>
      </c>
      <c r="G3009" s="75">
        <v>2175</v>
      </c>
      <c r="H3009" s="74" t="s">
        <v>14</v>
      </c>
      <c r="I3009" s="83">
        <v>7730445049</v>
      </c>
      <c r="J3009" s="76">
        <v>45889</v>
      </c>
      <c r="K3009" s="76" t="s">
        <v>87</v>
      </c>
      <c r="L3009" s="74"/>
      <c r="M3009" s="76">
        <v>45883</v>
      </c>
      <c r="N3009" s="76">
        <v>45900</v>
      </c>
      <c r="O3009" s="73">
        <f t="shared" si="397"/>
        <v>8</v>
      </c>
      <c r="P3009" s="73">
        <f>MONTH('RAW DATA'!$J3009)</f>
        <v>8</v>
      </c>
      <c r="Q3009" s="73" t="str">
        <f t="shared" si="398"/>
        <v>ICB</v>
      </c>
      <c r="R3009" s="75" t="str">
        <f t="shared" si="399"/>
        <v>CHINA</v>
      </c>
      <c r="S3009" s="74" t="str">
        <f>IF(OR('RAW DATA'!$D3009="",'RAW DATA'!$C3009='RAW DATA'!$D3009),"NO",IF('RAW DATA'!$C3009&lt;'RAW DATA'!$D3009,"YES","NO"))</f>
        <v>NO</v>
      </c>
      <c r="T3009" s="75" t="str">
        <f>IF('RAW DATA'!$D3009='RAW DATA'!$E3009,"YES","NO")</f>
        <v>NO</v>
      </c>
      <c r="U3009" s="73" t="str">
        <f>IF(('RAW DATA'!$D3009-'RAW DATA'!$M3009)&lt;=5,"YES","NO")</f>
        <v>YES</v>
      </c>
    </row>
    <row r="3010" spans="1:21" x14ac:dyDescent="0.25">
      <c r="A3010" s="99">
        <v>515</v>
      </c>
      <c r="B3010" s="90">
        <v>5547873097</v>
      </c>
      <c r="C3010" s="91">
        <v>45888</v>
      </c>
      <c r="D3010" s="91">
        <v>45884</v>
      </c>
      <c r="E3010" s="91">
        <v>45888</v>
      </c>
      <c r="F3010" s="90">
        <v>255607679</v>
      </c>
      <c r="G3010" s="96">
        <v>9254</v>
      </c>
      <c r="H3010" s="90" t="s">
        <v>14</v>
      </c>
      <c r="I3010" s="93">
        <v>7730445050</v>
      </c>
      <c r="J3010" s="91">
        <v>45889</v>
      </c>
      <c r="K3010" s="91" t="s">
        <v>87</v>
      </c>
      <c r="L3010" s="90"/>
      <c r="M3010" s="91">
        <v>45883</v>
      </c>
      <c r="N3010" s="91">
        <v>45900</v>
      </c>
      <c r="O3010" s="95">
        <f t="shared" si="397"/>
        <v>8</v>
      </c>
      <c r="P3010" s="95">
        <f>MONTH('RAW DATA'!$J3010)</f>
        <v>8</v>
      </c>
      <c r="Q3010" s="95" t="str">
        <f t="shared" si="398"/>
        <v>ICB</v>
      </c>
      <c r="R3010" s="96" t="str">
        <f t="shared" si="399"/>
        <v>CHINA</v>
      </c>
      <c r="S3010" s="90" t="str">
        <f>IF(OR('RAW DATA'!$D3010="",'RAW DATA'!$C3010='RAW DATA'!$D3010),"NO",IF('RAW DATA'!$C3010&lt;'RAW DATA'!$D3010,"YES","NO"))</f>
        <v>NO</v>
      </c>
      <c r="T3010" s="96" t="str">
        <f>IF('RAW DATA'!$D3010='RAW DATA'!$E3010,"YES","NO")</f>
        <v>NO</v>
      </c>
      <c r="U3010" s="95" t="str">
        <f>IF(('RAW DATA'!$D3010-'RAW DATA'!$M3010)&lt;=5,"YES","NO")</f>
        <v>YES</v>
      </c>
    </row>
    <row r="3011" spans="1:21" x14ac:dyDescent="0.25">
      <c r="A3011" s="87">
        <v>515</v>
      </c>
      <c r="B3011" s="74">
        <v>5547873690</v>
      </c>
      <c r="C3011" s="76">
        <v>45888</v>
      </c>
      <c r="D3011" s="76">
        <v>45886</v>
      </c>
      <c r="E3011" s="76">
        <v>45888</v>
      </c>
      <c r="F3011" s="74">
        <v>255607679</v>
      </c>
      <c r="G3011" s="75">
        <v>74</v>
      </c>
      <c r="H3011" s="74" t="s">
        <v>14</v>
      </c>
      <c r="I3011" s="83">
        <v>7730445051</v>
      </c>
      <c r="J3011" s="76">
        <v>45889</v>
      </c>
      <c r="K3011" s="76" t="s">
        <v>87</v>
      </c>
      <c r="L3011" s="74"/>
      <c r="M3011" s="76">
        <v>45883</v>
      </c>
      <c r="N3011" s="76">
        <v>45900</v>
      </c>
      <c r="O3011" s="73">
        <f t="shared" si="397"/>
        <v>8</v>
      </c>
      <c r="P3011" s="73">
        <f>MONTH('RAW DATA'!$J3011)</f>
        <v>8</v>
      </c>
      <c r="Q3011" s="73" t="str">
        <f t="shared" si="398"/>
        <v>ICB</v>
      </c>
      <c r="R3011" s="75" t="str">
        <f t="shared" si="399"/>
        <v>CHINA</v>
      </c>
      <c r="S3011" s="74" t="str">
        <f>IF(OR('RAW DATA'!$D3011="",'RAW DATA'!$C3011='RAW DATA'!$D3011),"NO",IF('RAW DATA'!$C3011&lt;'RAW DATA'!$D3011,"YES","NO"))</f>
        <v>NO</v>
      </c>
      <c r="T3011" s="75" t="str">
        <f>IF('RAW DATA'!$D3011='RAW DATA'!$E3011,"YES","NO")</f>
        <v>NO</v>
      </c>
      <c r="U3011" s="73" t="str">
        <f>IF(('RAW DATA'!$D3011-'RAW DATA'!$M3011)&lt;=5,"YES","NO")</f>
        <v>YES</v>
      </c>
    </row>
    <row r="3012" spans="1:21" x14ac:dyDescent="0.25">
      <c r="A3012" s="99">
        <v>515</v>
      </c>
      <c r="B3012" s="90">
        <v>5547873095</v>
      </c>
      <c r="C3012" s="91">
        <v>45888</v>
      </c>
      <c r="D3012" s="91">
        <v>45884</v>
      </c>
      <c r="E3012" s="91">
        <v>45888</v>
      </c>
      <c r="F3012" s="90">
        <v>255607679</v>
      </c>
      <c r="G3012" s="96">
        <v>399</v>
      </c>
      <c r="H3012" s="90" t="s">
        <v>14</v>
      </c>
      <c r="I3012" s="93">
        <v>7730445052</v>
      </c>
      <c r="J3012" s="91">
        <v>45889</v>
      </c>
      <c r="K3012" s="91" t="s">
        <v>87</v>
      </c>
      <c r="L3012" s="90"/>
      <c r="M3012" s="91">
        <v>45883</v>
      </c>
      <c r="N3012" s="91">
        <v>45900</v>
      </c>
      <c r="O3012" s="95">
        <f t="shared" si="397"/>
        <v>8</v>
      </c>
      <c r="P3012" s="95">
        <f>MONTH('RAW DATA'!$J3012)</f>
        <v>8</v>
      </c>
      <c r="Q3012" s="95" t="str">
        <f t="shared" si="398"/>
        <v>ICB</v>
      </c>
      <c r="R3012" s="96" t="str">
        <f t="shared" si="399"/>
        <v>CHINA</v>
      </c>
      <c r="S3012" s="90" t="str">
        <f>IF(OR('RAW DATA'!$D3012="",'RAW DATA'!$C3012='RAW DATA'!$D3012),"NO",IF('RAW DATA'!$C3012&lt;'RAW DATA'!$D3012,"YES","NO"))</f>
        <v>NO</v>
      </c>
      <c r="T3012" s="96" t="str">
        <f>IF('RAW DATA'!$D3012='RAW DATA'!$E3012,"YES","NO")</f>
        <v>NO</v>
      </c>
      <c r="U3012" s="95" t="str">
        <f>IF(('RAW DATA'!$D3012-'RAW DATA'!$M3012)&lt;=5,"YES","NO")</f>
        <v>YES</v>
      </c>
    </row>
    <row r="3013" spans="1:21" x14ac:dyDescent="0.25">
      <c r="A3013" s="87">
        <v>515</v>
      </c>
      <c r="B3013" s="74">
        <v>5547873101</v>
      </c>
      <c r="C3013" s="76">
        <v>45888</v>
      </c>
      <c r="D3013" s="76">
        <v>45884</v>
      </c>
      <c r="E3013" s="76">
        <v>45888</v>
      </c>
      <c r="F3013" s="74">
        <v>255607679</v>
      </c>
      <c r="G3013" s="75">
        <v>24444</v>
      </c>
      <c r="H3013" s="74" t="s">
        <v>14</v>
      </c>
      <c r="I3013" s="83">
        <v>7730445053</v>
      </c>
      <c r="J3013" s="76">
        <v>45889</v>
      </c>
      <c r="K3013" s="76" t="s">
        <v>87</v>
      </c>
      <c r="L3013" s="74"/>
      <c r="M3013" s="76">
        <v>45883</v>
      </c>
      <c r="N3013" s="76">
        <v>45900</v>
      </c>
      <c r="O3013" s="73">
        <f t="shared" si="397"/>
        <v>8</v>
      </c>
      <c r="P3013" s="73">
        <f>MONTH('RAW DATA'!$J3013)</f>
        <v>8</v>
      </c>
      <c r="Q3013" s="73" t="str">
        <f t="shared" si="398"/>
        <v>ICB</v>
      </c>
      <c r="R3013" s="75" t="str">
        <f t="shared" si="399"/>
        <v>CHINA</v>
      </c>
      <c r="S3013" s="74" t="str">
        <f>IF(OR('RAW DATA'!$D3013="",'RAW DATA'!$C3013='RAW DATA'!$D3013),"NO",IF('RAW DATA'!$C3013&lt;'RAW DATA'!$D3013,"YES","NO"))</f>
        <v>NO</v>
      </c>
      <c r="T3013" s="75" t="str">
        <f>IF('RAW DATA'!$D3013='RAW DATA'!$E3013,"YES","NO")</f>
        <v>NO</v>
      </c>
      <c r="U3013" s="73" t="str">
        <f>IF(('RAW DATA'!$D3013-'RAW DATA'!$M3013)&lt;=5,"YES","NO")</f>
        <v>YES</v>
      </c>
    </row>
    <row r="3014" spans="1:21" x14ac:dyDescent="0.25">
      <c r="A3014" s="99">
        <v>515</v>
      </c>
      <c r="B3014" s="90">
        <v>5547873691</v>
      </c>
      <c r="C3014" s="91">
        <v>45888</v>
      </c>
      <c r="D3014" s="91">
        <v>45886</v>
      </c>
      <c r="E3014" s="91">
        <v>45888</v>
      </c>
      <c r="F3014" s="90">
        <v>255607679</v>
      </c>
      <c r="G3014" s="96">
        <v>1657</v>
      </c>
      <c r="H3014" s="90" t="s">
        <v>14</v>
      </c>
      <c r="I3014" s="93">
        <v>7730445054</v>
      </c>
      <c r="J3014" s="91">
        <v>45889</v>
      </c>
      <c r="K3014" s="91" t="s">
        <v>87</v>
      </c>
      <c r="L3014" s="90"/>
      <c r="M3014" s="91">
        <v>45883</v>
      </c>
      <c r="N3014" s="91">
        <v>45900</v>
      </c>
      <c r="O3014" s="95">
        <f t="shared" si="397"/>
        <v>8</v>
      </c>
      <c r="P3014" s="95">
        <f>MONTH('RAW DATA'!$J3014)</f>
        <v>8</v>
      </c>
      <c r="Q3014" s="95" t="str">
        <f t="shared" si="398"/>
        <v>ICB</v>
      </c>
      <c r="R3014" s="96" t="str">
        <f t="shared" si="399"/>
        <v>CHINA</v>
      </c>
      <c r="S3014" s="90" t="str">
        <f>IF(OR('RAW DATA'!$D3014="",'RAW DATA'!$C3014='RAW DATA'!$D3014),"NO",IF('RAW DATA'!$C3014&lt;'RAW DATA'!$D3014,"YES","NO"))</f>
        <v>NO</v>
      </c>
      <c r="T3014" s="96" t="str">
        <f>IF('RAW DATA'!$D3014='RAW DATA'!$E3014,"YES","NO")</f>
        <v>NO</v>
      </c>
      <c r="U3014" s="95" t="str">
        <f>IF(('RAW DATA'!$D3014-'RAW DATA'!$M3014)&lt;=5,"YES","NO")</f>
        <v>YES</v>
      </c>
    </row>
    <row r="3015" spans="1:21" x14ac:dyDescent="0.25">
      <c r="A3015" s="87">
        <v>515</v>
      </c>
      <c r="B3015" s="74">
        <v>5547877086</v>
      </c>
      <c r="C3015" s="76">
        <v>45888</v>
      </c>
      <c r="D3015" s="76">
        <v>45887</v>
      </c>
      <c r="E3015" s="76">
        <v>45888</v>
      </c>
      <c r="F3015" s="74">
        <v>255607679</v>
      </c>
      <c r="G3015" s="75">
        <v>3971</v>
      </c>
      <c r="H3015" s="74" t="s">
        <v>14</v>
      </c>
      <c r="I3015" s="83">
        <v>7730445055</v>
      </c>
      <c r="J3015" s="76">
        <v>45889</v>
      </c>
      <c r="K3015" s="76" t="s">
        <v>87</v>
      </c>
      <c r="L3015" s="74"/>
      <c r="M3015" s="76">
        <v>45883</v>
      </c>
      <c r="N3015" s="76">
        <v>45900</v>
      </c>
      <c r="O3015" s="73">
        <f t="shared" si="397"/>
        <v>8</v>
      </c>
      <c r="P3015" s="73">
        <f>MONTH('RAW DATA'!$J3015)</f>
        <v>8</v>
      </c>
      <c r="Q3015" s="73" t="str">
        <f t="shared" si="398"/>
        <v>ICB</v>
      </c>
      <c r="R3015" s="75" t="str">
        <f t="shared" si="399"/>
        <v>CHINA</v>
      </c>
      <c r="S3015" s="74" t="str">
        <f>IF(OR('RAW DATA'!$D3015="",'RAW DATA'!$C3015='RAW DATA'!$D3015),"NO",IF('RAW DATA'!$C3015&lt;'RAW DATA'!$D3015,"YES","NO"))</f>
        <v>NO</v>
      </c>
      <c r="T3015" s="75" t="str">
        <f>IF('RAW DATA'!$D3015='RAW DATA'!$E3015,"YES","NO")</f>
        <v>NO</v>
      </c>
      <c r="U3015" s="73" t="str">
        <f>IF(('RAW DATA'!$D3015-'RAW DATA'!$M3015)&lt;=5,"YES","NO")</f>
        <v>YES</v>
      </c>
    </row>
    <row r="3016" spans="1:21" x14ac:dyDescent="0.25">
      <c r="A3016" s="99">
        <v>515</v>
      </c>
      <c r="B3016" s="90">
        <v>5547873692</v>
      </c>
      <c r="C3016" s="91">
        <v>45888</v>
      </c>
      <c r="D3016" s="91">
        <v>45886</v>
      </c>
      <c r="E3016" s="91">
        <v>45888</v>
      </c>
      <c r="F3016" s="90">
        <v>255607679</v>
      </c>
      <c r="G3016" s="96">
        <v>33916</v>
      </c>
      <c r="H3016" s="90" t="s">
        <v>14</v>
      </c>
      <c r="I3016" s="93">
        <v>7730445056</v>
      </c>
      <c r="J3016" s="91">
        <v>45889</v>
      </c>
      <c r="K3016" s="91" t="s">
        <v>87</v>
      </c>
      <c r="L3016" s="90"/>
      <c r="M3016" s="91">
        <v>45883</v>
      </c>
      <c r="N3016" s="91">
        <v>45900</v>
      </c>
      <c r="O3016" s="95">
        <f t="shared" si="397"/>
        <v>8</v>
      </c>
      <c r="P3016" s="95">
        <f>MONTH('RAW DATA'!$J3016)</f>
        <v>8</v>
      </c>
      <c r="Q3016" s="95" t="str">
        <f t="shared" si="398"/>
        <v>ICB</v>
      </c>
      <c r="R3016" s="96" t="str">
        <f t="shared" si="399"/>
        <v>CHINA</v>
      </c>
      <c r="S3016" s="90" t="str">
        <f>IF(OR('RAW DATA'!$D3016="",'RAW DATA'!$C3016='RAW DATA'!$D3016),"NO",IF('RAW DATA'!$C3016&lt;'RAW DATA'!$D3016,"YES","NO"))</f>
        <v>NO</v>
      </c>
      <c r="T3016" s="96" t="str">
        <f>IF('RAW DATA'!$D3016='RAW DATA'!$E3016,"YES","NO")</f>
        <v>NO</v>
      </c>
      <c r="U3016" s="95" t="str">
        <f>IF(('RAW DATA'!$D3016-'RAW DATA'!$M3016)&lt;=5,"YES","NO")</f>
        <v>YES</v>
      </c>
    </row>
    <row r="3017" spans="1:21" x14ac:dyDescent="0.25">
      <c r="A3017" s="87">
        <v>515</v>
      </c>
      <c r="B3017" s="74">
        <v>5547873093</v>
      </c>
      <c r="C3017" s="76">
        <v>45888</v>
      </c>
      <c r="D3017" s="76">
        <v>45884</v>
      </c>
      <c r="E3017" s="76">
        <v>45888</v>
      </c>
      <c r="F3017" s="74">
        <v>255607679</v>
      </c>
      <c r="G3017" s="75">
        <v>1487</v>
      </c>
      <c r="H3017" s="74" t="s">
        <v>14</v>
      </c>
      <c r="I3017" s="83">
        <v>7730445057</v>
      </c>
      <c r="J3017" s="76">
        <v>45889</v>
      </c>
      <c r="K3017" s="76" t="s">
        <v>87</v>
      </c>
      <c r="L3017" s="74"/>
      <c r="M3017" s="76">
        <v>45883</v>
      </c>
      <c r="N3017" s="76">
        <v>45900</v>
      </c>
      <c r="O3017" s="73">
        <f t="shared" si="397"/>
        <v>8</v>
      </c>
      <c r="P3017" s="73">
        <f>MONTH('RAW DATA'!$J3017)</f>
        <v>8</v>
      </c>
      <c r="Q3017" s="73" t="str">
        <f t="shared" si="398"/>
        <v>ICB</v>
      </c>
      <c r="R3017" s="75" t="str">
        <f t="shared" si="399"/>
        <v>CHINA</v>
      </c>
      <c r="S3017" s="74" t="str">
        <f>IF(OR('RAW DATA'!$D3017="",'RAW DATA'!$C3017='RAW DATA'!$D3017),"NO",IF('RAW DATA'!$C3017&lt;'RAW DATA'!$D3017,"YES","NO"))</f>
        <v>NO</v>
      </c>
      <c r="T3017" s="75" t="str">
        <f>IF('RAW DATA'!$D3017='RAW DATA'!$E3017,"YES","NO")</f>
        <v>NO</v>
      </c>
      <c r="U3017" s="73" t="str">
        <f>IF(('RAW DATA'!$D3017-'RAW DATA'!$M3017)&lt;=5,"YES","NO")</f>
        <v>YES</v>
      </c>
    </row>
    <row r="3018" spans="1:21" x14ac:dyDescent="0.25">
      <c r="A3018" s="99">
        <v>515</v>
      </c>
      <c r="B3018" s="90">
        <v>5547877082</v>
      </c>
      <c r="C3018" s="91">
        <v>45888</v>
      </c>
      <c r="D3018" s="91">
        <v>45887</v>
      </c>
      <c r="E3018" s="91">
        <v>45888</v>
      </c>
      <c r="F3018" s="90">
        <v>255607679</v>
      </c>
      <c r="G3018" s="96">
        <v>448</v>
      </c>
      <c r="H3018" s="90" t="s">
        <v>14</v>
      </c>
      <c r="I3018" s="93">
        <v>7730445058</v>
      </c>
      <c r="J3018" s="91">
        <v>45889</v>
      </c>
      <c r="K3018" s="91" t="s">
        <v>87</v>
      </c>
      <c r="L3018" s="90"/>
      <c r="M3018" s="91">
        <v>45883</v>
      </c>
      <c r="N3018" s="91">
        <v>45900</v>
      </c>
      <c r="O3018" s="95">
        <f t="shared" si="397"/>
        <v>8</v>
      </c>
      <c r="P3018" s="95">
        <f>MONTH('RAW DATA'!$J3018)</f>
        <v>8</v>
      </c>
      <c r="Q3018" s="95" t="str">
        <f t="shared" si="398"/>
        <v>ICB</v>
      </c>
      <c r="R3018" s="96" t="str">
        <f t="shared" si="399"/>
        <v>CHINA</v>
      </c>
      <c r="S3018" s="90" t="str">
        <f>IF(OR('RAW DATA'!$D3018="",'RAW DATA'!$C3018='RAW DATA'!$D3018),"NO",IF('RAW DATA'!$C3018&lt;'RAW DATA'!$D3018,"YES","NO"))</f>
        <v>NO</v>
      </c>
      <c r="T3018" s="96" t="str">
        <f>IF('RAW DATA'!$D3018='RAW DATA'!$E3018,"YES","NO")</f>
        <v>NO</v>
      </c>
      <c r="U3018" s="95" t="str">
        <f>IF(('RAW DATA'!$D3018-'RAW DATA'!$M3018)&lt;=5,"YES","NO")</f>
        <v>YES</v>
      </c>
    </row>
    <row r="3019" spans="1:21" x14ac:dyDescent="0.25">
      <c r="A3019" s="87">
        <v>515</v>
      </c>
      <c r="B3019" s="74">
        <v>5547873091</v>
      </c>
      <c r="C3019" s="76">
        <v>45888</v>
      </c>
      <c r="D3019" s="76">
        <v>45884</v>
      </c>
      <c r="E3019" s="76">
        <v>45888</v>
      </c>
      <c r="F3019" s="74">
        <v>255607679</v>
      </c>
      <c r="G3019" s="75">
        <v>13579</v>
      </c>
      <c r="H3019" s="74" t="s">
        <v>14</v>
      </c>
      <c r="I3019" s="83">
        <v>7730445059</v>
      </c>
      <c r="J3019" s="76">
        <v>45889</v>
      </c>
      <c r="K3019" s="76" t="s">
        <v>87</v>
      </c>
      <c r="L3019" s="74"/>
      <c r="M3019" s="76">
        <v>45883</v>
      </c>
      <c r="N3019" s="76">
        <v>45900</v>
      </c>
      <c r="O3019" s="73">
        <f t="shared" si="397"/>
        <v>8</v>
      </c>
      <c r="P3019" s="73">
        <f>MONTH('RAW DATA'!$J3019)</f>
        <v>8</v>
      </c>
      <c r="Q3019" s="73" t="str">
        <f t="shared" si="398"/>
        <v>ICB</v>
      </c>
      <c r="R3019" s="75" t="str">
        <f t="shared" si="399"/>
        <v>CHINA</v>
      </c>
      <c r="S3019" s="74" t="str">
        <f>IF(OR('RAW DATA'!$D3019="",'RAW DATA'!$C3019='RAW DATA'!$D3019),"NO",IF('RAW DATA'!$C3019&lt;'RAW DATA'!$D3019,"YES","NO"))</f>
        <v>NO</v>
      </c>
      <c r="T3019" s="75" t="str">
        <f>IF('RAW DATA'!$D3019='RAW DATA'!$E3019,"YES","NO")</f>
        <v>NO</v>
      </c>
      <c r="U3019" s="73" t="str">
        <f>IF(('RAW DATA'!$D3019-'RAW DATA'!$M3019)&lt;=5,"YES","NO")</f>
        <v>YES</v>
      </c>
    </row>
    <row r="3020" spans="1:21" x14ac:dyDescent="0.25">
      <c r="A3020" s="99">
        <v>515</v>
      </c>
      <c r="B3020" s="90">
        <v>5547877085</v>
      </c>
      <c r="C3020" s="91">
        <v>45888</v>
      </c>
      <c r="D3020" s="91">
        <v>45887</v>
      </c>
      <c r="E3020" s="91">
        <v>45888</v>
      </c>
      <c r="F3020" s="90">
        <v>255607679</v>
      </c>
      <c r="G3020" s="96">
        <v>572</v>
      </c>
      <c r="H3020" s="90" t="s">
        <v>14</v>
      </c>
      <c r="I3020" s="93">
        <v>7730445060</v>
      </c>
      <c r="J3020" s="91">
        <v>45889</v>
      </c>
      <c r="K3020" s="91" t="s">
        <v>87</v>
      </c>
      <c r="L3020" s="90"/>
      <c r="M3020" s="91">
        <v>45883</v>
      </c>
      <c r="N3020" s="91">
        <v>45900</v>
      </c>
      <c r="O3020" s="95">
        <f t="shared" si="397"/>
        <v>8</v>
      </c>
      <c r="P3020" s="95">
        <f>MONTH('RAW DATA'!$J3020)</f>
        <v>8</v>
      </c>
      <c r="Q3020" s="95" t="str">
        <f t="shared" si="398"/>
        <v>ICB</v>
      </c>
      <c r="R3020" s="96" t="str">
        <f t="shared" si="399"/>
        <v>CHINA</v>
      </c>
      <c r="S3020" s="90" t="str">
        <f>IF(OR('RAW DATA'!$D3020="",'RAW DATA'!$C3020='RAW DATA'!$D3020),"NO",IF('RAW DATA'!$C3020&lt;'RAW DATA'!$D3020,"YES","NO"))</f>
        <v>NO</v>
      </c>
      <c r="T3020" s="96" t="str">
        <f>IF('RAW DATA'!$D3020='RAW DATA'!$E3020,"YES","NO")</f>
        <v>NO</v>
      </c>
      <c r="U3020" s="95" t="str">
        <f>IF(('RAW DATA'!$D3020-'RAW DATA'!$M3020)&lt;=5,"YES","NO")</f>
        <v>YES</v>
      </c>
    </row>
    <row r="3021" spans="1:21" x14ac:dyDescent="0.25">
      <c r="A3021" s="87">
        <v>515</v>
      </c>
      <c r="B3021" s="74">
        <v>5547877084</v>
      </c>
      <c r="C3021" s="76">
        <v>45888</v>
      </c>
      <c r="D3021" s="76">
        <v>45887</v>
      </c>
      <c r="E3021" s="76">
        <v>45888</v>
      </c>
      <c r="F3021" s="74">
        <v>255607679</v>
      </c>
      <c r="G3021" s="75">
        <v>1042</v>
      </c>
      <c r="H3021" s="74" t="s">
        <v>14</v>
      </c>
      <c r="I3021" s="83">
        <v>7730445061</v>
      </c>
      <c r="J3021" s="76">
        <v>45889</v>
      </c>
      <c r="K3021" s="76" t="s">
        <v>87</v>
      </c>
      <c r="L3021" s="74"/>
      <c r="M3021" s="76">
        <v>45883</v>
      </c>
      <c r="N3021" s="76">
        <v>45900</v>
      </c>
      <c r="O3021" s="73">
        <f t="shared" si="397"/>
        <v>8</v>
      </c>
      <c r="P3021" s="73">
        <f>MONTH('RAW DATA'!$J3021)</f>
        <v>8</v>
      </c>
      <c r="Q3021" s="73" t="str">
        <f t="shared" si="398"/>
        <v>ICB</v>
      </c>
      <c r="R3021" s="75" t="str">
        <f t="shared" si="399"/>
        <v>CHINA</v>
      </c>
      <c r="S3021" s="74" t="str">
        <f>IF(OR('RAW DATA'!$D3021="",'RAW DATA'!$C3021='RAW DATA'!$D3021),"NO",IF('RAW DATA'!$C3021&lt;'RAW DATA'!$D3021,"YES","NO"))</f>
        <v>NO</v>
      </c>
      <c r="T3021" s="75" t="str">
        <f>IF('RAW DATA'!$D3021='RAW DATA'!$E3021,"YES","NO")</f>
        <v>NO</v>
      </c>
      <c r="U3021" s="73" t="str">
        <f>IF(('RAW DATA'!$D3021-'RAW DATA'!$M3021)&lt;=5,"YES","NO")</f>
        <v>YES</v>
      </c>
    </row>
    <row r="3022" spans="1:21" x14ac:dyDescent="0.25">
      <c r="A3022" s="99">
        <v>515</v>
      </c>
      <c r="B3022" s="90">
        <v>5547908502</v>
      </c>
      <c r="C3022" s="91">
        <v>45901</v>
      </c>
      <c r="D3022" s="91">
        <v>45899</v>
      </c>
      <c r="E3022" s="91">
        <v>45901</v>
      </c>
      <c r="F3022" s="90">
        <v>256651147</v>
      </c>
      <c r="G3022" s="96">
        <v>4291</v>
      </c>
      <c r="H3022" s="90" t="s">
        <v>14</v>
      </c>
      <c r="I3022" s="93">
        <v>7730453029</v>
      </c>
      <c r="J3022" s="91">
        <v>45918</v>
      </c>
      <c r="K3022" s="91" t="s">
        <v>87</v>
      </c>
      <c r="L3022" s="90"/>
      <c r="M3022" s="91">
        <v>45898</v>
      </c>
      <c r="N3022" s="91">
        <v>45914</v>
      </c>
      <c r="O3022" s="95">
        <f t="shared" si="397"/>
        <v>8</v>
      </c>
      <c r="P3022" s="95">
        <f>MONTH('RAW DATA'!$J3022)</f>
        <v>9</v>
      </c>
      <c r="Q3022" s="95" t="str">
        <f t="shared" si="398"/>
        <v>ICB</v>
      </c>
      <c r="R3022" s="96" t="str">
        <f t="shared" si="399"/>
        <v>CHINA</v>
      </c>
      <c r="S3022" s="90" t="str">
        <f>IF(OR('RAW DATA'!$D3022="",'RAW DATA'!$C3022='RAW DATA'!$D3022),"NO",IF('RAW DATA'!$C3022&lt;'RAW DATA'!$D3022,"YES","NO"))</f>
        <v>NO</v>
      </c>
      <c r="T3022" s="96" t="str">
        <f>IF('RAW DATA'!$D3022='RAW DATA'!$E3022,"YES","NO")</f>
        <v>NO</v>
      </c>
      <c r="U3022" s="95" t="str">
        <f>IF(('RAW DATA'!$D3022-'RAW DATA'!$M3022)&lt;=5,"YES","NO")</f>
        <v>YES</v>
      </c>
    </row>
    <row r="3023" spans="1:21" x14ac:dyDescent="0.25">
      <c r="A3023" s="87">
        <v>515</v>
      </c>
      <c r="B3023" s="74">
        <v>5547908506</v>
      </c>
      <c r="C3023" s="76">
        <v>45901</v>
      </c>
      <c r="D3023" s="76">
        <v>45899</v>
      </c>
      <c r="E3023" s="76">
        <v>45901</v>
      </c>
      <c r="F3023" s="74">
        <v>256651147</v>
      </c>
      <c r="G3023" s="75">
        <v>12422</v>
      </c>
      <c r="H3023" s="74" t="s">
        <v>14</v>
      </c>
      <c r="I3023" s="83">
        <v>7730448041</v>
      </c>
      <c r="J3023" s="76">
        <v>45902</v>
      </c>
      <c r="K3023" s="76" t="s">
        <v>87</v>
      </c>
      <c r="L3023" s="74"/>
      <c r="M3023" s="76">
        <v>45898</v>
      </c>
      <c r="N3023" s="76">
        <v>45914</v>
      </c>
      <c r="O3023" s="73">
        <f t="shared" si="397"/>
        <v>8</v>
      </c>
      <c r="P3023" s="73">
        <f>MONTH('RAW DATA'!$J3023)</f>
        <v>9</v>
      </c>
      <c r="Q3023" s="73" t="str">
        <f t="shared" si="398"/>
        <v>ICB</v>
      </c>
      <c r="R3023" s="75" t="str">
        <f t="shared" si="399"/>
        <v>CHINA</v>
      </c>
      <c r="S3023" s="74" t="str">
        <f>IF(OR('RAW DATA'!$D3023="",'RAW DATA'!$C3023='RAW DATA'!$D3023),"NO",IF('RAW DATA'!$C3023&lt;'RAW DATA'!$D3023,"YES","NO"))</f>
        <v>NO</v>
      </c>
      <c r="T3023" s="75" t="str">
        <f>IF('RAW DATA'!$D3023='RAW DATA'!$E3023,"YES","NO")</f>
        <v>NO</v>
      </c>
      <c r="U3023" s="73" t="str">
        <f>IF(('RAW DATA'!$D3023-'RAW DATA'!$M3023)&lt;=5,"YES","NO")</f>
        <v>YES</v>
      </c>
    </row>
    <row r="3024" spans="1:21" x14ac:dyDescent="0.25">
      <c r="A3024" s="99">
        <v>515</v>
      </c>
      <c r="B3024" s="90">
        <v>5547908511</v>
      </c>
      <c r="C3024" s="91">
        <v>45901</v>
      </c>
      <c r="D3024" s="91">
        <v>45899</v>
      </c>
      <c r="E3024" s="91">
        <v>45901</v>
      </c>
      <c r="F3024" s="90">
        <v>256651147</v>
      </c>
      <c r="G3024" s="96">
        <v>1131</v>
      </c>
      <c r="H3024" s="90" t="s">
        <v>14</v>
      </c>
      <c r="I3024" s="93">
        <v>7730448042</v>
      </c>
      <c r="J3024" s="91">
        <v>45902</v>
      </c>
      <c r="K3024" s="91" t="s">
        <v>87</v>
      </c>
      <c r="L3024" s="90"/>
      <c r="M3024" s="91">
        <v>45898</v>
      </c>
      <c r="N3024" s="91">
        <v>45914</v>
      </c>
      <c r="O3024" s="95">
        <f t="shared" si="397"/>
        <v>8</v>
      </c>
      <c r="P3024" s="95">
        <f>MONTH('RAW DATA'!$J3024)</f>
        <v>9</v>
      </c>
      <c r="Q3024" s="95" t="str">
        <f t="shared" si="398"/>
        <v>ICB</v>
      </c>
      <c r="R3024" s="96" t="str">
        <f t="shared" si="399"/>
        <v>CHINA</v>
      </c>
      <c r="S3024" s="90" t="str">
        <f>IF(OR('RAW DATA'!$D3024="",'RAW DATA'!$C3024='RAW DATA'!$D3024),"NO",IF('RAW DATA'!$C3024&lt;'RAW DATA'!$D3024,"YES","NO"))</f>
        <v>NO</v>
      </c>
      <c r="T3024" s="96" t="str">
        <f>IF('RAW DATA'!$D3024='RAW DATA'!$E3024,"YES","NO")</f>
        <v>NO</v>
      </c>
      <c r="U3024" s="95" t="str">
        <f>IF(('RAW DATA'!$D3024-'RAW DATA'!$M3024)&lt;=5,"YES","NO")</f>
        <v>YES</v>
      </c>
    </row>
    <row r="3025" spans="1:21" x14ac:dyDescent="0.25">
      <c r="A3025" s="87">
        <v>515</v>
      </c>
      <c r="B3025" s="74">
        <v>5547908503</v>
      </c>
      <c r="C3025" s="76">
        <v>45901</v>
      </c>
      <c r="D3025" s="76">
        <v>45899</v>
      </c>
      <c r="E3025" s="76">
        <v>45901</v>
      </c>
      <c r="F3025" s="74">
        <v>256651147</v>
      </c>
      <c r="G3025" s="75">
        <v>3204</v>
      </c>
      <c r="H3025" s="74" t="s">
        <v>14</v>
      </c>
      <c r="I3025" s="83">
        <v>7730448081</v>
      </c>
      <c r="J3025" s="76">
        <v>45902</v>
      </c>
      <c r="K3025" s="76" t="s">
        <v>87</v>
      </c>
      <c r="L3025" s="74"/>
      <c r="M3025" s="76">
        <v>45898</v>
      </c>
      <c r="N3025" s="76">
        <v>45914</v>
      </c>
      <c r="O3025" s="73">
        <f t="shared" si="397"/>
        <v>8</v>
      </c>
      <c r="P3025" s="73">
        <f>MONTH('RAW DATA'!$J3025)</f>
        <v>9</v>
      </c>
      <c r="Q3025" s="73" t="str">
        <f t="shared" si="398"/>
        <v>ICB</v>
      </c>
      <c r="R3025" s="75" t="str">
        <f t="shared" si="399"/>
        <v>CHINA</v>
      </c>
      <c r="S3025" s="74" t="str">
        <f>IF(OR('RAW DATA'!$D3025="",'RAW DATA'!$C3025='RAW DATA'!$D3025),"NO",IF('RAW DATA'!$C3025&lt;'RAW DATA'!$D3025,"YES","NO"))</f>
        <v>NO</v>
      </c>
      <c r="T3025" s="75" t="str">
        <f>IF('RAW DATA'!$D3025='RAW DATA'!$E3025,"YES","NO")</f>
        <v>NO</v>
      </c>
      <c r="U3025" s="73" t="str">
        <f>IF(('RAW DATA'!$D3025-'RAW DATA'!$M3025)&lt;=5,"YES","NO")</f>
        <v>YES</v>
      </c>
    </row>
    <row r="3026" spans="1:21" x14ac:dyDescent="0.25">
      <c r="A3026" s="99">
        <v>515</v>
      </c>
      <c r="B3026" s="90">
        <v>5547908509</v>
      </c>
      <c r="C3026" s="91">
        <v>45901</v>
      </c>
      <c r="D3026" s="91">
        <v>45899</v>
      </c>
      <c r="E3026" s="91">
        <v>45901</v>
      </c>
      <c r="F3026" s="90">
        <v>256651147</v>
      </c>
      <c r="G3026" s="96">
        <v>28186</v>
      </c>
      <c r="H3026" s="90" t="s">
        <v>14</v>
      </c>
      <c r="I3026" s="93">
        <v>7730448082</v>
      </c>
      <c r="J3026" s="91">
        <v>45902</v>
      </c>
      <c r="K3026" s="91" t="s">
        <v>87</v>
      </c>
      <c r="L3026" s="90"/>
      <c r="M3026" s="91">
        <v>45898</v>
      </c>
      <c r="N3026" s="91">
        <v>45914</v>
      </c>
      <c r="O3026" s="95">
        <f t="shared" si="397"/>
        <v>8</v>
      </c>
      <c r="P3026" s="95">
        <f>MONTH('RAW DATA'!$J3026)</f>
        <v>9</v>
      </c>
      <c r="Q3026" s="95" t="str">
        <f t="shared" si="398"/>
        <v>ICB</v>
      </c>
      <c r="R3026" s="96" t="str">
        <f t="shared" si="399"/>
        <v>CHINA</v>
      </c>
      <c r="S3026" s="90" t="str">
        <f>IF(OR('RAW DATA'!$D3026="",'RAW DATA'!$C3026='RAW DATA'!$D3026),"NO",IF('RAW DATA'!$C3026&lt;'RAW DATA'!$D3026,"YES","NO"))</f>
        <v>NO</v>
      </c>
      <c r="T3026" s="96" t="str">
        <f>IF('RAW DATA'!$D3026='RAW DATA'!$E3026,"YES","NO")</f>
        <v>NO</v>
      </c>
      <c r="U3026" s="95" t="str">
        <f>IF(('RAW DATA'!$D3026-'RAW DATA'!$M3026)&lt;=5,"YES","NO")</f>
        <v>YES</v>
      </c>
    </row>
    <row r="3027" spans="1:21" x14ac:dyDescent="0.25">
      <c r="A3027" s="87">
        <v>515</v>
      </c>
      <c r="B3027" s="74">
        <v>5547908501</v>
      </c>
      <c r="C3027" s="76">
        <v>45901</v>
      </c>
      <c r="D3027" s="76">
        <v>45899</v>
      </c>
      <c r="E3027" s="76">
        <v>45901</v>
      </c>
      <c r="F3027" s="74">
        <v>256651147</v>
      </c>
      <c r="G3027" s="75">
        <v>15214</v>
      </c>
      <c r="H3027" s="74" t="s">
        <v>14</v>
      </c>
      <c r="I3027" s="83">
        <v>7730448083</v>
      </c>
      <c r="J3027" s="76">
        <v>45902</v>
      </c>
      <c r="K3027" s="76" t="s">
        <v>87</v>
      </c>
      <c r="L3027" s="74"/>
      <c r="M3027" s="76">
        <v>45898</v>
      </c>
      <c r="N3027" s="76">
        <v>45914</v>
      </c>
      <c r="O3027" s="73">
        <f t="shared" si="397"/>
        <v>8</v>
      </c>
      <c r="P3027" s="73">
        <f>MONTH('RAW DATA'!$J3027)</f>
        <v>9</v>
      </c>
      <c r="Q3027" s="73" t="str">
        <f t="shared" si="398"/>
        <v>ICB</v>
      </c>
      <c r="R3027" s="75" t="str">
        <f t="shared" si="399"/>
        <v>CHINA</v>
      </c>
      <c r="S3027" s="74" t="str">
        <f>IF(OR('RAW DATA'!$D3027="",'RAW DATA'!$C3027='RAW DATA'!$D3027),"NO",IF('RAW DATA'!$C3027&lt;'RAW DATA'!$D3027,"YES","NO"))</f>
        <v>NO</v>
      </c>
      <c r="T3027" s="75" t="str">
        <f>IF('RAW DATA'!$D3027='RAW DATA'!$E3027,"YES","NO")</f>
        <v>NO</v>
      </c>
      <c r="U3027" s="73" t="str">
        <f>IF(('RAW DATA'!$D3027-'RAW DATA'!$M3027)&lt;=5,"YES","NO")</f>
        <v>YES</v>
      </c>
    </row>
    <row r="3028" spans="1:21" x14ac:dyDescent="0.25">
      <c r="A3028" s="99">
        <v>515</v>
      </c>
      <c r="B3028" s="90">
        <v>5547908499</v>
      </c>
      <c r="C3028" s="91">
        <v>45901</v>
      </c>
      <c r="D3028" s="91">
        <v>45899</v>
      </c>
      <c r="E3028" s="91">
        <v>45901</v>
      </c>
      <c r="F3028" s="90">
        <v>256651147</v>
      </c>
      <c r="G3028" s="96">
        <v>16747</v>
      </c>
      <c r="H3028" s="90" t="s">
        <v>14</v>
      </c>
      <c r="I3028" s="93">
        <v>7730448084</v>
      </c>
      <c r="J3028" s="91">
        <v>45902</v>
      </c>
      <c r="K3028" s="91" t="s">
        <v>87</v>
      </c>
      <c r="L3028" s="90"/>
      <c r="M3028" s="91">
        <v>45898</v>
      </c>
      <c r="N3028" s="91">
        <v>45914</v>
      </c>
      <c r="O3028" s="95">
        <f t="shared" si="397"/>
        <v>8</v>
      </c>
      <c r="P3028" s="95">
        <f>MONTH('RAW DATA'!$J3028)</f>
        <v>9</v>
      </c>
      <c r="Q3028" s="95" t="str">
        <f t="shared" si="398"/>
        <v>ICB</v>
      </c>
      <c r="R3028" s="96" t="str">
        <f t="shared" si="399"/>
        <v>CHINA</v>
      </c>
      <c r="S3028" s="90" t="str">
        <f>IF(OR('RAW DATA'!$D3028="",'RAW DATA'!$C3028='RAW DATA'!$D3028),"NO",IF('RAW DATA'!$C3028&lt;'RAW DATA'!$D3028,"YES","NO"))</f>
        <v>NO</v>
      </c>
      <c r="T3028" s="96" t="str">
        <f>IF('RAW DATA'!$D3028='RAW DATA'!$E3028,"YES","NO")</f>
        <v>NO</v>
      </c>
      <c r="U3028" s="95" t="str">
        <f>IF(('RAW DATA'!$D3028-'RAW DATA'!$M3028)&lt;=5,"YES","NO")</f>
        <v>YES</v>
      </c>
    </row>
    <row r="3029" spans="1:21" x14ac:dyDescent="0.25">
      <c r="A3029" s="87">
        <v>515</v>
      </c>
      <c r="B3029" s="74">
        <v>5547908497</v>
      </c>
      <c r="C3029" s="76">
        <v>45901</v>
      </c>
      <c r="D3029" s="76">
        <v>45899</v>
      </c>
      <c r="E3029" s="76">
        <v>45901</v>
      </c>
      <c r="F3029" s="74">
        <v>256651147</v>
      </c>
      <c r="G3029" s="75">
        <v>31905</v>
      </c>
      <c r="H3029" s="74" t="s">
        <v>14</v>
      </c>
      <c r="I3029" s="83">
        <v>7730448085</v>
      </c>
      <c r="J3029" s="76">
        <v>45902</v>
      </c>
      <c r="K3029" s="76" t="s">
        <v>87</v>
      </c>
      <c r="L3029" s="74"/>
      <c r="M3029" s="76">
        <v>45898</v>
      </c>
      <c r="N3029" s="76">
        <v>45914</v>
      </c>
      <c r="O3029" s="73">
        <f t="shared" si="397"/>
        <v>8</v>
      </c>
      <c r="P3029" s="73">
        <f>MONTH('RAW DATA'!$J3029)</f>
        <v>9</v>
      </c>
      <c r="Q3029" s="73" t="str">
        <f t="shared" si="398"/>
        <v>ICB</v>
      </c>
      <c r="R3029" s="75" t="str">
        <f t="shared" si="399"/>
        <v>CHINA</v>
      </c>
      <c r="S3029" s="74" t="str">
        <f>IF(OR('RAW DATA'!$D3029="",'RAW DATA'!$C3029='RAW DATA'!$D3029),"NO",IF('RAW DATA'!$C3029&lt;'RAW DATA'!$D3029,"YES","NO"))</f>
        <v>NO</v>
      </c>
      <c r="T3029" s="75" t="str">
        <f>IF('RAW DATA'!$D3029='RAW DATA'!$E3029,"YES","NO")</f>
        <v>NO</v>
      </c>
      <c r="U3029" s="73" t="str">
        <f>IF(('RAW DATA'!$D3029-'RAW DATA'!$M3029)&lt;=5,"YES","NO")</f>
        <v>YES</v>
      </c>
    </row>
    <row r="3030" spans="1:21" x14ac:dyDescent="0.25">
      <c r="A3030" s="99">
        <v>515</v>
      </c>
      <c r="B3030" s="90">
        <v>5547908510</v>
      </c>
      <c r="C3030" s="91">
        <v>45901</v>
      </c>
      <c r="D3030" s="91">
        <v>45899</v>
      </c>
      <c r="E3030" s="91">
        <v>45901</v>
      </c>
      <c r="F3030" s="90">
        <v>256651147</v>
      </c>
      <c r="G3030" s="96">
        <v>10011</v>
      </c>
      <c r="H3030" s="90" t="s">
        <v>14</v>
      </c>
      <c r="I3030" s="93">
        <v>7730448086</v>
      </c>
      <c r="J3030" s="91">
        <v>45902</v>
      </c>
      <c r="K3030" s="91" t="s">
        <v>87</v>
      </c>
      <c r="L3030" s="90"/>
      <c r="M3030" s="91">
        <v>45898</v>
      </c>
      <c r="N3030" s="91">
        <v>45914</v>
      </c>
      <c r="O3030" s="95">
        <f t="shared" si="397"/>
        <v>8</v>
      </c>
      <c r="P3030" s="95">
        <f>MONTH('RAW DATA'!$J3030)</f>
        <v>9</v>
      </c>
      <c r="Q3030" s="95" t="str">
        <f t="shared" si="398"/>
        <v>ICB</v>
      </c>
      <c r="R3030" s="96" t="str">
        <f t="shared" si="399"/>
        <v>CHINA</v>
      </c>
      <c r="S3030" s="90" t="str">
        <f>IF(OR('RAW DATA'!$D3030="",'RAW DATA'!$C3030='RAW DATA'!$D3030),"NO",IF('RAW DATA'!$C3030&lt;'RAW DATA'!$D3030,"YES","NO"))</f>
        <v>NO</v>
      </c>
      <c r="T3030" s="96" t="str">
        <f>IF('RAW DATA'!$D3030='RAW DATA'!$E3030,"YES","NO")</f>
        <v>NO</v>
      </c>
      <c r="U3030" s="95" t="str">
        <f>IF(('RAW DATA'!$D3030-'RAW DATA'!$M3030)&lt;=5,"YES","NO")</f>
        <v>YES</v>
      </c>
    </row>
    <row r="3031" spans="1:21" x14ac:dyDescent="0.25">
      <c r="A3031" s="87">
        <v>515</v>
      </c>
      <c r="B3031" s="74">
        <v>5547908498</v>
      </c>
      <c r="C3031" s="76">
        <v>45901</v>
      </c>
      <c r="D3031" s="76">
        <v>45899</v>
      </c>
      <c r="E3031" s="76">
        <v>45901</v>
      </c>
      <c r="F3031" s="74">
        <v>256651147</v>
      </c>
      <c r="G3031" s="75">
        <v>30058</v>
      </c>
      <c r="H3031" s="74" t="s">
        <v>14</v>
      </c>
      <c r="I3031" s="83">
        <v>7730448087</v>
      </c>
      <c r="J3031" s="76">
        <v>45902</v>
      </c>
      <c r="K3031" s="76" t="s">
        <v>87</v>
      </c>
      <c r="L3031" s="74"/>
      <c r="M3031" s="76">
        <v>45898</v>
      </c>
      <c r="N3031" s="76">
        <v>45914</v>
      </c>
      <c r="O3031" s="73">
        <f t="shared" si="397"/>
        <v>8</v>
      </c>
      <c r="P3031" s="73">
        <f>MONTH('RAW DATA'!$J3031)</f>
        <v>9</v>
      </c>
      <c r="Q3031" s="73" t="str">
        <f t="shared" si="398"/>
        <v>ICB</v>
      </c>
      <c r="R3031" s="75" t="str">
        <f t="shared" si="399"/>
        <v>CHINA</v>
      </c>
      <c r="S3031" s="74" t="str">
        <f>IF(OR('RAW DATA'!$D3031="",'RAW DATA'!$C3031='RAW DATA'!$D3031),"NO",IF('RAW DATA'!$C3031&lt;'RAW DATA'!$D3031,"YES","NO"))</f>
        <v>NO</v>
      </c>
      <c r="T3031" s="75" t="str">
        <f>IF('RAW DATA'!$D3031='RAW DATA'!$E3031,"YES","NO")</f>
        <v>NO</v>
      </c>
      <c r="U3031" s="73" t="str">
        <f>IF(('RAW DATA'!$D3031-'RAW DATA'!$M3031)&lt;=5,"YES","NO")</f>
        <v>YES</v>
      </c>
    </row>
    <row r="3032" spans="1:21" x14ac:dyDescent="0.25">
      <c r="A3032" s="99">
        <v>515</v>
      </c>
      <c r="B3032" s="90">
        <v>5547908512</v>
      </c>
      <c r="C3032" s="91">
        <v>45901</v>
      </c>
      <c r="D3032" s="91">
        <v>45899</v>
      </c>
      <c r="E3032" s="91">
        <v>45901</v>
      </c>
      <c r="F3032" s="90">
        <v>256651147</v>
      </c>
      <c r="G3032" s="96">
        <v>42851</v>
      </c>
      <c r="H3032" s="90" t="s">
        <v>14</v>
      </c>
      <c r="I3032" s="93">
        <v>7730448088</v>
      </c>
      <c r="J3032" s="91">
        <v>45902</v>
      </c>
      <c r="K3032" s="91" t="s">
        <v>87</v>
      </c>
      <c r="L3032" s="90"/>
      <c r="M3032" s="91">
        <v>45898</v>
      </c>
      <c r="N3032" s="91">
        <v>45914</v>
      </c>
      <c r="O3032" s="95">
        <f t="shared" si="397"/>
        <v>8</v>
      </c>
      <c r="P3032" s="95">
        <f>MONTH('RAW DATA'!$J3032)</f>
        <v>9</v>
      </c>
      <c r="Q3032" s="95" t="str">
        <f t="shared" si="398"/>
        <v>ICB</v>
      </c>
      <c r="R3032" s="96" t="str">
        <f t="shared" si="399"/>
        <v>CHINA</v>
      </c>
      <c r="S3032" s="90" t="str">
        <f>IF(OR('RAW DATA'!$D3032="",'RAW DATA'!$C3032='RAW DATA'!$D3032),"NO",IF('RAW DATA'!$C3032&lt;'RAW DATA'!$D3032,"YES","NO"))</f>
        <v>NO</v>
      </c>
      <c r="T3032" s="96" t="str">
        <f>IF('RAW DATA'!$D3032='RAW DATA'!$E3032,"YES","NO")</f>
        <v>NO</v>
      </c>
      <c r="U3032" s="95" t="str">
        <f>IF(('RAW DATA'!$D3032-'RAW DATA'!$M3032)&lt;=5,"YES","NO")</f>
        <v>YES</v>
      </c>
    </row>
    <row r="3033" spans="1:21" x14ac:dyDescent="0.25">
      <c r="A3033" s="87">
        <v>515</v>
      </c>
      <c r="B3033" s="74">
        <v>5547908507</v>
      </c>
      <c r="C3033" s="76">
        <v>45901</v>
      </c>
      <c r="D3033" s="76">
        <v>45899</v>
      </c>
      <c r="E3033" s="76">
        <v>45901</v>
      </c>
      <c r="F3033" s="74">
        <v>256651147</v>
      </c>
      <c r="G3033" s="75">
        <v>8189</v>
      </c>
      <c r="H3033" s="74" t="s">
        <v>14</v>
      </c>
      <c r="I3033" s="83">
        <v>7730448089</v>
      </c>
      <c r="J3033" s="76">
        <v>45902</v>
      </c>
      <c r="K3033" s="76" t="s">
        <v>87</v>
      </c>
      <c r="L3033" s="74"/>
      <c r="M3033" s="76">
        <v>45898</v>
      </c>
      <c r="N3033" s="76">
        <v>45914</v>
      </c>
      <c r="O3033" s="73">
        <f t="shared" si="397"/>
        <v>8</v>
      </c>
      <c r="P3033" s="73">
        <f>MONTH('RAW DATA'!$J3033)</f>
        <v>9</v>
      </c>
      <c r="Q3033" s="73" t="str">
        <f t="shared" si="398"/>
        <v>ICB</v>
      </c>
      <c r="R3033" s="75" t="str">
        <f t="shared" si="399"/>
        <v>CHINA</v>
      </c>
      <c r="S3033" s="74" t="str">
        <f>IF(OR('RAW DATA'!$D3033="",'RAW DATA'!$C3033='RAW DATA'!$D3033),"NO",IF('RAW DATA'!$C3033&lt;'RAW DATA'!$D3033,"YES","NO"))</f>
        <v>NO</v>
      </c>
      <c r="T3033" s="75" t="str">
        <f>IF('RAW DATA'!$D3033='RAW DATA'!$E3033,"YES","NO")</f>
        <v>NO</v>
      </c>
      <c r="U3033" s="73" t="str">
        <f>IF(('RAW DATA'!$D3033-'RAW DATA'!$M3033)&lt;=5,"YES","NO")</f>
        <v>YES</v>
      </c>
    </row>
    <row r="3034" spans="1:21" x14ac:dyDescent="0.25">
      <c r="A3034" s="99">
        <v>515</v>
      </c>
      <c r="B3034" s="90">
        <v>5547908504</v>
      </c>
      <c r="C3034" s="91">
        <v>45901</v>
      </c>
      <c r="D3034" s="91">
        <v>45899</v>
      </c>
      <c r="E3034" s="91">
        <v>45901</v>
      </c>
      <c r="F3034" s="90">
        <v>256651147</v>
      </c>
      <c r="G3034" s="96">
        <v>17184</v>
      </c>
      <c r="H3034" s="90" t="s">
        <v>14</v>
      </c>
      <c r="I3034" s="93">
        <v>7730448090</v>
      </c>
      <c r="J3034" s="91">
        <v>45902</v>
      </c>
      <c r="K3034" s="91" t="s">
        <v>87</v>
      </c>
      <c r="L3034" s="90"/>
      <c r="M3034" s="91">
        <v>45898</v>
      </c>
      <c r="N3034" s="91">
        <v>45914</v>
      </c>
      <c r="O3034" s="95">
        <f t="shared" si="397"/>
        <v>8</v>
      </c>
      <c r="P3034" s="95">
        <f>MONTH('RAW DATA'!$J3034)</f>
        <v>9</v>
      </c>
      <c r="Q3034" s="95" t="str">
        <f t="shared" si="398"/>
        <v>ICB</v>
      </c>
      <c r="R3034" s="96" t="str">
        <f t="shared" si="399"/>
        <v>CHINA</v>
      </c>
      <c r="S3034" s="90" t="str">
        <f>IF(OR('RAW DATA'!$D3034="",'RAW DATA'!$C3034='RAW DATA'!$D3034),"NO",IF('RAW DATA'!$C3034&lt;'RAW DATA'!$D3034,"YES","NO"))</f>
        <v>NO</v>
      </c>
      <c r="T3034" s="96" t="str">
        <f>IF('RAW DATA'!$D3034='RAW DATA'!$E3034,"YES","NO")</f>
        <v>NO</v>
      </c>
      <c r="U3034" s="95" t="str">
        <f>IF(('RAW DATA'!$D3034-'RAW DATA'!$M3034)&lt;=5,"YES","NO")</f>
        <v>YES</v>
      </c>
    </row>
    <row r="3035" spans="1:21" x14ac:dyDescent="0.25">
      <c r="A3035" s="87">
        <v>515</v>
      </c>
      <c r="B3035" s="74">
        <v>5547908508</v>
      </c>
      <c r="C3035" s="76">
        <v>45901</v>
      </c>
      <c r="D3035" s="76">
        <v>45899</v>
      </c>
      <c r="E3035" s="76">
        <v>45901</v>
      </c>
      <c r="F3035" s="74">
        <v>256651147</v>
      </c>
      <c r="G3035" s="75">
        <v>57117</v>
      </c>
      <c r="H3035" s="74" t="s">
        <v>14</v>
      </c>
      <c r="I3035" s="83">
        <v>7730448096</v>
      </c>
      <c r="J3035" s="76">
        <v>45902</v>
      </c>
      <c r="K3035" s="76" t="s">
        <v>87</v>
      </c>
      <c r="L3035" s="74"/>
      <c r="M3035" s="76">
        <v>45898</v>
      </c>
      <c r="N3035" s="76">
        <v>45914</v>
      </c>
      <c r="O3035" s="73">
        <f t="shared" si="397"/>
        <v>8</v>
      </c>
      <c r="P3035" s="73">
        <f>MONTH('RAW DATA'!$J3035)</f>
        <v>9</v>
      </c>
      <c r="Q3035" s="73" t="str">
        <f t="shared" si="398"/>
        <v>ICB</v>
      </c>
      <c r="R3035" s="75" t="str">
        <f t="shared" si="399"/>
        <v>CHINA</v>
      </c>
      <c r="S3035" s="74" t="str">
        <f>IF(OR('RAW DATA'!$D3035="",'RAW DATA'!$C3035='RAW DATA'!$D3035),"NO",IF('RAW DATA'!$C3035&lt;'RAW DATA'!$D3035,"YES","NO"))</f>
        <v>NO</v>
      </c>
      <c r="T3035" s="75" t="str">
        <f>IF('RAW DATA'!$D3035='RAW DATA'!$E3035,"YES","NO")</f>
        <v>NO</v>
      </c>
      <c r="U3035" s="73" t="str">
        <f>IF(('RAW DATA'!$D3035-'RAW DATA'!$M3035)&lt;=5,"YES","NO")</f>
        <v>YES</v>
      </c>
    </row>
    <row r="3036" spans="1:21" x14ac:dyDescent="0.25">
      <c r="A3036" s="99">
        <v>515</v>
      </c>
      <c r="B3036" s="90">
        <v>5547908500</v>
      </c>
      <c r="C3036" s="91">
        <v>45901</v>
      </c>
      <c r="D3036" s="91">
        <v>45899</v>
      </c>
      <c r="E3036" s="91">
        <v>45901</v>
      </c>
      <c r="F3036" s="90">
        <v>256651147</v>
      </c>
      <c r="G3036" s="96">
        <v>75705</v>
      </c>
      <c r="H3036" s="90" t="s">
        <v>14</v>
      </c>
      <c r="I3036" s="93">
        <v>7730448097</v>
      </c>
      <c r="J3036" s="91">
        <v>45902</v>
      </c>
      <c r="K3036" s="91" t="s">
        <v>87</v>
      </c>
      <c r="L3036" s="90"/>
      <c r="M3036" s="91">
        <v>45898</v>
      </c>
      <c r="N3036" s="91">
        <v>45914</v>
      </c>
      <c r="O3036" s="95">
        <f t="shared" si="397"/>
        <v>8</v>
      </c>
      <c r="P3036" s="95">
        <f>MONTH('RAW DATA'!$J3036)</f>
        <v>9</v>
      </c>
      <c r="Q3036" s="95" t="str">
        <f t="shared" si="398"/>
        <v>ICB</v>
      </c>
      <c r="R3036" s="96" t="str">
        <f t="shared" si="399"/>
        <v>CHINA</v>
      </c>
      <c r="S3036" s="90" t="str">
        <f>IF(OR('RAW DATA'!$D3036="",'RAW DATA'!$C3036='RAW DATA'!$D3036),"NO",IF('RAW DATA'!$C3036&lt;'RAW DATA'!$D3036,"YES","NO"))</f>
        <v>NO</v>
      </c>
      <c r="T3036" s="96" t="str">
        <f>IF('RAW DATA'!$D3036='RAW DATA'!$E3036,"YES","NO")</f>
        <v>NO</v>
      </c>
      <c r="U3036" s="95" t="str">
        <f>IF(('RAW DATA'!$D3036-'RAW DATA'!$M3036)&lt;=5,"YES","NO")</f>
        <v>YES</v>
      </c>
    </row>
    <row r="3037" spans="1:21" x14ac:dyDescent="0.25">
      <c r="A3037" s="87">
        <v>515</v>
      </c>
      <c r="B3037" s="74">
        <v>5547908494</v>
      </c>
      <c r="C3037" s="76">
        <v>45901</v>
      </c>
      <c r="D3037" s="76">
        <v>45899</v>
      </c>
      <c r="E3037" s="76">
        <v>45901</v>
      </c>
      <c r="F3037" s="74">
        <v>256651147</v>
      </c>
      <c r="G3037" s="75">
        <v>391</v>
      </c>
      <c r="H3037" s="74" t="s">
        <v>14</v>
      </c>
      <c r="I3037" s="83">
        <v>7730448098</v>
      </c>
      <c r="J3037" s="76">
        <v>45902</v>
      </c>
      <c r="K3037" s="76" t="s">
        <v>87</v>
      </c>
      <c r="L3037" s="74"/>
      <c r="M3037" s="76">
        <v>45898</v>
      </c>
      <c r="N3037" s="76">
        <v>45914</v>
      </c>
      <c r="O3037" s="73">
        <f t="shared" ref="O3037:O3100" si="400">IF(D3037="", "", IF(YEAR(D3037)=2024, "", MONTH(D3037)))</f>
        <v>8</v>
      </c>
      <c r="P3037" s="73">
        <f>MONTH('RAW DATA'!$J3037)</f>
        <v>9</v>
      </c>
      <c r="Q3037" s="73" t="str">
        <f t="shared" ref="Q3037:Q3100" si="401">IF(OR(A3037=71,A3037=1595,A3037=1588,A3037=1594,A3037=3547,A3037=1571,A3037=1538,A3037=1570,A3037=1569,A3037=1590,A3037=1591,A3037=1589,A3037=515,A3037=1572,A3037=3546,A3037=1592,A3037=3548,A3037=122,A3037=10171,A3037=40,A3037=35,A3037=95,A3037=381,A3037=136,A3037=375),"ICB","Vendor")</f>
        <v>ICB</v>
      </c>
      <c r="R3037" s="75" t="str">
        <f t="shared" ref="R3037:R3100" si="402">IF(OR(A3037=71,A3037=515,A3037=1592,A3037=1589,A3037=1591,A3037=1571,A3037=1572),"CHINA",IF(A3037=35,"POLAND",
IF(A3037=10171,"VIETNAM",
IF(A3037=381,"TURKEY",
IF(A3037=375,"CAMBODIA",
IF(A3037=40,"AUSTRALIA",""))))))</f>
        <v>CHINA</v>
      </c>
      <c r="S3037" s="74" t="str">
        <f>IF(OR('RAW DATA'!$D3037="",'RAW DATA'!$C3037='RAW DATA'!$D3037),"NO",IF('RAW DATA'!$C3037&lt;'RAW DATA'!$D3037,"YES","NO"))</f>
        <v>NO</v>
      </c>
      <c r="T3037" s="75" t="str">
        <f>IF('RAW DATA'!$D3037='RAW DATA'!$E3037,"YES","NO")</f>
        <v>NO</v>
      </c>
      <c r="U3037" s="73" t="str">
        <f>IF(('RAW DATA'!$D3037-'RAW DATA'!$M3037)&lt;=5,"YES","NO")</f>
        <v>YES</v>
      </c>
    </row>
    <row r="3038" spans="1:21" x14ac:dyDescent="0.25">
      <c r="A3038" s="99">
        <v>515</v>
      </c>
      <c r="B3038" s="90">
        <v>5547908496</v>
      </c>
      <c r="C3038" s="91">
        <v>45901</v>
      </c>
      <c r="D3038" s="91">
        <v>45899</v>
      </c>
      <c r="E3038" s="91">
        <v>45901</v>
      </c>
      <c r="F3038" s="90">
        <v>256651147</v>
      </c>
      <c r="G3038" s="96">
        <v>391</v>
      </c>
      <c r="H3038" s="90" t="s">
        <v>14</v>
      </c>
      <c r="I3038" s="93">
        <v>7730448099</v>
      </c>
      <c r="J3038" s="91">
        <v>45902</v>
      </c>
      <c r="K3038" s="91" t="s">
        <v>87</v>
      </c>
      <c r="L3038" s="90"/>
      <c r="M3038" s="91">
        <v>45898</v>
      </c>
      <c r="N3038" s="91">
        <v>45914</v>
      </c>
      <c r="O3038" s="95">
        <f t="shared" si="400"/>
        <v>8</v>
      </c>
      <c r="P3038" s="95">
        <f>MONTH('RAW DATA'!$J3038)</f>
        <v>9</v>
      </c>
      <c r="Q3038" s="95" t="str">
        <f t="shared" si="401"/>
        <v>ICB</v>
      </c>
      <c r="R3038" s="96" t="str">
        <f t="shared" si="402"/>
        <v>CHINA</v>
      </c>
      <c r="S3038" s="90" t="str">
        <f>IF(OR('RAW DATA'!$D3038="",'RAW DATA'!$C3038='RAW DATA'!$D3038),"NO",IF('RAW DATA'!$C3038&lt;'RAW DATA'!$D3038,"YES","NO"))</f>
        <v>NO</v>
      </c>
      <c r="T3038" s="96" t="str">
        <f>IF('RAW DATA'!$D3038='RAW DATA'!$E3038,"YES","NO")</f>
        <v>NO</v>
      </c>
      <c r="U3038" s="95" t="str">
        <f>IF(('RAW DATA'!$D3038-'RAW DATA'!$M3038)&lt;=5,"YES","NO")</f>
        <v>YES</v>
      </c>
    </row>
    <row r="3039" spans="1:21" x14ac:dyDescent="0.25">
      <c r="A3039" s="87">
        <v>515</v>
      </c>
      <c r="B3039" s="74">
        <v>5547908505</v>
      </c>
      <c r="C3039" s="76">
        <v>45901</v>
      </c>
      <c r="D3039" s="76">
        <v>45899</v>
      </c>
      <c r="E3039" s="76">
        <v>45901</v>
      </c>
      <c r="F3039" s="74">
        <v>256651147</v>
      </c>
      <c r="G3039" s="75">
        <v>432</v>
      </c>
      <c r="H3039" s="74" t="s">
        <v>14</v>
      </c>
      <c r="I3039" s="83">
        <v>7730448100</v>
      </c>
      <c r="J3039" s="76">
        <v>45902</v>
      </c>
      <c r="K3039" s="76" t="s">
        <v>87</v>
      </c>
      <c r="L3039" s="74"/>
      <c r="M3039" s="76">
        <v>45898</v>
      </c>
      <c r="N3039" s="76">
        <v>45914</v>
      </c>
      <c r="O3039" s="73">
        <f t="shared" si="400"/>
        <v>8</v>
      </c>
      <c r="P3039" s="73">
        <f>MONTH('RAW DATA'!$J3039)</f>
        <v>9</v>
      </c>
      <c r="Q3039" s="73" t="str">
        <f t="shared" si="401"/>
        <v>ICB</v>
      </c>
      <c r="R3039" s="75" t="str">
        <f t="shared" si="402"/>
        <v>CHINA</v>
      </c>
      <c r="S3039" s="74" t="str">
        <f>IF(OR('RAW DATA'!$D3039="",'RAW DATA'!$C3039='RAW DATA'!$D3039),"NO",IF('RAW DATA'!$C3039&lt;'RAW DATA'!$D3039,"YES","NO"))</f>
        <v>NO</v>
      </c>
      <c r="T3039" s="75" t="str">
        <f>IF('RAW DATA'!$D3039='RAW DATA'!$E3039,"YES","NO")</f>
        <v>NO</v>
      </c>
      <c r="U3039" s="73" t="str">
        <f>IF(('RAW DATA'!$D3039-'RAW DATA'!$M3039)&lt;=5,"YES","NO")</f>
        <v>YES</v>
      </c>
    </row>
    <row r="3040" spans="1:21" x14ac:dyDescent="0.25">
      <c r="A3040" s="99">
        <v>515</v>
      </c>
      <c r="B3040" s="90">
        <v>5547908495</v>
      </c>
      <c r="C3040" s="91">
        <v>45901</v>
      </c>
      <c r="D3040" s="91">
        <v>45899</v>
      </c>
      <c r="E3040" s="91">
        <v>45901</v>
      </c>
      <c r="F3040" s="90">
        <v>256651147</v>
      </c>
      <c r="G3040" s="96">
        <v>451</v>
      </c>
      <c r="H3040" s="90" t="s">
        <v>14</v>
      </c>
      <c r="I3040" s="93">
        <v>7730448101</v>
      </c>
      <c r="J3040" s="91">
        <v>45902</v>
      </c>
      <c r="K3040" s="91" t="s">
        <v>87</v>
      </c>
      <c r="L3040" s="90"/>
      <c r="M3040" s="91">
        <v>45898</v>
      </c>
      <c r="N3040" s="91">
        <v>45914</v>
      </c>
      <c r="O3040" s="95">
        <f t="shared" si="400"/>
        <v>8</v>
      </c>
      <c r="P3040" s="95">
        <f>MONTH('RAW DATA'!$J3040)</f>
        <v>9</v>
      </c>
      <c r="Q3040" s="95" t="str">
        <f t="shared" si="401"/>
        <v>ICB</v>
      </c>
      <c r="R3040" s="96" t="str">
        <f t="shared" si="402"/>
        <v>CHINA</v>
      </c>
      <c r="S3040" s="90" t="str">
        <f>IF(OR('RAW DATA'!$D3040="",'RAW DATA'!$C3040='RAW DATA'!$D3040),"NO",IF('RAW DATA'!$C3040&lt;'RAW DATA'!$D3040,"YES","NO"))</f>
        <v>NO</v>
      </c>
      <c r="T3040" s="96" t="str">
        <f>IF('RAW DATA'!$D3040='RAW DATA'!$E3040,"YES","NO")</f>
        <v>NO</v>
      </c>
      <c r="U3040" s="95" t="str">
        <f>IF(('RAW DATA'!$D3040-'RAW DATA'!$M3040)&lt;=5,"YES","NO")</f>
        <v>YES</v>
      </c>
    </row>
    <row r="3041" spans="1:21" x14ac:dyDescent="0.25">
      <c r="A3041" s="87">
        <v>515</v>
      </c>
      <c r="B3041" s="74">
        <v>5547908493</v>
      </c>
      <c r="C3041" s="76">
        <v>45901</v>
      </c>
      <c r="D3041" s="76">
        <v>45899</v>
      </c>
      <c r="E3041" s="76">
        <v>45901</v>
      </c>
      <c r="F3041" s="74">
        <v>256651147</v>
      </c>
      <c r="G3041" s="75">
        <v>1502</v>
      </c>
      <c r="H3041" s="74" t="s">
        <v>14</v>
      </c>
      <c r="I3041" s="83">
        <v>7730448102</v>
      </c>
      <c r="J3041" s="76">
        <v>45902</v>
      </c>
      <c r="K3041" s="76" t="s">
        <v>87</v>
      </c>
      <c r="L3041" s="74"/>
      <c r="M3041" s="76">
        <v>45898</v>
      </c>
      <c r="N3041" s="76">
        <v>45914</v>
      </c>
      <c r="O3041" s="73">
        <f t="shared" si="400"/>
        <v>8</v>
      </c>
      <c r="P3041" s="73">
        <f>MONTH('RAW DATA'!$J3041)</f>
        <v>9</v>
      </c>
      <c r="Q3041" s="73" t="str">
        <f t="shared" si="401"/>
        <v>ICB</v>
      </c>
      <c r="R3041" s="75" t="str">
        <f t="shared" si="402"/>
        <v>CHINA</v>
      </c>
      <c r="S3041" s="74" t="str">
        <f>IF(OR('RAW DATA'!$D3041="",'RAW DATA'!$C3041='RAW DATA'!$D3041),"NO",IF('RAW DATA'!$C3041&lt;'RAW DATA'!$D3041,"YES","NO"))</f>
        <v>NO</v>
      </c>
      <c r="T3041" s="75" t="str">
        <f>IF('RAW DATA'!$D3041='RAW DATA'!$E3041,"YES","NO")</f>
        <v>NO</v>
      </c>
      <c r="U3041" s="73" t="str">
        <f>IF(('RAW DATA'!$D3041-'RAW DATA'!$M3041)&lt;=5,"YES","NO")</f>
        <v>YES</v>
      </c>
    </row>
    <row r="3042" spans="1:21" x14ac:dyDescent="0.25">
      <c r="A3042" s="99">
        <v>515</v>
      </c>
      <c r="B3042" s="90">
        <v>5547890511</v>
      </c>
      <c r="C3042" s="91">
        <v>45901</v>
      </c>
      <c r="D3042" s="91">
        <v>45891</v>
      </c>
      <c r="E3042" s="91">
        <v>45901</v>
      </c>
      <c r="F3042" s="90">
        <v>256080932</v>
      </c>
      <c r="G3042" s="96">
        <v>19062</v>
      </c>
      <c r="H3042" s="90" t="s">
        <v>14</v>
      </c>
      <c r="I3042" s="93">
        <v>7730448157</v>
      </c>
      <c r="J3042" s="91">
        <v>45902</v>
      </c>
      <c r="K3042" s="91" t="s">
        <v>87</v>
      </c>
      <c r="L3042" s="90"/>
      <c r="M3042" s="91">
        <v>45890</v>
      </c>
      <c r="N3042" s="91">
        <v>45907</v>
      </c>
      <c r="O3042" s="95">
        <f t="shared" si="400"/>
        <v>8</v>
      </c>
      <c r="P3042" s="95">
        <f>MONTH('RAW DATA'!$J3042)</f>
        <v>9</v>
      </c>
      <c r="Q3042" s="95" t="str">
        <f t="shared" si="401"/>
        <v>ICB</v>
      </c>
      <c r="R3042" s="96" t="str">
        <f t="shared" si="402"/>
        <v>CHINA</v>
      </c>
      <c r="S3042" s="90" t="str">
        <f>IF(OR('RAW DATA'!$D3042="",'RAW DATA'!$C3042='RAW DATA'!$D3042),"NO",IF('RAW DATA'!$C3042&lt;'RAW DATA'!$D3042,"YES","NO"))</f>
        <v>NO</v>
      </c>
      <c r="T3042" s="96" t="str">
        <f>IF('RAW DATA'!$D3042='RAW DATA'!$E3042,"YES","NO")</f>
        <v>NO</v>
      </c>
      <c r="U3042" s="95" t="str">
        <f>IF(('RAW DATA'!$D3042-'RAW DATA'!$M3042)&lt;=5,"YES","NO")</f>
        <v>YES</v>
      </c>
    </row>
    <row r="3043" spans="1:21" x14ac:dyDescent="0.25">
      <c r="A3043" s="87">
        <v>515</v>
      </c>
      <c r="B3043" s="74">
        <v>5547890628</v>
      </c>
      <c r="C3043" s="76">
        <v>45901</v>
      </c>
      <c r="D3043" s="76">
        <v>45893</v>
      </c>
      <c r="E3043" s="76">
        <v>45901</v>
      </c>
      <c r="F3043" s="74">
        <v>256080932</v>
      </c>
      <c r="G3043" s="75">
        <v>3295</v>
      </c>
      <c r="H3043" s="74" t="s">
        <v>14</v>
      </c>
      <c r="I3043" s="83">
        <v>7730448158</v>
      </c>
      <c r="J3043" s="76">
        <v>45902</v>
      </c>
      <c r="K3043" s="76" t="s">
        <v>87</v>
      </c>
      <c r="L3043" s="74"/>
      <c r="M3043" s="76">
        <v>45890</v>
      </c>
      <c r="N3043" s="76">
        <v>45907</v>
      </c>
      <c r="O3043" s="73">
        <f t="shared" si="400"/>
        <v>8</v>
      </c>
      <c r="P3043" s="73">
        <f>MONTH('RAW DATA'!$J3043)</f>
        <v>9</v>
      </c>
      <c r="Q3043" s="73" t="str">
        <f t="shared" si="401"/>
        <v>ICB</v>
      </c>
      <c r="R3043" s="75" t="str">
        <f t="shared" si="402"/>
        <v>CHINA</v>
      </c>
      <c r="S3043" s="74" t="str">
        <f>IF(OR('RAW DATA'!$D3043="",'RAW DATA'!$C3043='RAW DATA'!$D3043),"NO",IF('RAW DATA'!$C3043&lt;'RAW DATA'!$D3043,"YES","NO"))</f>
        <v>NO</v>
      </c>
      <c r="T3043" s="75" t="str">
        <f>IF('RAW DATA'!$D3043='RAW DATA'!$E3043,"YES","NO")</f>
        <v>NO</v>
      </c>
      <c r="U3043" s="73" t="str">
        <f>IF(('RAW DATA'!$D3043-'RAW DATA'!$M3043)&lt;=5,"YES","NO")</f>
        <v>YES</v>
      </c>
    </row>
    <row r="3044" spans="1:21" x14ac:dyDescent="0.25">
      <c r="A3044" s="99">
        <v>515</v>
      </c>
      <c r="B3044" s="90">
        <v>5547890512</v>
      </c>
      <c r="C3044" s="91">
        <v>45901</v>
      </c>
      <c r="D3044" s="91">
        <v>45891</v>
      </c>
      <c r="E3044" s="91">
        <v>45901</v>
      </c>
      <c r="F3044" s="90">
        <v>256080932</v>
      </c>
      <c r="G3044" s="96">
        <v>2681</v>
      </c>
      <c r="H3044" s="90" t="s">
        <v>14</v>
      </c>
      <c r="I3044" s="93">
        <v>7730448159</v>
      </c>
      <c r="J3044" s="91">
        <v>45902</v>
      </c>
      <c r="K3044" s="91" t="s">
        <v>87</v>
      </c>
      <c r="L3044" s="90"/>
      <c r="M3044" s="91">
        <v>45890</v>
      </c>
      <c r="N3044" s="91">
        <v>45907</v>
      </c>
      <c r="O3044" s="95">
        <f t="shared" si="400"/>
        <v>8</v>
      </c>
      <c r="P3044" s="95">
        <f>MONTH('RAW DATA'!$J3044)</f>
        <v>9</v>
      </c>
      <c r="Q3044" s="95" t="str">
        <f t="shared" si="401"/>
        <v>ICB</v>
      </c>
      <c r="R3044" s="96" t="str">
        <f t="shared" si="402"/>
        <v>CHINA</v>
      </c>
      <c r="S3044" s="90" t="str">
        <f>IF(OR('RAW DATA'!$D3044="",'RAW DATA'!$C3044='RAW DATA'!$D3044),"NO",IF('RAW DATA'!$C3044&lt;'RAW DATA'!$D3044,"YES","NO"))</f>
        <v>NO</v>
      </c>
      <c r="T3044" s="96" t="str">
        <f>IF('RAW DATA'!$D3044='RAW DATA'!$E3044,"YES","NO")</f>
        <v>NO</v>
      </c>
      <c r="U3044" s="95" t="str">
        <f>IF(('RAW DATA'!$D3044-'RAW DATA'!$M3044)&lt;=5,"YES","NO")</f>
        <v>YES</v>
      </c>
    </row>
    <row r="3045" spans="1:21" x14ac:dyDescent="0.25">
      <c r="A3045" s="87">
        <v>515</v>
      </c>
      <c r="B3045" s="74">
        <v>5547890627</v>
      </c>
      <c r="C3045" s="76">
        <v>45901</v>
      </c>
      <c r="D3045" s="76">
        <v>45893</v>
      </c>
      <c r="E3045" s="76">
        <v>45901</v>
      </c>
      <c r="F3045" s="74">
        <v>256080932</v>
      </c>
      <c r="G3045" s="75">
        <v>637</v>
      </c>
      <c r="H3045" s="74" t="s">
        <v>14</v>
      </c>
      <c r="I3045" s="83">
        <v>7730448160</v>
      </c>
      <c r="J3045" s="76">
        <v>45902</v>
      </c>
      <c r="K3045" s="76" t="s">
        <v>87</v>
      </c>
      <c r="L3045" s="74"/>
      <c r="M3045" s="76">
        <v>45890</v>
      </c>
      <c r="N3045" s="76">
        <v>45907</v>
      </c>
      <c r="O3045" s="73">
        <f t="shared" si="400"/>
        <v>8</v>
      </c>
      <c r="P3045" s="73">
        <f>MONTH('RAW DATA'!$J3045)</f>
        <v>9</v>
      </c>
      <c r="Q3045" s="73" t="str">
        <f t="shared" si="401"/>
        <v>ICB</v>
      </c>
      <c r="R3045" s="75" t="str">
        <f t="shared" si="402"/>
        <v>CHINA</v>
      </c>
      <c r="S3045" s="74" t="str">
        <f>IF(OR('RAW DATA'!$D3045="",'RAW DATA'!$C3045='RAW DATA'!$D3045),"NO",IF('RAW DATA'!$C3045&lt;'RAW DATA'!$D3045,"YES","NO"))</f>
        <v>NO</v>
      </c>
      <c r="T3045" s="75" t="str">
        <f>IF('RAW DATA'!$D3045='RAW DATA'!$E3045,"YES","NO")</f>
        <v>NO</v>
      </c>
      <c r="U3045" s="73" t="str">
        <f>IF(('RAW DATA'!$D3045-'RAW DATA'!$M3045)&lt;=5,"YES","NO")</f>
        <v>YES</v>
      </c>
    </row>
    <row r="3046" spans="1:21" x14ac:dyDescent="0.25">
      <c r="A3046" s="99">
        <v>515</v>
      </c>
      <c r="B3046" s="90">
        <v>5547890520</v>
      </c>
      <c r="C3046" s="91">
        <v>45901</v>
      </c>
      <c r="D3046" s="91">
        <v>45891</v>
      </c>
      <c r="E3046" s="91">
        <v>45901</v>
      </c>
      <c r="F3046" s="90">
        <v>256080932</v>
      </c>
      <c r="G3046" s="96">
        <v>155059</v>
      </c>
      <c r="H3046" s="90" t="s">
        <v>14</v>
      </c>
      <c r="I3046" s="93">
        <v>7730448161</v>
      </c>
      <c r="J3046" s="91">
        <v>45902</v>
      </c>
      <c r="K3046" s="91" t="s">
        <v>87</v>
      </c>
      <c r="L3046" s="90"/>
      <c r="M3046" s="91">
        <v>45890</v>
      </c>
      <c r="N3046" s="91">
        <v>45907</v>
      </c>
      <c r="O3046" s="95">
        <f t="shared" si="400"/>
        <v>8</v>
      </c>
      <c r="P3046" s="95">
        <f>MONTH('RAW DATA'!$J3046)</f>
        <v>9</v>
      </c>
      <c r="Q3046" s="95" t="str">
        <f t="shared" si="401"/>
        <v>ICB</v>
      </c>
      <c r="R3046" s="96" t="str">
        <f t="shared" si="402"/>
        <v>CHINA</v>
      </c>
      <c r="S3046" s="90" t="str">
        <f>IF(OR('RAW DATA'!$D3046="",'RAW DATA'!$C3046='RAW DATA'!$D3046),"NO",IF('RAW DATA'!$C3046&lt;'RAW DATA'!$D3046,"YES","NO"))</f>
        <v>NO</v>
      </c>
      <c r="T3046" s="96" t="str">
        <f>IF('RAW DATA'!$D3046='RAW DATA'!$E3046,"YES","NO")</f>
        <v>NO</v>
      </c>
      <c r="U3046" s="95" t="str">
        <f>IF(('RAW DATA'!$D3046-'RAW DATA'!$M3046)&lt;=5,"YES","NO")</f>
        <v>YES</v>
      </c>
    </row>
    <row r="3047" spans="1:21" x14ac:dyDescent="0.25">
      <c r="A3047" s="87">
        <v>515</v>
      </c>
      <c r="B3047" s="74">
        <v>5547890518</v>
      </c>
      <c r="C3047" s="76">
        <v>45901</v>
      </c>
      <c r="D3047" s="76">
        <v>45891</v>
      </c>
      <c r="E3047" s="76">
        <v>45901</v>
      </c>
      <c r="F3047" s="74">
        <v>256080932</v>
      </c>
      <c r="G3047" s="75">
        <v>86162</v>
      </c>
      <c r="H3047" s="74" t="s">
        <v>14</v>
      </c>
      <c r="I3047" s="83">
        <v>7730448162</v>
      </c>
      <c r="J3047" s="76">
        <v>45902</v>
      </c>
      <c r="K3047" s="76" t="s">
        <v>87</v>
      </c>
      <c r="L3047" s="74"/>
      <c r="M3047" s="76">
        <v>45890</v>
      </c>
      <c r="N3047" s="76">
        <v>45907</v>
      </c>
      <c r="O3047" s="73">
        <f t="shared" si="400"/>
        <v>8</v>
      </c>
      <c r="P3047" s="73">
        <f>MONTH('RAW DATA'!$J3047)</f>
        <v>9</v>
      </c>
      <c r="Q3047" s="73" t="str">
        <f t="shared" si="401"/>
        <v>ICB</v>
      </c>
      <c r="R3047" s="75" t="str">
        <f t="shared" si="402"/>
        <v>CHINA</v>
      </c>
      <c r="S3047" s="74" t="str">
        <f>IF(OR('RAW DATA'!$D3047="",'RAW DATA'!$C3047='RAW DATA'!$D3047),"NO",IF('RAW DATA'!$C3047&lt;'RAW DATA'!$D3047,"YES","NO"))</f>
        <v>NO</v>
      </c>
      <c r="T3047" s="75" t="str">
        <f>IF('RAW DATA'!$D3047='RAW DATA'!$E3047,"YES","NO")</f>
        <v>NO</v>
      </c>
      <c r="U3047" s="73" t="str">
        <f>IF(('RAW DATA'!$D3047-'RAW DATA'!$M3047)&lt;=5,"YES","NO")</f>
        <v>YES</v>
      </c>
    </row>
    <row r="3048" spans="1:21" x14ac:dyDescent="0.25">
      <c r="A3048" s="99">
        <v>515</v>
      </c>
      <c r="B3048" s="90">
        <v>5547890630</v>
      </c>
      <c r="C3048" s="91">
        <v>45901</v>
      </c>
      <c r="D3048" s="91">
        <v>45893</v>
      </c>
      <c r="E3048" s="91">
        <v>45901</v>
      </c>
      <c r="F3048" s="90">
        <v>256080932</v>
      </c>
      <c r="G3048" s="96">
        <v>23791</v>
      </c>
      <c r="H3048" s="90" t="s">
        <v>14</v>
      </c>
      <c r="I3048" s="93">
        <v>7730448163</v>
      </c>
      <c r="J3048" s="91">
        <v>45902</v>
      </c>
      <c r="K3048" s="91" t="s">
        <v>87</v>
      </c>
      <c r="L3048" s="90"/>
      <c r="M3048" s="91">
        <v>45890</v>
      </c>
      <c r="N3048" s="91">
        <v>45907</v>
      </c>
      <c r="O3048" s="95">
        <f t="shared" si="400"/>
        <v>8</v>
      </c>
      <c r="P3048" s="95">
        <f>MONTH('RAW DATA'!$J3048)</f>
        <v>9</v>
      </c>
      <c r="Q3048" s="95" t="str">
        <f t="shared" si="401"/>
        <v>ICB</v>
      </c>
      <c r="R3048" s="96" t="str">
        <f t="shared" si="402"/>
        <v>CHINA</v>
      </c>
      <c r="S3048" s="90" t="str">
        <f>IF(OR('RAW DATA'!$D3048="",'RAW DATA'!$C3048='RAW DATA'!$D3048),"NO",IF('RAW DATA'!$C3048&lt;'RAW DATA'!$D3048,"YES","NO"))</f>
        <v>NO</v>
      </c>
      <c r="T3048" s="96" t="str">
        <f>IF('RAW DATA'!$D3048='RAW DATA'!$E3048,"YES","NO")</f>
        <v>NO</v>
      </c>
      <c r="U3048" s="95" t="str">
        <f>IF(('RAW DATA'!$D3048-'RAW DATA'!$M3048)&lt;=5,"YES","NO")</f>
        <v>YES</v>
      </c>
    </row>
    <row r="3049" spans="1:21" x14ac:dyDescent="0.25">
      <c r="A3049" s="87">
        <v>515</v>
      </c>
      <c r="B3049" s="74">
        <v>5547890509</v>
      </c>
      <c r="C3049" s="76">
        <v>45901</v>
      </c>
      <c r="D3049" s="76">
        <v>45891</v>
      </c>
      <c r="E3049" s="76">
        <v>45901</v>
      </c>
      <c r="F3049" s="74">
        <v>256080932</v>
      </c>
      <c r="G3049" s="75">
        <v>2104</v>
      </c>
      <c r="H3049" s="74" t="s">
        <v>14</v>
      </c>
      <c r="I3049" s="83">
        <v>7730448164</v>
      </c>
      <c r="J3049" s="76">
        <v>45902</v>
      </c>
      <c r="K3049" s="76" t="s">
        <v>87</v>
      </c>
      <c r="L3049" s="74"/>
      <c r="M3049" s="76">
        <v>45890</v>
      </c>
      <c r="N3049" s="76">
        <v>45907</v>
      </c>
      <c r="O3049" s="73">
        <f t="shared" si="400"/>
        <v>8</v>
      </c>
      <c r="P3049" s="73">
        <f>MONTH('RAW DATA'!$J3049)</f>
        <v>9</v>
      </c>
      <c r="Q3049" s="73" t="str">
        <f t="shared" si="401"/>
        <v>ICB</v>
      </c>
      <c r="R3049" s="75" t="str">
        <f t="shared" si="402"/>
        <v>CHINA</v>
      </c>
      <c r="S3049" s="74" t="str">
        <f>IF(OR('RAW DATA'!$D3049="",'RAW DATA'!$C3049='RAW DATA'!$D3049),"NO",IF('RAW DATA'!$C3049&lt;'RAW DATA'!$D3049,"YES","NO"))</f>
        <v>NO</v>
      </c>
      <c r="T3049" s="75" t="str">
        <f>IF('RAW DATA'!$D3049='RAW DATA'!$E3049,"YES","NO")</f>
        <v>NO</v>
      </c>
      <c r="U3049" s="73" t="str">
        <f>IF(('RAW DATA'!$D3049-'RAW DATA'!$M3049)&lt;=5,"YES","NO")</f>
        <v>YES</v>
      </c>
    </row>
    <row r="3050" spans="1:21" x14ac:dyDescent="0.25">
      <c r="A3050" s="99">
        <v>515</v>
      </c>
      <c r="B3050" s="90">
        <v>5547890510</v>
      </c>
      <c r="C3050" s="91">
        <v>45901</v>
      </c>
      <c r="D3050" s="91">
        <v>45891</v>
      </c>
      <c r="E3050" s="91">
        <v>45901</v>
      </c>
      <c r="F3050" s="90">
        <v>256080932</v>
      </c>
      <c r="G3050" s="96">
        <v>4862</v>
      </c>
      <c r="H3050" s="90" t="s">
        <v>14</v>
      </c>
      <c r="I3050" s="93">
        <v>7730448165</v>
      </c>
      <c r="J3050" s="91">
        <v>45902</v>
      </c>
      <c r="K3050" s="91" t="s">
        <v>87</v>
      </c>
      <c r="L3050" s="90"/>
      <c r="M3050" s="91">
        <v>45890</v>
      </c>
      <c r="N3050" s="91">
        <v>45907</v>
      </c>
      <c r="O3050" s="95">
        <f t="shared" si="400"/>
        <v>8</v>
      </c>
      <c r="P3050" s="95">
        <f>MONTH('RAW DATA'!$J3050)</f>
        <v>9</v>
      </c>
      <c r="Q3050" s="95" t="str">
        <f t="shared" si="401"/>
        <v>ICB</v>
      </c>
      <c r="R3050" s="96" t="str">
        <f t="shared" si="402"/>
        <v>CHINA</v>
      </c>
      <c r="S3050" s="90" t="str">
        <f>IF(OR('RAW DATA'!$D3050="",'RAW DATA'!$C3050='RAW DATA'!$D3050),"NO",IF('RAW DATA'!$C3050&lt;'RAW DATA'!$D3050,"YES","NO"))</f>
        <v>NO</v>
      </c>
      <c r="T3050" s="96" t="str">
        <f>IF('RAW DATA'!$D3050='RAW DATA'!$E3050,"YES","NO")</f>
        <v>NO</v>
      </c>
      <c r="U3050" s="95" t="str">
        <f>IF(('RAW DATA'!$D3050-'RAW DATA'!$M3050)&lt;=5,"YES","NO")</f>
        <v>YES</v>
      </c>
    </row>
    <row r="3051" spans="1:21" x14ac:dyDescent="0.25">
      <c r="A3051" s="87">
        <v>515</v>
      </c>
      <c r="B3051" s="74">
        <v>5547890517</v>
      </c>
      <c r="C3051" s="76">
        <v>45901</v>
      </c>
      <c r="D3051" s="76">
        <v>45891</v>
      </c>
      <c r="E3051" s="76">
        <v>45901</v>
      </c>
      <c r="F3051" s="74">
        <v>256080932</v>
      </c>
      <c r="G3051" s="75">
        <v>22128</v>
      </c>
      <c r="H3051" s="74" t="s">
        <v>14</v>
      </c>
      <c r="I3051" s="83">
        <v>7730448166</v>
      </c>
      <c r="J3051" s="76">
        <v>45902</v>
      </c>
      <c r="K3051" s="76" t="s">
        <v>87</v>
      </c>
      <c r="L3051" s="74"/>
      <c r="M3051" s="76">
        <v>45890</v>
      </c>
      <c r="N3051" s="76">
        <v>45907</v>
      </c>
      <c r="O3051" s="73">
        <f t="shared" si="400"/>
        <v>8</v>
      </c>
      <c r="P3051" s="73">
        <f>MONTH('RAW DATA'!$J3051)</f>
        <v>9</v>
      </c>
      <c r="Q3051" s="73" t="str">
        <f t="shared" si="401"/>
        <v>ICB</v>
      </c>
      <c r="R3051" s="75" t="str">
        <f t="shared" si="402"/>
        <v>CHINA</v>
      </c>
      <c r="S3051" s="74" t="str">
        <f>IF(OR('RAW DATA'!$D3051="",'RAW DATA'!$C3051='RAW DATA'!$D3051),"NO",IF('RAW DATA'!$C3051&lt;'RAW DATA'!$D3051,"YES","NO"))</f>
        <v>NO</v>
      </c>
      <c r="T3051" s="75" t="str">
        <f>IF('RAW DATA'!$D3051='RAW DATA'!$E3051,"YES","NO")</f>
        <v>NO</v>
      </c>
      <c r="U3051" s="73" t="str">
        <f>IF(('RAW DATA'!$D3051-'RAW DATA'!$M3051)&lt;=5,"YES","NO")</f>
        <v>YES</v>
      </c>
    </row>
    <row r="3052" spans="1:21" x14ac:dyDescent="0.25">
      <c r="A3052" s="99">
        <v>515</v>
      </c>
      <c r="B3052" s="90">
        <v>5547890514</v>
      </c>
      <c r="C3052" s="91">
        <v>45901</v>
      </c>
      <c r="D3052" s="91">
        <v>45891</v>
      </c>
      <c r="E3052" s="91">
        <v>45901</v>
      </c>
      <c r="F3052" s="90">
        <v>256080932</v>
      </c>
      <c r="G3052" s="96">
        <v>399</v>
      </c>
      <c r="H3052" s="90" t="s">
        <v>14</v>
      </c>
      <c r="I3052" s="93">
        <v>7730448167</v>
      </c>
      <c r="J3052" s="91">
        <v>45902</v>
      </c>
      <c r="K3052" s="91" t="s">
        <v>87</v>
      </c>
      <c r="L3052" s="90"/>
      <c r="M3052" s="91">
        <v>45890</v>
      </c>
      <c r="N3052" s="91">
        <v>45907</v>
      </c>
      <c r="O3052" s="95">
        <f t="shared" si="400"/>
        <v>8</v>
      </c>
      <c r="P3052" s="95">
        <f>MONTH('RAW DATA'!$J3052)</f>
        <v>9</v>
      </c>
      <c r="Q3052" s="95" t="str">
        <f t="shared" si="401"/>
        <v>ICB</v>
      </c>
      <c r="R3052" s="96" t="str">
        <f t="shared" si="402"/>
        <v>CHINA</v>
      </c>
      <c r="S3052" s="90" t="str">
        <f>IF(OR('RAW DATA'!$D3052="",'RAW DATA'!$C3052='RAW DATA'!$D3052),"NO",IF('RAW DATA'!$C3052&lt;'RAW DATA'!$D3052,"YES","NO"))</f>
        <v>NO</v>
      </c>
      <c r="T3052" s="96" t="str">
        <f>IF('RAW DATA'!$D3052='RAW DATA'!$E3052,"YES","NO")</f>
        <v>NO</v>
      </c>
      <c r="U3052" s="95" t="str">
        <f>IF(('RAW DATA'!$D3052-'RAW DATA'!$M3052)&lt;=5,"YES","NO")</f>
        <v>YES</v>
      </c>
    </row>
    <row r="3053" spans="1:21" x14ac:dyDescent="0.25">
      <c r="A3053" s="87">
        <v>515</v>
      </c>
      <c r="B3053" s="74">
        <v>5547890516</v>
      </c>
      <c r="C3053" s="76">
        <v>45901</v>
      </c>
      <c r="D3053" s="76">
        <v>45891</v>
      </c>
      <c r="E3053" s="76">
        <v>45901</v>
      </c>
      <c r="F3053" s="74">
        <v>256080932</v>
      </c>
      <c r="G3053" s="75">
        <v>646</v>
      </c>
      <c r="H3053" s="74" t="s">
        <v>14</v>
      </c>
      <c r="I3053" s="83">
        <v>7730448168</v>
      </c>
      <c r="J3053" s="76">
        <v>45902</v>
      </c>
      <c r="K3053" s="76" t="s">
        <v>87</v>
      </c>
      <c r="L3053" s="74"/>
      <c r="M3053" s="76">
        <v>45890</v>
      </c>
      <c r="N3053" s="76">
        <v>45907</v>
      </c>
      <c r="O3053" s="73">
        <f t="shared" si="400"/>
        <v>8</v>
      </c>
      <c r="P3053" s="73">
        <f>MONTH('RAW DATA'!$J3053)</f>
        <v>9</v>
      </c>
      <c r="Q3053" s="73" t="str">
        <f t="shared" si="401"/>
        <v>ICB</v>
      </c>
      <c r="R3053" s="75" t="str">
        <f t="shared" si="402"/>
        <v>CHINA</v>
      </c>
      <c r="S3053" s="74" t="str">
        <f>IF(OR('RAW DATA'!$D3053="",'RAW DATA'!$C3053='RAW DATA'!$D3053),"NO",IF('RAW DATA'!$C3053&lt;'RAW DATA'!$D3053,"YES","NO"))</f>
        <v>NO</v>
      </c>
      <c r="T3053" s="75" t="str">
        <f>IF('RAW DATA'!$D3053='RAW DATA'!$E3053,"YES","NO")</f>
        <v>NO</v>
      </c>
      <c r="U3053" s="73" t="str">
        <f>IF(('RAW DATA'!$D3053-'RAW DATA'!$M3053)&lt;=5,"YES","NO")</f>
        <v>YES</v>
      </c>
    </row>
    <row r="3054" spans="1:21" x14ac:dyDescent="0.25">
      <c r="A3054" s="99">
        <v>515</v>
      </c>
      <c r="B3054" s="90">
        <v>5547890629</v>
      </c>
      <c r="C3054" s="91">
        <v>45901</v>
      </c>
      <c r="D3054" s="91">
        <v>45893</v>
      </c>
      <c r="E3054" s="91">
        <v>45901</v>
      </c>
      <c r="F3054" s="90">
        <v>256080932</v>
      </c>
      <c r="G3054" s="96">
        <v>695</v>
      </c>
      <c r="H3054" s="90" t="s">
        <v>14</v>
      </c>
      <c r="I3054" s="93">
        <v>7730448169</v>
      </c>
      <c r="J3054" s="91">
        <v>45902</v>
      </c>
      <c r="K3054" s="91" t="s">
        <v>87</v>
      </c>
      <c r="L3054" s="90"/>
      <c r="M3054" s="91">
        <v>45890</v>
      </c>
      <c r="N3054" s="91">
        <v>45907</v>
      </c>
      <c r="O3054" s="95">
        <f t="shared" si="400"/>
        <v>8</v>
      </c>
      <c r="P3054" s="95">
        <f>MONTH('RAW DATA'!$J3054)</f>
        <v>9</v>
      </c>
      <c r="Q3054" s="95" t="str">
        <f t="shared" si="401"/>
        <v>ICB</v>
      </c>
      <c r="R3054" s="96" t="str">
        <f t="shared" si="402"/>
        <v>CHINA</v>
      </c>
      <c r="S3054" s="90" t="str">
        <f>IF(OR('RAW DATA'!$D3054="",'RAW DATA'!$C3054='RAW DATA'!$D3054),"NO",IF('RAW DATA'!$C3054&lt;'RAW DATA'!$D3054,"YES","NO"))</f>
        <v>NO</v>
      </c>
      <c r="T3054" s="96" t="str">
        <f>IF('RAW DATA'!$D3054='RAW DATA'!$E3054,"YES","NO")</f>
        <v>NO</v>
      </c>
      <c r="U3054" s="95" t="str">
        <f>IF(('RAW DATA'!$D3054-'RAW DATA'!$M3054)&lt;=5,"YES","NO")</f>
        <v>YES</v>
      </c>
    </row>
    <row r="3055" spans="1:21" x14ac:dyDescent="0.25">
      <c r="A3055" s="87">
        <v>515</v>
      </c>
      <c r="B3055" s="74">
        <v>5547890519</v>
      </c>
      <c r="C3055" s="76">
        <v>45901</v>
      </c>
      <c r="D3055" s="76">
        <v>45891</v>
      </c>
      <c r="E3055" s="76">
        <v>45901</v>
      </c>
      <c r="F3055" s="74">
        <v>256080932</v>
      </c>
      <c r="G3055" s="75">
        <v>399</v>
      </c>
      <c r="H3055" s="74" t="s">
        <v>14</v>
      </c>
      <c r="I3055" s="83">
        <v>7730448170</v>
      </c>
      <c r="J3055" s="76">
        <v>45902</v>
      </c>
      <c r="K3055" s="76" t="s">
        <v>87</v>
      </c>
      <c r="L3055" s="74"/>
      <c r="M3055" s="76">
        <v>45890</v>
      </c>
      <c r="N3055" s="76">
        <v>45907</v>
      </c>
      <c r="O3055" s="73">
        <f t="shared" si="400"/>
        <v>8</v>
      </c>
      <c r="P3055" s="73">
        <f>MONTH('RAW DATA'!$J3055)</f>
        <v>9</v>
      </c>
      <c r="Q3055" s="73" t="str">
        <f t="shared" si="401"/>
        <v>ICB</v>
      </c>
      <c r="R3055" s="75" t="str">
        <f t="shared" si="402"/>
        <v>CHINA</v>
      </c>
      <c r="S3055" s="74" t="str">
        <f>IF(OR('RAW DATA'!$D3055="",'RAW DATA'!$C3055='RAW DATA'!$D3055),"NO",IF('RAW DATA'!$C3055&lt;'RAW DATA'!$D3055,"YES","NO"))</f>
        <v>NO</v>
      </c>
      <c r="T3055" s="75" t="str">
        <f>IF('RAW DATA'!$D3055='RAW DATA'!$E3055,"YES","NO")</f>
        <v>NO</v>
      </c>
      <c r="U3055" s="73" t="str">
        <f>IF(('RAW DATA'!$D3055-'RAW DATA'!$M3055)&lt;=5,"YES","NO")</f>
        <v>YES</v>
      </c>
    </row>
    <row r="3056" spans="1:21" x14ac:dyDescent="0.25">
      <c r="A3056" s="99">
        <v>515</v>
      </c>
      <c r="B3056" s="90">
        <v>5547890515</v>
      </c>
      <c r="C3056" s="91">
        <v>45901</v>
      </c>
      <c r="D3056" s="91">
        <v>45891</v>
      </c>
      <c r="E3056" s="91">
        <v>45901</v>
      </c>
      <c r="F3056" s="90">
        <v>256080932</v>
      </c>
      <c r="G3056" s="96">
        <v>4889</v>
      </c>
      <c r="H3056" s="90" t="s">
        <v>14</v>
      </c>
      <c r="I3056" s="93">
        <v>7730448171</v>
      </c>
      <c r="J3056" s="91">
        <v>45902</v>
      </c>
      <c r="K3056" s="91" t="s">
        <v>87</v>
      </c>
      <c r="L3056" s="90"/>
      <c r="M3056" s="91">
        <v>45890</v>
      </c>
      <c r="N3056" s="91">
        <v>45907</v>
      </c>
      <c r="O3056" s="95">
        <f t="shared" si="400"/>
        <v>8</v>
      </c>
      <c r="P3056" s="95">
        <f>MONTH('RAW DATA'!$J3056)</f>
        <v>9</v>
      </c>
      <c r="Q3056" s="95" t="str">
        <f t="shared" si="401"/>
        <v>ICB</v>
      </c>
      <c r="R3056" s="96" t="str">
        <f t="shared" si="402"/>
        <v>CHINA</v>
      </c>
      <c r="S3056" s="90" t="str">
        <f>IF(OR('RAW DATA'!$D3056="",'RAW DATA'!$C3056='RAW DATA'!$D3056),"NO",IF('RAW DATA'!$C3056&lt;'RAW DATA'!$D3056,"YES","NO"))</f>
        <v>NO</v>
      </c>
      <c r="T3056" s="96" t="str">
        <f>IF('RAW DATA'!$D3056='RAW DATA'!$E3056,"YES","NO")</f>
        <v>NO</v>
      </c>
      <c r="U3056" s="95" t="str">
        <f>IF(('RAW DATA'!$D3056-'RAW DATA'!$M3056)&lt;=5,"YES","NO")</f>
        <v>YES</v>
      </c>
    </row>
    <row r="3057" spans="1:21" x14ac:dyDescent="0.25">
      <c r="A3057" s="87">
        <v>515</v>
      </c>
      <c r="B3057" s="74">
        <v>5547924993</v>
      </c>
      <c r="C3057" s="76">
        <v>45912</v>
      </c>
      <c r="D3057" s="76">
        <v>45905</v>
      </c>
      <c r="E3057" s="76">
        <v>45912</v>
      </c>
      <c r="F3057" s="74">
        <v>256946615</v>
      </c>
      <c r="G3057" s="75">
        <v>393</v>
      </c>
      <c r="H3057" s="74" t="s">
        <v>14</v>
      </c>
      <c r="I3057" s="83">
        <v>7730456233</v>
      </c>
      <c r="J3057" s="76">
        <v>45932</v>
      </c>
      <c r="K3057" s="76" t="s">
        <v>87</v>
      </c>
      <c r="L3057" s="74"/>
      <c r="M3057" s="76">
        <v>45904</v>
      </c>
      <c r="N3057" s="76">
        <v>45921</v>
      </c>
      <c r="O3057" s="73">
        <f t="shared" si="400"/>
        <v>9</v>
      </c>
      <c r="P3057" s="73">
        <f>MONTH('RAW DATA'!$J3057)</f>
        <v>10</v>
      </c>
      <c r="Q3057" s="73" t="str">
        <f t="shared" si="401"/>
        <v>ICB</v>
      </c>
      <c r="R3057" s="75" t="str">
        <f t="shared" si="402"/>
        <v>CHINA</v>
      </c>
      <c r="S3057" s="74" t="str">
        <f>IF(OR('RAW DATA'!$D3057="",'RAW DATA'!$C3057='RAW DATA'!$D3057),"NO",IF('RAW DATA'!$C3057&lt;'RAW DATA'!$D3057,"YES","NO"))</f>
        <v>NO</v>
      </c>
      <c r="T3057" s="75" t="str">
        <f>IF('RAW DATA'!$D3057='RAW DATA'!$E3057,"YES","NO")</f>
        <v>NO</v>
      </c>
      <c r="U3057" s="73" t="str">
        <f>IF(('RAW DATA'!$D3057-'RAW DATA'!$M3057)&lt;=5,"YES","NO")</f>
        <v>YES</v>
      </c>
    </row>
    <row r="3058" spans="1:21" x14ac:dyDescent="0.25">
      <c r="A3058" s="99">
        <v>515</v>
      </c>
      <c r="B3058" s="90">
        <v>5547924995</v>
      </c>
      <c r="C3058" s="91">
        <v>45912</v>
      </c>
      <c r="D3058" s="91">
        <v>45905</v>
      </c>
      <c r="E3058" s="91">
        <v>45912</v>
      </c>
      <c r="F3058" s="90">
        <v>256946615</v>
      </c>
      <c r="G3058" s="96">
        <v>393</v>
      </c>
      <c r="H3058" s="90" t="s">
        <v>14</v>
      </c>
      <c r="I3058" s="93">
        <v>7730456234</v>
      </c>
      <c r="J3058" s="91">
        <v>45932</v>
      </c>
      <c r="K3058" s="91" t="s">
        <v>87</v>
      </c>
      <c r="L3058" s="90"/>
      <c r="M3058" s="91">
        <v>45904</v>
      </c>
      <c r="N3058" s="91">
        <v>45921</v>
      </c>
      <c r="O3058" s="95">
        <f t="shared" si="400"/>
        <v>9</v>
      </c>
      <c r="P3058" s="95">
        <f>MONTH('RAW DATA'!$J3058)</f>
        <v>10</v>
      </c>
      <c r="Q3058" s="95" t="str">
        <f t="shared" si="401"/>
        <v>ICB</v>
      </c>
      <c r="R3058" s="96" t="str">
        <f t="shared" si="402"/>
        <v>CHINA</v>
      </c>
      <c r="S3058" s="90" t="str">
        <f>IF(OR('RAW DATA'!$D3058="",'RAW DATA'!$C3058='RAW DATA'!$D3058),"NO",IF('RAW DATA'!$C3058&lt;'RAW DATA'!$D3058,"YES","NO"))</f>
        <v>NO</v>
      </c>
      <c r="T3058" s="96" t="str">
        <f>IF('RAW DATA'!$D3058='RAW DATA'!$E3058,"YES","NO")</f>
        <v>NO</v>
      </c>
      <c r="U3058" s="95" t="str">
        <f>IF(('RAW DATA'!$D3058-'RAW DATA'!$M3058)&lt;=5,"YES","NO")</f>
        <v>YES</v>
      </c>
    </row>
    <row r="3059" spans="1:21" x14ac:dyDescent="0.25">
      <c r="A3059" s="87">
        <v>515</v>
      </c>
      <c r="B3059" s="74">
        <v>5547925004</v>
      </c>
      <c r="C3059" s="76">
        <v>45912</v>
      </c>
      <c r="D3059" s="76">
        <v>45905</v>
      </c>
      <c r="E3059" s="76">
        <v>45912</v>
      </c>
      <c r="F3059" s="74">
        <v>256946615</v>
      </c>
      <c r="G3059" s="75">
        <v>393</v>
      </c>
      <c r="H3059" s="74" t="s">
        <v>14</v>
      </c>
      <c r="I3059" s="83">
        <v>7730456235</v>
      </c>
      <c r="J3059" s="76">
        <v>45932</v>
      </c>
      <c r="K3059" s="76" t="s">
        <v>87</v>
      </c>
      <c r="L3059" s="74"/>
      <c r="M3059" s="76">
        <v>45904</v>
      </c>
      <c r="N3059" s="76">
        <v>45921</v>
      </c>
      <c r="O3059" s="73">
        <f t="shared" si="400"/>
        <v>9</v>
      </c>
      <c r="P3059" s="73">
        <f>MONTH('RAW DATA'!$J3059)</f>
        <v>10</v>
      </c>
      <c r="Q3059" s="73" t="str">
        <f t="shared" si="401"/>
        <v>ICB</v>
      </c>
      <c r="R3059" s="75" t="str">
        <f t="shared" si="402"/>
        <v>CHINA</v>
      </c>
      <c r="S3059" s="74" t="str">
        <f>IF(OR('RAW DATA'!$D3059="",'RAW DATA'!$C3059='RAW DATA'!$D3059),"NO",IF('RAW DATA'!$C3059&lt;'RAW DATA'!$D3059,"YES","NO"))</f>
        <v>NO</v>
      </c>
      <c r="T3059" s="75" t="str">
        <f>IF('RAW DATA'!$D3059='RAW DATA'!$E3059,"YES","NO")</f>
        <v>NO</v>
      </c>
      <c r="U3059" s="73" t="str">
        <f>IF(('RAW DATA'!$D3059-'RAW DATA'!$M3059)&lt;=5,"YES","NO")</f>
        <v>YES</v>
      </c>
    </row>
    <row r="3060" spans="1:21" x14ac:dyDescent="0.25">
      <c r="A3060" s="99">
        <v>515</v>
      </c>
      <c r="B3060" s="90">
        <v>5547925000</v>
      </c>
      <c r="C3060" s="91">
        <v>45912</v>
      </c>
      <c r="D3060" s="91">
        <v>45905</v>
      </c>
      <c r="E3060" s="91">
        <v>45912</v>
      </c>
      <c r="F3060" s="90">
        <v>256946615</v>
      </c>
      <c r="G3060" s="96">
        <v>442</v>
      </c>
      <c r="H3060" s="90" t="s">
        <v>14</v>
      </c>
      <c r="I3060" s="93">
        <v>7730456253</v>
      </c>
      <c r="J3060" s="91">
        <v>45932</v>
      </c>
      <c r="K3060" s="91" t="s">
        <v>87</v>
      </c>
      <c r="L3060" s="90"/>
      <c r="M3060" s="91">
        <v>45904</v>
      </c>
      <c r="N3060" s="91">
        <v>45921</v>
      </c>
      <c r="O3060" s="95">
        <f t="shared" si="400"/>
        <v>9</v>
      </c>
      <c r="P3060" s="95">
        <f>MONTH('RAW DATA'!$J3060)</f>
        <v>10</v>
      </c>
      <c r="Q3060" s="95" t="str">
        <f t="shared" si="401"/>
        <v>ICB</v>
      </c>
      <c r="R3060" s="96" t="str">
        <f t="shared" si="402"/>
        <v>CHINA</v>
      </c>
      <c r="S3060" s="90" t="str">
        <f>IF(OR('RAW DATA'!$D3060="",'RAW DATA'!$C3060='RAW DATA'!$D3060),"NO",IF('RAW DATA'!$C3060&lt;'RAW DATA'!$D3060,"YES","NO"))</f>
        <v>NO</v>
      </c>
      <c r="T3060" s="96" t="str">
        <f>IF('RAW DATA'!$D3060='RAW DATA'!$E3060,"YES","NO")</f>
        <v>NO</v>
      </c>
      <c r="U3060" s="95" t="str">
        <f>IF(('RAW DATA'!$D3060-'RAW DATA'!$M3060)&lt;=5,"YES","NO")</f>
        <v>YES</v>
      </c>
    </row>
    <row r="3061" spans="1:21" x14ac:dyDescent="0.25">
      <c r="A3061" s="87">
        <v>515</v>
      </c>
      <c r="B3061" s="74">
        <v>5547925003</v>
      </c>
      <c r="C3061" s="76">
        <v>45912</v>
      </c>
      <c r="D3061" s="76">
        <v>45905</v>
      </c>
      <c r="E3061" s="76">
        <v>45912</v>
      </c>
      <c r="F3061" s="74">
        <v>256946615</v>
      </c>
      <c r="G3061" s="75">
        <v>22120</v>
      </c>
      <c r="H3061" s="74" t="s">
        <v>14</v>
      </c>
      <c r="I3061" s="85">
        <v>7730456970</v>
      </c>
      <c r="J3061" s="76">
        <v>45934</v>
      </c>
      <c r="K3061" s="76" t="s">
        <v>87</v>
      </c>
      <c r="L3061" s="74"/>
      <c r="M3061" s="76">
        <v>45904</v>
      </c>
      <c r="N3061" s="76">
        <v>45921</v>
      </c>
      <c r="O3061" s="73">
        <f t="shared" si="400"/>
        <v>9</v>
      </c>
      <c r="P3061" s="73">
        <f>MONTH('RAW DATA'!$J3061)</f>
        <v>10</v>
      </c>
      <c r="Q3061" s="73" t="str">
        <f t="shared" si="401"/>
        <v>ICB</v>
      </c>
      <c r="R3061" s="75" t="str">
        <f t="shared" si="402"/>
        <v>CHINA</v>
      </c>
      <c r="S3061" s="74" t="str">
        <f>IF(OR('RAW DATA'!$D3061="",'RAW DATA'!$C3061='RAW DATA'!$D3061),"NO",IF('RAW DATA'!$C3061&lt;'RAW DATA'!$D3061,"YES","NO"))</f>
        <v>NO</v>
      </c>
      <c r="T3061" s="75" t="str">
        <f>IF('RAW DATA'!$D3061='RAW DATA'!$E3061,"YES","NO")</f>
        <v>NO</v>
      </c>
      <c r="U3061" s="73" t="str">
        <f>IF(('RAW DATA'!$D3061-'RAW DATA'!$M3061)&lt;=5,"YES","NO")</f>
        <v>YES</v>
      </c>
    </row>
    <row r="3062" spans="1:21" x14ac:dyDescent="0.25">
      <c r="A3062" s="99">
        <v>515</v>
      </c>
      <c r="B3062" s="90">
        <v>5547924997</v>
      </c>
      <c r="C3062" s="91">
        <v>45912</v>
      </c>
      <c r="D3062" s="91">
        <v>45905</v>
      </c>
      <c r="E3062" s="91">
        <v>45912</v>
      </c>
      <c r="F3062" s="90">
        <v>256946615</v>
      </c>
      <c r="G3062" s="96">
        <v>53739</v>
      </c>
      <c r="H3062" s="90" t="s">
        <v>14</v>
      </c>
      <c r="I3062" s="97">
        <v>7730456971</v>
      </c>
      <c r="J3062" s="91">
        <v>45934</v>
      </c>
      <c r="K3062" s="91" t="s">
        <v>87</v>
      </c>
      <c r="L3062" s="90"/>
      <c r="M3062" s="91">
        <v>45904</v>
      </c>
      <c r="N3062" s="91">
        <v>45921</v>
      </c>
      <c r="O3062" s="95">
        <f t="shared" si="400"/>
        <v>9</v>
      </c>
      <c r="P3062" s="95">
        <f>MONTH('RAW DATA'!$J3062)</f>
        <v>10</v>
      </c>
      <c r="Q3062" s="95" t="str">
        <f t="shared" si="401"/>
        <v>ICB</v>
      </c>
      <c r="R3062" s="96" t="str">
        <f t="shared" si="402"/>
        <v>CHINA</v>
      </c>
      <c r="S3062" s="90" t="str">
        <f>IF(OR('RAW DATA'!$D3062="",'RAW DATA'!$C3062='RAW DATA'!$D3062),"NO",IF('RAW DATA'!$C3062&lt;'RAW DATA'!$D3062,"YES","NO"))</f>
        <v>NO</v>
      </c>
      <c r="T3062" s="96" t="str">
        <f>IF('RAW DATA'!$D3062='RAW DATA'!$E3062,"YES","NO")</f>
        <v>NO</v>
      </c>
      <c r="U3062" s="95" t="str">
        <f>IF(('RAW DATA'!$D3062-'RAW DATA'!$M3062)&lt;=5,"YES","NO")</f>
        <v>YES</v>
      </c>
    </row>
    <row r="3063" spans="1:21" x14ac:dyDescent="0.25">
      <c r="A3063" s="87">
        <v>515</v>
      </c>
      <c r="B3063" s="74">
        <v>5547925001</v>
      </c>
      <c r="C3063" s="76">
        <v>45912</v>
      </c>
      <c r="D3063" s="76">
        <v>45905</v>
      </c>
      <c r="E3063" s="76">
        <v>45912</v>
      </c>
      <c r="F3063" s="74">
        <v>256946615</v>
      </c>
      <c r="G3063" s="75">
        <v>21484</v>
      </c>
      <c r="H3063" s="74" t="s">
        <v>14</v>
      </c>
      <c r="I3063" s="85">
        <v>7730456972</v>
      </c>
      <c r="J3063" s="76">
        <v>45934</v>
      </c>
      <c r="K3063" s="76" t="s">
        <v>87</v>
      </c>
      <c r="L3063" s="74"/>
      <c r="M3063" s="76">
        <v>45904</v>
      </c>
      <c r="N3063" s="76">
        <v>45921</v>
      </c>
      <c r="O3063" s="73">
        <f t="shared" si="400"/>
        <v>9</v>
      </c>
      <c r="P3063" s="73">
        <f>MONTH('RAW DATA'!$J3063)</f>
        <v>10</v>
      </c>
      <c r="Q3063" s="73" t="str">
        <f t="shared" si="401"/>
        <v>ICB</v>
      </c>
      <c r="R3063" s="75" t="str">
        <f t="shared" si="402"/>
        <v>CHINA</v>
      </c>
      <c r="S3063" s="74" t="str">
        <f>IF(OR('RAW DATA'!$D3063="",'RAW DATA'!$C3063='RAW DATA'!$D3063),"NO",IF('RAW DATA'!$C3063&lt;'RAW DATA'!$D3063,"YES","NO"))</f>
        <v>NO</v>
      </c>
      <c r="T3063" s="75" t="str">
        <f>IF('RAW DATA'!$D3063='RAW DATA'!$E3063,"YES","NO")</f>
        <v>NO</v>
      </c>
      <c r="U3063" s="73" t="str">
        <f>IF(('RAW DATA'!$D3063-'RAW DATA'!$M3063)&lt;=5,"YES","NO")</f>
        <v>YES</v>
      </c>
    </row>
    <row r="3064" spans="1:21" x14ac:dyDescent="0.25">
      <c r="A3064" s="99">
        <v>515</v>
      </c>
      <c r="B3064" s="90">
        <v>5547925052</v>
      </c>
      <c r="C3064" s="91">
        <v>45912</v>
      </c>
      <c r="D3064" s="91">
        <v>45905</v>
      </c>
      <c r="E3064" s="91">
        <v>45912</v>
      </c>
      <c r="F3064" s="90">
        <v>256946615</v>
      </c>
      <c r="G3064" s="96">
        <v>863</v>
      </c>
      <c r="H3064" s="90" t="s">
        <v>14</v>
      </c>
      <c r="I3064" s="97">
        <v>7730452256</v>
      </c>
      <c r="J3064" s="91">
        <v>45917</v>
      </c>
      <c r="K3064" s="91" t="s">
        <v>87</v>
      </c>
      <c r="L3064" s="90"/>
      <c r="M3064" s="91">
        <v>45904</v>
      </c>
      <c r="N3064" s="91">
        <v>45921</v>
      </c>
      <c r="O3064" s="95">
        <f t="shared" si="400"/>
        <v>9</v>
      </c>
      <c r="P3064" s="95">
        <f>MONTH('RAW DATA'!$J3064)</f>
        <v>9</v>
      </c>
      <c r="Q3064" s="95" t="str">
        <f t="shared" si="401"/>
        <v>ICB</v>
      </c>
      <c r="R3064" s="96" t="str">
        <f t="shared" si="402"/>
        <v>CHINA</v>
      </c>
      <c r="S3064" s="90" t="str">
        <f>IF(OR('RAW DATA'!$D3064="",'RAW DATA'!$C3064='RAW DATA'!$D3064),"NO",IF('RAW DATA'!$C3064&lt;'RAW DATA'!$D3064,"YES","NO"))</f>
        <v>NO</v>
      </c>
      <c r="T3064" s="96" t="str">
        <f>IF('RAW DATA'!$D3064='RAW DATA'!$E3064,"YES","NO")</f>
        <v>NO</v>
      </c>
      <c r="U3064" s="95" t="str">
        <f>IF(('RAW DATA'!$D3064-'RAW DATA'!$M3064)&lt;=5,"YES","NO")</f>
        <v>YES</v>
      </c>
    </row>
    <row r="3065" spans="1:21" x14ac:dyDescent="0.25">
      <c r="A3065" s="87">
        <v>515</v>
      </c>
      <c r="B3065" s="74">
        <v>5547924996</v>
      </c>
      <c r="C3065" s="76">
        <v>45912</v>
      </c>
      <c r="D3065" s="76">
        <v>45905</v>
      </c>
      <c r="E3065" s="76">
        <v>45912</v>
      </c>
      <c r="F3065" s="74">
        <v>256946615</v>
      </c>
      <c r="G3065" s="75">
        <v>1638</v>
      </c>
      <c r="H3065" s="74" t="s">
        <v>14</v>
      </c>
      <c r="I3065" s="85">
        <v>7730452257</v>
      </c>
      <c r="J3065" s="76">
        <v>45917</v>
      </c>
      <c r="K3065" s="76" t="s">
        <v>87</v>
      </c>
      <c r="L3065" s="74"/>
      <c r="M3065" s="76">
        <v>45904</v>
      </c>
      <c r="N3065" s="76">
        <v>45921</v>
      </c>
      <c r="O3065" s="73">
        <f t="shared" si="400"/>
        <v>9</v>
      </c>
      <c r="P3065" s="73">
        <f>MONTH('RAW DATA'!$J3065)</f>
        <v>9</v>
      </c>
      <c r="Q3065" s="73" t="str">
        <f t="shared" si="401"/>
        <v>ICB</v>
      </c>
      <c r="R3065" s="75" t="str">
        <f t="shared" si="402"/>
        <v>CHINA</v>
      </c>
      <c r="S3065" s="74" t="str">
        <f>IF(OR('RAW DATA'!$D3065="",'RAW DATA'!$C3065='RAW DATA'!$D3065),"NO",IF('RAW DATA'!$C3065&lt;'RAW DATA'!$D3065,"YES","NO"))</f>
        <v>NO</v>
      </c>
      <c r="T3065" s="75" t="str">
        <f>IF('RAW DATA'!$D3065='RAW DATA'!$E3065,"YES","NO")</f>
        <v>NO</v>
      </c>
      <c r="U3065" s="73" t="str">
        <f>IF(('RAW DATA'!$D3065-'RAW DATA'!$M3065)&lt;=5,"YES","NO")</f>
        <v>YES</v>
      </c>
    </row>
    <row r="3066" spans="1:21" x14ac:dyDescent="0.25">
      <c r="A3066" s="99">
        <v>515</v>
      </c>
      <c r="B3066" s="90">
        <v>5547925049</v>
      </c>
      <c r="C3066" s="91">
        <v>45912</v>
      </c>
      <c r="D3066" s="91">
        <v>45905</v>
      </c>
      <c r="E3066" s="91">
        <v>45912</v>
      </c>
      <c r="F3066" s="90">
        <v>256946615</v>
      </c>
      <c r="G3066" s="96">
        <v>393</v>
      </c>
      <c r="H3066" s="90" t="s">
        <v>14</v>
      </c>
      <c r="I3066" s="97">
        <v>7730452258</v>
      </c>
      <c r="J3066" s="91">
        <v>45917</v>
      </c>
      <c r="K3066" s="91" t="s">
        <v>87</v>
      </c>
      <c r="L3066" s="90"/>
      <c r="M3066" s="91">
        <v>45904</v>
      </c>
      <c r="N3066" s="91">
        <v>45921</v>
      </c>
      <c r="O3066" s="95">
        <f t="shared" si="400"/>
        <v>9</v>
      </c>
      <c r="P3066" s="95">
        <f>MONTH('RAW DATA'!$J3066)</f>
        <v>9</v>
      </c>
      <c r="Q3066" s="95" t="str">
        <f t="shared" si="401"/>
        <v>ICB</v>
      </c>
      <c r="R3066" s="96" t="str">
        <f t="shared" si="402"/>
        <v>CHINA</v>
      </c>
      <c r="S3066" s="90" t="str">
        <f>IF(OR('RAW DATA'!$D3066="",'RAW DATA'!$C3066='RAW DATA'!$D3066),"NO",IF('RAW DATA'!$C3066&lt;'RAW DATA'!$D3066,"YES","NO"))</f>
        <v>NO</v>
      </c>
      <c r="T3066" s="96" t="str">
        <f>IF('RAW DATA'!$D3066='RAW DATA'!$E3066,"YES","NO")</f>
        <v>NO</v>
      </c>
      <c r="U3066" s="95" t="str">
        <f>IF(('RAW DATA'!$D3066-'RAW DATA'!$M3066)&lt;=5,"YES","NO")</f>
        <v>YES</v>
      </c>
    </row>
    <row r="3067" spans="1:21" x14ac:dyDescent="0.25">
      <c r="A3067" s="87">
        <v>515</v>
      </c>
      <c r="B3067" s="74">
        <v>5547925404</v>
      </c>
      <c r="C3067" s="76">
        <v>45912</v>
      </c>
      <c r="D3067" s="76">
        <v>45905</v>
      </c>
      <c r="E3067" s="76">
        <v>45912</v>
      </c>
      <c r="F3067" s="74">
        <v>256946615</v>
      </c>
      <c r="G3067" s="75">
        <v>393</v>
      </c>
      <c r="H3067" s="74" t="s">
        <v>14</v>
      </c>
      <c r="I3067" s="85">
        <v>7730452259</v>
      </c>
      <c r="J3067" s="76">
        <v>45917</v>
      </c>
      <c r="K3067" s="76" t="s">
        <v>87</v>
      </c>
      <c r="L3067" s="74"/>
      <c r="M3067" s="76">
        <v>45904</v>
      </c>
      <c r="N3067" s="76">
        <v>45921</v>
      </c>
      <c r="O3067" s="73">
        <f t="shared" si="400"/>
        <v>9</v>
      </c>
      <c r="P3067" s="73">
        <f>MONTH('RAW DATA'!$J3067)</f>
        <v>9</v>
      </c>
      <c r="Q3067" s="73" t="str">
        <f t="shared" si="401"/>
        <v>ICB</v>
      </c>
      <c r="R3067" s="75" t="str">
        <f t="shared" si="402"/>
        <v>CHINA</v>
      </c>
      <c r="S3067" s="74" t="str">
        <f>IF(OR('RAW DATA'!$D3067="",'RAW DATA'!$C3067='RAW DATA'!$D3067),"NO",IF('RAW DATA'!$C3067&lt;'RAW DATA'!$D3067,"YES","NO"))</f>
        <v>NO</v>
      </c>
      <c r="T3067" s="75" t="str">
        <f>IF('RAW DATA'!$D3067='RAW DATA'!$E3067,"YES","NO")</f>
        <v>NO</v>
      </c>
      <c r="U3067" s="73" t="str">
        <f>IF(('RAW DATA'!$D3067-'RAW DATA'!$M3067)&lt;=5,"YES","NO")</f>
        <v>YES</v>
      </c>
    </row>
    <row r="3068" spans="1:21" x14ac:dyDescent="0.25">
      <c r="A3068" s="99">
        <v>515</v>
      </c>
      <c r="B3068" s="90">
        <v>5547924999</v>
      </c>
      <c r="C3068" s="91">
        <v>45912</v>
      </c>
      <c r="D3068" s="91">
        <v>45905</v>
      </c>
      <c r="E3068" s="91">
        <v>45912</v>
      </c>
      <c r="F3068" s="90">
        <v>256946615</v>
      </c>
      <c r="G3068" s="96">
        <v>393</v>
      </c>
      <c r="H3068" s="90" t="s">
        <v>14</v>
      </c>
      <c r="I3068" s="97">
        <v>7730452260</v>
      </c>
      <c r="J3068" s="91">
        <v>45917</v>
      </c>
      <c r="K3068" s="91" t="s">
        <v>87</v>
      </c>
      <c r="L3068" s="90"/>
      <c r="M3068" s="91">
        <v>45904</v>
      </c>
      <c r="N3068" s="91">
        <v>45921</v>
      </c>
      <c r="O3068" s="95">
        <f t="shared" si="400"/>
        <v>9</v>
      </c>
      <c r="P3068" s="95">
        <f>MONTH('RAW DATA'!$J3068)</f>
        <v>9</v>
      </c>
      <c r="Q3068" s="95" t="str">
        <f t="shared" si="401"/>
        <v>ICB</v>
      </c>
      <c r="R3068" s="96" t="str">
        <f t="shared" si="402"/>
        <v>CHINA</v>
      </c>
      <c r="S3068" s="90" t="str">
        <f>IF(OR('RAW DATA'!$D3068="",'RAW DATA'!$C3068='RAW DATA'!$D3068),"NO",IF('RAW DATA'!$C3068&lt;'RAW DATA'!$D3068,"YES","NO"))</f>
        <v>NO</v>
      </c>
      <c r="T3068" s="96" t="str">
        <f>IF('RAW DATA'!$D3068='RAW DATA'!$E3068,"YES","NO")</f>
        <v>NO</v>
      </c>
      <c r="U3068" s="95" t="str">
        <f>IF(('RAW DATA'!$D3068-'RAW DATA'!$M3068)&lt;=5,"YES","NO")</f>
        <v>YES</v>
      </c>
    </row>
    <row r="3069" spans="1:21" x14ac:dyDescent="0.25">
      <c r="A3069" s="87">
        <v>515</v>
      </c>
      <c r="B3069" s="74">
        <v>5547925002</v>
      </c>
      <c r="C3069" s="76">
        <v>45912</v>
      </c>
      <c r="D3069" s="76">
        <v>45905</v>
      </c>
      <c r="E3069" s="76">
        <v>45912</v>
      </c>
      <c r="F3069" s="74">
        <v>256946615</v>
      </c>
      <c r="G3069" s="75">
        <v>503</v>
      </c>
      <c r="H3069" s="74" t="s">
        <v>14</v>
      </c>
      <c r="I3069" s="85">
        <v>7730452261</v>
      </c>
      <c r="J3069" s="76">
        <v>45917</v>
      </c>
      <c r="K3069" s="76" t="s">
        <v>87</v>
      </c>
      <c r="L3069" s="74"/>
      <c r="M3069" s="76">
        <v>45904</v>
      </c>
      <c r="N3069" s="76">
        <v>45921</v>
      </c>
      <c r="O3069" s="73">
        <f t="shared" si="400"/>
        <v>9</v>
      </c>
      <c r="P3069" s="73">
        <f>MONTH('RAW DATA'!$J3069)</f>
        <v>9</v>
      </c>
      <c r="Q3069" s="73" t="str">
        <f t="shared" si="401"/>
        <v>ICB</v>
      </c>
      <c r="R3069" s="75" t="str">
        <f t="shared" si="402"/>
        <v>CHINA</v>
      </c>
      <c r="S3069" s="74" t="str">
        <f>IF(OR('RAW DATA'!$D3069="",'RAW DATA'!$C3069='RAW DATA'!$D3069),"NO",IF('RAW DATA'!$C3069&lt;'RAW DATA'!$D3069,"YES","NO"))</f>
        <v>NO</v>
      </c>
      <c r="T3069" s="75" t="str">
        <f>IF('RAW DATA'!$D3069='RAW DATA'!$E3069,"YES","NO")</f>
        <v>NO</v>
      </c>
      <c r="U3069" s="73" t="str">
        <f>IF(('RAW DATA'!$D3069-'RAW DATA'!$M3069)&lt;=5,"YES","NO")</f>
        <v>YES</v>
      </c>
    </row>
    <row r="3070" spans="1:21" x14ac:dyDescent="0.25">
      <c r="A3070" s="99">
        <v>515</v>
      </c>
      <c r="B3070" s="90">
        <v>5547924992</v>
      </c>
      <c r="C3070" s="91">
        <v>45912</v>
      </c>
      <c r="D3070" s="91">
        <v>45905</v>
      </c>
      <c r="E3070" s="91">
        <v>45912</v>
      </c>
      <c r="F3070" s="90">
        <v>256946615</v>
      </c>
      <c r="G3070" s="96">
        <v>119</v>
      </c>
      <c r="H3070" s="90" t="s">
        <v>14</v>
      </c>
      <c r="I3070" s="97">
        <v>7730452262</v>
      </c>
      <c r="J3070" s="91">
        <v>45917</v>
      </c>
      <c r="K3070" s="91" t="s">
        <v>87</v>
      </c>
      <c r="L3070" s="90"/>
      <c r="M3070" s="91">
        <v>45904</v>
      </c>
      <c r="N3070" s="91">
        <v>45921</v>
      </c>
      <c r="O3070" s="95">
        <f t="shared" si="400"/>
        <v>9</v>
      </c>
      <c r="P3070" s="95">
        <f>MONTH('RAW DATA'!$J3070)</f>
        <v>9</v>
      </c>
      <c r="Q3070" s="95" t="str">
        <f t="shared" si="401"/>
        <v>ICB</v>
      </c>
      <c r="R3070" s="96" t="str">
        <f t="shared" si="402"/>
        <v>CHINA</v>
      </c>
      <c r="S3070" s="90" t="str">
        <f>IF(OR('RAW DATA'!$D3070="",'RAW DATA'!$C3070='RAW DATA'!$D3070),"NO",IF('RAW DATA'!$C3070&lt;'RAW DATA'!$D3070,"YES","NO"))</f>
        <v>NO</v>
      </c>
      <c r="T3070" s="96" t="str">
        <f>IF('RAW DATA'!$D3070='RAW DATA'!$E3070,"YES","NO")</f>
        <v>NO</v>
      </c>
      <c r="U3070" s="95" t="str">
        <f>IF(('RAW DATA'!$D3070-'RAW DATA'!$M3070)&lt;=5,"YES","NO")</f>
        <v>YES</v>
      </c>
    </row>
    <row r="3071" spans="1:21" x14ac:dyDescent="0.25">
      <c r="A3071" s="87">
        <v>515</v>
      </c>
      <c r="B3071" s="74">
        <v>5547924994</v>
      </c>
      <c r="C3071" s="76">
        <v>45912</v>
      </c>
      <c r="D3071" s="76">
        <v>45905</v>
      </c>
      <c r="E3071" s="76">
        <v>45912</v>
      </c>
      <c r="F3071" s="74">
        <v>256946615</v>
      </c>
      <c r="G3071" s="75">
        <v>393</v>
      </c>
      <c r="H3071" s="74" t="s">
        <v>14</v>
      </c>
      <c r="I3071" s="85">
        <v>7730452263</v>
      </c>
      <c r="J3071" s="76">
        <v>45917</v>
      </c>
      <c r="K3071" s="76" t="s">
        <v>87</v>
      </c>
      <c r="L3071" s="74"/>
      <c r="M3071" s="76">
        <v>45904</v>
      </c>
      <c r="N3071" s="76">
        <v>45921</v>
      </c>
      <c r="O3071" s="73">
        <f t="shared" si="400"/>
        <v>9</v>
      </c>
      <c r="P3071" s="73">
        <f>MONTH('RAW DATA'!$J3071)</f>
        <v>9</v>
      </c>
      <c r="Q3071" s="73" t="str">
        <f t="shared" si="401"/>
        <v>ICB</v>
      </c>
      <c r="R3071" s="75" t="str">
        <f t="shared" si="402"/>
        <v>CHINA</v>
      </c>
      <c r="S3071" s="74" t="str">
        <f>IF(OR('RAW DATA'!$D3071="",'RAW DATA'!$C3071='RAW DATA'!$D3071),"NO",IF('RAW DATA'!$C3071&lt;'RAW DATA'!$D3071,"YES","NO"))</f>
        <v>NO</v>
      </c>
      <c r="T3071" s="75" t="str">
        <f>IF('RAW DATA'!$D3071='RAW DATA'!$E3071,"YES","NO")</f>
        <v>NO</v>
      </c>
      <c r="U3071" s="73" t="str">
        <f>IF(('RAW DATA'!$D3071-'RAW DATA'!$M3071)&lt;=5,"YES","NO")</f>
        <v>YES</v>
      </c>
    </row>
    <row r="3072" spans="1:21" x14ac:dyDescent="0.25">
      <c r="A3072" s="99">
        <v>515</v>
      </c>
      <c r="B3072" s="90">
        <v>5547924998</v>
      </c>
      <c r="C3072" s="91">
        <v>45912</v>
      </c>
      <c r="D3072" s="91">
        <v>45905</v>
      </c>
      <c r="E3072" s="91">
        <v>45912</v>
      </c>
      <c r="F3072" s="90">
        <v>256946615</v>
      </c>
      <c r="G3072" s="96">
        <v>431</v>
      </c>
      <c r="H3072" s="90" t="s">
        <v>14</v>
      </c>
      <c r="I3072" s="97">
        <v>7730452264</v>
      </c>
      <c r="J3072" s="91">
        <v>45917</v>
      </c>
      <c r="K3072" s="91" t="s">
        <v>87</v>
      </c>
      <c r="L3072" s="90"/>
      <c r="M3072" s="91">
        <v>45904</v>
      </c>
      <c r="N3072" s="91">
        <v>45921</v>
      </c>
      <c r="O3072" s="95">
        <f t="shared" si="400"/>
        <v>9</v>
      </c>
      <c r="P3072" s="95">
        <f>MONTH('RAW DATA'!$J3072)</f>
        <v>9</v>
      </c>
      <c r="Q3072" s="95" t="str">
        <f t="shared" si="401"/>
        <v>ICB</v>
      </c>
      <c r="R3072" s="96" t="str">
        <f t="shared" si="402"/>
        <v>CHINA</v>
      </c>
      <c r="S3072" s="90" t="str">
        <f>IF(OR('RAW DATA'!$D3072="",'RAW DATA'!$C3072='RAW DATA'!$D3072),"NO",IF('RAW DATA'!$C3072&lt;'RAW DATA'!$D3072,"YES","NO"))</f>
        <v>NO</v>
      </c>
      <c r="T3072" s="96" t="str">
        <f>IF('RAW DATA'!$D3072='RAW DATA'!$E3072,"YES","NO")</f>
        <v>NO</v>
      </c>
      <c r="U3072" s="95" t="str">
        <f>IF(('RAW DATA'!$D3072-'RAW DATA'!$M3072)&lt;=5,"YES","NO")</f>
        <v>YES</v>
      </c>
    </row>
    <row r="3073" spans="1:21" x14ac:dyDescent="0.25">
      <c r="A3073" s="87">
        <v>515</v>
      </c>
      <c r="B3073" s="74">
        <v>5547924991</v>
      </c>
      <c r="C3073" s="76">
        <v>45912</v>
      </c>
      <c r="D3073" s="76">
        <v>45905</v>
      </c>
      <c r="E3073" s="76">
        <v>45912</v>
      </c>
      <c r="F3073" s="74">
        <v>256946615</v>
      </c>
      <c r="G3073" s="75">
        <v>393</v>
      </c>
      <c r="H3073" s="74" t="s">
        <v>14</v>
      </c>
      <c r="I3073" s="85">
        <v>7730452281</v>
      </c>
      <c r="J3073" s="76">
        <v>45917</v>
      </c>
      <c r="K3073" s="76" t="s">
        <v>87</v>
      </c>
      <c r="L3073" s="74"/>
      <c r="M3073" s="76">
        <v>45904</v>
      </c>
      <c r="N3073" s="76">
        <v>45921</v>
      </c>
      <c r="O3073" s="73">
        <f t="shared" si="400"/>
        <v>9</v>
      </c>
      <c r="P3073" s="73">
        <f>MONTH('RAW DATA'!$J3073)</f>
        <v>9</v>
      </c>
      <c r="Q3073" s="73" t="str">
        <f t="shared" si="401"/>
        <v>ICB</v>
      </c>
      <c r="R3073" s="75" t="str">
        <f t="shared" si="402"/>
        <v>CHINA</v>
      </c>
      <c r="S3073" s="74" t="str">
        <f>IF(OR('RAW DATA'!$D3073="",'RAW DATA'!$C3073='RAW DATA'!$D3073),"NO",IF('RAW DATA'!$C3073&lt;'RAW DATA'!$D3073,"YES","NO"))</f>
        <v>NO</v>
      </c>
      <c r="T3073" s="75" t="str">
        <f>IF('RAW DATA'!$D3073='RAW DATA'!$E3073,"YES","NO")</f>
        <v>NO</v>
      </c>
      <c r="U3073" s="73" t="str">
        <f>IF(('RAW DATA'!$D3073-'RAW DATA'!$M3073)&lt;=5,"YES","NO")</f>
        <v>YES</v>
      </c>
    </row>
    <row r="3074" spans="1:21" x14ac:dyDescent="0.25">
      <c r="A3074" s="99">
        <v>515</v>
      </c>
      <c r="B3074" s="90">
        <v>5547949671</v>
      </c>
      <c r="C3074" s="91">
        <v>45917</v>
      </c>
      <c r="D3074" s="91">
        <v>45917</v>
      </c>
      <c r="E3074" s="91">
        <v>45917</v>
      </c>
      <c r="F3074" s="90">
        <v>256946615</v>
      </c>
      <c r="G3074" s="96">
        <v>393</v>
      </c>
      <c r="H3074" s="90" t="s">
        <v>14</v>
      </c>
      <c r="I3074" s="93">
        <v>7730453340</v>
      </c>
      <c r="J3074" s="91">
        <v>45919</v>
      </c>
      <c r="K3074" s="91" t="s">
        <v>87</v>
      </c>
      <c r="L3074" s="90"/>
      <c r="M3074" s="91">
        <v>45904</v>
      </c>
      <c r="N3074" s="91">
        <v>45921</v>
      </c>
      <c r="O3074" s="95">
        <f t="shared" si="400"/>
        <v>9</v>
      </c>
      <c r="P3074" s="95">
        <f>MONTH('RAW DATA'!$J3074)</f>
        <v>9</v>
      </c>
      <c r="Q3074" s="95" t="str">
        <f t="shared" si="401"/>
        <v>ICB</v>
      </c>
      <c r="R3074" s="96" t="str">
        <f t="shared" si="402"/>
        <v>CHINA</v>
      </c>
      <c r="S3074" s="90" t="str">
        <f>IF(OR('RAW DATA'!$D3074="",'RAW DATA'!$C3074='RAW DATA'!$D3074),"NO",IF('RAW DATA'!$C3074&lt;'RAW DATA'!$D3074,"YES","NO"))</f>
        <v>NO</v>
      </c>
      <c r="T3074" s="96" t="str">
        <f>IF('RAW DATA'!$D3074='RAW DATA'!$E3074,"YES","NO")</f>
        <v>YES</v>
      </c>
      <c r="U3074" s="95" t="str">
        <f>IF(('RAW DATA'!$D3074-'RAW DATA'!$M3074)&lt;=5,"YES","NO")</f>
        <v>NO</v>
      </c>
    </row>
    <row r="3075" spans="1:21" x14ac:dyDescent="0.25">
      <c r="A3075" s="87">
        <v>515</v>
      </c>
      <c r="B3075" s="74">
        <v>5547940454</v>
      </c>
      <c r="C3075" s="76">
        <v>45917</v>
      </c>
      <c r="D3075" s="76">
        <v>45912</v>
      </c>
      <c r="E3075" s="76">
        <v>45917</v>
      </c>
      <c r="F3075" s="74">
        <v>257329485</v>
      </c>
      <c r="G3075" s="75">
        <v>899</v>
      </c>
      <c r="H3075" s="74" t="s">
        <v>14</v>
      </c>
      <c r="I3075" s="83">
        <v>7730453696</v>
      </c>
      <c r="J3075" s="76">
        <v>45923</v>
      </c>
      <c r="K3075" s="76" t="s">
        <v>87</v>
      </c>
      <c r="L3075" s="74"/>
      <c r="M3075" s="76">
        <v>45911</v>
      </c>
      <c r="N3075" s="76">
        <v>45928</v>
      </c>
      <c r="O3075" s="73">
        <f t="shared" si="400"/>
        <v>9</v>
      </c>
      <c r="P3075" s="73">
        <f>MONTH('RAW DATA'!$J3075)</f>
        <v>9</v>
      </c>
      <c r="Q3075" s="73" t="str">
        <f t="shared" si="401"/>
        <v>ICB</v>
      </c>
      <c r="R3075" s="75" t="str">
        <f t="shared" si="402"/>
        <v>CHINA</v>
      </c>
      <c r="S3075" s="74" t="str">
        <f>IF(OR('RAW DATA'!$D3075="",'RAW DATA'!$C3075='RAW DATA'!$D3075),"NO",IF('RAW DATA'!$C3075&lt;'RAW DATA'!$D3075,"YES","NO"))</f>
        <v>NO</v>
      </c>
      <c r="T3075" s="75" t="str">
        <f>IF('RAW DATA'!$D3075='RAW DATA'!$E3075,"YES","NO")</f>
        <v>NO</v>
      </c>
      <c r="U3075" s="73" t="str">
        <f>IF(('RAW DATA'!$D3075-'RAW DATA'!$M3075)&lt;=5,"YES","NO")</f>
        <v>YES</v>
      </c>
    </row>
    <row r="3076" spans="1:21" x14ac:dyDescent="0.25">
      <c r="A3076" s="99">
        <v>515</v>
      </c>
      <c r="B3076" s="90">
        <v>5547940460</v>
      </c>
      <c r="C3076" s="91">
        <v>45917</v>
      </c>
      <c r="D3076" s="91">
        <v>45912</v>
      </c>
      <c r="E3076" s="91">
        <v>45917</v>
      </c>
      <c r="F3076" s="90">
        <v>257329485</v>
      </c>
      <c r="G3076" s="96">
        <v>647</v>
      </c>
      <c r="H3076" s="90" t="s">
        <v>14</v>
      </c>
      <c r="I3076" s="93">
        <v>7730453697</v>
      </c>
      <c r="J3076" s="91">
        <v>45923</v>
      </c>
      <c r="K3076" s="91" t="s">
        <v>87</v>
      </c>
      <c r="L3076" s="90"/>
      <c r="M3076" s="91">
        <v>45911</v>
      </c>
      <c r="N3076" s="91">
        <v>45928</v>
      </c>
      <c r="O3076" s="95">
        <f t="shared" si="400"/>
        <v>9</v>
      </c>
      <c r="P3076" s="95">
        <f>MONTH('RAW DATA'!$J3076)</f>
        <v>9</v>
      </c>
      <c r="Q3076" s="95" t="str">
        <f t="shared" si="401"/>
        <v>ICB</v>
      </c>
      <c r="R3076" s="96" t="str">
        <f t="shared" si="402"/>
        <v>CHINA</v>
      </c>
      <c r="S3076" s="90" t="str">
        <f>IF(OR('RAW DATA'!$D3076="",'RAW DATA'!$C3076='RAW DATA'!$D3076),"NO",IF('RAW DATA'!$C3076&lt;'RAW DATA'!$D3076,"YES","NO"))</f>
        <v>NO</v>
      </c>
      <c r="T3076" s="96" t="str">
        <f>IF('RAW DATA'!$D3076='RAW DATA'!$E3076,"YES","NO")</f>
        <v>NO</v>
      </c>
      <c r="U3076" s="95" t="str">
        <f>IF(('RAW DATA'!$D3076-'RAW DATA'!$M3076)&lt;=5,"YES","NO")</f>
        <v>YES</v>
      </c>
    </row>
    <row r="3077" spans="1:21" x14ac:dyDescent="0.25">
      <c r="A3077" s="87">
        <v>515</v>
      </c>
      <c r="B3077" s="74">
        <v>5547940458</v>
      </c>
      <c r="C3077" s="76">
        <v>45917</v>
      </c>
      <c r="D3077" s="76">
        <v>45912</v>
      </c>
      <c r="E3077" s="76">
        <v>45917</v>
      </c>
      <c r="F3077" s="74">
        <v>257329485</v>
      </c>
      <c r="G3077" s="75">
        <v>623</v>
      </c>
      <c r="H3077" s="74" t="s">
        <v>14</v>
      </c>
      <c r="I3077" s="83">
        <v>7730453698</v>
      </c>
      <c r="J3077" s="76">
        <v>45923</v>
      </c>
      <c r="K3077" s="76" t="s">
        <v>87</v>
      </c>
      <c r="L3077" s="74"/>
      <c r="M3077" s="76">
        <v>45911</v>
      </c>
      <c r="N3077" s="76">
        <v>45928</v>
      </c>
      <c r="O3077" s="73">
        <f t="shared" si="400"/>
        <v>9</v>
      </c>
      <c r="P3077" s="73">
        <f>MONTH('RAW DATA'!$J3077)</f>
        <v>9</v>
      </c>
      <c r="Q3077" s="73" t="str">
        <f t="shared" si="401"/>
        <v>ICB</v>
      </c>
      <c r="R3077" s="75" t="str">
        <f t="shared" si="402"/>
        <v>CHINA</v>
      </c>
      <c r="S3077" s="74" t="str">
        <f>IF(OR('RAW DATA'!$D3077="",'RAW DATA'!$C3077='RAW DATA'!$D3077),"NO",IF('RAW DATA'!$C3077&lt;'RAW DATA'!$D3077,"YES","NO"))</f>
        <v>NO</v>
      </c>
      <c r="T3077" s="75" t="str">
        <f>IF('RAW DATA'!$D3077='RAW DATA'!$E3077,"YES","NO")</f>
        <v>NO</v>
      </c>
      <c r="U3077" s="73" t="str">
        <f>IF(('RAW DATA'!$D3077-'RAW DATA'!$M3077)&lt;=5,"YES","NO")</f>
        <v>YES</v>
      </c>
    </row>
    <row r="3078" spans="1:21" x14ac:dyDescent="0.25">
      <c r="A3078" s="99">
        <v>515</v>
      </c>
      <c r="B3078" s="90">
        <v>5547940450</v>
      </c>
      <c r="C3078" s="91">
        <v>45917</v>
      </c>
      <c r="D3078" s="91">
        <v>45912</v>
      </c>
      <c r="E3078" s="91">
        <v>45917</v>
      </c>
      <c r="F3078" s="90">
        <v>257329485</v>
      </c>
      <c r="G3078" s="96">
        <v>1035</v>
      </c>
      <c r="H3078" s="90" t="s">
        <v>14</v>
      </c>
      <c r="I3078" s="93">
        <v>7730453699</v>
      </c>
      <c r="J3078" s="91">
        <v>45923</v>
      </c>
      <c r="K3078" s="91" t="s">
        <v>87</v>
      </c>
      <c r="L3078" s="90"/>
      <c r="M3078" s="91">
        <v>45911</v>
      </c>
      <c r="N3078" s="91">
        <v>45928</v>
      </c>
      <c r="O3078" s="95">
        <f t="shared" si="400"/>
        <v>9</v>
      </c>
      <c r="P3078" s="95">
        <f>MONTH('RAW DATA'!$J3078)</f>
        <v>9</v>
      </c>
      <c r="Q3078" s="95" t="str">
        <f t="shared" si="401"/>
        <v>ICB</v>
      </c>
      <c r="R3078" s="96" t="str">
        <f t="shared" si="402"/>
        <v>CHINA</v>
      </c>
      <c r="S3078" s="90" t="str">
        <f>IF(OR('RAW DATA'!$D3078="",'RAW DATA'!$C3078='RAW DATA'!$D3078),"NO",IF('RAW DATA'!$C3078&lt;'RAW DATA'!$D3078,"YES","NO"))</f>
        <v>NO</v>
      </c>
      <c r="T3078" s="96" t="str">
        <f>IF('RAW DATA'!$D3078='RAW DATA'!$E3078,"YES","NO")</f>
        <v>NO</v>
      </c>
      <c r="U3078" s="95" t="str">
        <f>IF(('RAW DATA'!$D3078-'RAW DATA'!$M3078)&lt;=5,"YES","NO")</f>
        <v>YES</v>
      </c>
    </row>
    <row r="3079" spans="1:21" x14ac:dyDescent="0.25">
      <c r="A3079" s="87">
        <v>515</v>
      </c>
      <c r="B3079" s="74">
        <v>5547940463</v>
      </c>
      <c r="C3079" s="76">
        <v>45917</v>
      </c>
      <c r="D3079" s="76">
        <v>45912</v>
      </c>
      <c r="E3079" s="76">
        <v>45917</v>
      </c>
      <c r="F3079" s="74">
        <v>257329485</v>
      </c>
      <c r="G3079" s="75">
        <v>21197</v>
      </c>
      <c r="H3079" s="74" t="s">
        <v>14</v>
      </c>
      <c r="I3079" s="85">
        <v>7730456973</v>
      </c>
      <c r="J3079" s="76">
        <v>45934</v>
      </c>
      <c r="K3079" s="76" t="s">
        <v>87</v>
      </c>
      <c r="L3079" s="74"/>
      <c r="M3079" s="76">
        <v>45911</v>
      </c>
      <c r="N3079" s="76">
        <v>45928</v>
      </c>
      <c r="O3079" s="73">
        <f t="shared" si="400"/>
        <v>9</v>
      </c>
      <c r="P3079" s="73">
        <f>MONTH('RAW DATA'!$J3079)</f>
        <v>10</v>
      </c>
      <c r="Q3079" s="73" t="str">
        <f t="shared" si="401"/>
        <v>ICB</v>
      </c>
      <c r="R3079" s="75" t="str">
        <f t="shared" si="402"/>
        <v>CHINA</v>
      </c>
      <c r="S3079" s="74" t="str">
        <f>IF(OR('RAW DATA'!$D3079="",'RAW DATA'!$C3079='RAW DATA'!$D3079),"NO",IF('RAW DATA'!$C3079&lt;'RAW DATA'!$D3079,"YES","NO"))</f>
        <v>NO</v>
      </c>
      <c r="T3079" s="75" t="str">
        <f>IF('RAW DATA'!$D3079='RAW DATA'!$E3079,"YES","NO")</f>
        <v>NO</v>
      </c>
      <c r="U3079" s="73" t="str">
        <f>IF(('RAW DATA'!$D3079-'RAW DATA'!$M3079)&lt;=5,"YES","NO")</f>
        <v>YES</v>
      </c>
    </row>
    <row r="3080" spans="1:21" x14ac:dyDescent="0.25">
      <c r="A3080" s="99">
        <v>515</v>
      </c>
      <c r="B3080" s="90">
        <v>5547940449</v>
      </c>
      <c r="C3080" s="91">
        <v>45917</v>
      </c>
      <c r="D3080" s="91">
        <v>45912</v>
      </c>
      <c r="E3080" s="91">
        <v>45917</v>
      </c>
      <c r="F3080" s="90">
        <v>257329485</v>
      </c>
      <c r="G3080" s="96">
        <v>19327</v>
      </c>
      <c r="H3080" s="90" t="s">
        <v>14</v>
      </c>
      <c r="I3080" s="97">
        <v>7730456974</v>
      </c>
      <c r="J3080" s="91">
        <v>45934</v>
      </c>
      <c r="K3080" s="91" t="s">
        <v>87</v>
      </c>
      <c r="L3080" s="90"/>
      <c r="M3080" s="91">
        <v>45911</v>
      </c>
      <c r="N3080" s="91">
        <v>45928</v>
      </c>
      <c r="O3080" s="95">
        <f t="shared" si="400"/>
        <v>9</v>
      </c>
      <c r="P3080" s="95">
        <f>MONTH('RAW DATA'!$J3080)</f>
        <v>10</v>
      </c>
      <c r="Q3080" s="95" t="str">
        <f t="shared" si="401"/>
        <v>ICB</v>
      </c>
      <c r="R3080" s="96" t="str">
        <f t="shared" si="402"/>
        <v>CHINA</v>
      </c>
      <c r="S3080" s="90" t="str">
        <f>IF(OR('RAW DATA'!$D3080="",'RAW DATA'!$C3080='RAW DATA'!$D3080),"NO",IF('RAW DATA'!$C3080&lt;'RAW DATA'!$D3080,"YES","NO"))</f>
        <v>NO</v>
      </c>
      <c r="T3080" s="96" t="str">
        <f>IF('RAW DATA'!$D3080='RAW DATA'!$E3080,"YES","NO")</f>
        <v>NO</v>
      </c>
      <c r="U3080" s="95" t="str">
        <f>IF(('RAW DATA'!$D3080-'RAW DATA'!$M3080)&lt;=5,"YES","NO")</f>
        <v>YES</v>
      </c>
    </row>
    <row r="3081" spans="1:21" x14ac:dyDescent="0.25">
      <c r="A3081" s="87">
        <v>515</v>
      </c>
      <c r="B3081" s="74">
        <v>5547940473</v>
      </c>
      <c r="C3081" s="76">
        <v>45917</v>
      </c>
      <c r="D3081" s="76">
        <v>45912</v>
      </c>
      <c r="E3081" s="76">
        <v>45917</v>
      </c>
      <c r="F3081" s="74">
        <v>257329485</v>
      </c>
      <c r="G3081" s="75">
        <v>1269</v>
      </c>
      <c r="H3081" s="74" t="s">
        <v>14</v>
      </c>
      <c r="I3081" s="85">
        <v>7730456975</v>
      </c>
      <c r="J3081" s="76">
        <v>45934</v>
      </c>
      <c r="K3081" s="76" t="s">
        <v>87</v>
      </c>
      <c r="L3081" s="74"/>
      <c r="M3081" s="76">
        <v>45911</v>
      </c>
      <c r="N3081" s="76">
        <v>45928</v>
      </c>
      <c r="O3081" s="73">
        <f t="shared" si="400"/>
        <v>9</v>
      </c>
      <c r="P3081" s="73">
        <f>MONTH('RAW DATA'!$J3081)</f>
        <v>10</v>
      </c>
      <c r="Q3081" s="73" t="str">
        <f t="shared" si="401"/>
        <v>ICB</v>
      </c>
      <c r="R3081" s="75" t="str">
        <f t="shared" si="402"/>
        <v>CHINA</v>
      </c>
      <c r="S3081" s="74" t="str">
        <f>IF(OR('RAW DATA'!$D3081="",'RAW DATA'!$C3081='RAW DATA'!$D3081),"NO",IF('RAW DATA'!$C3081&lt;'RAW DATA'!$D3081,"YES","NO"))</f>
        <v>NO</v>
      </c>
      <c r="T3081" s="75" t="str">
        <f>IF('RAW DATA'!$D3081='RAW DATA'!$E3081,"YES","NO")</f>
        <v>NO</v>
      </c>
      <c r="U3081" s="73" t="str">
        <f>IF(('RAW DATA'!$D3081-'RAW DATA'!$M3081)&lt;=5,"YES","NO")</f>
        <v>YES</v>
      </c>
    </row>
    <row r="3082" spans="1:21" x14ac:dyDescent="0.25">
      <c r="A3082" s="99">
        <v>515</v>
      </c>
      <c r="B3082" s="90">
        <v>5547940470</v>
      </c>
      <c r="C3082" s="91">
        <v>45917</v>
      </c>
      <c r="D3082" s="91">
        <v>45912</v>
      </c>
      <c r="E3082" s="91">
        <v>45917</v>
      </c>
      <c r="F3082" s="90">
        <v>257329485</v>
      </c>
      <c r="G3082" s="96">
        <v>13763</v>
      </c>
      <c r="H3082" s="90" t="s">
        <v>14</v>
      </c>
      <c r="I3082" s="97">
        <v>7730456976</v>
      </c>
      <c r="J3082" s="91">
        <v>45934</v>
      </c>
      <c r="K3082" s="91" t="s">
        <v>87</v>
      </c>
      <c r="L3082" s="90"/>
      <c r="M3082" s="91">
        <v>45911</v>
      </c>
      <c r="N3082" s="91">
        <v>45928</v>
      </c>
      <c r="O3082" s="95">
        <f t="shared" si="400"/>
        <v>9</v>
      </c>
      <c r="P3082" s="95">
        <f>MONTH('RAW DATA'!$J3082)</f>
        <v>10</v>
      </c>
      <c r="Q3082" s="95" t="str">
        <f t="shared" si="401"/>
        <v>ICB</v>
      </c>
      <c r="R3082" s="96" t="str">
        <f t="shared" si="402"/>
        <v>CHINA</v>
      </c>
      <c r="S3082" s="90" t="str">
        <f>IF(OR('RAW DATA'!$D3082="",'RAW DATA'!$C3082='RAW DATA'!$D3082),"NO",IF('RAW DATA'!$C3082&lt;'RAW DATA'!$D3082,"YES","NO"))</f>
        <v>NO</v>
      </c>
      <c r="T3082" s="96" t="str">
        <f>IF('RAW DATA'!$D3082='RAW DATA'!$E3082,"YES","NO")</f>
        <v>NO</v>
      </c>
      <c r="U3082" s="95" t="str">
        <f>IF(('RAW DATA'!$D3082-'RAW DATA'!$M3082)&lt;=5,"YES","NO")</f>
        <v>YES</v>
      </c>
    </row>
    <row r="3083" spans="1:21" x14ac:dyDescent="0.25">
      <c r="A3083" s="87">
        <v>515</v>
      </c>
      <c r="B3083" s="74">
        <v>5547940455</v>
      </c>
      <c r="C3083" s="76">
        <v>45917</v>
      </c>
      <c r="D3083" s="76">
        <v>45912</v>
      </c>
      <c r="E3083" s="76">
        <v>45917</v>
      </c>
      <c r="F3083" s="74">
        <v>257329485</v>
      </c>
      <c r="G3083" s="75">
        <v>16178</v>
      </c>
      <c r="H3083" s="74" t="s">
        <v>14</v>
      </c>
      <c r="I3083" s="85">
        <v>7730456977</v>
      </c>
      <c r="J3083" s="76">
        <v>45934</v>
      </c>
      <c r="K3083" s="76" t="s">
        <v>87</v>
      </c>
      <c r="L3083" s="74"/>
      <c r="M3083" s="76">
        <v>45911</v>
      </c>
      <c r="N3083" s="76">
        <v>45928</v>
      </c>
      <c r="O3083" s="73">
        <f t="shared" si="400"/>
        <v>9</v>
      </c>
      <c r="P3083" s="73">
        <f>MONTH('RAW DATA'!$J3083)</f>
        <v>10</v>
      </c>
      <c r="Q3083" s="73" t="str">
        <f t="shared" si="401"/>
        <v>ICB</v>
      </c>
      <c r="R3083" s="75" t="str">
        <f t="shared" si="402"/>
        <v>CHINA</v>
      </c>
      <c r="S3083" s="74" t="str">
        <f>IF(OR('RAW DATA'!$D3083="",'RAW DATA'!$C3083='RAW DATA'!$D3083),"NO",IF('RAW DATA'!$C3083&lt;'RAW DATA'!$D3083,"YES","NO"))</f>
        <v>NO</v>
      </c>
      <c r="T3083" s="75" t="str">
        <f>IF('RAW DATA'!$D3083='RAW DATA'!$E3083,"YES","NO")</f>
        <v>NO</v>
      </c>
      <c r="U3083" s="73" t="str">
        <f>IF(('RAW DATA'!$D3083-'RAW DATA'!$M3083)&lt;=5,"YES","NO")</f>
        <v>YES</v>
      </c>
    </row>
    <row r="3084" spans="1:21" x14ac:dyDescent="0.25">
      <c r="A3084" s="99">
        <v>515</v>
      </c>
      <c r="B3084" s="90">
        <v>5547940452</v>
      </c>
      <c r="C3084" s="91">
        <v>45917</v>
      </c>
      <c r="D3084" s="91">
        <v>45912</v>
      </c>
      <c r="E3084" s="91">
        <v>45917</v>
      </c>
      <c r="F3084" s="90">
        <v>257329485</v>
      </c>
      <c r="G3084" s="96">
        <v>2903</v>
      </c>
      <c r="H3084" s="90" t="s">
        <v>14</v>
      </c>
      <c r="I3084" s="97">
        <v>7730456978</v>
      </c>
      <c r="J3084" s="91">
        <v>45934</v>
      </c>
      <c r="K3084" s="91" t="s">
        <v>87</v>
      </c>
      <c r="L3084" s="90"/>
      <c r="M3084" s="91">
        <v>45911</v>
      </c>
      <c r="N3084" s="91">
        <v>45928</v>
      </c>
      <c r="O3084" s="95">
        <f t="shared" si="400"/>
        <v>9</v>
      </c>
      <c r="P3084" s="95">
        <f>MONTH('RAW DATA'!$J3084)</f>
        <v>10</v>
      </c>
      <c r="Q3084" s="95" t="str">
        <f t="shared" si="401"/>
        <v>ICB</v>
      </c>
      <c r="R3084" s="96" t="str">
        <f t="shared" si="402"/>
        <v>CHINA</v>
      </c>
      <c r="S3084" s="90" t="str">
        <f>IF(OR('RAW DATA'!$D3084="",'RAW DATA'!$C3084='RAW DATA'!$D3084),"NO",IF('RAW DATA'!$C3084&lt;'RAW DATA'!$D3084,"YES","NO"))</f>
        <v>NO</v>
      </c>
      <c r="T3084" s="96" t="str">
        <f>IF('RAW DATA'!$D3084='RAW DATA'!$E3084,"YES","NO")</f>
        <v>NO</v>
      </c>
      <c r="U3084" s="95" t="str">
        <f>IF(('RAW DATA'!$D3084-'RAW DATA'!$M3084)&lt;=5,"YES","NO")</f>
        <v>YES</v>
      </c>
    </row>
    <row r="3085" spans="1:21" x14ac:dyDescent="0.25">
      <c r="A3085" s="87">
        <v>515</v>
      </c>
      <c r="B3085" s="74">
        <v>5547940467</v>
      </c>
      <c r="C3085" s="76">
        <v>45917</v>
      </c>
      <c r="D3085" s="76">
        <v>45912</v>
      </c>
      <c r="E3085" s="76">
        <v>45917</v>
      </c>
      <c r="F3085" s="74">
        <v>257329485</v>
      </c>
      <c r="G3085" s="75">
        <v>23203</v>
      </c>
      <c r="H3085" s="74" t="s">
        <v>14</v>
      </c>
      <c r="I3085" s="85">
        <v>7730456979</v>
      </c>
      <c r="J3085" s="76">
        <v>45934</v>
      </c>
      <c r="K3085" s="76" t="s">
        <v>87</v>
      </c>
      <c r="L3085" s="74"/>
      <c r="M3085" s="76">
        <v>45911</v>
      </c>
      <c r="N3085" s="76">
        <v>45928</v>
      </c>
      <c r="O3085" s="73">
        <f t="shared" si="400"/>
        <v>9</v>
      </c>
      <c r="P3085" s="73">
        <f>MONTH('RAW DATA'!$J3085)</f>
        <v>10</v>
      </c>
      <c r="Q3085" s="73" t="str">
        <f t="shared" si="401"/>
        <v>ICB</v>
      </c>
      <c r="R3085" s="75" t="str">
        <f t="shared" si="402"/>
        <v>CHINA</v>
      </c>
      <c r="S3085" s="74" t="str">
        <f>IF(OR('RAW DATA'!$D3085="",'RAW DATA'!$C3085='RAW DATA'!$D3085),"NO",IF('RAW DATA'!$C3085&lt;'RAW DATA'!$D3085,"YES","NO"))</f>
        <v>NO</v>
      </c>
      <c r="T3085" s="75" t="str">
        <f>IF('RAW DATA'!$D3085='RAW DATA'!$E3085,"YES","NO")</f>
        <v>NO</v>
      </c>
      <c r="U3085" s="73" t="str">
        <f>IF(('RAW DATA'!$D3085-'RAW DATA'!$M3085)&lt;=5,"YES","NO")</f>
        <v>YES</v>
      </c>
    </row>
    <row r="3086" spans="1:21" x14ac:dyDescent="0.25">
      <c r="A3086" s="99">
        <v>515</v>
      </c>
      <c r="B3086" s="90">
        <v>5547940466</v>
      </c>
      <c r="C3086" s="91">
        <v>45917</v>
      </c>
      <c r="D3086" s="91">
        <v>45912</v>
      </c>
      <c r="E3086" s="91">
        <v>45917</v>
      </c>
      <c r="F3086" s="90">
        <v>257329485</v>
      </c>
      <c r="G3086" s="96">
        <v>34770</v>
      </c>
      <c r="H3086" s="90" t="s">
        <v>14</v>
      </c>
      <c r="I3086" s="97">
        <v>7730456980</v>
      </c>
      <c r="J3086" s="91">
        <v>45934</v>
      </c>
      <c r="K3086" s="91" t="s">
        <v>87</v>
      </c>
      <c r="L3086" s="90"/>
      <c r="M3086" s="91">
        <v>45911</v>
      </c>
      <c r="N3086" s="91">
        <v>45928</v>
      </c>
      <c r="O3086" s="95">
        <f t="shared" si="400"/>
        <v>9</v>
      </c>
      <c r="P3086" s="95">
        <f>MONTH('RAW DATA'!$J3086)</f>
        <v>10</v>
      </c>
      <c r="Q3086" s="95" t="str">
        <f t="shared" si="401"/>
        <v>ICB</v>
      </c>
      <c r="R3086" s="96" t="str">
        <f t="shared" si="402"/>
        <v>CHINA</v>
      </c>
      <c r="S3086" s="90" t="str">
        <f>IF(OR('RAW DATA'!$D3086="",'RAW DATA'!$C3086='RAW DATA'!$D3086),"NO",IF('RAW DATA'!$C3086&lt;'RAW DATA'!$D3086,"YES","NO"))</f>
        <v>NO</v>
      </c>
      <c r="T3086" s="96" t="str">
        <f>IF('RAW DATA'!$D3086='RAW DATA'!$E3086,"YES","NO")</f>
        <v>NO</v>
      </c>
      <c r="U3086" s="95" t="str">
        <f>IF(('RAW DATA'!$D3086-'RAW DATA'!$M3086)&lt;=5,"YES","NO")</f>
        <v>YES</v>
      </c>
    </row>
    <row r="3087" spans="1:21" x14ac:dyDescent="0.25">
      <c r="A3087" s="87">
        <v>515</v>
      </c>
      <c r="B3087" s="74">
        <v>5547940469</v>
      </c>
      <c r="C3087" s="76">
        <v>45917</v>
      </c>
      <c r="D3087" s="76">
        <v>45912</v>
      </c>
      <c r="E3087" s="76">
        <v>45917</v>
      </c>
      <c r="F3087" s="74">
        <v>257329485</v>
      </c>
      <c r="G3087" s="75">
        <v>40411</v>
      </c>
      <c r="H3087" s="74" t="s">
        <v>14</v>
      </c>
      <c r="I3087" s="85">
        <v>7730456981</v>
      </c>
      <c r="J3087" s="76">
        <v>45934</v>
      </c>
      <c r="K3087" s="76" t="s">
        <v>87</v>
      </c>
      <c r="L3087" s="74"/>
      <c r="M3087" s="76">
        <v>45911</v>
      </c>
      <c r="N3087" s="76">
        <v>45928</v>
      </c>
      <c r="O3087" s="73">
        <f t="shared" si="400"/>
        <v>9</v>
      </c>
      <c r="P3087" s="73">
        <f>MONTH('RAW DATA'!$J3087)</f>
        <v>10</v>
      </c>
      <c r="Q3087" s="73" t="str">
        <f t="shared" si="401"/>
        <v>ICB</v>
      </c>
      <c r="R3087" s="75" t="str">
        <f t="shared" si="402"/>
        <v>CHINA</v>
      </c>
      <c r="S3087" s="74" t="str">
        <f>IF(OR('RAW DATA'!$D3087="",'RAW DATA'!$C3087='RAW DATA'!$D3087),"NO",IF('RAW DATA'!$C3087&lt;'RAW DATA'!$D3087,"YES","NO"))</f>
        <v>NO</v>
      </c>
      <c r="T3087" s="75" t="str">
        <f>IF('RAW DATA'!$D3087='RAW DATA'!$E3087,"YES","NO")</f>
        <v>NO</v>
      </c>
      <c r="U3087" s="73" t="str">
        <f>IF(('RAW DATA'!$D3087-'RAW DATA'!$M3087)&lt;=5,"YES","NO")</f>
        <v>YES</v>
      </c>
    </row>
    <row r="3088" spans="1:21" x14ac:dyDescent="0.25">
      <c r="A3088" s="99">
        <v>515</v>
      </c>
      <c r="B3088" s="90">
        <v>5547940468</v>
      </c>
      <c r="C3088" s="91">
        <v>45917</v>
      </c>
      <c r="D3088" s="91">
        <v>45912</v>
      </c>
      <c r="E3088" s="91">
        <v>45917</v>
      </c>
      <c r="F3088" s="90">
        <v>257329485</v>
      </c>
      <c r="G3088" s="96">
        <v>41585</v>
      </c>
      <c r="H3088" s="90" t="s">
        <v>14</v>
      </c>
      <c r="I3088" s="97">
        <v>7730456982</v>
      </c>
      <c r="J3088" s="91">
        <v>45934</v>
      </c>
      <c r="K3088" s="91" t="s">
        <v>87</v>
      </c>
      <c r="L3088" s="90"/>
      <c r="M3088" s="91">
        <v>45911</v>
      </c>
      <c r="N3088" s="91">
        <v>45928</v>
      </c>
      <c r="O3088" s="95">
        <f t="shared" si="400"/>
        <v>9</v>
      </c>
      <c r="P3088" s="95">
        <f>MONTH('RAW DATA'!$J3088)</f>
        <v>10</v>
      </c>
      <c r="Q3088" s="95" t="str">
        <f t="shared" si="401"/>
        <v>ICB</v>
      </c>
      <c r="R3088" s="96" t="str">
        <f t="shared" si="402"/>
        <v>CHINA</v>
      </c>
      <c r="S3088" s="90" t="str">
        <f>IF(OR('RAW DATA'!$D3088="",'RAW DATA'!$C3088='RAW DATA'!$D3088),"NO",IF('RAW DATA'!$C3088&lt;'RAW DATA'!$D3088,"YES","NO"))</f>
        <v>NO</v>
      </c>
      <c r="T3088" s="96" t="str">
        <f>IF('RAW DATA'!$D3088='RAW DATA'!$E3088,"YES","NO")</f>
        <v>NO</v>
      </c>
      <c r="U3088" s="95" t="str">
        <f>IF(('RAW DATA'!$D3088-'RAW DATA'!$M3088)&lt;=5,"YES","NO")</f>
        <v>YES</v>
      </c>
    </row>
    <row r="3089" spans="1:21" x14ac:dyDescent="0.25">
      <c r="A3089" s="87">
        <v>515</v>
      </c>
      <c r="B3089" s="74">
        <v>5547940462</v>
      </c>
      <c r="C3089" s="76">
        <v>45917</v>
      </c>
      <c r="D3089" s="76">
        <v>45912</v>
      </c>
      <c r="E3089" s="76">
        <v>45917</v>
      </c>
      <c r="F3089" s="74">
        <v>257329485</v>
      </c>
      <c r="G3089" s="75">
        <v>3414</v>
      </c>
      <c r="H3089" s="74" t="s">
        <v>14</v>
      </c>
      <c r="I3089" s="83">
        <v>7730453710</v>
      </c>
      <c r="J3089" s="76">
        <v>45923</v>
      </c>
      <c r="K3089" s="76" t="s">
        <v>87</v>
      </c>
      <c r="L3089" s="74"/>
      <c r="M3089" s="76">
        <v>45911</v>
      </c>
      <c r="N3089" s="76">
        <v>45928</v>
      </c>
      <c r="O3089" s="73">
        <f t="shared" si="400"/>
        <v>9</v>
      </c>
      <c r="P3089" s="73">
        <f>MONTH('RAW DATA'!$J3089)</f>
        <v>9</v>
      </c>
      <c r="Q3089" s="73" t="str">
        <f t="shared" si="401"/>
        <v>ICB</v>
      </c>
      <c r="R3089" s="75" t="str">
        <f t="shared" si="402"/>
        <v>CHINA</v>
      </c>
      <c r="S3089" s="74" t="str">
        <f>IF(OR('RAW DATA'!$D3089="",'RAW DATA'!$C3089='RAW DATA'!$D3089),"NO",IF('RAW DATA'!$C3089&lt;'RAW DATA'!$D3089,"YES","NO"))</f>
        <v>NO</v>
      </c>
      <c r="T3089" s="75" t="str">
        <f>IF('RAW DATA'!$D3089='RAW DATA'!$E3089,"YES","NO")</f>
        <v>NO</v>
      </c>
      <c r="U3089" s="73" t="str">
        <f>IF(('RAW DATA'!$D3089-'RAW DATA'!$M3089)&lt;=5,"YES","NO")</f>
        <v>YES</v>
      </c>
    </row>
    <row r="3090" spans="1:21" x14ac:dyDescent="0.25">
      <c r="A3090" s="99">
        <v>515</v>
      </c>
      <c r="B3090" s="90">
        <v>5547954452</v>
      </c>
      <c r="C3090" s="91">
        <v>45922</v>
      </c>
      <c r="D3090" s="91">
        <v>45919</v>
      </c>
      <c r="E3090" s="91">
        <v>45922</v>
      </c>
      <c r="F3090" s="90">
        <v>257832280</v>
      </c>
      <c r="G3090" s="96">
        <v>11255</v>
      </c>
      <c r="H3090" s="90" t="s">
        <v>14</v>
      </c>
      <c r="I3090" s="97">
        <v>7730458674</v>
      </c>
      <c r="J3090" s="91">
        <v>45943</v>
      </c>
      <c r="K3090" s="91" t="s">
        <v>87</v>
      </c>
      <c r="L3090" s="90"/>
      <c r="M3090" s="91">
        <v>45918</v>
      </c>
      <c r="N3090" s="91">
        <v>45935</v>
      </c>
      <c r="O3090" s="95">
        <f t="shared" si="400"/>
        <v>9</v>
      </c>
      <c r="P3090" s="95">
        <f>MONTH('RAW DATA'!$J3090)</f>
        <v>10</v>
      </c>
      <c r="Q3090" s="95" t="str">
        <f t="shared" si="401"/>
        <v>ICB</v>
      </c>
      <c r="R3090" s="96" t="str">
        <f t="shared" si="402"/>
        <v>CHINA</v>
      </c>
      <c r="S3090" s="90" t="str">
        <f>IF(OR('RAW DATA'!$D3090="",'RAW DATA'!$C3090='RAW DATA'!$D3090),"NO",IF('RAW DATA'!$C3090&lt;'RAW DATA'!$D3090,"YES","NO"))</f>
        <v>NO</v>
      </c>
      <c r="T3090" s="96" t="str">
        <f>IF('RAW DATA'!$D3090='RAW DATA'!$E3090,"YES","NO")</f>
        <v>NO</v>
      </c>
      <c r="U3090" s="95" t="str">
        <f>IF(('RAW DATA'!$D3090-'RAW DATA'!$M3090)&lt;=5,"YES","NO")</f>
        <v>YES</v>
      </c>
    </row>
    <row r="3091" spans="1:21" x14ac:dyDescent="0.25">
      <c r="A3091" s="87">
        <v>515</v>
      </c>
      <c r="B3091" s="74">
        <v>5547954449</v>
      </c>
      <c r="C3091" s="76">
        <v>45922</v>
      </c>
      <c r="D3091" s="76">
        <v>45919</v>
      </c>
      <c r="E3091" s="76">
        <v>45922</v>
      </c>
      <c r="F3091" s="74">
        <v>257832280</v>
      </c>
      <c r="G3091" s="75">
        <v>13286</v>
      </c>
      <c r="H3091" s="74" t="s">
        <v>14</v>
      </c>
      <c r="I3091" s="85">
        <v>7730458682</v>
      </c>
      <c r="J3091" s="76">
        <v>45943</v>
      </c>
      <c r="K3091" s="76" t="s">
        <v>87</v>
      </c>
      <c r="L3091" s="74"/>
      <c r="M3091" s="76">
        <v>45918</v>
      </c>
      <c r="N3091" s="76">
        <v>45935</v>
      </c>
      <c r="O3091" s="73">
        <f t="shared" si="400"/>
        <v>9</v>
      </c>
      <c r="P3091" s="73">
        <f>MONTH('RAW DATA'!$J3091)</f>
        <v>10</v>
      </c>
      <c r="Q3091" s="73" t="str">
        <f t="shared" si="401"/>
        <v>ICB</v>
      </c>
      <c r="R3091" s="75" t="str">
        <f t="shared" si="402"/>
        <v>CHINA</v>
      </c>
      <c r="S3091" s="74" t="str">
        <f>IF(OR('RAW DATA'!$D3091="",'RAW DATA'!$C3091='RAW DATA'!$D3091),"NO",IF('RAW DATA'!$C3091&lt;'RAW DATA'!$D3091,"YES","NO"))</f>
        <v>NO</v>
      </c>
      <c r="T3091" s="75" t="str">
        <f>IF('RAW DATA'!$D3091='RAW DATA'!$E3091,"YES","NO")</f>
        <v>NO</v>
      </c>
      <c r="U3091" s="73" t="str">
        <f>IF(('RAW DATA'!$D3091-'RAW DATA'!$M3091)&lt;=5,"YES","NO")</f>
        <v>YES</v>
      </c>
    </row>
    <row r="3092" spans="1:21" x14ac:dyDescent="0.25">
      <c r="A3092" s="99">
        <v>515</v>
      </c>
      <c r="B3092" s="90">
        <v>5547954451</v>
      </c>
      <c r="C3092" s="91">
        <v>45922</v>
      </c>
      <c r="D3092" s="91">
        <v>45919</v>
      </c>
      <c r="E3092" s="91">
        <v>45922</v>
      </c>
      <c r="F3092" s="90">
        <v>257832280</v>
      </c>
      <c r="G3092" s="96">
        <v>394</v>
      </c>
      <c r="H3092" s="90" t="s">
        <v>14</v>
      </c>
      <c r="I3092" s="97">
        <v>7730458683</v>
      </c>
      <c r="J3092" s="91">
        <v>45943</v>
      </c>
      <c r="K3092" s="91" t="s">
        <v>87</v>
      </c>
      <c r="L3092" s="90"/>
      <c r="M3092" s="91">
        <v>45918</v>
      </c>
      <c r="N3092" s="91">
        <v>45935</v>
      </c>
      <c r="O3092" s="95">
        <f t="shared" si="400"/>
        <v>9</v>
      </c>
      <c r="P3092" s="95">
        <f>MONTH('RAW DATA'!$J3092)</f>
        <v>10</v>
      </c>
      <c r="Q3092" s="95" t="str">
        <f t="shared" si="401"/>
        <v>ICB</v>
      </c>
      <c r="R3092" s="96" t="str">
        <f t="shared" si="402"/>
        <v>CHINA</v>
      </c>
      <c r="S3092" s="90" t="str">
        <f>IF(OR('RAW DATA'!$D3092="",'RAW DATA'!$C3092='RAW DATA'!$D3092),"NO",IF('RAW DATA'!$C3092&lt;'RAW DATA'!$D3092,"YES","NO"))</f>
        <v>NO</v>
      </c>
      <c r="T3092" s="96" t="str">
        <f>IF('RAW DATA'!$D3092='RAW DATA'!$E3092,"YES","NO")</f>
        <v>NO</v>
      </c>
      <c r="U3092" s="95" t="str">
        <f>IF(('RAW DATA'!$D3092-'RAW DATA'!$M3092)&lt;=5,"YES","NO")</f>
        <v>YES</v>
      </c>
    </row>
    <row r="3093" spans="1:21" x14ac:dyDescent="0.25">
      <c r="A3093" s="87">
        <v>515</v>
      </c>
      <c r="B3093" s="74">
        <v>5547954454</v>
      </c>
      <c r="C3093" s="76">
        <v>45922</v>
      </c>
      <c r="D3093" s="76">
        <v>45919</v>
      </c>
      <c r="E3093" s="76">
        <v>45922</v>
      </c>
      <c r="F3093" s="74">
        <v>257832280</v>
      </c>
      <c r="G3093" s="75">
        <v>23827</v>
      </c>
      <c r="H3093" s="74" t="s">
        <v>14</v>
      </c>
      <c r="I3093" s="85">
        <v>7730458684</v>
      </c>
      <c r="J3093" s="76">
        <v>45943</v>
      </c>
      <c r="K3093" s="76" t="s">
        <v>87</v>
      </c>
      <c r="L3093" s="74"/>
      <c r="M3093" s="76">
        <v>45918</v>
      </c>
      <c r="N3093" s="76">
        <v>45935</v>
      </c>
      <c r="O3093" s="73">
        <f t="shared" si="400"/>
        <v>9</v>
      </c>
      <c r="P3093" s="73">
        <f>MONTH('RAW DATA'!$J3093)</f>
        <v>10</v>
      </c>
      <c r="Q3093" s="73" t="str">
        <f t="shared" si="401"/>
        <v>ICB</v>
      </c>
      <c r="R3093" s="75" t="str">
        <f t="shared" si="402"/>
        <v>CHINA</v>
      </c>
      <c r="S3093" s="74" t="str">
        <f>IF(OR('RAW DATA'!$D3093="",'RAW DATA'!$C3093='RAW DATA'!$D3093),"NO",IF('RAW DATA'!$C3093&lt;'RAW DATA'!$D3093,"YES","NO"))</f>
        <v>NO</v>
      </c>
      <c r="T3093" s="75" t="str">
        <f>IF('RAW DATA'!$D3093='RAW DATA'!$E3093,"YES","NO")</f>
        <v>NO</v>
      </c>
      <c r="U3093" s="73" t="str">
        <f>IF(('RAW DATA'!$D3093-'RAW DATA'!$M3093)&lt;=5,"YES","NO")</f>
        <v>YES</v>
      </c>
    </row>
    <row r="3094" spans="1:21" x14ac:dyDescent="0.25">
      <c r="A3094" s="99">
        <v>515</v>
      </c>
      <c r="B3094" s="90">
        <v>5547954446</v>
      </c>
      <c r="C3094" s="91">
        <v>45922</v>
      </c>
      <c r="D3094" s="91">
        <v>45919</v>
      </c>
      <c r="E3094" s="91">
        <v>45922</v>
      </c>
      <c r="F3094" s="90">
        <v>257832280</v>
      </c>
      <c r="G3094" s="96">
        <v>394</v>
      </c>
      <c r="H3094" s="90" t="s">
        <v>14</v>
      </c>
      <c r="I3094" s="97">
        <v>7730458685</v>
      </c>
      <c r="J3094" s="91">
        <v>45943</v>
      </c>
      <c r="K3094" s="91" t="s">
        <v>87</v>
      </c>
      <c r="L3094" s="90"/>
      <c r="M3094" s="91">
        <v>45918</v>
      </c>
      <c r="N3094" s="91">
        <v>45935</v>
      </c>
      <c r="O3094" s="95">
        <f t="shared" si="400"/>
        <v>9</v>
      </c>
      <c r="P3094" s="95">
        <f>MONTH('RAW DATA'!$J3094)</f>
        <v>10</v>
      </c>
      <c r="Q3094" s="95" t="str">
        <f t="shared" si="401"/>
        <v>ICB</v>
      </c>
      <c r="R3094" s="96" t="str">
        <f t="shared" si="402"/>
        <v>CHINA</v>
      </c>
      <c r="S3094" s="90" t="str">
        <f>IF(OR('RAW DATA'!$D3094="",'RAW DATA'!$C3094='RAW DATA'!$D3094),"NO",IF('RAW DATA'!$C3094&lt;'RAW DATA'!$D3094,"YES","NO"))</f>
        <v>NO</v>
      </c>
      <c r="T3094" s="96" t="str">
        <f>IF('RAW DATA'!$D3094='RAW DATA'!$E3094,"YES","NO")</f>
        <v>NO</v>
      </c>
      <c r="U3094" s="95" t="str">
        <f>IF(('RAW DATA'!$D3094-'RAW DATA'!$M3094)&lt;=5,"YES","NO")</f>
        <v>YES</v>
      </c>
    </row>
    <row r="3095" spans="1:21" x14ac:dyDescent="0.25">
      <c r="A3095" s="87">
        <v>515</v>
      </c>
      <c r="B3095" s="74">
        <v>5547954458</v>
      </c>
      <c r="C3095" s="76">
        <v>45922</v>
      </c>
      <c r="D3095" s="76">
        <v>45919</v>
      </c>
      <c r="E3095" s="76">
        <v>45922</v>
      </c>
      <c r="F3095" s="74">
        <v>257832280</v>
      </c>
      <c r="G3095" s="75">
        <v>62190</v>
      </c>
      <c r="H3095" s="74" t="s">
        <v>14</v>
      </c>
      <c r="I3095" s="85">
        <v>7730458686</v>
      </c>
      <c r="J3095" s="76">
        <v>45943</v>
      </c>
      <c r="K3095" s="76" t="s">
        <v>87</v>
      </c>
      <c r="L3095" s="74"/>
      <c r="M3095" s="76">
        <v>45918</v>
      </c>
      <c r="N3095" s="76">
        <v>45935</v>
      </c>
      <c r="O3095" s="73">
        <f t="shared" si="400"/>
        <v>9</v>
      </c>
      <c r="P3095" s="73">
        <f>MONTH('RAW DATA'!$J3095)</f>
        <v>10</v>
      </c>
      <c r="Q3095" s="73" t="str">
        <f t="shared" si="401"/>
        <v>ICB</v>
      </c>
      <c r="R3095" s="75" t="str">
        <f t="shared" si="402"/>
        <v>CHINA</v>
      </c>
      <c r="S3095" s="74" t="str">
        <f>IF(OR('RAW DATA'!$D3095="",'RAW DATA'!$C3095='RAW DATA'!$D3095),"NO",IF('RAW DATA'!$C3095&lt;'RAW DATA'!$D3095,"YES","NO"))</f>
        <v>NO</v>
      </c>
      <c r="T3095" s="75" t="str">
        <f>IF('RAW DATA'!$D3095='RAW DATA'!$E3095,"YES","NO")</f>
        <v>NO</v>
      </c>
      <c r="U3095" s="73" t="str">
        <f>IF(('RAW DATA'!$D3095-'RAW DATA'!$M3095)&lt;=5,"YES","NO")</f>
        <v>YES</v>
      </c>
    </row>
    <row r="3096" spans="1:21" x14ac:dyDescent="0.25">
      <c r="A3096" s="99">
        <v>515</v>
      </c>
      <c r="B3096" s="90">
        <v>5547954445</v>
      </c>
      <c r="C3096" s="91">
        <v>45922</v>
      </c>
      <c r="D3096" s="91">
        <v>45919</v>
      </c>
      <c r="E3096" s="91">
        <v>45922</v>
      </c>
      <c r="F3096" s="90">
        <v>257832280</v>
      </c>
      <c r="G3096" s="96">
        <v>544</v>
      </c>
      <c r="H3096" s="90" t="s">
        <v>14</v>
      </c>
      <c r="I3096" s="97">
        <v>7730458687</v>
      </c>
      <c r="J3096" s="91">
        <v>45943</v>
      </c>
      <c r="K3096" s="91" t="s">
        <v>87</v>
      </c>
      <c r="L3096" s="90"/>
      <c r="M3096" s="91">
        <v>45918</v>
      </c>
      <c r="N3096" s="91">
        <v>45935</v>
      </c>
      <c r="O3096" s="95">
        <f t="shared" si="400"/>
        <v>9</v>
      </c>
      <c r="P3096" s="95">
        <f>MONTH('RAW DATA'!$J3096)</f>
        <v>10</v>
      </c>
      <c r="Q3096" s="95" t="str">
        <f t="shared" si="401"/>
        <v>ICB</v>
      </c>
      <c r="R3096" s="96" t="str">
        <f t="shared" si="402"/>
        <v>CHINA</v>
      </c>
      <c r="S3096" s="90" t="str">
        <f>IF(OR('RAW DATA'!$D3096="",'RAW DATA'!$C3096='RAW DATA'!$D3096),"NO",IF('RAW DATA'!$C3096&lt;'RAW DATA'!$D3096,"YES","NO"))</f>
        <v>NO</v>
      </c>
      <c r="T3096" s="96" t="str">
        <f>IF('RAW DATA'!$D3096='RAW DATA'!$E3096,"YES","NO")</f>
        <v>NO</v>
      </c>
      <c r="U3096" s="95" t="str">
        <f>IF(('RAW DATA'!$D3096-'RAW DATA'!$M3096)&lt;=5,"YES","NO")</f>
        <v>YES</v>
      </c>
    </row>
    <row r="3097" spans="1:21" x14ac:dyDescent="0.25">
      <c r="A3097" s="87">
        <v>515</v>
      </c>
      <c r="B3097" s="74">
        <v>5547954457</v>
      </c>
      <c r="C3097" s="76">
        <v>45922</v>
      </c>
      <c r="D3097" s="76">
        <v>45919</v>
      </c>
      <c r="E3097" s="76">
        <v>45922</v>
      </c>
      <c r="F3097" s="74">
        <v>257832280</v>
      </c>
      <c r="G3097" s="75">
        <v>14345</v>
      </c>
      <c r="H3097" s="74" t="s">
        <v>14</v>
      </c>
      <c r="I3097" s="85">
        <v>7730458688</v>
      </c>
      <c r="J3097" s="76">
        <v>45943</v>
      </c>
      <c r="K3097" s="76" t="s">
        <v>87</v>
      </c>
      <c r="L3097" s="74"/>
      <c r="M3097" s="76">
        <v>45918</v>
      </c>
      <c r="N3097" s="76">
        <v>45935</v>
      </c>
      <c r="O3097" s="73">
        <f t="shared" si="400"/>
        <v>9</v>
      </c>
      <c r="P3097" s="73">
        <f>MONTH('RAW DATA'!$J3097)</f>
        <v>10</v>
      </c>
      <c r="Q3097" s="73" t="str">
        <f t="shared" si="401"/>
        <v>ICB</v>
      </c>
      <c r="R3097" s="75" t="str">
        <f t="shared" si="402"/>
        <v>CHINA</v>
      </c>
      <c r="S3097" s="74" t="str">
        <f>IF(OR('RAW DATA'!$D3097="",'RAW DATA'!$C3097='RAW DATA'!$D3097),"NO",IF('RAW DATA'!$C3097&lt;'RAW DATA'!$D3097,"YES","NO"))</f>
        <v>NO</v>
      </c>
      <c r="T3097" s="75" t="str">
        <f>IF('RAW DATA'!$D3097='RAW DATA'!$E3097,"YES","NO")</f>
        <v>NO</v>
      </c>
      <c r="U3097" s="73" t="str">
        <f>IF(('RAW DATA'!$D3097-'RAW DATA'!$M3097)&lt;=5,"YES","NO")</f>
        <v>YES</v>
      </c>
    </row>
    <row r="3098" spans="1:21" x14ac:dyDescent="0.25">
      <c r="A3098" s="99">
        <v>515</v>
      </c>
      <c r="B3098" s="90">
        <v>5547954447</v>
      </c>
      <c r="C3098" s="91">
        <v>45922</v>
      </c>
      <c r="D3098" s="91">
        <v>45919</v>
      </c>
      <c r="E3098" s="91">
        <v>45922</v>
      </c>
      <c r="F3098" s="90">
        <v>257832280</v>
      </c>
      <c r="G3098" s="96">
        <v>45178</v>
      </c>
      <c r="H3098" s="90" t="s">
        <v>14</v>
      </c>
      <c r="I3098" s="97">
        <v>7730477352</v>
      </c>
      <c r="J3098" s="91">
        <v>46015</v>
      </c>
      <c r="K3098" s="91" t="s">
        <v>87</v>
      </c>
      <c r="L3098" s="90"/>
      <c r="M3098" s="91">
        <v>45918</v>
      </c>
      <c r="N3098" s="91">
        <v>45935</v>
      </c>
      <c r="O3098" s="95">
        <f t="shared" si="400"/>
        <v>9</v>
      </c>
      <c r="P3098" s="95">
        <f>MONTH('RAW DATA'!$J3098)</f>
        <v>12</v>
      </c>
      <c r="Q3098" s="95" t="str">
        <f t="shared" si="401"/>
        <v>ICB</v>
      </c>
      <c r="R3098" s="96" t="str">
        <f t="shared" si="402"/>
        <v>CHINA</v>
      </c>
      <c r="S3098" s="90" t="str">
        <f>IF(OR('RAW DATA'!$D3098="",'RAW DATA'!$C3098='RAW DATA'!$D3098),"NO",IF('RAW DATA'!$C3098&lt;'RAW DATA'!$D3098,"YES","NO"))</f>
        <v>NO</v>
      </c>
      <c r="T3098" s="96" t="str">
        <f>IF('RAW DATA'!$D3098='RAW DATA'!$E3098,"YES","NO")</f>
        <v>NO</v>
      </c>
      <c r="U3098" s="95" t="str">
        <f>IF(('RAW DATA'!$D3098-'RAW DATA'!$M3098)&lt;=5,"YES","NO")</f>
        <v>YES</v>
      </c>
    </row>
    <row r="3099" spans="1:21" x14ac:dyDescent="0.25">
      <c r="A3099" s="87">
        <v>515</v>
      </c>
      <c r="B3099" s="74">
        <v>5547954448</v>
      </c>
      <c r="C3099" s="76">
        <v>45922</v>
      </c>
      <c r="D3099" s="76">
        <v>45919</v>
      </c>
      <c r="E3099" s="76">
        <v>45922</v>
      </c>
      <c r="F3099" s="74">
        <v>257832280</v>
      </c>
      <c r="G3099" s="75">
        <v>63388</v>
      </c>
      <c r="H3099" s="74" t="s">
        <v>14</v>
      </c>
      <c r="I3099" s="85">
        <v>7730458692</v>
      </c>
      <c r="J3099" s="76">
        <v>45943</v>
      </c>
      <c r="K3099" s="76" t="s">
        <v>87</v>
      </c>
      <c r="L3099" s="74"/>
      <c r="M3099" s="76">
        <v>45918</v>
      </c>
      <c r="N3099" s="76">
        <v>45935</v>
      </c>
      <c r="O3099" s="73">
        <f t="shared" si="400"/>
        <v>9</v>
      </c>
      <c r="P3099" s="73">
        <f>MONTH('RAW DATA'!$J3099)</f>
        <v>10</v>
      </c>
      <c r="Q3099" s="73" t="str">
        <f t="shared" si="401"/>
        <v>ICB</v>
      </c>
      <c r="R3099" s="75" t="str">
        <f t="shared" si="402"/>
        <v>CHINA</v>
      </c>
      <c r="S3099" s="74" t="str">
        <f>IF(OR('RAW DATA'!$D3099="",'RAW DATA'!$C3099='RAW DATA'!$D3099),"NO",IF('RAW DATA'!$C3099&lt;'RAW DATA'!$D3099,"YES","NO"))</f>
        <v>NO</v>
      </c>
      <c r="T3099" s="75" t="str">
        <f>IF('RAW DATA'!$D3099='RAW DATA'!$E3099,"YES","NO")</f>
        <v>NO</v>
      </c>
      <c r="U3099" s="73" t="str">
        <f>IF(('RAW DATA'!$D3099-'RAW DATA'!$M3099)&lt;=5,"YES","NO")</f>
        <v>YES</v>
      </c>
    </row>
    <row r="3100" spans="1:21" x14ac:dyDescent="0.25">
      <c r="A3100" s="99">
        <v>515</v>
      </c>
      <c r="B3100" s="90">
        <v>5547954450</v>
      </c>
      <c r="C3100" s="91">
        <v>45922</v>
      </c>
      <c r="D3100" s="91">
        <v>45919</v>
      </c>
      <c r="E3100" s="91">
        <v>45922</v>
      </c>
      <c r="F3100" s="90">
        <v>257832280</v>
      </c>
      <c r="G3100" s="96">
        <v>394</v>
      </c>
      <c r="H3100" s="90" t="s">
        <v>14</v>
      </c>
      <c r="I3100" s="97">
        <v>7730458693</v>
      </c>
      <c r="J3100" s="91">
        <v>45943</v>
      </c>
      <c r="K3100" s="91" t="s">
        <v>87</v>
      </c>
      <c r="L3100" s="90"/>
      <c r="M3100" s="91">
        <v>45918</v>
      </c>
      <c r="N3100" s="91">
        <v>45935</v>
      </c>
      <c r="O3100" s="95">
        <f t="shared" si="400"/>
        <v>9</v>
      </c>
      <c r="P3100" s="95">
        <f>MONTH('RAW DATA'!$J3100)</f>
        <v>10</v>
      </c>
      <c r="Q3100" s="95" t="str">
        <f t="shared" si="401"/>
        <v>ICB</v>
      </c>
      <c r="R3100" s="96" t="str">
        <f t="shared" si="402"/>
        <v>CHINA</v>
      </c>
      <c r="S3100" s="90" t="str">
        <f>IF(OR('RAW DATA'!$D3100="",'RAW DATA'!$C3100='RAW DATA'!$D3100),"NO",IF('RAW DATA'!$C3100&lt;'RAW DATA'!$D3100,"YES","NO"))</f>
        <v>NO</v>
      </c>
      <c r="T3100" s="96" t="str">
        <f>IF('RAW DATA'!$D3100='RAW DATA'!$E3100,"YES","NO")</f>
        <v>NO</v>
      </c>
      <c r="U3100" s="95" t="str">
        <f>IF(('RAW DATA'!$D3100-'RAW DATA'!$M3100)&lt;=5,"YES","NO")</f>
        <v>YES</v>
      </c>
    </row>
    <row r="3101" spans="1:21" x14ac:dyDescent="0.25">
      <c r="A3101" s="87">
        <v>515</v>
      </c>
      <c r="B3101" s="74">
        <v>5547954460</v>
      </c>
      <c r="C3101" s="76">
        <v>45922</v>
      </c>
      <c r="D3101" s="76">
        <v>45919</v>
      </c>
      <c r="E3101" s="76">
        <v>45922</v>
      </c>
      <c r="F3101" s="74">
        <v>257832280</v>
      </c>
      <c r="G3101" s="75">
        <v>25328</v>
      </c>
      <c r="H3101" s="74" t="s">
        <v>14</v>
      </c>
      <c r="I3101" s="85">
        <v>7730458731</v>
      </c>
      <c r="J3101" s="76">
        <v>45943</v>
      </c>
      <c r="K3101" s="76" t="s">
        <v>87</v>
      </c>
      <c r="L3101" s="74"/>
      <c r="M3101" s="76">
        <v>45918</v>
      </c>
      <c r="N3101" s="76">
        <v>45935</v>
      </c>
      <c r="O3101" s="73">
        <f t="shared" ref="O3101:O3115" si="403">IF(D3101="", "", IF(YEAR(D3101)=2024, "", MONTH(D3101)))</f>
        <v>9</v>
      </c>
      <c r="P3101" s="73">
        <f>MONTH('RAW DATA'!$J3101)</f>
        <v>10</v>
      </c>
      <c r="Q3101" s="73" t="str">
        <f t="shared" ref="Q3101:Q3115" si="404">IF(OR(A3101=71,A3101=1595,A3101=1588,A3101=1594,A3101=3547,A3101=1571,A3101=1538,A3101=1570,A3101=1569,A3101=1590,A3101=1591,A3101=1589,A3101=515,A3101=1572,A3101=3546,A3101=1592,A3101=3548,A3101=122,A3101=10171,A3101=40,A3101=35,A3101=95,A3101=381,A3101=136,A3101=375),"ICB","Vendor")</f>
        <v>ICB</v>
      </c>
      <c r="R3101" s="75" t="str">
        <f t="shared" ref="R3101:R3115" si="405">IF(OR(A3101=71,A3101=515,A3101=1592,A3101=1589,A3101=1591,A3101=1571,A3101=1572),"CHINA",IF(A3101=35,"POLAND",
IF(A3101=10171,"VIETNAM",
IF(A3101=381,"TURKEY",
IF(A3101=375,"CAMBODIA",
IF(A3101=40,"AUSTRALIA",""))))))</f>
        <v>CHINA</v>
      </c>
      <c r="S3101" s="74" t="str">
        <f>IF(OR('RAW DATA'!$D3101="",'RAW DATA'!$C3101='RAW DATA'!$D3101),"NO",IF('RAW DATA'!$C3101&lt;'RAW DATA'!$D3101,"YES","NO"))</f>
        <v>NO</v>
      </c>
      <c r="T3101" s="75" t="str">
        <f>IF('RAW DATA'!$D3101='RAW DATA'!$E3101,"YES","NO")</f>
        <v>NO</v>
      </c>
      <c r="U3101" s="73" t="str">
        <f>IF(('RAW DATA'!$D3101-'RAW DATA'!$M3101)&lt;=5,"YES","NO")</f>
        <v>YES</v>
      </c>
    </row>
    <row r="3102" spans="1:21" x14ac:dyDescent="0.25">
      <c r="A3102" s="99">
        <v>515</v>
      </c>
      <c r="B3102" s="90">
        <v>5547954461</v>
      </c>
      <c r="C3102" s="91">
        <v>45922</v>
      </c>
      <c r="D3102" s="91">
        <v>45919</v>
      </c>
      <c r="E3102" s="91">
        <v>45922</v>
      </c>
      <c r="F3102" s="90">
        <v>257832280</v>
      </c>
      <c r="G3102" s="96">
        <v>13945</v>
      </c>
      <c r="H3102" s="90" t="s">
        <v>14</v>
      </c>
      <c r="I3102" s="97">
        <v>7730458732</v>
      </c>
      <c r="J3102" s="91">
        <v>45943</v>
      </c>
      <c r="K3102" s="91" t="s">
        <v>87</v>
      </c>
      <c r="L3102" s="90"/>
      <c r="M3102" s="91">
        <v>45918</v>
      </c>
      <c r="N3102" s="91">
        <v>45935</v>
      </c>
      <c r="O3102" s="95">
        <f t="shared" si="403"/>
        <v>9</v>
      </c>
      <c r="P3102" s="95">
        <f>MONTH('RAW DATA'!$J3102)</f>
        <v>10</v>
      </c>
      <c r="Q3102" s="95" t="str">
        <f t="shared" si="404"/>
        <v>ICB</v>
      </c>
      <c r="R3102" s="96" t="str">
        <f t="shared" si="405"/>
        <v>CHINA</v>
      </c>
      <c r="S3102" s="90" t="str">
        <f>IF(OR('RAW DATA'!$D3102="",'RAW DATA'!$C3102='RAW DATA'!$D3102),"NO",IF('RAW DATA'!$C3102&lt;'RAW DATA'!$D3102,"YES","NO"))</f>
        <v>NO</v>
      </c>
      <c r="T3102" s="96" t="str">
        <f>IF('RAW DATA'!$D3102='RAW DATA'!$E3102,"YES","NO")</f>
        <v>NO</v>
      </c>
      <c r="U3102" s="95" t="str">
        <f>IF(('RAW DATA'!$D3102-'RAW DATA'!$M3102)&lt;=5,"YES","NO")</f>
        <v>YES</v>
      </c>
    </row>
    <row r="3103" spans="1:21" x14ac:dyDescent="0.25">
      <c r="A3103" s="87">
        <v>515</v>
      </c>
      <c r="B3103" s="74">
        <v>5547954459</v>
      </c>
      <c r="C3103" s="76">
        <v>45922</v>
      </c>
      <c r="D3103" s="76">
        <v>45919</v>
      </c>
      <c r="E3103" s="76">
        <v>45922</v>
      </c>
      <c r="F3103" s="74">
        <v>257832280</v>
      </c>
      <c r="G3103" s="75">
        <v>394</v>
      </c>
      <c r="H3103" s="74" t="s">
        <v>14</v>
      </c>
      <c r="I3103" s="85">
        <v>7730458733</v>
      </c>
      <c r="J3103" s="76">
        <v>45943</v>
      </c>
      <c r="K3103" s="76" t="s">
        <v>87</v>
      </c>
      <c r="L3103" s="74"/>
      <c r="M3103" s="76">
        <v>45918</v>
      </c>
      <c r="N3103" s="76">
        <v>45935</v>
      </c>
      <c r="O3103" s="73">
        <f t="shared" si="403"/>
        <v>9</v>
      </c>
      <c r="P3103" s="73">
        <f>MONTH('RAW DATA'!$J3103)</f>
        <v>10</v>
      </c>
      <c r="Q3103" s="73" t="str">
        <f t="shared" si="404"/>
        <v>ICB</v>
      </c>
      <c r="R3103" s="75" t="str">
        <f t="shared" si="405"/>
        <v>CHINA</v>
      </c>
      <c r="S3103" s="74" t="str">
        <f>IF(OR('RAW DATA'!$D3103="",'RAW DATA'!$C3103='RAW DATA'!$D3103),"NO",IF('RAW DATA'!$C3103&lt;'RAW DATA'!$D3103,"YES","NO"))</f>
        <v>NO</v>
      </c>
      <c r="T3103" s="75" t="str">
        <f>IF('RAW DATA'!$D3103='RAW DATA'!$E3103,"YES","NO")</f>
        <v>NO</v>
      </c>
      <c r="U3103" s="73" t="str">
        <f>IF(('RAW DATA'!$D3103-'RAW DATA'!$M3103)&lt;=5,"YES","NO")</f>
        <v>YES</v>
      </c>
    </row>
    <row r="3104" spans="1:21" x14ac:dyDescent="0.25">
      <c r="A3104" s="99">
        <v>515</v>
      </c>
      <c r="B3104" s="90">
        <v>5547954456</v>
      </c>
      <c r="C3104" s="91">
        <v>45922</v>
      </c>
      <c r="D3104" s="91">
        <v>45919</v>
      </c>
      <c r="E3104" s="91">
        <v>45922</v>
      </c>
      <c r="F3104" s="90">
        <v>257832280</v>
      </c>
      <c r="G3104" s="96">
        <v>1394</v>
      </c>
      <c r="H3104" s="90" t="s">
        <v>14</v>
      </c>
      <c r="I3104" s="97">
        <v>7730458734</v>
      </c>
      <c r="J3104" s="91">
        <v>45943</v>
      </c>
      <c r="K3104" s="91" t="s">
        <v>87</v>
      </c>
      <c r="L3104" s="90"/>
      <c r="M3104" s="91">
        <v>45918</v>
      </c>
      <c r="N3104" s="91">
        <v>45935</v>
      </c>
      <c r="O3104" s="95">
        <f t="shared" si="403"/>
        <v>9</v>
      </c>
      <c r="P3104" s="95">
        <f>MONTH('RAW DATA'!$J3104)</f>
        <v>10</v>
      </c>
      <c r="Q3104" s="95" t="str">
        <f t="shared" si="404"/>
        <v>ICB</v>
      </c>
      <c r="R3104" s="96" t="str">
        <f t="shared" si="405"/>
        <v>CHINA</v>
      </c>
      <c r="S3104" s="90" t="str">
        <f>IF(OR('RAW DATA'!$D3104="",'RAW DATA'!$C3104='RAW DATA'!$D3104),"NO",IF('RAW DATA'!$C3104&lt;'RAW DATA'!$D3104,"YES","NO"))</f>
        <v>NO</v>
      </c>
      <c r="T3104" s="96" t="str">
        <f>IF('RAW DATA'!$D3104='RAW DATA'!$E3104,"YES","NO")</f>
        <v>NO</v>
      </c>
      <c r="U3104" s="95" t="str">
        <f>IF(('RAW DATA'!$D3104-'RAW DATA'!$M3104)&lt;=5,"YES","NO")</f>
        <v>YES</v>
      </c>
    </row>
    <row r="3105" spans="1:21" x14ac:dyDescent="0.25">
      <c r="A3105" s="87">
        <v>515</v>
      </c>
      <c r="B3105" s="74">
        <v>5547954443</v>
      </c>
      <c r="C3105" s="76">
        <v>45922</v>
      </c>
      <c r="D3105" s="76">
        <v>45919</v>
      </c>
      <c r="E3105" s="76">
        <v>45922</v>
      </c>
      <c r="F3105" s="74">
        <v>257832280</v>
      </c>
      <c r="G3105" s="75">
        <v>2263</v>
      </c>
      <c r="H3105" s="74" t="s">
        <v>14</v>
      </c>
      <c r="I3105" s="85">
        <v>7730458735</v>
      </c>
      <c r="J3105" s="76">
        <v>45943</v>
      </c>
      <c r="K3105" s="76" t="s">
        <v>87</v>
      </c>
      <c r="L3105" s="74"/>
      <c r="M3105" s="76">
        <v>45918</v>
      </c>
      <c r="N3105" s="76">
        <v>45935</v>
      </c>
      <c r="O3105" s="73">
        <f t="shared" si="403"/>
        <v>9</v>
      </c>
      <c r="P3105" s="73">
        <f>MONTH('RAW DATA'!$J3105)</f>
        <v>10</v>
      </c>
      <c r="Q3105" s="73" t="str">
        <f t="shared" si="404"/>
        <v>ICB</v>
      </c>
      <c r="R3105" s="75" t="str">
        <f t="shared" si="405"/>
        <v>CHINA</v>
      </c>
      <c r="S3105" s="74" t="str">
        <f>IF(OR('RAW DATA'!$D3105="",'RAW DATA'!$C3105='RAW DATA'!$D3105),"NO",IF('RAW DATA'!$C3105&lt;'RAW DATA'!$D3105,"YES","NO"))</f>
        <v>NO</v>
      </c>
      <c r="T3105" s="75" t="str">
        <f>IF('RAW DATA'!$D3105='RAW DATA'!$E3105,"YES","NO")</f>
        <v>NO</v>
      </c>
      <c r="U3105" s="73" t="str">
        <f>IF(('RAW DATA'!$D3105-'RAW DATA'!$M3105)&lt;=5,"YES","NO")</f>
        <v>YES</v>
      </c>
    </row>
    <row r="3106" spans="1:21" x14ac:dyDescent="0.25">
      <c r="A3106" s="99">
        <v>515</v>
      </c>
      <c r="B3106" s="90">
        <v>5547954453</v>
      </c>
      <c r="C3106" s="91">
        <v>45922</v>
      </c>
      <c r="D3106" s="91">
        <v>45919</v>
      </c>
      <c r="E3106" s="91">
        <v>45922</v>
      </c>
      <c r="F3106" s="90">
        <v>257832280</v>
      </c>
      <c r="G3106" s="96">
        <v>60117</v>
      </c>
      <c r="H3106" s="90" t="s">
        <v>14</v>
      </c>
      <c r="I3106" s="97">
        <v>7730458736</v>
      </c>
      <c r="J3106" s="91">
        <v>45943</v>
      </c>
      <c r="K3106" s="91" t="s">
        <v>87</v>
      </c>
      <c r="L3106" s="90"/>
      <c r="M3106" s="91">
        <v>45918</v>
      </c>
      <c r="N3106" s="91">
        <v>45935</v>
      </c>
      <c r="O3106" s="95">
        <f t="shared" si="403"/>
        <v>9</v>
      </c>
      <c r="P3106" s="95">
        <f>MONTH('RAW DATA'!$J3106)</f>
        <v>10</v>
      </c>
      <c r="Q3106" s="95" t="str">
        <f t="shared" si="404"/>
        <v>ICB</v>
      </c>
      <c r="R3106" s="96" t="str">
        <f t="shared" si="405"/>
        <v>CHINA</v>
      </c>
      <c r="S3106" s="90" t="str">
        <f>IF(OR('RAW DATA'!$D3106="",'RAW DATA'!$C3106='RAW DATA'!$D3106),"NO",IF('RAW DATA'!$C3106&lt;'RAW DATA'!$D3106,"YES","NO"))</f>
        <v>NO</v>
      </c>
      <c r="T3106" s="96" t="str">
        <f>IF('RAW DATA'!$D3106='RAW DATA'!$E3106,"YES","NO")</f>
        <v>NO</v>
      </c>
      <c r="U3106" s="95" t="str">
        <f>IF(('RAW DATA'!$D3106-'RAW DATA'!$M3106)&lt;=5,"YES","NO")</f>
        <v>YES</v>
      </c>
    </row>
    <row r="3107" spans="1:21" x14ac:dyDescent="0.25">
      <c r="A3107" s="87">
        <v>515</v>
      </c>
      <c r="B3107" s="74">
        <v>5547954455</v>
      </c>
      <c r="C3107" s="76">
        <v>45922</v>
      </c>
      <c r="D3107" s="76">
        <v>45919</v>
      </c>
      <c r="E3107" s="76">
        <v>45922</v>
      </c>
      <c r="F3107" s="74">
        <v>257832280</v>
      </c>
      <c r="G3107" s="75">
        <v>394</v>
      </c>
      <c r="H3107" s="74" t="s">
        <v>14</v>
      </c>
      <c r="I3107" s="85">
        <v>7730458737</v>
      </c>
      <c r="J3107" s="76">
        <v>45943</v>
      </c>
      <c r="K3107" s="76" t="s">
        <v>87</v>
      </c>
      <c r="L3107" s="74"/>
      <c r="M3107" s="76">
        <v>45918</v>
      </c>
      <c r="N3107" s="76">
        <v>45935</v>
      </c>
      <c r="O3107" s="73">
        <f t="shared" si="403"/>
        <v>9</v>
      </c>
      <c r="P3107" s="73">
        <f>MONTH('RAW DATA'!$J3107)</f>
        <v>10</v>
      </c>
      <c r="Q3107" s="73" t="str">
        <f t="shared" si="404"/>
        <v>ICB</v>
      </c>
      <c r="R3107" s="75" t="str">
        <f t="shared" si="405"/>
        <v>CHINA</v>
      </c>
      <c r="S3107" s="74" t="str">
        <f>IF(OR('RAW DATA'!$D3107="",'RAW DATA'!$C3107='RAW DATA'!$D3107),"NO",IF('RAW DATA'!$C3107&lt;'RAW DATA'!$D3107,"YES","NO"))</f>
        <v>NO</v>
      </c>
      <c r="T3107" s="75" t="str">
        <f>IF('RAW DATA'!$D3107='RAW DATA'!$E3107,"YES","NO")</f>
        <v>NO</v>
      </c>
      <c r="U3107" s="73" t="str">
        <f>IF(('RAW DATA'!$D3107-'RAW DATA'!$M3107)&lt;=5,"YES","NO")</f>
        <v>YES</v>
      </c>
    </row>
    <row r="3108" spans="1:21" x14ac:dyDescent="0.25">
      <c r="A3108" s="99">
        <v>515</v>
      </c>
      <c r="B3108" s="90">
        <v>5547954444</v>
      </c>
      <c r="C3108" s="91">
        <v>45922</v>
      </c>
      <c r="D3108" s="91">
        <v>45919</v>
      </c>
      <c r="E3108" s="91">
        <v>45922</v>
      </c>
      <c r="F3108" s="90">
        <v>257832280</v>
      </c>
      <c r="G3108" s="96">
        <v>221</v>
      </c>
      <c r="H3108" s="90" t="s">
        <v>14</v>
      </c>
      <c r="I3108" s="97">
        <v>7730458738</v>
      </c>
      <c r="J3108" s="91">
        <v>45943</v>
      </c>
      <c r="K3108" s="91" t="s">
        <v>87</v>
      </c>
      <c r="L3108" s="90"/>
      <c r="M3108" s="91">
        <v>45918</v>
      </c>
      <c r="N3108" s="91">
        <v>45935</v>
      </c>
      <c r="O3108" s="95">
        <f t="shared" si="403"/>
        <v>9</v>
      </c>
      <c r="P3108" s="95">
        <f>MONTH('RAW DATA'!$J3108)</f>
        <v>10</v>
      </c>
      <c r="Q3108" s="95" t="str">
        <f t="shared" si="404"/>
        <v>ICB</v>
      </c>
      <c r="R3108" s="96" t="str">
        <f t="shared" si="405"/>
        <v>CHINA</v>
      </c>
      <c r="S3108" s="90" t="str">
        <f>IF(OR('RAW DATA'!$D3108="",'RAW DATA'!$C3108='RAW DATA'!$D3108),"NO",IF('RAW DATA'!$C3108&lt;'RAW DATA'!$D3108,"YES","NO"))</f>
        <v>NO</v>
      </c>
      <c r="T3108" s="96" t="str">
        <f>IF('RAW DATA'!$D3108='RAW DATA'!$E3108,"YES","NO")</f>
        <v>NO</v>
      </c>
      <c r="U3108" s="95" t="str">
        <f>IF(('RAW DATA'!$D3108-'RAW DATA'!$M3108)&lt;=5,"YES","NO")</f>
        <v>YES</v>
      </c>
    </row>
    <row r="3109" spans="1:21" x14ac:dyDescent="0.25">
      <c r="A3109" s="87">
        <v>515</v>
      </c>
      <c r="B3109" s="74">
        <v>5547980953</v>
      </c>
      <c r="C3109" s="76">
        <v>45939</v>
      </c>
      <c r="D3109" s="76">
        <v>45933</v>
      </c>
      <c r="E3109" s="76">
        <v>45939</v>
      </c>
      <c r="F3109" s="74">
        <v>258264778</v>
      </c>
      <c r="G3109" s="75">
        <v>18619</v>
      </c>
      <c r="H3109" s="74" t="s">
        <v>14</v>
      </c>
      <c r="I3109" s="83">
        <v>7730460210</v>
      </c>
      <c r="J3109" s="76">
        <v>45947</v>
      </c>
      <c r="K3109" s="76" t="s">
        <v>87</v>
      </c>
      <c r="L3109" s="74"/>
      <c r="M3109" s="76">
        <v>45930</v>
      </c>
      <c r="N3109" s="76">
        <v>45942</v>
      </c>
      <c r="O3109" s="73">
        <f t="shared" si="403"/>
        <v>10</v>
      </c>
      <c r="P3109" s="73">
        <f>MONTH('RAW DATA'!$J3109)</f>
        <v>10</v>
      </c>
      <c r="Q3109" s="73" t="str">
        <f t="shared" si="404"/>
        <v>ICB</v>
      </c>
      <c r="R3109" s="75" t="str">
        <f t="shared" si="405"/>
        <v>CHINA</v>
      </c>
      <c r="S3109" s="74" t="str">
        <f>IF(OR('RAW DATA'!$D3109="",'RAW DATA'!$C3109='RAW DATA'!$D3109),"NO",IF('RAW DATA'!$C3109&lt;'RAW DATA'!$D3109,"YES","NO"))</f>
        <v>NO</v>
      </c>
      <c r="T3109" s="75" t="str">
        <f>IF('RAW DATA'!$D3109='RAW DATA'!$E3109,"YES","NO")</f>
        <v>NO</v>
      </c>
      <c r="U3109" s="73" t="str">
        <f>IF(('RAW DATA'!$D3109-'RAW DATA'!$M3109)&lt;=5,"YES","NO")</f>
        <v>YES</v>
      </c>
    </row>
    <row r="3110" spans="1:21" x14ac:dyDescent="0.25">
      <c r="A3110" s="99">
        <v>515</v>
      </c>
      <c r="B3110" s="90">
        <v>5547980960</v>
      </c>
      <c r="C3110" s="91">
        <v>45939</v>
      </c>
      <c r="D3110" s="91">
        <v>45933</v>
      </c>
      <c r="E3110" s="91">
        <v>45939</v>
      </c>
      <c r="F3110" s="90">
        <v>258264778</v>
      </c>
      <c r="G3110" s="96">
        <v>48730</v>
      </c>
      <c r="H3110" s="90" t="s">
        <v>14</v>
      </c>
      <c r="I3110" s="93">
        <v>7730460211</v>
      </c>
      <c r="J3110" s="91">
        <v>45947</v>
      </c>
      <c r="K3110" s="91" t="s">
        <v>87</v>
      </c>
      <c r="L3110" s="90"/>
      <c r="M3110" s="91">
        <v>45930</v>
      </c>
      <c r="N3110" s="91">
        <v>45942</v>
      </c>
      <c r="O3110" s="95">
        <f t="shared" si="403"/>
        <v>10</v>
      </c>
      <c r="P3110" s="95">
        <f>MONTH('RAW DATA'!$J3110)</f>
        <v>10</v>
      </c>
      <c r="Q3110" s="95" t="str">
        <f t="shared" si="404"/>
        <v>ICB</v>
      </c>
      <c r="R3110" s="96" t="str">
        <f t="shared" si="405"/>
        <v>CHINA</v>
      </c>
      <c r="S3110" s="90" t="str">
        <f>IF(OR('RAW DATA'!$D3110="",'RAW DATA'!$C3110='RAW DATA'!$D3110),"NO",IF('RAW DATA'!$C3110&lt;'RAW DATA'!$D3110,"YES","NO"))</f>
        <v>NO</v>
      </c>
      <c r="T3110" s="96" t="str">
        <f>IF('RAW DATA'!$D3110='RAW DATA'!$E3110,"YES","NO")</f>
        <v>NO</v>
      </c>
      <c r="U3110" s="95" t="str">
        <f>IF(('RAW DATA'!$D3110-'RAW DATA'!$M3110)&lt;=5,"YES","NO")</f>
        <v>YES</v>
      </c>
    </row>
    <row r="3111" spans="1:21" x14ac:dyDescent="0.25">
      <c r="A3111" s="87">
        <v>515</v>
      </c>
      <c r="B3111" s="74">
        <v>5547980967</v>
      </c>
      <c r="C3111" s="76">
        <v>45939</v>
      </c>
      <c r="D3111" s="76">
        <v>45933</v>
      </c>
      <c r="E3111" s="76">
        <v>45939</v>
      </c>
      <c r="F3111" s="74">
        <v>258264778</v>
      </c>
      <c r="G3111" s="75">
        <v>395</v>
      </c>
      <c r="H3111" s="74" t="s">
        <v>14</v>
      </c>
      <c r="I3111" s="83">
        <v>7730460212</v>
      </c>
      <c r="J3111" s="76">
        <v>45947</v>
      </c>
      <c r="K3111" s="76" t="s">
        <v>87</v>
      </c>
      <c r="L3111" s="74"/>
      <c r="M3111" s="76">
        <v>45930</v>
      </c>
      <c r="N3111" s="76">
        <v>45942</v>
      </c>
      <c r="O3111" s="73">
        <f t="shared" si="403"/>
        <v>10</v>
      </c>
      <c r="P3111" s="73">
        <f>MONTH('RAW DATA'!$J3111)</f>
        <v>10</v>
      </c>
      <c r="Q3111" s="73" t="str">
        <f t="shared" si="404"/>
        <v>ICB</v>
      </c>
      <c r="R3111" s="75" t="str">
        <f t="shared" si="405"/>
        <v>CHINA</v>
      </c>
      <c r="S3111" s="74" t="str">
        <f>IF(OR('RAW DATA'!$D3111="",'RAW DATA'!$C3111='RAW DATA'!$D3111),"NO",IF('RAW DATA'!$C3111&lt;'RAW DATA'!$D3111,"YES","NO"))</f>
        <v>NO</v>
      </c>
      <c r="T3111" s="75" t="str">
        <f>IF('RAW DATA'!$D3111='RAW DATA'!$E3111,"YES","NO")</f>
        <v>NO</v>
      </c>
      <c r="U3111" s="73" t="str">
        <f>IF(('RAW DATA'!$D3111-'RAW DATA'!$M3111)&lt;=5,"YES","NO")</f>
        <v>YES</v>
      </c>
    </row>
    <row r="3112" spans="1:21" x14ac:dyDescent="0.25">
      <c r="A3112" s="99">
        <v>515</v>
      </c>
      <c r="B3112" s="90">
        <v>5547980965</v>
      </c>
      <c r="C3112" s="91">
        <v>45939</v>
      </c>
      <c r="D3112" s="91">
        <v>45933</v>
      </c>
      <c r="E3112" s="91">
        <v>45939</v>
      </c>
      <c r="F3112" s="90">
        <v>258264778</v>
      </c>
      <c r="G3112" s="96">
        <v>395</v>
      </c>
      <c r="H3112" s="90" t="s">
        <v>14</v>
      </c>
      <c r="I3112" s="93">
        <v>7730460213</v>
      </c>
      <c r="J3112" s="91">
        <v>45947</v>
      </c>
      <c r="K3112" s="91" t="s">
        <v>87</v>
      </c>
      <c r="L3112" s="90"/>
      <c r="M3112" s="91">
        <v>45930</v>
      </c>
      <c r="N3112" s="91">
        <v>45942</v>
      </c>
      <c r="O3112" s="95">
        <f t="shared" si="403"/>
        <v>10</v>
      </c>
      <c r="P3112" s="95">
        <f>MONTH('RAW DATA'!$J3112)</f>
        <v>10</v>
      </c>
      <c r="Q3112" s="95" t="str">
        <f t="shared" si="404"/>
        <v>ICB</v>
      </c>
      <c r="R3112" s="96" t="str">
        <f t="shared" si="405"/>
        <v>CHINA</v>
      </c>
      <c r="S3112" s="90" t="str">
        <f>IF(OR('RAW DATA'!$D3112="",'RAW DATA'!$C3112='RAW DATA'!$D3112),"NO",IF('RAW DATA'!$C3112&lt;'RAW DATA'!$D3112,"YES","NO"))</f>
        <v>NO</v>
      </c>
      <c r="T3112" s="96" t="str">
        <f>IF('RAW DATA'!$D3112='RAW DATA'!$E3112,"YES","NO")</f>
        <v>NO</v>
      </c>
      <c r="U3112" s="95" t="str">
        <f>IF(('RAW DATA'!$D3112-'RAW DATA'!$M3112)&lt;=5,"YES","NO")</f>
        <v>YES</v>
      </c>
    </row>
    <row r="3113" spans="1:21" x14ac:dyDescent="0.25">
      <c r="A3113" s="87">
        <v>515</v>
      </c>
      <c r="B3113" s="74">
        <v>5547980956</v>
      </c>
      <c r="C3113" s="76">
        <v>45939</v>
      </c>
      <c r="D3113" s="76">
        <v>45933</v>
      </c>
      <c r="E3113" s="76">
        <v>45939</v>
      </c>
      <c r="F3113" s="74">
        <v>258264778</v>
      </c>
      <c r="G3113" s="75">
        <v>20480</v>
      </c>
      <c r="H3113" s="74" t="s">
        <v>14</v>
      </c>
      <c r="I3113" s="83">
        <v>7730460214</v>
      </c>
      <c r="J3113" s="76">
        <v>45947</v>
      </c>
      <c r="K3113" s="76" t="s">
        <v>87</v>
      </c>
      <c r="L3113" s="74"/>
      <c r="M3113" s="76">
        <v>45930</v>
      </c>
      <c r="N3113" s="76">
        <v>45942</v>
      </c>
      <c r="O3113" s="73">
        <f t="shared" si="403"/>
        <v>10</v>
      </c>
      <c r="P3113" s="73">
        <f>MONTH('RAW DATA'!$J3113)</f>
        <v>10</v>
      </c>
      <c r="Q3113" s="73" t="str">
        <f t="shared" si="404"/>
        <v>ICB</v>
      </c>
      <c r="R3113" s="75" t="str">
        <f t="shared" si="405"/>
        <v>CHINA</v>
      </c>
      <c r="S3113" s="74" t="str">
        <f>IF(OR('RAW DATA'!$D3113="",'RAW DATA'!$C3113='RAW DATA'!$D3113),"NO",IF('RAW DATA'!$C3113&lt;'RAW DATA'!$D3113,"YES","NO"))</f>
        <v>NO</v>
      </c>
      <c r="T3113" s="75" t="str">
        <f>IF('RAW DATA'!$D3113='RAW DATA'!$E3113,"YES","NO")</f>
        <v>NO</v>
      </c>
      <c r="U3113" s="73" t="str">
        <f>IF(('RAW DATA'!$D3113-'RAW DATA'!$M3113)&lt;=5,"YES","NO")</f>
        <v>YES</v>
      </c>
    </row>
    <row r="3114" spans="1:21" x14ac:dyDescent="0.25">
      <c r="A3114" s="99">
        <v>515</v>
      </c>
      <c r="B3114" s="90">
        <v>5547980973</v>
      </c>
      <c r="C3114" s="91">
        <v>45939</v>
      </c>
      <c r="D3114" s="91">
        <v>45933</v>
      </c>
      <c r="E3114" s="91">
        <v>45939</v>
      </c>
      <c r="F3114" s="90">
        <v>258264778</v>
      </c>
      <c r="G3114" s="96">
        <v>2228</v>
      </c>
      <c r="H3114" s="90" t="s">
        <v>14</v>
      </c>
      <c r="I3114" s="93">
        <v>7730460215</v>
      </c>
      <c r="J3114" s="91">
        <v>45947</v>
      </c>
      <c r="K3114" s="91" t="s">
        <v>87</v>
      </c>
      <c r="L3114" s="90"/>
      <c r="M3114" s="91">
        <v>45930</v>
      </c>
      <c r="N3114" s="91">
        <v>45942</v>
      </c>
      <c r="O3114" s="95">
        <f t="shared" si="403"/>
        <v>10</v>
      </c>
      <c r="P3114" s="95">
        <f>MONTH('RAW DATA'!$J3114)</f>
        <v>10</v>
      </c>
      <c r="Q3114" s="95" t="str">
        <f t="shared" si="404"/>
        <v>ICB</v>
      </c>
      <c r="R3114" s="96" t="str">
        <f t="shared" si="405"/>
        <v>CHINA</v>
      </c>
      <c r="S3114" s="90" t="str">
        <f>IF(OR('RAW DATA'!$D3114="",'RAW DATA'!$C3114='RAW DATA'!$D3114),"NO",IF('RAW DATA'!$C3114&lt;'RAW DATA'!$D3114,"YES","NO"))</f>
        <v>NO</v>
      </c>
      <c r="T3114" s="96" t="str">
        <f>IF('RAW DATA'!$D3114='RAW DATA'!$E3114,"YES","NO")</f>
        <v>NO</v>
      </c>
      <c r="U3114" s="95" t="str">
        <f>IF(('RAW DATA'!$D3114-'RAW DATA'!$M3114)&lt;=5,"YES","NO")</f>
        <v>YES</v>
      </c>
    </row>
    <row r="3115" spans="1:21" x14ac:dyDescent="0.25">
      <c r="A3115" s="87">
        <v>515</v>
      </c>
      <c r="B3115" s="74">
        <v>5547980952</v>
      </c>
      <c r="C3115" s="76">
        <v>45939</v>
      </c>
      <c r="D3115" s="76">
        <v>45933</v>
      </c>
      <c r="E3115" s="76">
        <v>45939</v>
      </c>
      <c r="F3115" s="74">
        <v>258264778</v>
      </c>
      <c r="G3115" s="75">
        <v>2783</v>
      </c>
      <c r="H3115" s="74" t="s">
        <v>14</v>
      </c>
      <c r="I3115" s="83">
        <v>7730460216</v>
      </c>
      <c r="J3115" s="76">
        <v>45947</v>
      </c>
      <c r="K3115" s="76" t="s">
        <v>87</v>
      </c>
      <c r="L3115" s="74"/>
      <c r="M3115" s="76">
        <v>45930</v>
      </c>
      <c r="N3115" s="76">
        <v>45942</v>
      </c>
      <c r="O3115" s="73">
        <f t="shared" si="403"/>
        <v>10</v>
      </c>
      <c r="P3115" s="73">
        <f>MONTH('RAW DATA'!$J3115)</f>
        <v>10</v>
      </c>
      <c r="Q3115" s="73" t="str">
        <f t="shared" si="404"/>
        <v>ICB</v>
      </c>
      <c r="R3115" s="75" t="str">
        <f t="shared" si="405"/>
        <v>CHINA</v>
      </c>
      <c r="S3115" s="74" t="str">
        <f>IF(OR('RAW DATA'!$D3115="",'RAW DATA'!$C3115='RAW DATA'!$D3115),"NO",IF('RAW DATA'!$C3115&lt;'RAW DATA'!$D3115,"YES","NO"))</f>
        <v>NO</v>
      </c>
      <c r="T3115" s="75" t="str">
        <f>IF('RAW DATA'!$D3115='RAW DATA'!$E3115,"YES","NO")</f>
        <v>NO</v>
      </c>
      <c r="U3115" s="73" t="str">
        <f>IF(('RAW DATA'!$D3115-'RAW DATA'!$M3115)&lt;=5,"YES","NO")</f>
        <v>YES</v>
      </c>
    </row>
    <row r="3116" spans="1:21" x14ac:dyDescent="0.25">
      <c r="A3116" s="99">
        <v>515</v>
      </c>
      <c r="B3116" s="90">
        <v>5547980970</v>
      </c>
      <c r="C3116" s="91">
        <v>45939</v>
      </c>
      <c r="D3116" s="91">
        <v>45933</v>
      </c>
      <c r="E3116" s="91">
        <v>45939</v>
      </c>
      <c r="F3116" s="90">
        <v>258264778</v>
      </c>
      <c r="G3116" s="96">
        <v>56</v>
      </c>
      <c r="H3116" s="90" t="s">
        <v>14</v>
      </c>
      <c r="I3116" s="93">
        <v>7730460217</v>
      </c>
      <c r="J3116" s="91">
        <v>45947</v>
      </c>
      <c r="K3116" s="91" t="s">
        <v>87</v>
      </c>
      <c r="L3116" s="90"/>
      <c r="M3116" s="91">
        <v>45930</v>
      </c>
      <c r="N3116" s="91">
        <v>45942</v>
      </c>
      <c r="O3116" s="95">
        <f t="shared" ref="O3116:O3132" si="406">IF(D3116="", "", IF(YEAR(D3116)=2024, "", MONTH(D3116)))</f>
        <v>10</v>
      </c>
      <c r="P3116" s="95">
        <f>MONTH('RAW DATA'!$J3116)</f>
        <v>10</v>
      </c>
      <c r="Q3116" s="95" t="str">
        <f t="shared" ref="Q3116:Q3132" si="407">IF(OR(A3116=71,A3116=1595,A3116=1588,A3116=1594,A3116=3547,A3116=1571,A3116=1538,A3116=1570,A3116=1569,A3116=1590,A3116=1591,A3116=1589,A3116=515,A3116=1572,A3116=3546,A3116=1592,A3116=3548,A3116=122,A3116=10171,A3116=40,A3116=35,A3116=95,A3116=381,A3116=136,A3116=375),"ICB","Vendor")</f>
        <v>ICB</v>
      </c>
      <c r="R3116" s="96" t="str">
        <f t="shared" ref="R3116:R3132" si="408">IF(OR(A3116=71,A3116=515,A3116=1592,A3116=1589,A3116=1591,A3116=1571,A3116=1572),"CHINA",IF(A3116=35,"POLAND",
IF(A3116=10171,"VIETNAM",
IF(A3116=381,"TURKEY",
IF(A3116=375,"CAMBODIA",
IF(A3116=40,"AUSTRALIA",""))))))</f>
        <v>CHINA</v>
      </c>
      <c r="S3116" s="90" t="str">
        <f>IF(OR('RAW DATA'!$D3116="",'RAW DATA'!$C3116='RAW DATA'!$D3116),"NO",IF('RAW DATA'!$C3116&lt;'RAW DATA'!$D3116,"YES","NO"))</f>
        <v>NO</v>
      </c>
      <c r="T3116" s="96" t="str">
        <f>IF('RAW DATA'!$D3116='RAW DATA'!$E3116,"YES","NO")</f>
        <v>NO</v>
      </c>
      <c r="U3116" s="95" t="str">
        <f>IF(('RAW DATA'!$D3116-'RAW DATA'!$M3116)&lt;=5,"YES","NO")</f>
        <v>YES</v>
      </c>
    </row>
    <row r="3117" spans="1:21" x14ac:dyDescent="0.25">
      <c r="A3117" s="87">
        <v>515</v>
      </c>
      <c r="B3117" s="74">
        <v>5547980954</v>
      </c>
      <c r="C3117" s="76">
        <v>45939</v>
      </c>
      <c r="D3117" s="76">
        <v>45933</v>
      </c>
      <c r="E3117" s="76">
        <v>45939</v>
      </c>
      <c r="F3117" s="74">
        <v>258264778</v>
      </c>
      <c r="G3117" s="75">
        <v>16697</v>
      </c>
      <c r="H3117" s="74" t="s">
        <v>14</v>
      </c>
      <c r="I3117" s="83">
        <v>7730460218</v>
      </c>
      <c r="J3117" s="76">
        <v>45947</v>
      </c>
      <c r="K3117" s="76" t="s">
        <v>87</v>
      </c>
      <c r="L3117" s="74"/>
      <c r="M3117" s="76">
        <v>45930</v>
      </c>
      <c r="N3117" s="76">
        <v>45942</v>
      </c>
      <c r="O3117" s="73">
        <f t="shared" si="406"/>
        <v>10</v>
      </c>
      <c r="P3117" s="73">
        <f>MONTH('RAW DATA'!$J3117)</f>
        <v>10</v>
      </c>
      <c r="Q3117" s="73" t="str">
        <f t="shared" si="407"/>
        <v>ICB</v>
      </c>
      <c r="R3117" s="75" t="str">
        <f t="shared" si="408"/>
        <v>CHINA</v>
      </c>
      <c r="S3117" s="74" t="str">
        <f>IF(OR('RAW DATA'!$D3117="",'RAW DATA'!$C3117='RAW DATA'!$D3117),"NO",IF('RAW DATA'!$C3117&lt;'RAW DATA'!$D3117,"YES","NO"))</f>
        <v>NO</v>
      </c>
      <c r="T3117" s="75" t="str">
        <f>IF('RAW DATA'!$D3117='RAW DATA'!$E3117,"YES","NO")</f>
        <v>NO</v>
      </c>
      <c r="U3117" s="73" t="str">
        <f>IF(('RAW DATA'!$D3117-'RAW DATA'!$M3117)&lt;=5,"YES","NO")</f>
        <v>YES</v>
      </c>
    </row>
    <row r="3118" spans="1:21" x14ac:dyDescent="0.25">
      <c r="A3118" s="99">
        <v>515</v>
      </c>
      <c r="B3118" s="90">
        <v>5547980951</v>
      </c>
      <c r="C3118" s="91">
        <v>45939</v>
      </c>
      <c r="D3118" s="91">
        <v>45933</v>
      </c>
      <c r="E3118" s="91">
        <v>45939</v>
      </c>
      <c r="F3118" s="90">
        <v>258264778</v>
      </c>
      <c r="G3118" s="96">
        <v>15609</v>
      </c>
      <c r="H3118" s="90" t="s">
        <v>14</v>
      </c>
      <c r="I3118" s="93">
        <v>7730460219</v>
      </c>
      <c r="J3118" s="91">
        <v>45947</v>
      </c>
      <c r="K3118" s="91" t="s">
        <v>87</v>
      </c>
      <c r="L3118" s="90"/>
      <c r="M3118" s="91">
        <v>45930</v>
      </c>
      <c r="N3118" s="91">
        <v>45942</v>
      </c>
      <c r="O3118" s="95">
        <f t="shared" si="406"/>
        <v>10</v>
      </c>
      <c r="P3118" s="95">
        <f>MONTH('RAW DATA'!$J3118)</f>
        <v>10</v>
      </c>
      <c r="Q3118" s="95" t="str">
        <f t="shared" si="407"/>
        <v>ICB</v>
      </c>
      <c r="R3118" s="96" t="str">
        <f t="shared" si="408"/>
        <v>CHINA</v>
      </c>
      <c r="S3118" s="90" t="str">
        <f>IF(OR('RAW DATA'!$D3118="",'RAW DATA'!$C3118='RAW DATA'!$D3118),"NO",IF('RAW DATA'!$C3118&lt;'RAW DATA'!$D3118,"YES","NO"))</f>
        <v>NO</v>
      </c>
      <c r="T3118" s="96" t="str">
        <f>IF('RAW DATA'!$D3118='RAW DATA'!$E3118,"YES","NO")</f>
        <v>NO</v>
      </c>
      <c r="U3118" s="95" t="str">
        <f>IF(('RAW DATA'!$D3118-'RAW DATA'!$M3118)&lt;=5,"YES","NO")</f>
        <v>YES</v>
      </c>
    </row>
    <row r="3119" spans="1:21" x14ac:dyDescent="0.25">
      <c r="A3119" s="87">
        <v>515</v>
      </c>
      <c r="B3119" s="74">
        <v>5547980955</v>
      </c>
      <c r="C3119" s="76">
        <v>45939</v>
      </c>
      <c r="D3119" s="76">
        <v>45933</v>
      </c>
      <c r="E3119" s="76">
        <v>45939</v>
      </c>
      <c r="F3119" s="74">
        <v>258264778</v>
      </c>
      <c r="G3119" s="75">
        <v>28766</v>
      </c>
      <c r="H3119" s="74" t="s">
        <v>14</v>
      </c>
      <c r="I3119" s="83">
        <v>7730460220</v>
      </c>
      <c r="J3119" s="76">
        <v>45947</v>
      </c>
      <c r="K3119" s="76" t="s">
        <v>87</v>
      </c>
      <c r="L3119" s="74"/>
      <c r="M3119" s="76">
        <v>45930</v>
      </c>
      <c r="N3119" s="76">
        <v>45942</v>
      </c>
      <c r="O3119" s="73">
        <f t="shared" si="406"/>
        <v>10</v>
      </c>
      <c r="P3119" s="73">
        <f>MONTH('RAW DATA'!$J3119)</f>
        <v>10</v>
      </c>
      <c r="Q3119" s="73" t="str">
        <f t="shared" si="407"/>
        <v>ICB</v>
      </c>
      <c r="R3119" s="75" t="str">
        <f t="shared" si="408"/>
        <v>CHINA</v>
      </c>
      <c r="S3119" s="74" t="str">
        <f>IF(OR('RAW DATA'!$D3119="",'RAW DATA'!$C3119='RAW DATA'!$D3119),"NO",IF('RAW DATA'!$C3119&lt;'RAW DATA'!$D3119,"YES","NO"))</f>
        <v>NO</v>
      </c>
      <c r="T3119" s="75" t="str">
        <f>IF('RAW DATA'!$D3119='RAW DATA'!$E3119,"YES","NO")</f>
        <v>NO</v>
      </c>
      <c r="U3119" s="73" t="str">
        <f>IF(('RAW DATA'!$D3119-'RAW DATA'!$M3119)&lt;=5,"YES","NO")</f>
        <v>YES</v>
      </c>
    </row>
    <row r="3120" spans="1:21" x14ac:dyDescent="0.25">
      <c r="A3120" s="99">
        <v>515</v>
      </c>
      <c r="B3120" s="90">
        <v>5547980958</v>
      </c>
      <c r="C3120" s="91">
        <v>45939</v>
      </c>
      <c r="D3120" s="91">
        <v>45933</v>
      </c>
      <c r="E3120" s="91">
        <v>45939</v>
      </c>
      <c r="F3120" s="90">
        <v>258264778</v>
      </c>
      <c r="G3120" s="96">
        <v>41056</v>
      </c>
      <c r="H3120" s="90" t="s">
        <v>14</v>
      </c>
      <c r="I3120" s="93">
        <v>7730460221</v>
      </c>
      <c r="J3120" s="91">
        <v>45947</v>
      </c>
      <c r="K3120" s="91" t="s">
        <v>87</v>
      </c>
      <c r="L3120" s="90"/>
      <c r="M3120" s="91">
        <v>45930</v>
      </c>
      <c r="N3120" s="91">
        <v>45942</v>
      </c>
      <c r="O3120" s="95">
        <f t="shared" si="406"/>
        <v>10</v>
      </c>
      <c r="P3120" s="95">
        <f>MONTH('RAW DATA'!$J3120)</f>
        <v>10</v>
      </c>
      <c r="Q3120" s="95" t="str">
        <f t="shared" si="407"/>
        <v>ICB</v>
      </c>
      <c r="R3120" s="96" t="str">
        <f t="shared" si="408"/>
        <v>CHINA</v>
      </c>
      <c r="S3120" s="90" t="str">
        <f>IF(OR('RAW DATA'!$D3120="",'RAW DATA'!$C3120='RAW DATA'!$D3120),"NO",IF('RAW DATA'!$C3120&lt;'RAW DATA'!$D3120,"YES","NO"))</f>
        <v>NO</v>
      </c>
      <c r="T3120" s="96" t="str">
        <f>IF('RAW DATA'!$D3120='RAW DATA'!$E3120,"YES","NO")</f>
        <v>NO</v>
      </c>
      <c r="U3120" s="95" t="str">
        <f>IF(('RAW DATA'!$D3120-'RAW DATA'!$M3120)&lt;=5,"YES","NO")</f>
        <v>YES</v>
      </c>
    </row>
    <row r="3121" spans="1:21" x14ac:dyDescent="0.25">
      <c r="A3121" s="87">
        <v>515</v>
      </c>
      <c r="B3121" s="74">
        <v>5547980959</v>
      </c>
      <c r="C3121" s="76">
        <v>45939</v>
      </c>
      <c r="D3121" s="76">
        <v>45933</v>
      </c>
      <c r="E3121" s="76">
        <v>45939</v>
      </c>
      <c r="F3121" s="74">
        <v>258264778</v>
      </c>
      <c r="G3121" s="75">
        <v>395</v>
      </c>
      <c r="H3121" s="74" t="s">
        <v>14</v>
      </c>
      <c r="I3121" s="83">
        <v>7730460233</v>
      </c>
      <c r="J3121" s="76">
        <v>45947</v>
      </c>
      <c r="K3121" s="76" t="s">
        <v>87</v>
      </c>
      <c r="L3121" s="74"/>
      <c r="M3121" s="76">
        <v>45930</v>
      </c>
      <c r="N3121" s="76">
        <v>45942</v>
      </c>
      <c r="O3121" s="73">
        <f t="shared" si="406"/>
        <v>10</v>
      </c>
      <c r="P3121" s="73">
        <f>MONTH('RAW DATA'!$J3121)</f>
        <v>10</v>
      </c>
      <c r="Q3121" s="73" t="str">
        <f t="shared" si="407"/>
        <v>ICB</v>
      </c>
      <c r="R3121" s="75" t="str">
        <f t="shared" si="408"/>
        <v>CHINA</v>
      </c>
      <c r="S3121" s="74" t="str">
        <f>IF(OR('RAW DATA'!$D3121="",'RAW DATA'!$C3121='RAW DATA'!$D3121),"NO",IF('RAW DATA'!$C3121&lt;'RAW DATA'!$D3121,"YES","NO"))</f>
        <v>NO</v>
      </c>
      <c r="T3121" s="75" t="str">
        <f>IF('RAW DATA'!$D3121='RAW DATA'!$E3121,"YES","NO")</f>
        <v>NO</v>
      </c>
      <c r="U3121" s="73" t="str">
        <f>IF(('RAW DATA'!$D3121-'RAW DATA'!$M3121)&lt;=5,"YES","NO")</f>
        <v>YES</v>
      </c>
    </row>
    <row r="3122" spans="1:21" x14ac:dyDescent="0.25">
      <c r="A3122" s="99">
        <v>515</v>
      </c>
      <c r="B3122" s="90">
        <v>5547980971</v>
      </c>
      <c r="C3122" s="91">
        <v>45939</v>
      </c>
      <c r="D3122" s="91">
        <v>45933</v>
      </c>
      <c r="E3122" s="91">
        <v>45939</v>
      </c>
      <c r="F3122" s="90">
        <v>258264778</v>
      </c>
      <c r="G3122" s="96">
        <v>395</v>
      </c>
      <c r="H3122" s="90" t="s">
        <v>14</v>
      </c>
      <c r="I3122" s="93">
        <v>7730477353</v>
      </c>
      <c r="J3122" s="91">
        <v>46015</v>
      </c>
      <c r="K3122" s="91" t="s">
        <v>87</v>
      </c>
      <c r="L3122" s="90"/>
      <c r="M3122" s="91">
        <v>45930</v>
      </c>
      <c r="N3122" s="91">
        <v>45942</v>
      </c>
      <c r="O3122" s="95">
        <f t="shared" si="406"/>
        <v>10</v>
      </c>
      <c r="P3122" s="95">
        <f>MONTH('RAW DATA'!$J3122)</f>
        <v>12</v>
      </c>
      <c r="Q3122" s="95" t="str">
        <f t="shared" si="407"/>
        <v>ICB</v>
      </c>
      <c r="R3122" s="96" t="str">
        <f t="shared" si="408"/>
        <v>CHINA</v>
      </c>
      <c r="S3122" s="90" t="str">
        <f>IF(OR('RAW DATA'!$D3122="",'RAW DATA'!$C3122='RAW DATA'!$D3122),"NO",IF('RAW DATA'!$C3122&lt;'RAW DATA'!$D3122,"YES","NO"))</f>
        <v>NO</v>
      </c>
      <c r="T3122" s="96" t="str">
        <f>IF('RAW DATA'!$D3122='RAW DATA'!$E3122,"YES","NO")</f>
        <v>NO</v>
      </c>
      <c r="U3122" s="95" t="str">
        <f>IF(('RAW DATA'!$D3122-'RAW DATA'!$M3122)&lt;=5,"YES","NO")</f>
        <v>YES</v>
      </c>
    </row>
    <row r="3123" spans="1:21" x14ac:dyDescent="0.25">
      <c r="A3123" s="87">
        <v>515</v>
      </c>
      <c r="B3123" s="74">
        <v>5547980957</v>
      </c>
      <c r="C3123" s="76">
        <v>45939</v>
      </c>
      <c r="D3123" s="76">
        <v>45933</v>
      </c>
      <c r="E3123" s="76">
        <v>45939</v>
      </c>
      <c r="F3123" s="74">
        <v>258264778</v>
      </c>
      <c r="G3123" s="75">
        <v>261</v>
      </c>
      <c r="H3123" s="74" t="s">
        <v>14</v>
      </c>
      <c r="I3123" s="83">
        <v>7730460235</v>
      </c>
      <c r="J3123" s="76">
        <v>45947</v>
      </c>
      <c r="K3123" s="76" t="s">
        <v>87</v>
      </c>
      <c r="L3123" s="74"/>
      <c r="M3123" s="76">
        <v>45930</v>
      </c>
      <c r="N3123" s="76">
        <v>45942</v>
      </c>
      <c r="O3123" s="73">
        <f t="shared" si="406"/>
        <v>10</v>
      </c>
      <c r="P3123" s="73">
        <f>MONTH('RAW DATA'!$J3123)</f>
        <v>10</v>
      </c>
      <c r="Q3123" s="73" t="str">
        <f t="shared" si="407"/>
        <v>ICB</v>
      </c>
      <c r="R3123" s="75" t="str">
        <f t="shared" si="408"/>
        <v>CHINA</v>
      </c>
      <c r="S3123" s="74" t="str">
        <f>IF(OR('RAW DATA'!$D3123="",'RAW DATA'!$C3123='RAW DATA'!$D3123),"NO",IF('RAW DATA'!$C3123&lt;'RAW DATA'!$D3123,"YES","NO"))</f>
        <v>NO</v>
      </c>
      <c r="T3123" s="75" t="str">
        <f>IF('RAW DATA'!$D3123='RAW DATA'!$E3123,"YES","NO")</f>
        <v>NO</v>
      </c>
      <c r="U3123" s="73" t="str">
        <f>IF(('RAW DATA'!$D3123-'RAW DATA'!$M3123)&lt;=5,"YES","NO")</f>
        <v>YES</v>
      </c>
    </row>
    <row r="3124" spans="1:21" x14ac:dyDescent="0.25">
      <c r="A3124" s="99">
        <v>515</v>
      </c>
      <c r="B3124" s="90">
        <v>5547980966</v>
      </c>
      <c r="C3124" s="91">
        <v>45939</v>
      </c>
      <c r="D3124" s="91">
        <v>45933</v>
      </c>
      <c r="E3124" s="91">
        <v>45939</v>
      </c>
      <c r="F3124" s="90">
        <v>258264778</v>
      </c>
      <c r="G3124" s="96">
        <v>481</v>
      </c>
      <c r="H3124" s="90" t="s">
        <v>14</v>
      </c>
      <c r="I3124" s="93">
        <v>7730460236</v>
      </c>
      <c r="J3124" s="91">
        <v>45947</v>
      </c>
      <c r="K3124" s="91" t="s">
        <v>87</v>
      </c>
      <c r="L3124" s="90"/>
      <c r="M3124" s="91">
        <v>45930</v>
      </c>
      <c r="N3124" s="91">
        <v>45942</v>
      </c>
      <c r="O3124" s="95">
        <f t="shared" si="406"/>
        <v>10</v>
      </c>
      <c r="P3124" s="95">
        <f>MONTH('RAW DATA'!$J3124)</f>
        <v>10</v>
      </c>
      <c r="Q3124" s="95" t="str">
        <f t="shared" si="407"/>
        <v>ICB</v>
      </c>
      <c r="R3124" s="96" t="str">
        <f t="shared" si="408"/>
        <v>CHINA</v>
      </c>
      <c r="S3124" s="90" t="str">
        <f>IF(OR('RAW DATA'!$D3124="",'RAW DATA'!$C3124='RAW DATA'!$D3124),"NO",IF('RAW DATA'!$C3124&lt;'RAW DATA'!$D3124,"YES","NO"))</f>
        <v>NO</v>
      </c>
      <c r="T3124" s="96" t="str">
        <f>IF('RAW DATA'!$D3124='RAW DATA'!$E3124,"YES","NO")</f>
        <v>NO</v>
      </c>
      <c r="U3124" s="95" t="str">
        <f>IF(('RAW DATA'!$D3124-'RAW DATA'!$M3124)&lt;=5,"YES","NO")</f>
        <v>YES</v>
      </c>
    </row>
    <row r="3125" spans="1:21" x14ac:dyDescent="0.25">
      <c r="A3125" s="87">
        <v>515</v>
      </c>
      <c r="B3125" s="74">
        <v>5547980962</v>
      </c>
      <c r="C3125" s="76">
        <v>45939</v>
      </c>
      <c r="D3125" s="76">
        <v>45933</v>
      </c>
      <c r="E3125" s="76">
        <v>45939</v>
      </c>
      <c r="F3125" s="74">
        <v>258264778</v>
      </c>
      <c r="G3125" s="75">
        <v>2706</v>
      </c>
      <c r="H3125" s="74" t="s">
        <v>14</v>
      </c>
      <c r="I3125" s="83">
        <v>7730460237</v>
      </c>
      <c r="J3125" s="76">
        <v>45947</v>
      </c>
      <c r="K3125" s="76" t="s">
        <v>87</v>
      </c>
      <c r="L3125" s="74"/>
      <c r="M3125" s="76">
        <v>45930</v>
      </c>
      <c r="N3125" s="76">
        <v>45942</v>
      </c>
      <c r="O3125" s="73">
        <f t="shared" si="406"/>
        <v>10</v>
      </c>
      <c r="P3125" s="73">
        <f>MONTH('RAW DATA'!$J3125)</f>
        <v>10</v>
      </c>
      <c r="Q3125" s="73" t="str">
        <f t="shared" si="407"/>
        <v>ICB</v>
      </c>
      <c r="R3125" s="75" t="str">
        <f t="shared" si="408"/>
        <v>CHINA</v>
      </c>
      <c r="S3125" s="74" t="str">
        <f>IF(OR('RAW DATA'!$D3125="",'RAW DATA'!$C3125='RAW DATA'!$D3125),"NO",IF('RAW DATA'!$C3125&lt;'RAW DATA'!$D3125,"YES","NO"))</f>
        <v>NO</v>
      </c>
      <c r="T3125" s="75" t="str">
        <f>IF('RAW DATA'!$D3125='RAW DATA'!$E3125,"YES","NO")</f>
        <v>NO</v>
      </c>
      <c r="U3125" s="73" t="str">
        <f>IF(('RAW DATA'!$D3125-'RAW DATA'!$M3125)&lt;=5,"YES","NO")</f>
        <v>YES</v>
      </c>
    </row>
    <row r="3126" spans="1:21" x14ac:dyDescent="0.25">
      <c r="A3126" s="99">
        <v>515</v>
      </c>
      <c r="B3126" s="90">
        <v>5547980961</v>
      </c>
      <c r="C3126" s="91">
        <v>45939</v>
      </c>
      <c r="D3126" s="91">
        <v>45933</v>
      </c>
      <c r="E3126" s="91">
        <v>45939</v>
      </c>
      <c r="F3126" s="90">
        <v>258264778</v>
      </c>
      <c r="G3126" s="96">
        <v>1389</v>
      </c>
      <c r="H3126" s="90" t="s">
        <v>14</v>
      </c>
      <c r="I3126" s="93">
        <v>7730460238</v>
      </c>
      <c r="J3126" s="91">
        <v>45947</v>
      </c>
      <c r="K3126" s="91" t="s">
        <v>87</v>
      </c>
      <c r="L3126" s="90"/>
      <c r="M3126" s="91">
        <v>45930</v>
      </c>
      <c r="N3126" s="91">
        <v>45942</v>
      </c>
      <c r="O3126" s="95">
        <f t="shared" si="406"/>
        <v>10</v>
      </c>
      <c r="P3126" s="95">
        <f>MONTH('RAW DATA'!$J3126)</f>
        <v>10</v>
      </c>
      <c r="Q3126" s="95" t="str">
        <f t="shared" si="407"/>
        <v>ICB</v>
      </c>
      <c r="R3126" s="96" t="str">
        <f t="shared" si="408"/>
        <v>CHINA</v>
      </c>
      <c r="S3126" s="90" t="str">
        <f>IF(OR('RAW DATA'!$D3126="",'RAW DATA'!$C3126='RAW DATA'!$D3126),"NO",IF('RAW DATA'!$C3126&lt;'RAW DATA'!$D3126,"YES","NO"))</f>
        <v>NO</v>
      </c>
      <c r="T3126" s="96" t="str">
        <f>IF('RAW DATA'!$D3126='RAW DATA'!$E3126,"YES","NO")</f>
        <v>NO</v>
      </c>
      <c r="U3126" s="95" t="str">
        <f>IF(('RAW DATA'!$D3126-'RAW DATA'!$M3126)&lt;=5,"YES","NO")</f>
        <v>YES</v>
      </c>
    </row>
    <row r="3127" spans="1:21" x14ac:dyDescent="0.25">
      <c r="A3127" s="87">
        <v>515</v>
      </c>
      <c r="B3127" s="74">
        <v>5547980972</v>
      </c>
      <c r="C3127" s="76">
        <v>45939</v>
      </c>
      <c r="D3127" s="76">
        <v>45933</v>
      </c>
      <c r="E3127" s="76">
        <v>45939</v>
      </c>
      <c r="F3127" s="74">
        <v>258264778</v>
      </c>
      <c r="G3127" s="75">
        <v>657</v>
      </c>
      <c r="H3127" s="74" t="s">
        <v>14</v>
      </c>
      <c r="I3127" s="83">
        <v>7730460239</v>
      </c>
      <c r="J3127" s="76">
        <v>45947</v>
      </c>
      <c r="K3127" s="76" t="s">
        <v>87</v>
      </c>
      <c r="L3127" s="74"/>
      <c r="M3127" s="76">
        <v>45930</v>
      </c>
      <c r="N3127" s="76">
        <v>45942</v>
      </c>
      <c r="O3127" s="73">
        <f t="shared" si="406"/>
        <v>10</v>
      </c>
      <c r="P3127" s="73">
        <f>MONTH('RAW DATA'!$J3127)</f>
        <v>10</v>
      </c>
      <c r="Q3127" s="73" t="str">
        <f t="shared" si="407"/>
        <v>ICB</v>
      </c>
      <c r="R3127" s="75" t="str">
        <f t="shared" si="408"/>
        <v>CHINA</v>
      </c>
      <c r="S3127" s="74" t="str">
        <f>IF(OR('RAW DATA'!$D3127="",'RAW DATA'!$C3127='RAW DATA'!$D3127),"NO",IF('RAW DATA'!$C3127&lt;'RAW DATA'!$D3127,"YES","NO"))</f>
        <v>NO</v>
      </c>
      <c r="T3127" s="75" t="str">
        <f>IF('RAW DATA'!$D3127='RAW DATA'!$E3127,"YES","NO")</f>
        <v>NO</v>
      </c>
      <c r="U3127" s="73" t="str">
        <f>IF(('RAW DATA'!$D3127-'RAW DATA'!$M3127)&lt;=5,"YES","NO")</f>
        <v>YES</v>
      </c>
    </row>
    <row r="3128" spans="1:21" x14ac:dyDescent="0.25">
      <c r="A3128" s="99">
        <v>515</v>
      </c>
      <c r="B3128" s="90">
        <v>5547980963</v>
      </c>
      <c r="C3128" s="91">
        <v>45939</v>
      </c>
      <c r="D3128" s="91">
        <v>45933</v>
      </c>
      <c r="E3128" s="91">
        <v>45939</v>
      </c>
      <c r="F3128" s="90">
        <v>258264778</v>
      </c>
      <c r="G3128" s="96">
        <v>564</v>
      </c>
      <c r="H3128" s="90" t="s">
        <v>14</v>
      </c>
      <c r="I3128" s="93">
        <v>7730460240</v>
      </c>
      <c r="J3128" s="91">
        <v>45947</v>
      </c>
      <c r="K3128" s="91" t="s">
        <v>87</v>
      </c>
      <c r="L3128" s="90"/>
      <c r="M3128" s="91">
        <v>45930</v>
      </c>
      <c r="N3128" s="91">
        <v>45942</v>
      </c>
      <c r="O3128" s="95">
        <f t="shared" si="406"/>
        <v>10</v>
      </c>
      <c r="P3128" s="95">
        <f>MONTH('RAW DATA'!$J3128)</f>
        <v>10</v>
      </c>
      <c r="Q3128" s="95" t="str">
        <f t="shared" si="407"/>
        <v>ICB</v>
      </c>
      <c r="R3128" s="96" t="str">
        <f t="shared" si="408"/>
        <v>CHINA</v>
      </c>
      <c r="S3128" s="90" t="str">
        <f>IF(OR('RAW DATA'!$D3128="",'RAW DATA'!$C3128='RAW DATA'!$D3128),"NO",IF('RAW DATA'!$C3128&lt;'RAW DATA'!$D3128,"YES","NO"))</f>
        <v>NO</v>
      </c>
      <c r="T3128" s="96" t="str">
        <f>IF('RAW DATA'!$D3128='RAW DATA'!$E3128,"YES","NO")</f>
        <v>NO</v>
      </c>
      <c r="U3128" s="95" t="str">
        <f>IF(('RAW DATA'!$D3128-'RAW DATA'!$M3128)&lt;=5,"YES","NO")</f>
        <v>YES</v>
      </c>
    </row>
    <row r="3129" spans="1:21" x14ac:dyDescent="0.25">
      <c r="A3129" s="87">
        <v>515</v>
      </c>
      <c r="B3129" s="74">
        <v>5547980969</v>
      </c>
      <c r="C3129" s="76">
        <v>45939</v>
      </c>
      <c r="D3129" s="76">
        <v>45933</v>
      </c>
      <c r="E3129" s="76">
        <v>45939</v>
      </c>
      <c r="F3129" s="74">
        <v>258264778</v>
      </c>
      <c r="G3129" s="75">
        <v>418</v>
      </c>
      <c r="H3129" s="74" t="s">
        <v>14</v>
      </c>
      <c r="I3129" s="83">
        <v>7730460241</v>
      </c>
      <c r="J3129" s="76">
        <v>45947</v>
      </c>
      <c r="K3129" s="76" t="s">
        <v>87</v>
      </c>
      <c r="L3129" s="74"/>
      <c r="M3129" s="76">
        <v>45930</v>
      </c>
      <c r="N3129" s="76">
        <v>45942</v>
      </c>
      <c r="O3129" s="73">
        <f t="shared" si="406"/>
        <v>10</v>
      </c>
      <c r="P3129" s="73">
        <f>MONTH('RAW DATA'!$J3129)</f>
        <v>10</v>
      </c>
      <c r="Q3129" s="73" t="str">
        <f t="shared" si="407"/>
        <v>ICB</v>
      </c>
      <c r="R3129" s="75" t="str">
        <f t="shared" si="408"/>
        <v>CHINA</v>
      </c>
      <c r="S3129" s="74" t="str">
        <f>IF(OR('RAW DATA'!$D3129="",'RAW DATA'!$C3129='RAW DATA'!$D3129),"NO",IF('RAW DATA'!$C3129&lt;'RAW DATA'!$D3129,"YES","NO"))</f>
        <v>NO</v>
      </c>
      <c r="T3129" s="75" t="str">
        <f>IF('RAW DATA'!$D3129='RAW DATA'!$E3129,"YES","NO")</f>
        <v>NO</v>
      </c>
      <c r="U3129" s="73" t="str">
        <f>IF(('RAW DATA'!$D3129-'RAW DATA'!$M3129)&lt;=5,"YES","NO")</f>
        <v>YES</v>
      </c>
    </row>
    <row r="3130" spans="1:21" x14ac:dyDescent="0.25">
      <c r="A3130" s="99">
        <v>515</v>
      </c>
      <c r="B3130" s="90">
        <v>5547988334</v>
      </c>
      <c r="C3130" s="91">
        <v>45939</v>
      </c>
      <c r="D3130" s="91">
        <v>45938</v>
      </c>
      <c r="E3130" s="91">
        <v>45939</v>
      </c>
      <c r="F3130" s="90">
        <v>258264776</v>
      </c>
      <c r="G3130" s="96">
        <v>1992</v>
      </c>
      <c r="H3130" s="90" t="s">
        <v>14</v>
      </c>
      <c r="I3130" s="93">
        <v>7730461132</v>
      </c>
      <c r="J3130" s="91">
        <v>45952</v>
      </c>
      <c r="K3130" s="91" t="s">
        <v>87</v>
      </c>
      <c r="L3130" s="90"/>
      <c r="M3130" s="91">
        <v>45934</v>
      </c>
      <c r="N3130" s="91">
        <v>45949</v>
      </c>
      <c r="O3130" s="95">
        <f t="shared" si="406"/>
        <v>10</v>
      </c>
      <c r="P3130" s="95">
        <f>MONTH('RAW DATA'!$J3130)</f>
        <v>10</v>
      </c>
      <c r="Q3130" s="95" t="str">
        <f t="shared" si="407"/>
        <v>ICB</v>
      </c>
      <c r="R3130" s="96" t="str">
        <f t="shared" si="408"/>
        <v>CHINA</v>
      </c>
      <c r="S3130" s="90" t="str">
        <f>IF(OR('RAW DATA'!$D3130="",'RAW DATA'!$C3130='RAW DATA'!$D3130),"NO",IF('RAW DATA'!$C3130&lt;'RAW DATA'!$D3130,"YES","NO"))</f>
        <v>NO</v>
      </c>
      <c r="T3130" s="96" t="str">
        <f>IF('RAW DATA'!$D3130='RAW DATA'!$E3130,"YES","NO")</f>
        <v>NO</v>
      </c>
      <c r="U3130" s="95" t="str">
        <f>IF(('RAW DATA'!$D3130-'RAW DATA'!$M3130)&lt;=5,"YES","NO")</f>
        <v>YES</v>
      </c>
    </row>
    <row r="3131" spans="1:21" x14ac:dyDescent="0.25">
      <c r="A3131" s="87">
        <v>515</v>
      </c>
      <c r="B3131" s="74">
        <v>5547988209</v>
      </c>
      <c r="C3131" s="76">
        <v>45939</v>
      </c>
      <c r="D3131" s="76">
        <v>45937</v>
      </c>
      <c r="E3131" s="76">
        <v>45939</v>
      </c>
      <c r="F3131" s="74">
        <v>258264776</v>
      </c>
      <c r="G3131" s="75">
        <v>395</v>
      </c>
      <c r="H3131" s="74" t="s">
        <v>14</v>
      </c>
      <c r="I3131" s="83">
        <v>7730461134</v>
      </c>
      <c r="J3131" s="76">
        <v>45952</v>
      </c>
      <c r="K3131" s="76" t="s">
        <v>87</v>
      </c>
      <c r="L3131" s="74"/>
      <c r="M3131" s="76">
        <v>45934</v>
      </c>
      <c r="N3131" s="76">
        <v>45949</v>
      </c>
      <c r="O3131" s="73">
        <f t="shared" si="406"/>
        <v>10</v>
      </c>
      <c r="P3131" s="73">
        <f>MONTH('RAW DATA'!$J3131)</f>
        <v>10</v>
      </c>
      <c r="Q3131" s="73" t="str">
        <f t="shared" si="407"/>
        <v>ICB</v>
      </c>
      <c r="R3131" s="75" t="str">
        <f t="shared" si="408"/>
        <v>CHINA</v>
      </c>
      <c r="S3131" s="74" t="str">
        <f>IF(OR('RAW DATA'!$D3131="",'RAW DATA'!$C3131='RAW DATA'!$D3131),"NO",IF('RAW DATA'!$C3131&lt;'RAW DATA'!$D3131,"YES","NO"))</f>
        <v>NO</v>
      </c>
      <c r="T3131" s="75" t="str">
        <f>IF('RAW DATA'!$D3131='RAW DATA'!$E3131,"YES","NO")</f>
        <v>NO</v>
      </c>
      <c r="U3131" s="73" t="str">
        <f>IF(('RAW DATA'!$D3131-'RAW DATA'!$M3131)&lt;=5,"YES","NO")</f>
        <v>YES</v>
      </c>
    </row>
    <row r="3132" spans="1:21" x14ac:dyDescent="0.25">
      <c r="A3132" s="99">
        <v>515</v>
      </c>
      <c r="B3132" s="90">
        <v>5547988204</v>
      </c>
      <c r="C3132" s="91">
        <v>45939</v>
      </c>
      <c r="D3132" s="91">
        <v>45937</v>
      </c>
      <c r="E3132" s="91">
        <v>45939</v>
      </c>
      <c r="F3132" s="90">
        <v>258264776</v>
      </c>
      <c r="G3132" s="96">
        <v>759</v>
      </c>
      <c r="H3132" s="90" t="s">
        <v>14</v>
      </c>
      <c r="I3132" s="93">
        <v>7730461136</v>
      </c>
      <c r="J3132" s="91">
        <v>45952</v>
      </c>
      <c r="K3132" s="91" t="s">
        <v>87</v>
      </c>
      <c r="L3132" s="90"/>
      <c r="M3132" s="91">
        <v>45934</v>
      </c>
      <c r="N3132" s="91">
        <v>45949</v>
      </c>
      <c r="O3132" s="95">
        <f t="shared" si="406"/>
        <v>10</v>
      </c>
      <c r="P3132" s="95">
        <f>MONTH('RAW DATA'!$J3132)</f>
        <v>10</v>
      </c>
      <c r="Q3132" s="95" t="str">
        <f t="shared" si="407"/>
        <v>ICB</v>
      </c>
      <c r="R3132" s="96" t="str">
        <f t="shared" si="408"/>
        <v>CHINA</v>
      </c>
      <c r="S3132" s="90" t="str">
        <f>IF(OR('RAW DATA'!$D3132="",'RAW DATA'!$C3132='RAW DATA'!$D3132),"NO",IF('RAW DATA'!$C3132&lt;'RAW DATA'!$D3132,"YES","NO"))</f>
        <v>NO</v>
      </c>
      <c r="T3132" s="96" t="str">
        <f>IF('RAW DATA'!$D3132='RAW DATA'!$E3132,"YES","NO")</f>
        <v>NO</v>
      </c>
      <c r="U3132" s="95" t="str">
        <f>IF(('RAW DATA'!$D3132-'RAW DATA'!$M3132)&lt;=5,"YES","NO")</f>
        <v>YES</v>
      </c>
    </row>
    <row r="3133" spans="1:21" x14ac:dyDescent="0.25">
      <c r="A3133" s="87">
        <v>515</v>
      </c>
      <c r="B3133" s="74">
        <v>5547988210</v>
      </c>
      <c r="C3133" s="76">
        <v>45939</v>
      </c>
      <c r="D3133" s="76">
        <v>45937</v>
      </c>
      <c r="E3133" s="76">
        <v>45939</v>
      </c>
      <c r="F3133" s="74">
        <v>258264776</v>
      </c>
      <c r="G3133" s="75">
        <v>395</v>
      </c>
      <c r="H3133" s="74" t="s">
        <v>14</v>
      </c>
      <c r="I3133" s="83">
        <v>7730461137</v>
      </c>
      <c r="J3133" s="76">
        <v>45952</v>
      </c>
      <c r="K3133" s="76" t="s">
        <v>87</v>
      </c>
      <c r="L3133" s="74"/>
      <c r="M3133" s="76">
        <v>45934</v>
      </c>
      <c r="N3133" s="76">
        <v>45949</v>
      </c>
      <c r="O3133" s="73">
        <f t="shared" ref="O3133:O3146" si="409">IF(D3133="", "", IF(YEAR(D3133)=2024, "", MONTH(D3133)))</f>
        <v>10</v>
      </c>
      <c r="P3133" s="73">
        <f>MONTH('RAW DATA'!$J3133)</f>
        <v>10</v>
      </c>
      <c r="Q3133" s="73" t="str">
        <f t="shared" ref="Q3133:Q3146" si="410">IF(OR(A3133=71,A3133=1595,A3133=1588,A3133=1594,A3133=3547,A3133=1571,A3133=1538,A3133=1570,A3133=1569,A3133=1590,A3133=1591,A3133=1589,A3133=515,A3133=1572,A3133=3546,A3133=1592,A3133=3548,A3133=122,A3133=10171,A3133=40,A3133=35,A3133=95,A3133=381,A3133=136,A3133=375),"ICB","Vendor")</f>
        <v>ICB</v>
      </c>
      <c r="R3133" s="75" t="str">
        <f t="shared" ref="R3133:R3146" si="411">IF(OR(A3133=71,A3133=515,A3133=1592,A3133=1589,A3133=1591,A3133=1571,A3133=1572),"CHINA",IF(A3133=35,"POLAND",
IF(A3133=10171,"VIETNAM",
IF(A3133=381,"TURKEY",
IF(A3133=375,"CAMBODIA",
IF(A3133=40,"AUSTRALIA",""))))))</f>
        <v>CHINA</v>
      </c>
      <c r="S3133" s="74" t="str">
        <f>IF(OR('RAW DATA'!$D3133="",'RAW DATA'!$C3133='RAW DATA'!$D3133),"NO",IF('RAW DATA'!$C3133&lt;'RAW DATA'!$D3133,"YES","NO"))</f>
        <v>NO</v>
      </c>
      <c r="T3133" s="75" t="str">
        <f>IF('RAW DATA'!$D3133='RAW DATA'!$E3133,"YES","NO")</f>
        <v>NO</v>
      </c>
      <c r="U3133" s="73" t="str">
        <f>IF(('RAW DATA'!$D3133-'RAW DATA'!$M3133)&lt;=5,"YES","NO")</f>
        <v>YES</v>
      </c>
    </row>
    <row r="3134" spans="1:21" x14ac:dyDescent="0.25">
      <c r="A3134" s="99">
        <v>515</v>
      </c>
      <c r="B3134" s="90">
        <v>5547988206</v>
      </c>
      <c r="C3134" s="91">
        <v>45939</v>
      </c>
      <c r="D3134" s="91">
        <v>45937</v>
      </c>
      <c r="E3134" s="91">
        <v>45939</v>
      </c>
      <c r="F3134" s="90">
        <v>258264776</v>
      </c>
      <c r="G3134" s="96">
        <v>517</v>
      </c>
      <c r="H3134" s="90" t="s">
        <v>14</v>
      </c>
      <c r="I3134" s="93">
        <v>7730461138</v>
      </c>
      <c r="J3134" s="91">
        <v>45952</v>
      </c>
      <c r="K3134" s="91" t="s">
        <v>87</v>
      </c>
      <c r="L3134" s="90"/>
      <c r="M3134" s="91">
        <v>45934</v>
      </c>
      <c r="N3134" s="91">
        <v>45949</v>
      </c>
      <c r="O3134" s="95">
        <f t="shared" si="409"/>
        <v>10</v>
      </c>
      <c r="P3134" s="95">
        <f>MONTH('RAW DATA'!$J3134)</f>
        <v>10</v>
      </c>
      <c r="Q3134" s="95" t="str">
        <f t="shared" si="410"/>
        <v>ICB</v>
      </c>
      <c r="R3134" s="96" t="str">
        <f t="shared" si="411"/>
        <v>CHINA</v>
      </c>
      <c r="S3134" s="90" t="str">
        <f>IF(OR('RAW DATA'!$D3134="",'RAW DATA'!$C3134='RAW DATA'!$D3134),"NO",IF('RAW DATA'!$C3134&lt;'RAW DATA'!$D3134,"YES","NO"))</f>
        <v>NO</v>
      </c>
      <c r="T3134" s="96" t="str">
        <f>IF('RAW DATA'!$D3134='RAW DATA'!$E3134,"YES","NO")</f>
        <v>NO</v>
      </c>
      <c r="U3134" s="95" t="str">
        <f>IF(('RAW DATA'!$D3134-'RAW DATA'!$M3134)&lt;=5,"YES","NO")</f>
        <v>YES</v>
      </c>
    </row>
    <row r="3135" spans="1:21" x14ac:dyDescent="0.25">
      <c r="A3135" s="87">
        <v>515</v>
      </c>
      <c r="B3135" s="74">
        <v>5547988316</v>
      </c>
      <c r="C3135" s="76">
        <v>45939</v>
      </c>
      <c r="D3135" s="76">
        <v>45938</v>
      </c>
      <c r="E3135" s="76">
        <v>45939</v>
      </c>
      <c r="F3135" s="74">
        <v>258264776</v>
      </c>
      <c r="G3135" s="75">
        <v>1606</v>
      </c>
      <c r="H3135" s="74" t="s">
        <v>14</v>
      </c>
      <c r="I3135" s="83">
        <v>7730461139</v>
      </c>
      <c r="J3135" s="76">
        <v>45952</v>
      </c>
      <c r="K3135" s="76" t="s">
        <v>87</v>
      </c>
      <c r="L3135" s="74"/>
      <c r="M3135" s="76">
        <v>45934</v>
      </c>
      <c r="N3135" s="76">
        <v>45949</v>
      </c>
      <c r="O3135" s="73">
        <f t="shared" si="409"/>
        <v>10</v>
      </c>
      <c r="P3135" s="73">
        <f>MONTH('RAW DATA'!$J3135)</f>
        <v>10</v>
      </c>
      <c r="Q3135" s="73" t="str">
        <f t="shared" si="410"/>
        <v>ICB</v>
      </c>
      <c r="R3135" s="75" t="str">
        <f t="shared" si="411"/>
        <v>CHINA</v>
      </c>
      <c r="S3135" s="74" t="str">
        <f>IF(OR('RAW DATA'!$D3135="",'RAW DATA'!$C3135='RAW DATA'!$D3135),"NO",IF('RAW DATA'!$C3135&lt;'RAW DATA'!$D3135,"YES","NO"))</f>
        <v>NO</v>
      </c>
      <c r="T3135" s="75" t="str">
        <f>IF('RAW DATA'!$D3135='RAW DATA'!$E3135,"YES","NO")</f>
        <v>NO</v>
      </c>
      <c r="U3135" s="73" t="str">
        <f>IF(('RAW DATA'!$D3135-'RAW DATA'!$M3135)&lt;=5,"YES","NO")</f>
        <v>YES</v>
      </c>
    </row>
    <row r="3136" spans="1:21" x14ac:dyDescent="0.25">
      <c r="A3136" s="99">
        <v>515</v>
      </c>
      <c r="B3136" s="90">
        <v>5547988199</v>
      </c>
      <c r="C3136" s="91">
        <v>45939</v>
      </c>
      <c r="D3136" s="91">
        <v>45937</v>
      </c>
      <c r="E3136" s="91">
        <v>45939</v>
      </c>
      <c r="F3136" s="90">
        <v>258264776</v>
      </c>
      <c r="G3136" s="96">
        <v>2105</v>
      </c>
      <c r="H3136" s="90" t="s">
        <v>14</v>
      </c>
      <c r="I3136" s="93">
        <v>7730461140</v>
      </c>
      <c r="J3136" s="91">
        <v>45952</v>
      </c>
      <c r="K3136" s="91" t="s">
        <v>87</v>
      </c>
      <c r="L3136" s="90"/>
      <c r="M3136" s="91">
        <v>45934</v>
      </c>
      <c r="N3136" s="91">
        <v>45949</v>
      </c>
      <c r="O3136" s="95">
        <f t="shared" si="409"/>
        <v>10</v>
      </c>
      <c r="P3136" s="95">
        <f>MONTH('RAW DATA'!$J3136)</f>
        <v>10</v>
      </c>
      <c r="Q3136" s="95" t="str">
        <f t="shared" si="410"/>
        <v>ICB</v>
      </c>
      <c r="R3136" s="96" t="str">
        <f t="shared" si="411"/>
        <v>CHINA</v>
      </c>
      <c r="S3136" s="90" t="str">
        <f>IF(OR('RAW DATA'!$D3136="",'RAW DATA'!$C3136='RAW DATA'!$D3136),"NO",IF('RAW DATA'!$C3136&lt;'RAW DATA'!$D3136,"YES","NO"))</f>
        <v>NO</v>
      </c>
      <c r="T3136" s="96" t="str">
        <f>IF('RAW DATA'!$D3136='RAW DATA'!$E3136,"YES","NO")</f>
        <v>NO</v>
      </c>
      <c r="U3136" s="95" t="str">
        <f>IF(('RAW DATA'!$D3136-'RAW DATA'!$M3136)&lt;=5,"YES","NO")</f>
        <v>YES</v>
      </c>
    </row>
    <row r="3137" spans="1:21" x14ac:dyDescent="0.25">
      <c r="A3137" s="87">
        <v>515</v>
      </c>
      <c r="B3137" s="74">
        <v>5547988205</v>
      </c>
      <c r="C3137" s="76">
        <v>45939</v>
      </c>
      <c r="D3137" s="76">
        <v>45937</v>
      </c>
      <c r="E3137" s="76">
        <v>45939</v>
      </c>
      <c r="F3137" s="74">
        <v>258264776</v>
      </c>
      <c r="G3137" s="75">
        <v>43074</v>
      </c>
      <c r="H3137" s="74" t="s">
        <v>14</v>
      </c>
      <c r="I3137" s="83">
        <v>7730461141</v>
      </c>
      <c r="J3137" s="76">
        <v>45952</v>
      </c>
      <c r="K3137" s="76" t="s">
        <v>87</v>
      </c>
      <c r="L3137" s="74"/>
      <c r="M3137" s="76">
        <v>45934</v>
      </c>
      <c r="N3137" s="76">
        <v>45949</v>
      </c>
      <c r="O3137" s="73">
        <f t="shared" si="409"/>
        <v>10</v>
      </c>
      <c r="P3137" s="73">
        <f>MONTH('RAW DATA'!$J3137)</f>
        <v>10</v>
      </c>
      <c r="Q3137" s="73" t="str">
        <f t="shared" si="410"/>
        <v>ICB</v>
      </c>
      <c r="R3137" s="75" t="str">
        <f t="shared" si="411"/>
        <v>CHINA</v>
      </c>
      <c r="S3137" s="74" t="str">
        <f>IF(OR('RAW DATA'!$D3137="",'RAW DATA'!$C3137='RAW DATA'!$D3137),"NO",IF('RAW DATA'!$C3137&lt;'RAW DATA'!$D3137,"YES","NO"))</f>
        <v>NO</v>
      </c>
      <c r="T3137" s="75" t="str">
        <f>IF('RAW DATA'!$D3137='RAW DATA'!$E3137,"YES","NO")</f>
        <v>NO</v>
      </c>
      <c r="U3137" s="73" t="str">
        <f>IF(('RAW DATA'!$D3137-'RAW DATA'!$M3137)&lt;=5,"YES","NO")</f>
        <v>YES</v>
      </c>
    </row>
    <row r="3138" spans="1:21" x14ac:dyDescent="0.25">
      <c r="A3138" s="99">
        <v>515</v>
      </c>
      <c r="B3138" s="90">
        <v>5547988201</v>
      </c>
      <c r="C3138" s="91">
        <v>45939</v>
      </c>
      <c r="D3138" s="91">
        <v>45937</v>
      </c>
      <c r="E3138" s="91">
        <v>45939</v>
      </c>
      <c r="F3138" s="90">
        <v>258264776</v>
      </c>
      <c r="G3138" s="96">
        <v>695</v>
      </c>
      <c r="H3138" s="90" t="s">
        <v>14</v>
      </c>
      <c r="I3138" s="93">
        <v>7730461142</v>
      </c>
      <c r="J3138" s="91">
        <v>45952</v>
      </c>
      <c r="K3138" s="91" t="s">
        <v>87</v>
      </c>
      <c r="L3138" s="90"/>
      <c r="M3138" s="91">
        <v>45934</v>
      </c>
      <c r="N3138" s="91">
        <v>45949</v>
      </c>
      <c r="O3138" s="95">
        <f t="shared" si="409"/>
        <v>10</v>
      </c>
      <c r="P3138" s="95">
        <f>MONTH('RAW DATA'!$J3138)</f>
        <v>10</v>
      </c>
      <c r="Q3138" s="95" t="str">
        <f t="shared" si="410"/>
        <v>ICB</v>
      </c>
      <c r="R3138" s="96" t="str">
        <f t="shared" si="411"/>
        <v>CHINA</v>
      </c>
      <c r="S3138" s="90" t="str">
        <f>IF(OR('RAW DATA'!$D3138="",'RAW DATA'!$C3138='RAW DATA'!$D3138),"NO",IF('RAW DATA'!$C3138&lt;'RAW DATA'!$D3138,"YES","NO"))</f>
        <v>NO</v>
      </c>
      <c r="T3138" s="96" t="str">
        <f>IF('RAW DATA'!$D3138='RAW DATA'!$E3138,"YES","NO")</f>
        <v>NO</v>
      </c>
      <c r="U3138" s="95" t="str">
        <f>IF(('RAW DATA'!$D3138-'RAW DATA'!$M3138)&lt;=5,"YES","NO")</f>
        <v>YES</v>
      </c>
    </row>
    <row r="3139" spans="1:21" x14ac:dyDescent="0.25">
      <c r="A3139" s="87">
        <v>515</v>
      </c>
      <c r="B3139" s="74">
        <v>5547988203</v>
      </c>
      <c r="C3139" s="76">
        <v>45939</v>
      </c>
      <c r="D3139" s="76">
        <v>45937</v>
      </c>
      <c r="E3139" s="76">
        <v>45939</v>
      </c>
      <c r="F3139" s="74">
        <v>258264776</v>
      </c>
      <c r="G3139" s="75">
        <v>646</v>
      </c>
      <c r="H3139" s="74" t="s">
        <v>14</v>
      </c>
      <c r="I3139" s="83">
        <v>7730461143</v>
      </c>
      <c r="J3139" s="76">
        <v>45952</v>
      </c>
      <c r="K3139" s="76" t="s">
        <v>87</v>
      </c>
      <c r="L3139" s="74"/>
      <c r="M3139" s="76">
        <v>45934</v>
      </c>
      <c r="N3139" s="76">
        <v>45949</v>
      </c>
      <c r="O3139" s="73">
        <f t="shared" si="409"/>
        <v>10</v>
      </c>
      <c r="P3139" s="73">
        <f>MONTH('RAW DATA'!$J3139)</f>
        <v>10</v>
      </c>
      <c r="Q3139" s="73" t="str">
        <f t="shared" si="410"/>
        <v>ICB</v>
      </c>
      <c r="R3139" s="75" t="str">
        <f t="shared" si="411"/>
        <v>CHINA</v>
      </c>
      <c r="S3139" s="74" t="str">
        <f>IF(OR('RAW DATA'!$D3139="",'RAW DATA'!$C3139='RAW DATA'!$D3139),"NO",IF('RAW DATA'!$C3139&lt;'RAW DATA'!$D3139,"YES","NO"))</f>
        <v>NO</v>
      </c>
      <c r="T3139" s="75" t="str">
        <f>IF('RAW DATA'!$D3139='RAW DATA'!$E3139,"YES","NO")</f>
        <v>NO</v>
      </c>
      <c r="U3139" s="73" t="str">
        <f>IF(('RAW DATA'!$D3139-'RAW DATA'!$M3139)&lt;=5,"YES","NO")</f>
        <v>YES</v>
      </c>
    </row>
    <row r="3140" spans="1:21" x14ac:dyDescent="0.25">
      <c r="A3140" s="99">
        <v>515</v>
      </c>
      <c r="B3140" s="90">
        <v>5547988200</v>
      </c>
      <c r="C3140" s="91">
        <v>45939</v>
      </c>
      <c r="D3140" s="91">
        <v>45937</v>
      </c>
      <c r="E3140" s="91">
        <v>45939</v>
      </c>
      <c r="F3140" s="90">
        <v>258264776</v>
      </c>
      <c r="G3140" s="96">
        <v>50325</v>
      </c>
      <c r="H3140" s="90" t="s">
        <v>14</v>
      </c>
      <c r="I3140" s="93">
        <v>7730461144</v>
      </c>
      <c r="J3140" s="91">
        <v>45952</v>
      </c>
      <c r="K3140" s="91" t="s">
        <v>87</v>
      </c>
      <c r="L3140" s="90"/>
      <c r="M3140" s="91">
        <v>45934</v>
      </c>
      <c r="N3140" s="91">
        <v>45949</v>
      </c>
      <c r="O3140" s="95">
        <f t="shared" si="409"/>
        <v>10</v>
      </c>
      <c r="P3140" s="95">
        <f>MONTH('RAW DATA'!$J3140)</f>
        <v>10</v>
      </c>
      <c r="Q3140" s="95" t="str">
        <f t="shared" si="410"/>
        <v>ICB</v>
      </c>
      <c r="R3140" s="96" t="str">
        <f t="shared" si="411"/>
        <v>CHINA</v>
      </c>
      <c r="S3140" s="90" t="str">
        <f>IF(OR('RAW DATA'!$D3140="",'RAW DATA'!$C3140='RAW DATA'!$D3140),"NO",IF('RAW DATA'!$C3140&lt;'RAW DATA'!$D3140,"YES","NO"))</f>
        <v>NO</v>
      </c>
      <c r="T3140" s="96" t="str">
        <f>IF('RAW DATA'!$D3140='RAW DATA'!$E3140,"YES","NO")</f>
        <v>NO</v>
      </c>
      <c r="U3140" s="95" t="str">
        <f>IF(('RAW DATA'!$D3140-'RAW DATA'!$M3140)&lt;=5,"YES","NO")</f>
        <v>YES</v>
      </c>
    </row>
    <row r="3141" spans="1:21" x14ac:dyDescent="0.25">
      <c r="A3141" s="87">
        <v>515</v>
      </c>
      <c r="B3141" s="74">
        <v>5547988198</v>
      </c>
      <c r="C3141" s="76">
        <v>45939</v>
      </c>
      <c r="D3141" s="76">
        <v>45937</v>
      </c>
      <c r="E3141" s="76">
        <v>45939</v>
      </c>
      <c r="F3141" s="74">
        <v>258264776</v>
      </c>
      <c r="G3141" s="75">
        <v>2733</v>
      </c>
      <c r="H3141" s="74" t="s">
        <v>14</v>
      </c>
      <c r="I3141" s="83">
        <v>7730461145</v>
      </c>
      <c r="J3141" s="76">
        <v>45952</v>
      </c>
      <c r="K3141" s="76" t="s">
        <v>87</v>
      </c>
      <c r="L3141" s="74"/>
      <c r="M3141" s="76">
        <v>45934</v>
      </c>
      <c r="N3141" s="76">
        <v>45949</v>
      </c>
      <c r="O3141" s="73">
        <f t="shared" si="409"/>
        <v>10</v>
      </c>
      <c r="P3141" s="73">
        <f>MONTH('RAW DATA'!$J3141)</f>
        <v>10</v>
      </c>
      <c r="Q3141" s="73" t="str">
        <f t="shared" si="410"/>
        <v>ICB</v>
      </c>
      <c r="R3141" s="75" t="str">
        <f t="shared" si="411"/>
        <v>CHINA</v>
      </c>
      <c r="S3141" s="74" t="str">
        <f>IF(OR('RAW DATA'!$D3141="",'RAW DATA'!$C3141='RAW DATA'!$D3141),"NO",IF('RAW DATA'!$C3141&lt;'RAW DATA'!$D3141,"YES","NO"))</f>
        <v>NO</v>
      </c>
      <c r="T3141" s="75" t="str">
        <f>IF('RAW DATA'!$D3141='RAW DATA'!$E3141,"YES","NO")</f>
        <v>NO</v>
      </c>
      <c r="U3141" s="73" t="str">
        <f>IF(('RAW DATA'!$D3141-'RAW DATA'!$M3141)&lt;=5,"YES","NO")</f>
        <v>YES</v>
      </c>
    </row>
    <row r="3142" spans="1:21" x14ac:dyDescent="0.25">
      <c r="A3142" s="99">
        <v>515</v>
      </c>
      <c r="B3142" s="90">
        <v>5547988202</v>
      </c>
      <c r="C3142" s="91">
        <v>45939</v>
      </c>
      <c r="D3142" s="91">
        <v>45937</v>
      </c>
      <c r="E3142" s="91">
        <v>45939</v>
      </c>
      <c r="F3142" s="90">
        <v>258264776</v>
      </c>
      <c r="G3142" s="96">
        <v>2508</v>
      </c>
      <c r="H3142" s="90" t="s">
        <v>14</v>
      </c>
      <c r="I3142" s="93">
        <v>7730461146</v>
      </c>
      <c r="J3142" s="91">
        <v>45952</v>
      </c>
      <c r="K3142" s="91" t="s">
        <v>87</v>
      </c>
      <c r="L3142" s="90"/>
      <c r="M3142" s="91">
        <v>45934</v>
      </c>
      <c r="N3142" s="91">
        <v>45949</v>
      </c>
      <c r="O3142" s="95">
        <f t="shared" si="409"/>
        <v>10</v>
      </c>
      <c r="P3142" s="95">
        <f>MONTH('RAW DATA'!$J3142)</f>
        <v>10</v>
      </c>
      <c r="Q3142" s="95" t="str">
        <f t="shared" si="410"/>
        <v>ICB</v>
      </c>
      <c r="R3142" s="96" t="str">
        <f t="shared" si="411"/>
        <v>CHINA</v>
      </c>
      <c r="S3142" s="90" t="str">
        <f>IF(OR('RAW DATA'!$D3142="",'RAW DATA'!$C3142='RAW DATA'!$D3142),"NO",IF('RAW DATA'!$C3142&lt;'RAW DATA'!$D3142,"YES","NO"))</f>
        <v>NO</v>
      </c>
      <c r="T3142" s="96" t="str">
        <f>IF('RAW DATA'!$D3142='RAW DATA'!$E3142,"YES","NO")</f>
        <v>NO</v>
      </c>
      <c r="U3142" s="95" t="str">
        <f>IF(('RAW DATA'!$D3142-'RAW DATA'!$M3142)&lt;=5,"YES","NO")</f>
        <v>YES</v>
      </c>
    </row>
    <row r="3143" spans="1:21" x14ac:dyDescent="0.25">
      <c r="A3143" s="87">
        <v>515</v>
      </c>
      <c r="B3143" s="74">
        <v>5547988335</v>
      </c>
      <c r="C3143" s="76">
        <v>45939</v>
      </c>
      <c r="D3143" s="76">
        <v>45938</v>
      </c>
      <c r="E3143" s="76">
        <v>45939</v>
      </c>
      <c r="F3143" s="74">
        <v>258264776</v>
      </c>
      <c r="G3143" s="75">
        <v>11186</v>
      </c>
      <c r="H3143" s="74" t="s">
        <v>14</v>
      </c>
      <c r="I3143" s="83">
        <v>7730461147</v>
      </c>
      <c r="J3143" s="76">
        <v>45952</v>
      </c>
      <c r="K3143" s="76" t="s">
        <v>87</v>
      </c>
      <c r="L3143" s="74"/>
      <c r="M3143" s="76">
        <v>45934</v>
      </c>
      <c r="N3143" s="76">
        <v>45949</v>
      </c>
      <c r="O3143" s="73">
        <f t="shared" si="409"/>
        <v>10</v>
      </c>
      <c r="P3143" s="73">
        <f>MONTH('RAW DATA'!$J3143)</f>
        <v>10</v>
      </c>
      <c r="Q3143" s="73" t="str">
        <f t="shared" si="410"/>
        <v>ICB</v>
      </c>
      <c r="R3143" s="75" t="str">
        <f t="shared" si="411"/>
        <v>CHINA</v>
      </c>
      <c r="S3143" s="74" t="str">
        <f>IF(OR('RAW DATA'!$D3143="",'RAW DATA'!$C3143='RAW DATA'!$D3143),"NO",IF('RAW DATA'!$C3143&lt;'RAW DATA'!$D3143,"YES","NO"))</f>
        <v>NO</v>
      </c>
      <c r="T3143" s="75" t="str">
        <f>IF('RAW DATA'!$D3143='RAW DATA'!$E3143,"YES","NO")</f>
        <v>NO</v>
      </c>
      <c r="U3143" s="73" t="str">
        <f>IF(('RAW DATA'!$D3143-'RAW DATA'!$M3143)&lt;=5,"YES","NO")</f>
        <v>YES</v>
      </c>
    </row>
    <row r="3144" spans="1:21" x14ac:dyDescent="0.25">
      <c r="A3144" s="99">
        <v>515</v>
      </c>
      <c r="B3144" s="90">
        <v>5547988333</v>
      </c>
      <c r="C3144" s="91">
        <v>45939</v>
      </c>
      <c r="D3144" s="91">
        <v>45938</v>
      </c>
      <c r="E3144" s="91">
        <v>45939</v>
      </c>
      <c r="F3144" s="90">
        <v>258264776</v>
      </c>
      <c r="G3144" s="96">
        <v>7294</v>
      </c>
      <c r="H3144" s="90" t="s">
        <v>14</v>
      </c>
      <c r="I3144" s="93">
        <v>7730461148</v>
      </c>
      <c r="J3144" s="91">
        <v>45952</v>
      </c>
      <c r="K3144" s="91" t="s">
        <v>87</v>
      </c>
      <c r="L3144" s="90"/>
      <c r="M3144" s="91">
        <v>45934</v>
      </c>
      <c r="N3144" s="91">
        <v>45949</v>
      </c>
      <c r="O3144" s="95">
        <f t="shared" si="409"/>
        <v>10</v>
      </c>
      <c r="P3144" s="95">
        <f>MONTH('RAW DATA'!$J3144)</f>
        <v>10</v>
      </c>
      <c r="Q3144" s="95" t="str">
        <f t="shared" si="410"/>
        <v>ICB</v>
      </c>
      <c r="R3144" s="96" t="str">
        <f t="shared" si="411"/>
        <v>CHINA</v>
      </c>
      <c r="S3144" s="90" t="str">
        <f>IF(OR('RAW DATA'!$D3144="",'RAW DATA'!$C3144='RAW DATA'!$D3144),"NO",IF('RAW DATA'!$C3144&lt;'RAW DATA'!$D3144,"YES","NO"))</f>
        <v>NO</v>
      </c>
      <c r="T3144" s="96" t="str">
        <f>IF('RAW DATA'!$D3144='RAW DATA'!$E3144,"YES","NO")</f>
        <v>NO</v>
      </c>
      <c r="U3144" s="95" t="str">
        <f>IF(('RAW DATA'!$D3144-'RAW DATA'!$M3144)&lt;=5,"YES","NO")</f>
        <v>YES</v>
      </c>
    </row>
    <row r="3145" spans="1:21" x14ac:dyDescent="0.25">
      <c r="A3145" s="87">
        <v>515</v>
      </c>
      <c r="B3145" s="74">
        <v>5547988207</v>
      </c>
      <c r="C3145" s="76">
        <v>45939</v>
      </c>
      <c r="D3145" s="76">
        <v>45937</v>
      </c>
      <c r="E3145" s="76">
        <v>45939</v>
      </c>
      <c r="F3145" s="74">
        <v>258264776</v>
      </c>
      <c r="G3145" s="75">
        <v>1121</v>
      </c>
      <c r="H3145" s="74" t="s">
        <v>14</v>
      </c>
      <c r="I3145" s="83">
        <v>7730461279</v>
      </c>
      <c r="J3145" s="76">
        <v>45952</v>
      </c>
      <c r="K3145" s="76" t="s">
        <v>87</v>
      </c>
      <c r="L3145" s="74"/>
      <c r="M3145" s="76">
        <v>45934</v>
      </c>
      <c r="N3145" s="76">
        <v>45949</v>
      </c>
      <c r="O3145" s="73">
        <f t="shared" si="409"/>
        <v>10</v>
      </c>
      <c r="P3145" s="73">
        <f>MONTH('RAW DATA'!$J3145)</f>
        <v>10</v>
      </c>
      <c r="Q3145" s="73" t="str">
        <f t="shared" si="410"/>
        <v>ICB</v>
      </c>
      <c r="R3145" s="75" t="str">
        <f t="shared" si="411"/>
        <v>CHINA</v>
      </c>
      <c r="S3145" s="74" t="str">
        <f>IF(OR('RAW DATA'!$D3145="",'RAW DATA'!$C3145='RAW DATA'!$D3145),"NO",IF('RAW DATA'!$C3145&lt;'RAW DATA'!$D3145,"YES","NO"))</f>
        <v>NO</v>
      </c>
      <c r="T3145" s="75" t="str">
        <f>IF('RAW DATA'!$D3145='RAW DATA'!$E3145,"YES","NO")</f>
        <v>NO</v>
      </c>
      <c r="U3145" s="73" t="str">
        <f>IF(('RAW DATA'!$D3145-'RAW DATA'!$M3145)&lt;=5,"YES","NO")</f>
        <v>YES</v>
      </c>
    </row>
    <row r="3146" spans="1:21" x14ac:dyDescent="0.25">
      <c r="A3146" s="99">
        <v>515</v>
      </c>
      <c r="B3146" s="90">
        <v>5547988208</v>
      </c>
      <c r="C3146" s="91">
        <v>45939</v>
      </c>
      <c r="D3146" s="91">
        <v>45937</v>
      </c>
      <c r="E3146" s="91">
        <v>45939</v>
      </c>
      <c r="F3146" s="90">
        <v>258264776</v>
      </c>
      <c r="G3146" s="96">
        <v>395</v>
      </c>
      <c r="H3146" s="90" t="s">
        <v>14</v>
      </c>
      <c r="I3146" s="93">
        <v>7730461280</v>
      </c>
      <c r="J3146" s="91">
        <v>45952</v>
      </c>
      <c r="K3146" s="91" t="s">
        <v>87</v>
      </c>
      <c r="L3146" s="90"/>
      <c r="M3146" s="91">
        <v>45934</v>
      </c>
      <c r="N3146" s="91">
        <v>45949</v>
      </c>
      <c r="O3146" s="95">
        <f t="shared" si="409"/>
        <v>10</v>
      </c>
      <c r="P3146" s="95">
        <f>MONTH('RAW DATA'!$J3146)</f>
        <v>10</v>
      </c>
      <c r="Q3146" s="95" t="str">
        <f t="shared" si="410"/>
        <v>ICB</v>
      </c>
      <c r="R3146" s="96" t="str">
        <f t="shared" si="411"/>
        <v>CHINA</v>
      </c>
      <c r="S3146" s="90" t="str">
        <f>IF(OR('RAW DATA'!$D3146="",'RAW DATA'!$C3146='RAW DATA'!$D3146),"NO",IF('RAW DATA'!$C3146&lt;'RAW DATA'!$D3146,"YES","NO"))</f>
        <v>NO</v>
      </c>
      <c r="T3146" s="96" t="str">
        <f>IF('RAW DATA'!$D3146='RAW DATA'!$E3146,"YES","NO")</f>
        <v>NO</v>
      </c>
      <c r="U3146" s="95" t="str">
        <f>IF(('RAW DATA'!$D3146-'RAW DATA'!$M3146)&lt;=5,"YES","NO")</f>
        <v>YES</v>
      </c>
    </row>
    <row r="3147" spans="1:21" x14ac:dyDescent="0.25">
      <c r="A3147" s="87">
        <v>515</v>
      </c>
      <c r="B3147" s="74">
        <v>5548006303</v>
      </c>
      <c r="C3147" s="76">
        <v>45939</v>
      </c>
      <c r="D3147" s="76">
        <v>45946</v>
      </c>
      <c r="E3147" s="76">
        <v>45674</v>
      </c>
      <c r="F3147" s="74">
        <v>258264776</v>
      </c>
      <c r="G3147" s="75">
        <v>1005</v>
      </c>
      <c r="H3147" s="74" t="s">
        <v>14</v>
      </c>
      <c r="I3147" s="83">
        <v>7730461449</v>
      </c>
      <c r="J3147" s="76">
        <v>45952</v>
      </c>
      <c r="K3147" s="76" t="s">
        <v>87</v>
      </c>
      <c r="L3147" s="74"/>
      <c r="M3147" s="76">
        <v>45934</v>
      </c>
      <c r="N3147" s="76">
        <v>45949</v>
      </c>
      <c r="O3147" s="73">
        <f t="shared" ref="O3147:O3159" si="412">IF(D3147="", "", IF(YEAR(D3147)=2024, "", MONTH(D3147)))</f>
        <v>10</v>
      </c>
      <c r="P3147" s="73">
        <f>MONTH('RAW DATA'!$J3147)</f>
        <v>10</v>
      </c>
      <c r="Q3147" s="73" t="str">
        <f t="shared" ref="Q3147:Q3159" si="413">IF(OR(A3147=71,A3147=1595,A3147=1588,A3147=1594,A3147=3547,A3147=1571,A3147=1538,A3147=1570,A3147=1569,A3147=1590,A3147=1591,A3147=1589,A3147=515,A3147=1572,A3147=3546,A3147=1592,A3147=3548,A3147=122,A3147=10171,A3147=40,A3147=35,A3147=95,A3147=381,A3147=136,A3147=375),"ICB","Vendor")</f>
        <v>ICB</v>
      </c>
      <c r="R3147" s="75" t="str">
        <f t="shared" ref="R3147:R3159" si="414">IF(OR(A3147=71,A3147=515,A3147=1592,A3147=1589,A3147=1591,A3147=1571,A3147=1572),"CHINA",IF(A3147=35,"POLAND",
IF(A3147=10171,"VIETNAM",
IF(A3147=381,"TURKEY",
IF(A3147=375,"CAMBODIA",
IF(A3147=40,"AUSTRALIA",""))))))</f>
        <v>CHINA</v>
      </c>
      <c r="S3147" s="74" t="str">
        <f>IF(OR('RAW DATA'!$D3147="",'RAW DATA'!$C3147='RAW DATA'!$D3147),"NO",IF('RAW DATA'!$C3147&lt;'RAW DATA'!$D3147,"YES","NO"))</f>
        <v>YES</v>
      </c>
      <c r="T3147" s="75" t="str">
        <f>IF('RAW DATA'!$D3147='RAW DATA'!$E3147,"YES","NO")</f>
        <v>NO</v>
      </c>
      <c r="U3147" s="73" t="str">
        <f>IF(('RAW DATA'!$D3147-'RAW DATA'!$M3147)&lt;=5,"YES","NO")</f>
        <v>NO</v>
      </c>
    </row>
    <row r="3148" spans="1:21" x14ac:dyDescent="0.25">
      <c r="A3148" s="99">
        <v>515</v>
      </c>
      <c r="B3148" s="90">
        <v>5283295489</v>
      </c>
      <c r="C3148" s="91">
        <v>45946</v>
      </c>
      <c r="D3148" s="91">
        <v>45945</v>
      </c>
      <c r="E3148" s="91">
        <v>45946</v>
      </c>
      <c r="F3148" s="90">
        <v>259917917</v>
      </c>
      <c r="G3148" s="96">
        <v>1142</v>
      </c>
      <c r="H3148" s="90" t="s">
        <v>14</v>
      </c>
      <c r="I3148" s="93">
        <v>7730465145</v>
      </c>
      <c r="J3148" s="91">
        <v>45966</v>
      </c>
      <c r="K3148" s="91" t="s">
        <v>87</v>
      </c>
      <c r="L3148" s="90"/>
      <c r="M3148" s="91">
        <v>45939</v>
      </c>
      <c r="N3148" s="91">
        <v>45966</v>
      </c>
      <c r="O3148" s="95">
        <f t="shared" si="412"/>
        <v>10</v>
      </c>
      <c r="P3148" s="95">
        <f>MONTH('RAW DATA'!$J3148)</f>
        <v>11</v>
      </c>
      <c r="Q3148" s="95" t="str">
        <f t="shared" si="413"/>
        <v>ICB</v>
      </c>
      <c r="R3148" s="96" t="str">
        <f t="shared" si="414"/>
        <v>CHINA</v>
      </c>
      <c r="S3148" s="90" t="str">
        <f>IF(OR('RAW DATA'!$D3148="",'RAW DATA'!$C3148='RAW DATA'!$D3148),"NO",IF('RAW DATA'!$C3148&lt;'RAW DATA'!$D3148,"YES","NO"))</f>
        <v>NO</v>
      </c>
      <c r="T3148" s="96" t="str">
        <f>IF('RAW DATA'!$D3148='RAW DATA'!$E3148,"YES","NO")</f>
        <v>NO</v>
      </c>
      <c r="U3148" s="95" t="str">
        <f>IF(('RAW DATA'!$D3148-'RAW DATA'!$M3148)&lt;=5,"YES","NO")</f>
        <v>NO</v>
      </c>
    </row>
    <row r="3149" spans="1:21" x14ac:dyDescent="0.25">
      <c r="A3149" s="87">
        <v>515</v>
      </c>
      <c r="B3149" s="74">
        <v>5283295486</v>
      </c>
      <c r="C3149" s="76">
        <v>45946</v>
      </c>
      <c r="D3149" s="76">
        <v>45945</v>
      </c>
      <c r="E3149" s="76">
        <v>45946</v>
      </c>
      <c r="F3149" s="74">
        <v>259917917</v>
      </c>
      <c r="G3149" s="75">
        <v>1142</v>
      </c>
      <c r="H3149" s="74" t="s">
        <v>14</v>
      </c>
      <c r="I3149" s="83">
        <v>7730465146</v>
      </c>
      <c r="J3149" s="76">
        <v>45966</v>
      </c>
      <c r="K3149" s="76" t="s">
        <v>87</v>
      </c>
      <c r="L3149" s="74"/>
      <c r="M3149" s="76">
        <v>45939</v>
      </c>
      <c r="N3149" s="76">
        <v>45966</v>
      </c>
      <c r="O3149" s="73">
        <f t="shared" si="412"/>
        <v>10</v>
      </c>
      <c r="P3149" s="73">
        <f>MONTH('RAW DATA'!$J3149)</f>
        <v>11</v>
      </c>
      <c r="Q3149" s="73" t="str">
        <f t="shared" si="413"/>
        <v>ICB</v>
      </c>
      <c r="R3149" s="75" t="str">
        <f t="shared" si="414"/>
        <v>CHINA</v>
      </c>
      <c r="S3149" s="74" t="str">
        <f>IF(OR('RAW DATA'!$D3149="",'RAW DATA'!$C3149='RAW DATA'!$D3149),"NO",IF('RAW DATA'!$C3149&lt;'RAW DATA'!$D3149,"YES","NO"))</f>
        <v>NO</v>
      </c>
      <c r="T3149" s="75" t="str">
        <f>IF('RAW DATA'!$D3149='RAW DATA'!$E3149,"YES","NO")</f>
        <v>NO</v>
      </c>
      <c r="U3149" s="73" t="str">
        <f>IF(('RAW DATA'!$D3149-'RAW DATA'!$M3149)&lt;=5,"YES","NO")</f>
        <v>NO</v>
      </c>
    </row>
    <row r="3150" spans="1:21" x14ac:dyDescent="0.25">
      <c r="A3150" s="99">
        <v>515</v>
      </c>
      <c r="B3150" s="90">
        <v>5283295485</v>
      </c>
      <c r="C3150" s="91">
        <v>45946</v>
      </c>
      <c r="D3150" s="91">
        <v>45945</v>
      </c>
      <c r="E3150" s="91">
        <v>45946</v>
      </c>
      <c r="F3150" s="90">
        <v>259917917</v>
      </c>
      <c r="G3150" s="96">
        <v>1142</v>
      </c>
      <c r="H3150" s="90" t="s">
        <v>14</v>
      </c>
      <c r="I3150" s="93">
        <v>7730465147</v>
      </c>
      <c r="J3150" s="91">
        <v>45966</v>
      </c>
      <c r="K3150" s="91" t="s">
        <v>87</v>
      </c>
      <c r="L3150" s="90"/>
      <c r="M3150" s="91">
        <v>45939</v>
      </c>
      <c r="N3150" s="91">
        <v>45966</v>
      </c>
      <c r="O3150" s="95">
        <f t="shared" si="412"/>
        <v>10</v>
      </c>
      <c r="P3150" s="95">
        <f>MONTH('RAW DATA'!$J3150)</f>
        <v>11</v>
      </c>
      <c r="Q3150" s="95" t="str">
        <f t="shared" si="413"/>
        <v>ICB</v>
      </c>
      <c r="R3150" s="96" t="str">
        <f t="shared" si="414"/>
        <v>CHINA</v>
      </c>
      <c r="S3150" s="90" t="str">
        <f>IF(OR('RAW DATA'!$D3150="",'RAW DATA'!$C3150='RAW DATA'!$D3150),"NO",IF('RAW DATA'!$C3150&lt;'RAW DATA'!$D3150,"YES","NO"))</f>
        <v>NO</v>
      </c>
      <c r="T3150" s="96" t="str">
        <f>IF('RAW DATA'!$D3150='RAW DATA'!$E3150,"YES","NO")</f>
        <v>NO</v>
      </c>
      <c r="U3150" s="95" t="str">
        <f>IF(('RAW DATA'!$D3150-'RAW DATA'!$M3150)&lt;=5,"YES","NO")</f>
        <v>NO</v>
      </c>
    </row>
    <row r="3151" spans="1:21" x14ac:dyDescent="0.25">
      <c r="A3151" s="87">
        <v>515</v>
      </c>
      <c r="B3151" s="74">
        <v>5283295484</v>
      </c>
      <c r="C3151" s="76">
        <v>45946</v>
      </c>
      <c r="D3151" s="76">
        <v>45945</v>
      </c>
      <c r="E3151" s="76">
        <v>45946</v>
      </c>
      <c r="F3151" s="74">
        <v>259917917</v>
      </c>
      <c r="G3151" s="75">
        <v>1142</v>
      </c>
      <c r="H3151" s="74" t="s">
        <v>14</v>
      </c>
      <c r="I3151" s="83">
        <v>7730465148</v>
      </c>
      <c r="J3151" s="76">
        <v>45966</v>
      </c>
      <c r="K3151" s="76" t="s">
        <v>87</v>
      </c>
      <c r="L3151" s="74"/>
      <c r="M3151" s="76">
        <v>45939</v>
      </c>
      <c r="N3151" s="76">
        <v>45966</v>
      </c>
      <c r="O3151" s="73">
        <f t="shared" si="412"/>
        <v>10</v>
      </c>
      <c r="P3151" s="73">
        <f>MONTH('RAW DATA'!$J3151)</f>
        <v>11</v>
      </c>
      <c r="Q3151" s="73" t="str">
        <f t="shared" si="413"/>
        <v>ICB</v>
      </c>
      <c r="R3151" s="75" t="str">
        <f t="shared" si="414"/>
        <v>CHINA</v>
      </c>
      <c r="S3151" s="74" t="str">
        <f>IF(OR('RAW DATA'!$D3151="",'RAW DATA'!$C3151='RAW DATA'!$D3151),"NO",IF('RAW DATA'!$C3151&lt;'RAW DATA'!$D3151,"YES","NO"))</f>
        <v>NO</v>
      </c>
      <c r="T3151" s="75" t="str">
        <f>IF('RAW DATA'!$D3151='RAW DATA'!$E3151,"YES","NO")</f>
        <v>NO</v>
      </c>
      <c r="U3151" s="73" t="str">
        <f>IF(('RAW DATA'!$D3151-'RAW DATA'!$M3151)&lt;=5,"YES","NO")</f>
        <v>NO</v>
      </c>
    </row>
    <row r="3152" spans="1:21" x14ac:dyDescent="0.25">
      <c r="A3152" s="99">
        <v>515</v>
      </c>
      <c r="B3152" s="90">
        <v>5283295483</v>
      </c>
      <c r="C3152" s="91">
        <v>45946</v>
      </c>
      <c r="D3152" s="91">
        <v>45945</v>
      </c>
      <c r="E3152" s="91">
        <v>45946</v>
      </c>
      <c r="F3152" s="90">
        <v>259917917</v>
      </c>
      <c r="G3152" s="96">
        <v>1142</v>
      </c>
      <c r="H3152" s="90" t="s">
        <v>14</v>
      </c>
      <c r="I3152" s="93">
        <v>7730465149</v>
      </c>
      <c r="J3152" s="91">
        <v>45966</v>
      </c>
      <c r="K3152" s="91" t="s">
        <v>87</v>
      </c>
      <c r="L3152" s="90"/>
      <c r="M3152" s="91">
        <v>45939</v>
      </c>
      <c r="N3152" s="91">
        <v>45966</v>
      </c>
      <c r="O3152" s="95">
        <f t="shared" si="412"/>
        <v>10</v>
      </c>
      <c r="P3152" s="95">
        <f>MONTH('RAW DATA'!$J3152)</f>
        <v>11</v>
      </c>
      <c r="Q3152" s="95" t="str">
        <f t="shared" si="413"/>
        <v>ICB</v>
      </c>
      <c r="R3152" s="96" t="str">
        <f t="shared" si="414"/>
        <v>CHINA</v>
      </c>
      <c r="S3152" s="90" t="str">
        <f>IF(OR('RAW DATA'!$D3152="",'RAW DATA'!$C3152='RAW DATA'!$D3152),"NO",IF('RAW DATA'!$C3152&lt;'RAW DATA'!$D3152,"YES","NO"))</f>
        <v>NO</v>
      </c>
      <c r="T3152" s="96" t="str">
        <f>IF('RAW DATA'!$D3152='RAW DATA'!$E3152,"YES","NO")</f>
        <v>NO</v>
      </c>
      <c r="U3152" s="95" t="str">
        <f>IF(('RAW DATA'!$D3152-'RAW DATA'!$M3152)&lt;=5,"YES","NO")</f>
        <v>NO</v>
      </c>
    </row>
    <row r="3153" spans="1:21" x14ac:dyDescent="0.25">
      <c r="A3153" s="87">
        <v>515</v>
      </c>
      <c r="B3153" s="74">
        <v>5548008428</v>
      </c>
      <c r="C3153" s="76">
        <v>45948</v>
      </c>
      <c r="D3153" s="76">
        <v>45947</v>
      </c>
      <c r="E3153" s="76">
        <v>45948</v>
      </c>
      <c r="F3153" s="74">
        <v>258986228</v>
      </c>
      <c r="G3153" s="75">
        <v>394</v>
      </c>
      <c r="H3153" s="74" t="s">
        <v>14</v>
      </c>
      <c r="I3153" s="83">
        <v>7730462138</v>
      </c>
      <c r="J3153" s="76">
        <v>45954</v>
      </c>
      <c r="K3153" s="76" t="s">
        <v>87</v>
      </c>
      <c r="L3153" s="74"/>
      <c r="M3153" s="76">
        <v>45947</v>
      </c>
      <c r="N3153" s="76">
        <v>45964</v>
      </c>
      <c r="O3153" s="73">
        <f t="shared" si="412"/>
        <v>10</v>
      </c>
      <c r="P3153" s="73">
        <f>MONTH('RAW DATA'!$J3153)</f>
        <v>10</v>
      </c>
      <c r="Q3153" s="73" t="str">
        <f t="shared" si="413"/>
        <v>ICB</v>
      </c>
      <c r="R3153" s="75" t="str">
        <f t="shared" si="414"/>
        <v>CHINA</v>
      </c>
      <c r="S3153" s="74" t="str">
        <f>IF(OR('RAW DATA'!$D3153="",'RAW DATA'!$C3153='RAW DATA'!$D3153),"NO",IF('RAW DATA'!$C3153&lt;'RAW DATA'!$D3153,"YES","NO"))</f>
        <v>NO</v>
      </c>
      <c r="T3153" s="75" t="str">
        <f>IF('RAW DATA'!$D3153='RAW DATA'!$E3153,"YES","NO")</f>
        <v>NO</v>
      </c>
      <c r="U3153" s="73" t="str">
        <f>IF(('RAW DATA'!$D3153-'RAW DATA'!$M3153)&lt;=5,"YES","NO")</f>
        <v>YES</v>
      </c>
    </row>
    <row r="3154" spans="1:21" x14ac:dyDescent="0.25">
      <c r="A3154" s="99">
        <v>515</v>
      </c>
      <c r="B3154" s="90">
        <v>5548008429</v>
      </c>
      <c r="C3154" s="91">
        <v>45948</v>
      </c>
      <c r="D3154" s="91">
        <v>45947</v>
      </c>
      <c r="E3154" s="91">
        <v>45948</v>
      </c>
      <c r="F3154" s="90">
        <v>258986228</v>
      </c>
      <c r="G3154" s="96">
        <v>394</v>
      </c>
      <c r="H3154" s="90" t="s">
        <v>14</v>
      </c>
      <c r="I3154" s="93">
        <v>7730462139</v>
      </c>
      <c r="J3154" s="91">
        <v>45954</v>
      </c>
      <c r="K3154" s="91" t="s">
        <v>87</v>
      </c>
      <c r="L3154" s="90"/>
      <c r="M3154" s="91">
        <v>45947</v>
      </c>
      <c r="N3154" s="91">
        <v>45964</v>
      </c>
      <c r="O3154" s="95">
        <f t="shared" si="412"/>
        <v>10</v>
      </c>
      <c r="P3154" s="95">
        <f>MONTH('RAW DATA'!$J3154)</f>
        <v>10</v>
      </c>
      <c r="Q3154" s="95" t="str">
        <f t="shared" si="413"/>
        <v>ICB</v>
      </c>
      <c r="R3154" s="96" t="str">
        <f t="shared" si="414"/>
        <v>CHINA</v>
      </c>
      <c r="S3154" s="90" t="str">
        <f>IF(OR('RAW DATA'!$D3154="",'RAW DATA'!$C3154='RAW DATA'!$D3154),"NO",IF('RAW DATA'!$C3154&lt;'RAW DATA'!$D3154,"YES","NO"))</f>
        <v>NO</v>
      </c>
      <c r="T3154" s="96" t="str">
        <f>IF('RAW DATA'!$D3154='RAW DATA'!$E3154,"YES","NO")</f>
        <v>NO</v>
      </c>
      <c r="U3154" s="95" t="str">
        <f>IF(('RAW DATA'!$D3154-'RAW DATA'!$M3154)&lt;=5,"YES","NO")</f>
        <v>YES</v>
      </c>
    </row>
    <row r="3155" spans="1:21" x14ac:dyDescent="0.25">
      <c r="A3155" s="87">
        <v>515</v>
      </c>
      <c r="B3155" s="74">
        <v>5548008432</v>
      </c>
      <c r="C3155" s="76">
        <v>45948</v>
      </c>
      <c r="D3155" s="76">
        <v>45947</v>
      </c>
      <c r="E3155" s="76">
        <v>45948</v>
      </c>
      <c r="F3155" s="74">
        <v>258986228</v>
      </c>
      <c r="G3155" s="75">
        <v>394</v>
      </c>
      <c r="H3155" s="74" t="s">
        <v>14</v>
      </c>
      <c r="I3155" s="83">
        <v>7730462140</v>
      </c>
      <c r="J3155" s="76">
        <v>45954</v>
      </c>
      <c r="K3155" s="76" t="s">
        <v>87</v>
      </c>
      <c r="L3155" s="74"/>
      <c r="M3155" s="76">
        <v>45947</v>
      </c>
      <c r="N3155" s="76">
        <v>45964</v>
      </c>
      <c r="O3155" s="73">
        <f t="shared" si="412"/>
        <v>10</v>
      </c>
      <c r="P3155" s="73">
        <f>MONTH('RAW DATA'!$J3155)</f>
        <v>10</v>
      </c>
      <c r="Q3155" s="73" t="str">
        <f t="shared" si="413"/>
        <v>ICB</v>
      </c>
      <c r="R3155" s="75" t="str">
        <f t="shared" si="414"/>
        <v>CHINA</v>
      </c>
      <c r="S3155" s="74" t="str">
        <f>IF(OR('RAW DATA'!$D3155="",'RAW DATA'!$C3155='RAW DATA'!$D3155),"NO",IF('RAW DATA'!$C3155&lt;'RAW DATA'!$D3155,"YES","NO"))</f>
        <v>NO</v>
      </c>
      <c r="T3155" s="75" t="str">
        <f>IF('RAW DATA'!$D3155='RAW DATA'!$E3155,"YES","NO")</f>
        <v>NO</v>
      </c>
      <c r="U3155" s="73" t="str">
        <f>IF(('RAW DATA'!$D3155-'RAW DATA'!$M3155)&lt;=5,"YES","NO")</f>
        <v>YES</v>
      </c>
    </row>
    <row r="3156" spans="1:21" x14ac:dyDescent="0.25">
      <c r="A3156" s="99">
        <v>515</v>
      </c>
      <c r="B3156" s="90">
        <v>5548008424</v>
      </c>
      <c r="C3156" s="91">
        <v>45948</v>
      </c>
      <c r="D3156" s="91">
        <v>45947</v>
      </c>
      <c r="E3156" s="91">
        <v>45948</v>
      </c>
      <c r="F3156" s="90">
        <v>258986228</v>
      </c>
      <c r="G3156" s="96">
        <v>102</v>
      </c>
      <c r="H3156" s="90" t="s">
        <v>14</v>
      </c>
      <c r="I3156" s="93">
        <v>7730483876</v>
      </c>
      <c r="J3156" s="91">
        <v>46044</v>
      </c>
      <c r="K3156" s="91" t="s">
        <v>87</v>
      </c>
      <c r="L3156" s="90"/>
      <c r="M3156" s="91">
        <v>45947</v>
      </c>
      <c r="N3156" s="91">
        <v>45964</v>
      </c>
      <c r="O3156" s="95">
        <f t="shared" si="412"/>
        <v>10</v>
      </c>
      <c r="P3156" s="95">
        <f>MONTH('RAW DATA'!$J3156)</f>
        <v>1</v>
      </c>
      <c r="Q3156" s="95" t="str">
        <f t="shared" si="413"/>
        <v>ICB</v>
      </c>
      <c r="R3156" s="96" t="str">
        <f t="shared" si="414"/>
        <v>CHINA</v>
      </c>
      <c r="S3156" s="90" t="str">
        <f>IF(OR('RAW DATA'!$D3156="",'RAW DATA'!$C3156='RAW DATA'!$D3156),"NO",IF('RAW DATA'!$C3156&lt;'RAW DATA'!$D3156,"YES","NO"))</f>
        <v>NO</v>
      </c>
      <c r="T3156" s="96" t="str">
        <f>IF('RAW DATA'!$D3156='RAW DATA'!$E3156,"YES","NO")</f>
        <v>NO</v>
      </c>
      <c r="U3156" s="95" t="str">
        <f>IF(('RAW DATA'!$D3156-'RAW DATA'!$M3156)&lt;=5,"YES","NO")</f>
        <v>YES</v>
      </c>
    </row>
    <row r="3157" spans="1:21" x14ac:dyDescent="0.25">
      <c r="A3157" s="87">
        <v>515</v>
      </c>
      <c r="B3157" s="74">
        <v>5548008436</v>
      </c>
      <c r="C3157" s="76">
        <v>45948</v>
      </c>
      <c r="D3157" s="76">
        <v>45947</v>
      </c>
      <c r="E3157" s="76">
        <v>45948</v>
      </c>
      <c r="F3157" s="74">
        <v>258986228</v>
      </c>
      <c r="G3157" s="75">
        <v>1596</v>
      </c>
      <c r="H3157" s="74" t="s">
        <v>14</v>
      </c>
      <c r="I3157" s="83">
        <v>7730462142</v>
      </c>
      <c r="J3157" s="76">
        <v>45954</v>
      </c>
      <c r="K3157" s="76" t="s">
        <v>87</v>
      </c>
      <c r="L3157" s="74"/>
      <c r="M3157" s="76">
        <v>45947</v>
      </c>
      <c r="N3157" s="76">
        <v>45964</v>
      </c>
      <c r="O3157" s="73">
        <f t="shared" si="412"/>
        <v>10</v>
      </c>
      <c r="P3157" s="73">
        <f>MONTH('RAW DATA'!$J3157)</f>
        <v>10</v>
      </c>
      <c r="Q3157" s="73" t="str">
        <f t="shared" si="413"/>
        <v>ICB</v>
      </c>
      <c r="R3157" s="75" t="str">
        <f t="shared" si="414"/>
        <v>CHINA</v>
      </c>
      <c r="S3157" s="74" t="str">
        <f>IF(OR('RAW DATA'!$D3157="",'RAW DATA'!$C3157='RAW DATA'!$D3157),"NO",IF('RAW DATA'!$C3157&lt;'RAW DATA'!$D3157,"YES","NO"))</f>
        <v>NO</v>
      </c>
      <c r="T3157" s="75" t="str">
        <f>IF('RAW DATA'!$D3157='RAW DATA'!$E3157,"YES","NO")</f>
        <v>NO</v>
      </c>
      <c r="U3157" s="73" t="str">
        <f>IF(('RAW DATA'!$D3157-'RAW DATA'!$M3157)&lt;=5,"YES","NO")</f>
        <v>YES</v>
      </c>
    </row>
    <row r="3158" spans="1:21" x14ac:dyDescent="0.25">
      <c r="A3158" s="99">
        <v>515</v>
      </c>
      <c r="B3158" s="90">
        <v>5548008434</v>
      </c>
      <c r="C3158" s="91">
        <v>45948</v>
      </c>
      <c r="D3158" s="91">
        <v>45947</v>
      </c>
      <c r="E3158" s="91">
        <v>45948</v>
      </c>
      <c r="F3158" s="90">
        <v>258986228</v>
      </c>
      <c r="G3158" s="96">
        <v>1189</v>
      </c>
      <c r="H3158" s="90" t="s">
        <v>14</v>
      </c>
      <c r="I3158" s="93">
        <v>7730462143</v>
      </c>
      <c r="J3158" s="91">
        <v>45954</v>
      </c>
      <c r="K3158" s="91" t="s">
        <v>87</v>
      </c>
      <c r="L3158" s="90"/>
      <c r="M3158" s="91">
        <v>45947</v>
      </c>
      <c r="N3158" s="91">
        <v>45964</v>
      </c>
      <c r="O3158" s="95">
        <f t="shared" si="412"/>
        <v>10</v>
      </c>
      <c r="P3158" s="95">
        <f>MONTH('RAW DATA'!$J3158)</f>
        <v>10</v>
      </c>
      <c r="Q3158" s="95" t="str">
        <f t="shared" si="413"/>
        <v>ICB</v>
      </c>
      <c r="R3158" s="96" t="str">
        <f t="shared" si="414"/>
        <v>CHINA</v>
      </c>
      <c r="S3158" s="90" t="str">
        <f>IF(OR('RAW DATA'!$D3158="",'RAW DATA'!$C3158='RAW DATA'!$D3158),"NO",IF('RAW DATA'!$C3158&lt;'RAW DATA'!$D3158,"YES","NO"))</f>
        <v>NO</v>
      </c>
      <c r="T3158" s="96" t="str">
        <f>IF('RAW DATA'!$D3158='RAW DATA'!$E3158,"YES","NO")</f>
        <v>NO</v>
      </c>
      <c r="U3158" s="95" t="str">
        <f>IF(('RAW DATA'!$D3158-'RAW DATA'!$M3158)&lt;=5,"YES","NO")</f>
        <v>YES</v>
      </c>
    </row>
    <row r="3159" spans="1:21" x14ac:dyDescent="0.25">
      <c r="A3159" s="87">
        <v>515</v>
      </c>
      <c r="B3159" s="74">
        <v>5548008427</v>
      </c>
      <c r="C3159" s="76">
        <v>45948</v>
      </c>
      <c r="D3159" s="76">
        <v>45947</v>
      </c>
      <c r="E3159" s="76">
        <v>45948</v>
      </c>
      <c r="F3159" s="74">
        <v>258986228</v>
      </c>
      <c r="G3159" s="75">
        <v>3003</v>
      </c>
      <c r="H3159" s="74" t="s">
        <v>14</v>
      </c>
      <c r="I3159" s="83">
        <v>7730462144</v>
      </c>
      <c r="J3159" s="76">
        <v>45954</v>
      </c>
      <c r="K3159" s="76" t="s">
        <v>87</v>
      </c>
      <c r="L3159" s="74"/>
      <c r="M3159" s="76">
        <v>45947</v>
      </c>
      <c r="N3159" s="76">
        <v>45964</v>
      </c>
      <c r="O3159" s="73">
        <f t="shared" si="412"/>
        <v>10</v>
      </c>
      <c r="P3159" s="73">
        <f>MONTH('RAW DATA'!$J3159)</f>
        <v>10</v>
      </c>
      <c r="Q3159" s="73" t="str">
        <f t="shared" si="413"/>
        <v>ICB</v>
      </c>
      <c r="R3159" s="75" t="str">
        <f t="shared" si="414"/>
        <v>CHINA</v>
      </c>
      <c r="S3159" s="74" t="str">
        <f>IF(OR('RAW DATA'!$D3159="",'RAW DATA'!$C3159='RAW DATA'!$D3159),"NO",IF('RAW DATA'!$C3159&lt;'RAW DATA'!$D3159,"YES","NO"))</f>
        <v>NO</v>
      </c>
      <c r="T3159" s="75" t="str">
        <f>IF('RAW DATA'!$D3159='RAW DATA'!$E3159,"YES","NO")</f>
        <v>NO</v>
      </c>
      <c r="U3159" s="73" t="str">
        <f>IF(('RAW DATA'!$D3159-'RAW DATA'!$M3159)&lt;=5,"YES","NO")</f>
        <v>YES</v>
      </c>
    </row>
    <row r="3160" spans="1:21" x14ac:dyDescent="0.25">
      <c r="A3160" s="99">
        <v>515</v>
      </c>
      <c r="B3160" s="90">
        <v>5548008431</v>
      </c>
      <c r="C3160" s="91">
        <v>45948</v>
      </c>
      <c r="D3160" s="91">
        <v>45947</v>
      </c>
      <c r="E3160" s="91">
        <v>45948</v>
      </c>
      <c r="F3160" s="90">
        <v>258986228</v>
      </c>
      <c r="G3160" s="96">
        <v>414</v>
      </c>
      <c r="H3160" s="90" t="s">
        <v>14</v>
      </c>
      <c r="I3160" s="93">
        <v>7730462145</v>
      </c>
      <c r="J3160" s="91">
        <v>45954</v>
      </c>
      <c r="K3160" s="91" t="s">
        <v>87</v>
      </c>
      <c r="L3160" s="90"/>
      <c r="M3160" s="91">
        <v>45947</v>
      </c>
      <c r="N3160" s="91">
        <v>45964</v>
      </c>
      <c r="O3160" s="95">
        <f t="shared" ref="O3160:O3177" si="415">IF(D3160="", "", IF(YEAR(D3160)=2024, "", MONTH(D3160)))</f>
        <v>10</v>
      </c>
      <c r="P3160" s="95">
        <f>MONTH('RAW DATA'!$J3160)</f>
        <v>10</v>
      </c>
      <c r="Q3160" s="95" t="str">
        <f t="shared" ref="Q3160:Q3177" si="416">IF(OR(A3160=71,A3160=1595,A3160=1588,A3160=1594,A3160=3547,A3160=1571,A3160=1538,A3160=1570,A3160=1569,A3160=1590,A3160=1591,A3160=1589,A3160=515,A3160=1572,A3160=3546,A3160=1592,A3160=3548,A3160=122,A3160=10171,A3160=40,A3160=35,A3160=95,A3160=381,A3160=136,A3160=375),"ICB","Vendor")</f>
        <v>ICB</v>
      </c>
      <c r="R3160" s="96" t="str">
        <f t="shared" ref="R3160:R3177" si="417">IF(OR(A3160=71,A3160=515,A3160=1592,A3160=1589,A3160=1591,A3160=1571,A3160=1572),"CHINA",IF(A3160=35,"POLAND",
IF(A3160=10171,"VIETNAM",
IF(A3160=381,"TURKEY",
IF(A3160=375,"CAMBODIA",
IF(A3160=40,"AUSTRALIA",""))))))</f>
        <v>CHINA</v>
      </c>
      <c r="S3160" s="90" t="str">
        <f>IF(OR('RAW DATA'!$D3160="",'RAW DATA'!$C3160='RAW DATA'!$D3160),"NO",IF('RAW DATA'!$C3160&lt;'RAW DATA'!$D3160,"YES","NO"))</f>
        <v>NO</v>
      </c>
      <c r="T3160" s="96" t="str">
        <f>IF('RAW DATA'!$D3160='RAW DATA'!$E3160,"YES","NO")</f>
        <v>NO</v>
      </c>
      <c r="U3160" s="95" t="str">
        <f>IF(('RAW DATA'!$D3160-'RAW DATA'!$M3160)&lt;=5,"YES","NO")</f>
        <v>YES</v>
      </c>
    </row>
    <row r="3161" spans="1:21" x14ac:dyDescent="0.25">
      <c r="A3161" s="87">
        <v>515</v>
      </c>
      <c r="B3161" s="74">
        <v>5548008425</v>
      </c>
      <c r="C3161" s="76">
        <v>45948</v>
      </c>
      <c r="D3161" s="76">
        <v>45947</v>
      </c>
      <c r="E3161" s="76">
        <v>45948</v>
      </c>
      <c r="F3161" s="74">
        <v>258986228</v>
      </c>
      <c r="G3161" s="75">
        <v>394</v>
      </c>
      <c r="H3161" s="74" t="s">
        <v>14</v>
      </c>
      <c r="I3161" s="83">
        <v>7730462146</v>
      </c>
      <c r="J3161" s="76">
        <v>45954</v>
      </c>
      <c r="K3161" s="76" t="s">
        <v>87</v>
      </c>
      <c r="L3161" s="74"/>
      <c r="M3161" s="76">
        <v>45947</v>
      </c>
      <c r="N3161" s="76">
        <v>45964</v>
      </c>
      <c r="O3161" s="73">
        <f t="shared" si="415"/>
        <v>10</v>
      </c>
      <c r="P3161" s="73">
        <f>MONTH('RAW DATA'!$J3161)</f>
        <v>10</v>
      </c>
      <c r="Q3161" s="73" t="str">
        <f t="shared" si="416"/>
        <v>ICB</v>
      </c>
      <c r="R3161" s="75" t="str">
        <f t="shared" si="417"/>
        <v>CHINA</v>
      </c>
      <c r="S3161" s="74" t="str">
        <f>IF(OR('RAW DATA'!$D3161="",'RAW DATA'!$C3161='RAW DATA'!$D3161),"NO",IF('RAW DATA'!$C3161&lt;'RAW DATA'!$D3161,"YES","NO"))</f>
        <v>NO</v>
      </c>
      <c r="T3161" s="75" t="str">
        <f>IF('RAW DATA'!$D3161='RAW DATA'!$E3161,"YES","NO")</f>
        <v>NO</v>
      </c>
      <c r="U3161" s="73" t="str">
        <f>IF(('RAW DATA'!$D3161-'RAW DATA'!$M3161)&lt;=5,"YES","NO")</f>
        <v>YES</v>
      </c>
    </row>
    <row r="3162" spans="1:21" x14ac:dyDescent="0.25">
      <c r="A3162" s="99">
        <v>515</v>
      </c>
      <c r="B3162" s="90">
        <v>5548008423</v>
      </c>
      <c r="C3162" s="91">
        <v>45948</v>
      </c>
      <c r="D3162" s="91">
        <v>45947</v>
      </c>
      <c r="E3162" s="91">
        <v>45948</v>
      </c>
      <c r="F3162" s="90">
        <v>258986228</v>
      </c>
      <c r="G3162" s="96">
        <v>394</v>
      </c>
      <c r="H3162" s="90" t="s">
        <v>14</v>
      </c>
      <c r="I3162" s="93">
        <v>7730462147</v>
      </c>
      <c r="J3162" s="91">
        <v>45954</v>
      </c>
      <c r="K3162" s="91" t="s">
        <v>87</v>
      </c>
      <c r="L3162" s="90"/>
      <c r="M3162" s="91">
        <v>45947</v>
      </c>
      <c r="N3162" s="91">
        <v>45964</v>
      </c>
      <c r="O3162" s="95">
        <f t="shared" si="415"/>
        <v>10</v>
      </c>
      <c r="P3162" s="95">
        <f>MONTH('RAW DATA'!$J3162)</f>
        <v>10</v>
      </c>
      <c r="Q3162" s="95" t="str">
        <f t="shared" si="416"/>
        <v>ICB</v>
      </c>
      <c r="R3162" s="96" t="str">
        <f t="shared" si="417"/>
        <v>CHINA</v>
      </c>
      <c r="S3162" s="90" t="str">
        <f>IF(OR('RAW DATA'!$D3162="",'RAW DATA'!$C3162='RAW DATA'!$D3162),"NO",IF('RAW DATA'!$C3162&lt;'RAW DATA'!$D3162,"YES","NO"))</f>
        <v>NO</v>
      </c>
      <c r="T3162" s="96" t="str">
        <f>IF('RAW DATA'!$D3162='RAW DATA'!$E3162,"YES","NO")</f>
        <v>NO</v>
      </c>
      <c r="U3162" s="95" t="str">
        <f>IF(('RAW DATA'!$D3162-'RAW DATA'!$M3162)&lt;=5,"YES","NO")</f>
        <v>YES</v>
      </c>
    </row>
    <row r="3163" spans="1:21" x14ac:dyDescent="0.25">
      <c r="A3163" s="87">
        <v>515</v>
      </c>
      <c r="B3163" s="74">
        <v>5548008435</v>
      </c>
      <c r="C3163" s="76">
        <v>45948</v>
      </c>
      <c r="D3163" s="76">
        <v>45947</v>
      </c>
      <c r="E3163" s="76">
        <v>45948</v>
      </c>
      <c r="F3163" s="74">
        <v>258986228</v>
      </c>
      <c r="G3163" s="75">
        <v>791</v>
      </c>
      <c r="H3163" s="74" t="s">
        <v>14</v>
      </c>
      <c r="I3163" s="83">
        <v>7730462148</v>
      </c>
      <c r="J3163" s="76">
        <v>45954</v>
      </c>
      <c r="K3163" s="76" t="s">
        <v>87</v>
      </c>
      <c r="L3163" s="74"/>
      <c r="M3163" s="76">
        <v>45947</v>
      </c>
      <c r="N3163" s="76">
        <v>45964</v>
      </c>
      <c r="O3163" s="73">
        <f t="shared" si="415"/>
        <v>10</v>
      </c>
      <c r="P3163" s="73">
        <f>MONTH('RAW DATA'!$J3163)</f>
        <v>10</v>
      </c>
      <c r="Q3163" s="73" t="str">
        <f t="shared" si="416"/>
        <v>ICB</v>
      </c>
      <c r="R3163" s="75" t="str">
        <f t="shared" si="417"/>
        <v>CHINA</v>
      </c>
      <c r="S3163" s="74" t="str">
        <f>IF(OR('RAW DATA'!$D3163="",'RAW DATA'!$C3163='RAW DATA'!$D3163),"NO",IF('RAW DATA'!$C3163&lt;'RAW DATA'!$D3163,"YES","NO"))</f>
        <v>NO</v>
      </c>
      <c r="T3163" s="75" t="str">
        <f>IF('RAW DATA'!$D3163='RAW DATA'!$E3163,"YES","NO")</f>
        <v>NO</v>
      </c>
      <c r="U3163" s="73" t="str">
        <f>IF(('RAW DATA'!$D3163-'RAW DATA'!$M3163)&lt;=5,"YES","NO")</f>
        <v>YES</v>
      </c>
    </row>
    <row r="3164" spans="1:21" x14ac:dyDescent="0.25">
      <c r="A3164" s="99">
        <v>515</v>
      </c>
      <c r="B3164" s="90">
        <v>5548008430</v>
      </c>
      <c r="C3164" s="91">
        <v>45948</v>
      </c>
      <c r="D3164" s="91">
        <v>45947</v>
      </c>
      <c r="E3164" s="91">
        <v>45948</v>
      </c>
      <c r="F3164" s="90">
        <v>258986228</v>
      </c>
      <c r="G3164" s="96">
        <v>914</v>
      </c>
      <c r="H3164" s="90" t="s">
        <v>14</v>
      </c>
      <c r="I3164" s="93">
        <v>7730462149</v>
      </c>
      <c r="J3164" s="91">
        <v>45954</v>
      </c>
      <c r="K3164" s="91" t="s">
        <v>87</v>
      </c>
      <c r="L3164" s="90"/>
      <c r="M3164" s="91">
        <v>45947</v>
      </c>
      <c r="N3164" s="91">
        <v>45964</v>
      </c>
      <c r="O3164" s="95">
        <f t="shared" si="415"/>
        <v>10</v>
      </c>
      <c r="P3164" s="95">
        <f>MONTH('RAW DATA'!$J3164)</f>
        <v>10</v>
      </c>
      <c r="Q3164" s="95" t="str">
        <f t="shared" si="416"/>
        <v>ICB</v>
      </c>
      <c r="R3164" s="96" t="str">
        <f t="shared" si="417"/>
        <v>CHINA</v>
      </c>
      <c r="S3164" s="90" t="str">
        <f>IF(OR('RAW DATA'!$D3164="",'RAW DATA'!$C3164='RAW DATA'!$D3164),"NO",IF('RAW DATA'!$C3164&lt;'RAW DATA'!$D3164,"YES","NO"))</f>
        <v>NO</v>
      </c>
      <c r="T3164" s="96" t="str">
        <f>IF('RAW DATA'!$D3164='RAW DATA'!$E3164,"YES","NO")</f>
        <v>NO</v>
      </c>
      <c r="U3164" s="95" t="str">
        <f>IF(('RAW DATA'!$D3164-'RAW DATA'!$M3164)&lt;=5,"YES","NO")</f>
        <v>YES</v>
      </c>
    </row>
    <row r="3165" spans="1:21" x14ac:dyDescent="0.25">
      <c r="A3165" s="87">
        <v>515</v>
      </c>
      <c r="B3165" s="74">
        <v>5548008433</v>
      </c>
      <c r="C3165" s="76">
        <v>45948</v>
      </c>
      <c r="D3165" s="76">
        <v>45947</v>
      </c>
      <c r="E3165" s="76">
        <v>45948</v>
      </c>
      <c r="F3165" s="74">
        <v>258986228</v>
      </c>
      <c r="G3165" s="75">
        <v>578</v>
      </c>
      <c r="H3165" s="74" t="s">
        <v>14</v>
      </c>
      <c r="I3165" s="83">
        <v>7730462150</v>
      </c>
      <c r="J3165" s="76">
        <v>45954</v>
      </c>
      <c r="K3165" s="76" t="s">
        <v>87</v>
      </c>
      <c r="L3165" s="74"/>
      <c r="M3165" s="76">
        <v>45947</v>
      </c>
      <c r="N3165" s="76">
        <v>45964</v>
      </c>
      <c r="O3165" s="73">
        <f t="shared" si="415"/>
        <v>10</v>
      </c>
      <c r="P3165" s="73">
        <f>MONTH('RAW DATA'!$J3165)</f>
        <v>10</v>
      </c>
      <c r="Q3165" s="73" t="str">
        <f t="shared" si="416"/>
        <v>ICB</v>
      </c>
      <c r="R3165" s="75" t="str">
        <f t="shared" si="417"/>
        <v>CHINA</v>
      </c>
      <c r="S3165" s="74" t="str">
        <f>IF(OR('RAW DATA'!$D3165="",'RAW DATA'!$C3165='RAW DATA'!$D3165),"NO",IF('RAW DATA'!$C3165&lt;'RAW DATA'!$D3165,"YES","NO"))</f>
        <v>NO</v>
      </c>
      <c r="T3165" s="75" t="str">
        <f>IF('RAW DATA'!$D3165='RAW DATA'!$E3165,"YES","NO")</f>
        <v>NO</v>
      </c>
      <c r="U3165" s="73" t="str">
        <f>IF(('RAW DATA'!$D3165-'RAW DATA'!$M3165)&lt;=5,"YES","NO")</f>
        <v>YES</v>
      </c>
    </row>
    <row r="3166" spans="1:21" x14ac:dyDescent="0.25">
      <c r="A3166" s="99">
        <v>515</v>
      </c>
      <c r="B3166" s="90">
        <v>5548008426</v>
      </c>
      <c r="C3166" s="91">
        <v>45948</v>
      </c>
      <c r="D3166" s="91">
        <v>45947</v>
      </c>
      <c r="E3166" s="91">
        <v>45948</v>
      </c>
      <c r="F3166" s="90">
        <v>258986228</v>
      </c>
      <c r="G3166" s="96">
        <v>394</v>
      </c>
      <c r="H3166" s="90" t="s">
        <v>14</v>
      </c>
      <c r="I3166" s="93">
        <v>7730462151</v>
      </c>
      <c r="J3166" s="91">
        <v>45954</v>
      </c>
      <c r="K3166" s="91" t="s">
        <v>87</v>
      </c>
      <c r="L3166" s="90"/>
      <c r="M3166" s="91">
        <v>45947</v>
      </c>
      <c r="N3166" s="91">
        <v>45964</v>
      </c>
      <c r="O3166" s="95">
        <f t="shared" si="415"/>
        <v>10</v>
      </c>
      <c r="P3166" s="95">
        <f>MONTH('RAW DATA'!$J3166)</f>
        <v>10</v>
      </c>
      <c r="Q3166" s="95" t="str">
        <f t="shared" si="416"/>
        <v>ICB</v>
      </c>
      <c r="R3166" s="96" t="str">
        <f t="shared" si="417"/>
        <v>CHINA</v>
      </c>
      <c r="S3166" s="90" t="str">
        <f>IF(OR('RAW DATA'!$D3166="",'RAW DATA'!$C3166='RAW DATA'!$D3166),"NO",IF('RAW DATA'!$C3166&lt;'RAW DATA'!$D3166,"YES","NO"))</f>
        <v>NO</v>
      </c>
      <c r="T3166" s="96" t="str">
        <f>IF('RAW DATA'!$D3166='RAW DATA'!$E3166,"YES","NO")</f>
        <v>NO</v>
      </c>
      <c r="U3166" s="95" t="str">
        <f>IF(('RAW DATA'!$D3166-'RAW DATA'!$M3166)&lt;=5,"YES","NO")</f>
        <v>YES</v>
      </c>
    </row>
    <row r="3167" spans="1:21" x14ac:dyDescent="0.25">
      <c r="A3167" s="87">
        <v>515</v>
      </c>
      <c r="B3167" s="74">
        <v>5548004496</v>
      </c>
      <c r="C3167" s="76">
        <v>45947</v>
      </c>
      <c r="D3167" s="76">
        <v>45946</v>
      </c>
      <c r="E3167" s="76">
        <v>45947</v>
      </c>
      <c r="F3167" s="74">
        <v>258730291</v>
      </c>
      <c r="G3167" s="75">
        <v>394</v>
      </c>
      <c r="H3167" s="74" t="s">
        <v>14</v>
      </c>
      <c r="I3167" s="83">
        <v>7730462645</v>
      </c>
      <c r="J3167" s="76">
        <v>45957</v>
      </c>
      <c r="K3167" s="76" t="s">
        <v>87</v>
      </c>
      <c r="L3167" s="74"/>
      <c r="M3167" s="76">
        <v>45943</v>
      </c>
      <c r="N3167" s="76">
        <v>45958</v>
      </c>
      <c r="O3167" s="73">
        <f t="shared" si="415"/>
        <v>10</v>
      </c>
      <c r="P3167" s="73">
        <f>MONTH('RAW DATA'!$J3167)</f>
        <v>10</v>
      </c>
      <c r="Q3167" s="73" t="str">
        <f t="shared" si="416"/>
        <v>ICB</v>
      </c>
      <c r="R3167" s="75" t="str">
        <f t="shared" si="417"/>
        <v>CHINA</v>
      </c>
      <c r="S3167" s="74" t="str">
        <f>IF(OR('RAW DATA'!$D3167="",'RAW DATA'!$C3167='RAW DATA'!$D3167),"NO",IF('RAW DATA'!$C3167&lt;'RAW DATA'!$D3167,"YES","NO"))</f>
        <v>NO</v>
      </c>
      <c r="T3167" s="75" t="str">
        <f>IF('RAW DATA'!$D3167='RAW DATA'!$E3167,"YES","NO")</f>
        <v>NO</v>
      </c>
      <c r="U3167" s="73" t="str">
        <f>IF(('RAW DATA'!$D3167-'RAW DATA'!$M3167)&lt;=5,"YES","NO")</f>
        <v>YES</v>
      </c>
    </row>
    <row r="3168" spans="1:21" x14ac:dyDescent="0.25">
      <c r="A3168" s="99">
        <v>515</v>
      </c>
      <c r="B3168" s="90">
        <v>5548004497</v>
      </c>
      <c r="C3168" s="91">
        <v>45947</v>
      </c>
      <c r="D3168" s="91">
        <v>45946</v>
      </c>
      <c r="E3168" s="91">
        <v>45947</v>
      </c>
      <c r="F3168" s="90">
        <v>258730291</v>
      </c>
      <c r="G3168" s="96">
        <v>626</v>
      </c>
      <c r="H3168" s="90" t="s">
        <v>14</v>
      </c>
      <c r="I3168" s="93">
        <v>7730462700</v>
      </c>
      <c r="J3168" s="91">
        <v>45957</v>
      </c>
      <c r="K3168" s="91" t="s">
        <v>87</v>
      </c>
      <c r="L3168" s="90"/>
      <c r="M3168" s="91">
        <v>45943</v>
      </c>
      <c r="N3168" s="91">
        <v>45958</v>
      </c>
      <c r="O3168" s="95">
        <f t="shared" si="415"/>
        <v>10</v>
      </c>
      <c r="P3168" s="95">
        <f>MONTH('RAW DATA'!$J3168)</f>
        <v>10</v>
      </c>
      <c r="Q3168" s="95" t="str">
        <f t="shared" si="416"/>
        <v>ICB</v>
      </c>
      <c r="R3168" s="96" t="str">
        <f t="shared" si="417"/>
        <v>CHINA</v>
      </c>
      <c r="S3168" s="90" t="str">
        <f>IF(OR('RAW DATA'!$D3168="",'RAW DATA'!$C3168='RAW DATA'!$D3168),"NO",IF('RAW DATA'!$C3168&lt;'RAW DATA'!$D3168,"YES","NO"))</f>
        <v>NO</v>
      </c>
      <c r="T3168" s="96" t="str">
        <f>IF('RAW DATA'!$D3168='RAW DATA'!$E3168,"YES","NO")</f>
        <v>NO</v>
      </c>
      <c r="U3168" s="95" t="str">
        <f>IF(('RAW DATA'!$D3168-'RAW DATA'!$M3168)&lt;=5,"YES","NO")</f>
        <v>YES</v>
      </c>
    </row>
    <row r="3169" spans="1:21" x14ac:dyDescent="0.25">
      <c r="A3169" s="87">
        <v>515</v>
      </c>
      <c r="B3169" s="74">
        <v>5548004495</v>
      </c>
      <c r="C3169" s="76">
        <v>45947</v>
      </c>
      <c r="D3169" s="76">
        <v>45946</v>
      </c>
      <c r="E3169" s="76">
        <v>45947</v>
      </c>
      <c r="F3169" s="74">
        <v>258730291</v>
      </c>
      <c r="G3169" s="75">
        <v>1359</v>
      </c>
      <c r="H3169" s="74" t="s">
        <v>14</v>
      </c>
      <c r="I3169" s="83">
        <v>7730462701</v>
      </c>
      <c r="J3169" s="76">
        <v>45957</v>
      </c>
      <c r="K3169" s="76" t="s">
        <v>87</v>
      </c>
      <c r="L3169" s="74"/>
      <c r="M3169" s="76">
        <v>45943</v>
      </c>
      <c r="N3169" s="76">
        <v>45958</v>
      </c>
      <c r="O3169" s="73">
        <f t="shared" si="415"/>
        <v>10</v>
      </c>
      <c r="P3169" s="73">
        <f>MONTH('RAW DATA'!$J3169)</f>
        <v>10</v>
      </c>
      <c r="Q3169" s="73" t="str">
        <f t="shared" si="416"/>
        <v>ICB</v>
      </c>
      <c r="R3169" s="75" t="str">
        <f t="shared" si="417"/>
        <v>CHINA</v>
      </c>
      <c r="S3169" s="74" t="str">
        <f>IF(OR('RAW DATA'!$D3169="",'RAW DATA'!$C3169='RAW DATA'!$D3169),"NO",IF('RAW DATA'!$C3169&lt;'RAW DATA'!$D3169,"YES","NO"))</f>
        <v>NO</v>
      </c>
      <c r="T3169" s="75" t="str">
        <f>IF('RAW DATA'!$D3169='RAW DATA'!$E3169,"YES","NO")</f>
        <v>NO</v>
      </c>
      <c r="U3169" s="73" t="str">
        <f>IF(('RAW DATA'!$D3169-'RAW DATA'!$M3169)&lt;=5,"YES","NO")</f>
        <v>YES</v>
      </c>
    </row>
    <row r="3170" spans="1:21" x14ac:dyDescent="0.25">
      <c r="A3170" s="99">
        <v>515</v>
      </c>
      <c r="B3170" s="90">
        <v>5548004491</v>
      </c>
      <c r="C3170" s="91">
        <v>45947</v>
      </c>
      <c r="D3170" s="91">
        <v>45946</v>
      </c>
      <c r="E3170" s="91">
        <v>45947</v>
      </c>
      <c r="F3170" s="90">
        <v>258730291</v>
      </c>
      <c r="G3170" s="96">
        <v>109</v>
      </c>
      <c r="H3170" s="90" t="s">
        <v>14</v>
      </c>
      <c r="I3170" s="93">
        <v>7730462702</v>
      </c>
      <c r="J3170" s="91">
        <v>45957</v>
      </c>
      <c r="K3170" s="91" t="s">
        <v>87</v>
      </c>
      <c r="L3170" s="90"/>
      <c r="M3170" s="91">
        <v>45943</v>
      </c>
      <c r="N3170" s="91">
        <v>45958</v>
      </c>
      <c r="O3170" s="95">
        <f t="shared" si="415"/>
        <v>10</v>
      </c>
      <c r="P3170" s="95">
        <f>MONTH('RAW DATA'!$J3170)</f>
        <v>10</v>
      </c>
      <c r="Q3170" s="95" t="str">
        <f t="shared" si="416"/>
        <v>ICB</v>
      </c>
      <c r="R3170" s="96" t="str">
        <f t="shared" si="417"/>
        <v>CHINA</v>
      </c>
      <c r="S3170" s="90" t="str">
        <f>IF(OR('RAW DATA'!$D3170="",'RAW DATA'!$C3170='RAW DATA'!$D3170),"NO",IF('RAW DATA'!$C3170&lt;'RAW DATA'!$D3170,"YES","NO"))</f>
        <v>NO</v>
      </c>
      <c r="T3170" s="96" t="str">
        <f>IF('RAW DATA'!$D3170='RAW DATA'!$E3170,"YES","NO")</f>
        <v>NO</v>
      </c>
      <c r="U3170" s="95" t="str">
        <f>IF(('RAW DATA'!$D3170-'RAW DATA'!$M3170)&lt;=5,"YES","NO")</f>
        <v>YES</v>
      </c>
    </row>
    <row r="3171" spans="1:21" x14ac:dyDescent="0.25">
      <c r="A3171" s="87">
        <v>515</v>
      </c>
      <c r="B3171" s="74">
        <v>5548004493</v>
      </c>
      <c r="C3171" s="76">
        <v>45947</v>
      </c>
      <c r="D3171" s="76">
        <v>45946</v>
      </c>
      <c r="E3171" s="76">
        <v>45947</v>
      </c>
      <c r="F3171" s="74">
        <v>258730291</v>
      </c>
      <c r="G3171" s="75">
        <v>1447</v>
      </c>
      <c r="H3171" s="74" t="s">
        <v>14</v>
      </c>
      <c r="I3171" s="83">
        <v>7730462717</v>
      </c>
      <c r="J3171" s="76">
        <v>45957</v>
      </c>
      <c r="K3171" s="76" t="s">
        <v>87</v>
      </c>
      <c r="L3171" s="74"/>
      <c r="M3171" s="76">
        <v>45943</v>
      </c>
      <c r="N3171" s="76">
        <v>45958</v>
      </c>
      <c r="O3171" s="73">
        <f t="shared" si="415"/>
        <v>10</v>
      </c>
      <c r="P3171" s="73">
        <f>MONTH('RAW DATA'!$J3171)</f>
        <v>10</v>
      </c>
      <c r="Q3171" s="73" t="str">
        <f t="shared" si="416"/>
        <v>ICB</v>
      </c>
      <c r="R3171" s="75" t="str">
        <f t="shared" si="417"/>
        <v>CHINA</v>
      </c>
      <c r="S3171" s="74" t="str">
        <f>IF(OR('RAW DATA'!$D3171="",'RAW DATA'!$C3171='RAW DATA'!$D3171),"NO",IF('RAW DATA'!$C3171&lt;'RAW DATA'!$D3171,"YES","NO"))</f>
        <v>NO</v>
      </c>
      <c r="T3171" s="75" t="str">
        <f>IF('RAW DATA'!$D3171='RAW DATA'!$E3171,"YES","NO")</f>
        <v>NO</v>
      </c>
      <c r="U3171" s="73" t="str">
        <f>IF(('RAW DATA'!$D3171-'RAW DATA'!$M3171)&lt;=5,"YES","NO")</f>
        <v>YES</v>
      </c>
    </row>
    <row r="3172" spans="1:21" x14ac:dyDescent="0.25">
      <c r="A3172" s="99">
        <v>515</v>
      </c>
      <c r="B3172" s="90">
        <v>5548004494</v>
      </c>
      <c r="C3172" s="91">
        <v>45947</v>
      </c>
      <c r="D3172" s="91">
        <v>45946</v>
      </c>
      <c r="E3172" s="91">
        <v>45947</v>
      </c>
      <c r="F3172" s="90">
        <v>258730291</v>
      </c>
      <c r="G3172" s="96">
        <v>193</v>
      </c>
      <c r="H3172" s="90" t="s">
        <v>14</v>
      </c>
      <c r="I3172" s="93">
        <v>7730462718</v>
      </c>
      <c r="J3172" s="91">
        <v>45957</v>
      </c>
      <c r="K3172" s="91" t="s">
        <v>87</v>
      </c>
      <c r="L3172" s="90"/>
      <c r="M3172" s="91">
        <v>45943</v>
      </c>
      <c r="N3172" s="91">
        <v>45958</v>
      </c>
      <c r="O3172" s="95">
        <f t="shared" si="415"/>
        <v>10</v>
      </c>
      <c r="P3172" s="95">
        <f>MONTH('RAW DATA'!$J3172)</f>
        <v>10</v>
      </c>
      <c r="Q3172" s="95" t="str">
        <f t="shared" si="416"/>
        <v>ICB</v>
      </c>
      <c r="R3172" s="96" t="str">
        <f t="shared" si="417"/>
        <v>CHINA</v>
      </c>
      <c r="S3172" s="90" t="str">
        <f>IF(OR('RAW DATA'!$D3172="",'RAW DATA'!$C3172='RAW DATA'!$D3172),"NO",IF('RAW DATA'!$C3172&lt;'RAW DATA'!$D3172,"YES","NO"))</f>
        <v>NO</v>
      </c>
      <c r="T3172" s="96" t="str">
        <f>IF('RAW DATA'!$D3172='RAW DATA'!$E3172,"YES","NO")</f>
        <v>NO</v>
      </c>
      <c r="U3172" s="95" t="str">
        <f>IF(('RAW DATA'!$D3172-'RAW DATA'!$M3172)&lt;=5,"YES","NO")</f>
        <v>YES</v>
      </c>
    </row>
    <row r="3173" spans="1:21" x14ac:dyDescent="0.25">
      <c r="A3173" s="87">
        <v>515</v>
      </c>
      <c r="B3173" s="74">
        <v>5548004492</v>
      </c>
      <c r="C3173" s="76">
        <v>45947</v>
      </c>
      <c r="D3173" s="76">
        <v>45946</v>
      </c>
      <c r="E3173" s="76">
        <v>45947</v>
      </c>
      <c r="F3173" s="74">
        <v>258730291</v>
      </c>
      <c r="G3173" s="75">
        <v>394</v>
      </c>
      <c r="H3173" s="74" t="s">
        <v>14</v>
      </c>
      <c r="I3173" s="83">
        <v>7730462719</v>
      </c>
      <c r="J3173" s="76">
        <v>45957</v>
      </c>
      <c r="K3173" s="76" t="s">
        <v>87</v>
      </c>
      <c r="L3173" s="74"/>
      <c r="M3173" s="76">
        <v>45943</v>
      </c>
      <c r="N3173" s="76">
        <v>45958</v>
      </c>
      <c r="O3173" s="73">
        <f t="shared" si="415"/>
        <v>10</v>
      </c>
      <c r="P3173" s="73">
        <f>MONTH('RAW DATA'!$J3173)</f>
        <v>10</v>
      </c>
      <c r="Q3173" s="73" t="str">
        <f t="shared" si="416"/>
        <v>ICB</v>
      </c>
      <c r="R3173" s="75" t="str">
        <f t="shared" si="417"/>
        <v>CHINA</v>
      </c>
      <c r="S3173" s="74" t="str">
        <f>IF(OR('RAW DATA'!$D3173="",'RAW DATA'!$C3173='RAW DATA'!$D3173),"NO",IF('RAW DATA'!$C3173&lt;'RAW DATA'!$D3173,"YES","NO"))</f>
        <v>NO</v>
      </c>
      <c r="T3173" s="75" t="str">
        <f>IF('RAW DATA'!$D3173='RAW DATA'!$E3173,"YES","NO")</f>
        <v>NO</v>
      </c>
      <c r="U3173" s="73" t="str">
        <f>IF(('RAW DATA'!$D3173-'RAW DATA'!$M3173)&lt;=5,"YES","NO")</f>
        <v>YES</v>
      </c>
    </row>
    <row r="3174" spans="1:21" x14ac:dyDescent="0.25">
      <c r="A3174" s="99">
        <v>515</v>
      </c>
      <c r="B3174" s="90">
        <v>5548004498</v>
      </c>
      <c r="C3174" s="91">
        <v>45947</v>
      </c>
      <c r="D3174" s="91">
        <v>45946</v>
      </c>
      <c r="E3174" s="91">
        <v>45947</v>
      </c>
      <c r="F3174" s="90">
        <v>258730291</v>
      </c>
      <c r="G3174" s="96">
        <v>394</v>
      </c>
      <c r="H3174" s="90" t="s">
        <v>14</v>
      </c>
      <c r="I3174" s="93">
        <v>7730462720</v>
      </c>
      <c r="J3174" s="91">
        <v>45957</v>
      </c>
      <c r="K3174" s="91" t="s">
        <v>87</v>
      </c>
      <c r="L3174" s="90"/>
      <c r="M3174" s="91">
        <v>45943</v>
      </c>
      <c r="N3174" s="91">
        <v>45958</v>
      </c>
      <c r="O3174" s="95">
        <f t="shared" si="415"/>
        <v>10</v>
      </c>
      <c r="P3174" s="95">
        <f>MONTH('RAW DATA'!$J3174)</f>
        <v>10</v>
      </c>
      <c r="Q3174" s="95" t="str">
        <f t="shared" si="416"/>
        <v>ICB</v>
      </c>
      <c r="R3174" s="96" t="str">
        <f t="shared" si="417"/>
        <v>CHINA</v>
      </c>
      <c r="S3174" s="90" t="str">
        <f>IF(OR('RAW DATA'!$D3174="",'RAW DATA'!$C3174='RAW DATA'!$D3174),"NO",IF('RAW DATA'!$C3174&lt;'RAW DATA'!$D3174,"YES","NO"))</f>
        <v>NO</v>
      </c>
      <c r="T3174" s="96" t="str">
        <f>IF('RAW DATA'!$D3174='RAW DATA'!$E3174,"YES","NO")</f>
        <v>NO</v>
      </c>
      <c r="U3174" s="95" t="str">
        <f>IF(('RAW DATA'!$D3174-'RAW DATA'!$M3174)&lt;=5,"YES","NO")</f>
        <v>YES</v>
      </c>
    </row>
    <row r="3175" spans="1:21" x14ac:dyDescent="0.25">
      <c r="A3175" s="87">
        <v>515</v>
      </c>
      <c r="B3175" s="74">
        <v>5283300127</v>
      </c>
      <c r="C3175" s="76">
        <v>45952</v>
      </c>
      <c r="D3175" s="76">
        <v>45947</v>
      </c>
      <c r="E3175" s="76">
        <v>45952</v>
      </c>
      <c r="F3175" s="74">
        <v>259294910</v>
      </c>
      <c r="G3175" s="75">
        <v>1143</v>
      </c>
      <c r="H3175" s="74" t="s">
        <v>14</v>
      </c>
      <c r="I3175" s="83">
        <v>7730463448</v>
      </c>
      <c r="J3175" s="76">
        <v>45959</v>
      </c>
      <c r="K3175" s="76" t="s">
        <v>87</v>
      </c>
      <c r="L3175" s="74"/>
      <c r="M3175" s="76">
        <v>45929</v>
      </c>
      <c r="N3175" s="76">
        <v>45945</v>
      </c>
      <c r="O3175" s="73">
        <f t="shared" si="415"/>
        <v>10</v>
      </c>
      <c r="P3175" s="73">
        <f>MONTH('RAW DATA'!$J3175)</f>
        <v>10</v>
      </c>
      <c r="Q3175" s="73" t="str">
        <f t="shared" si="416"/>
        <v>ICB</v>
      </c>
      <c r="R3175" s="75" t="str">
        <f t="shared" si="417"/>
        <v>CHINA</v>
      </c>
      <c r="S3175" s="74" t="str">
        <f>IF(OR('RAW DATA'!$D3175="",'RAW DATA'!$C3175='RAW DATA'!$D3175),"NO",IF('RAW DATA'!$C3175&lt;'RAW DATA'!$D3175,"YES","NO"))</f>
        <v>NO</v>
      </c>
      <c r="T3175" s="75" t="str">
        <f>IF('RAW DATA'!$D3175='RAW DATA'!$E3175,"YES","NO")</f>
        <v>NO</v>
      </c>
      <c r="U3175" s="73" t="str">
        <f>IF(('RAW DATA'!$D3175-'RAW DATA'!$M3175)&lt;=5,"YES","NO")</f>
        <v>NO</v>
      </c>
    </row>
    <row r="3176" spans="1:21" x14ac:dyDescent="0.25">
      <c r="A3176" s="99">
        <v>515</v>
      </c>
      <c r="B3176" s="90">
        <v>5283300125</v>
      </c>
      <c r="C3176" s="91">
        <v>45952</v>
      </c>
      <c r="D3176" s="91">
        <v>45947</v>
      </c>
      <c r="E3176" s="91">
        <v>45952</v>
      </c>
      <c r="F3176" s="90">
        <v>259294910</v>
      </c>
      <c r="G3176" s="96">
        <v>1143</v>
      </c>
      <c r="H3176" s="90" t="s">
        <v>14</v>
      </c>
      <c r="I3176" s="93">
        <v>7730463449</v>
      </c>
      <c r="J3176" s="91">
        <v>45959</v>
      </c>
      <c r="K3176" s="91" t="s">
        <v>87</v>
      </c>
      <c r="L3176" s="90"/>
      <c r="M3176" s="91">
        <v>45929</v>
      </c>
      <c r="N3176" s="91">
        <v>45945</v>
      </c>
      <c r="O3176" s="95">
        <f t="shared" si="415"/>
        <v>10</v>
      </c>
      <c r="P3176" s="95">
        <f>MONTH('RAW DATA'!$J3176)</f>
        <v>10</v>
      </c>
      <c r="Q3176" s="95" t="str">
        <f t="shared" si="416"/>
        <v>ICB</v>
      </c>
      <c r="R3176" s="96" t="str">
        <f t="shared" si="417"/>
        <v>CHINA</v>
      </c>
      <c r="S3176" s="90" t="str">
        <f>IF(OR('RAW DATA'!$D3176="",'RAW DATA'!$C3176='RAW DATA'!$D3176),"NO",IF('RAW DATA'!$C3176&lt;'RAW DATA'!$D3176,"YES","NO"))</f>
        <v>NO</v>
      </c>
      <c r="T3176" s="96" t="str">
        <f>IF('RAW DATA'!$D3176='RAW DATA'!$E3176,"YES","NO")</f>
        <v>NO</v>
      </c>
      <c r="U3176" s="95" t="str">
        <f>IF(('RAW DATA'!$D3176-'RAW DATA'!$M3176)&lt;=5,"YES","NO")</f>
        <v>NO</v>
      </c>
    </row>
    <row r="3177" spans="1:21" x14ac:dyDescent="0.25">
      <c r="A3177" s="87">
        <v>515</v>
      </c>
      <c r="B3177" s="74">
        <v>5283300129</v>
      </c>
      <c r="C3177" s="76">
        <v>45952</v>
      </c>
      <c r="D3177" s="76">
        <v>45947</v>
      </c>
      <c r="E3177" s="76">
        <v>45952</v>
      </c>
      <c r="F3177" s="74">
        <v>259294910</v>
      </c>
      <c r="G3177" s="75">
        <v>1143</v>
      </c>
      <c r="H3177" s="74" t="s">
        <v>14</v>
      </c>
      <c r="I3177" s="83">
        <v>7730463539</v>
      </c>
      <c r="J3177" s="76">
        <v>45959</v>
      </c>
      <c r="K3177" s="76" t="s">
        <v>87</v>
      </c>
      <c r="L3177" s="74"/>
      <c r="M3177" s="76">
        <v>45929</v>
      </c>
      <c r="N3177" s="76">
        <v>45945</v>
      </c>
      <c r="O3177" s="73">
        <f t="shared" si="415"/>
        <v>10</v>
      </c>
      <c r="P3177" s="73">
        <f>MONTH('RAW DATA'!$J3177)</f>
        <v>10</v>
      </c>
      <c r="Q3177" s="73" t="str">
        <f t="shared" si="416"/>
        <v>ICB</v>
      </c>
      <c r="R3177" s="75" t="str">
        <f t="shared" si="417"/>
        <v>CHINA</v>
      </c>
      <c r="S3177" s="74" t="str">
        <f>IF(OR('RAW DATA'!$D3177="",'RAW DATA'!$C3177='RAW DATA'!$D3177),"NO",IF('RAW DATA'!$C3177&lt;'RAW DATA'!$D3177,"YES","NO"))</f>
        <v>NO</v>
      </c>
      <c r="T3177" s="75" t="str">
        <f>IF('RAW DATA'!$D3177='RAW DATA'!$E3177,"YES","NO")</f>
        <v>NO</v>
      </c>
      <c r="U3177" s="73" t="str">
        <f>IF(('RAW DATA'!$D3177-'RAW DATA'!$M3177)&lt;=5,"YES","NO")</f>
        <v>NO</v>
      </c>
    </row>
    <row r="3178" spans="1:21" x14ac:dyDescent="0.25">
      <c r="A3178" s="99">
        <v>515</v>
      </c>
      <c r="B3178" s="90">
        <v>5283300120</v>
      </c>
      <c r="C3178" s="91">
        <v>45952</v>
      </c>
      <c r="D3178" s="91">
        <v>45947</v>
      </c>
      <c r="E3178" s="91">
        <v>45952</v>
      </c>
      <c r="F3178" s="90">
        <v>259294910</v>
      </c>
      <c r="G3178" s="96">
        <v>1143</v>
      </c>
      <c r="H3178" s="90" t="s">
        <v>14</v>
      </c>
      <c r="I3178" s="93">
        <v>7730463540</v>
      </c>
      <c r="J3178" s="91">
        <v>45959</v>
      </c>
      <c r="K3178" s="91" t="s">
        <v>87</v>
      </c>
      <c r="L3178" s="90"/>
      <c r="M3178" s="91">
        <v>45929</v>
      </c>
      <c r="N3178" s="91">
        <v>45945</v>
      </c>
      <c r="O3178" s="95">
        <f t="shared" ref="O3178:O3196" si="418">IF(D3178="", "", IF(YEAR(D3178)=2024, "", MONTH(D3178)))</f>
        <v>10</v>
      </c>
      <c r="P3178" s="95">
        <f>MONTH('RAW DATA'!$J3178)</f>
        <v>10</v>
      </c>
      <c r="Q3178" s="95" t="str">
        <f t="shared" ref="Q3178:Q3196" si="419">IF(OR(A3178=71,A3178=1595,A3178=1588,A3178=1594,A3178=3547,A3178=1571,A3178=1538,A3178=1570,A3178=1569,A3178=1590,A3178=1591,A3178=1589,A3178=515,A3178=1572,A3178=3546,A3178=1592,A3178=3548,A3178=122,A3178=10171,A3178=40,A3178=35,A3178=95,A3178=381,A3178=136,A3178=375),"ICB","Vendor")</f>
        <v>ICB</v>
      </c>
      <c r="R3178" s="96" t="str">
        <f t="shared" ref="R3178:R3196" si="420">IF(OR(A3178=71,A3178=515,A3178=1592,A3178=1589,A3178=1591,A3178=1571,A3178=1572),"CHINA",IF(A3178=35,"POLAND",
IF(A3178=10171,"VIETNAM",
IF(A3178=381,"TURKEY",
IF(A3178=375,"CAMBODIA",
IF(A3178=40,"AUSTRALIA",""))))))</f>
        <v>CHINA</v>
      </c>
      <c r="S3178" s="90" t="str">
        <f>IF(OR('RAW DATA'!$D3178="",'RAW DATA'!$C3178='RAW DATA'!$D3178),"NO",IF('RAW DATA'!$C3178&lt;'RAW DATA'!$D3178,"YES","NO"))</f>
        <v>NO</v>
      </c>
      <c r="T3178" s="96" t="str">
        <f>IF('RAW DATA'!$D3178='RAW DATA'!$E3178,"YES","NO")</f>
        <v>NO</v>
      </c>
      <c r="U3178" s="95" t="str">
        <f>IF(('RAW DATA'!$D3178-'RAW DATA'!$M3178)&lt;=5,"YES","NO")</f>
        <v>NO</v>
      </c>
    </row>
    <row r="3179" spans="1:21" x14ac:dyDescent="0.25">
      <c r="A3179" s="87">
        <v>515</v>
      </c>
      <c r="B3179" s="74">
        <v>5283300124</v>
      </c>
      <c r="C3179" s="76">
        <v>45952</v>
      </c>
      <c r="D3179" s="76">
        <v>45947</v>
      </c>
      <c r="E3179" s="76">
        <v>45952</v>
      </c>
      <c r="F3179" s="74">
        <v>259294910</v>
      </c>
      <c r="G3179" s="75">
        <v>1143</v>
      </c>
      <c r="H3179" s="74" t="s">
        <v>14</v>
      </c>
      <c r="I3179" s="83">
        <v>7730463541</v>
      </c>
      <c r="J3179" s="76">
        <v>45959</v>
      </c>
      <c r="K3179" s="76" t="s">
        <v>87</v>
      </c>
      <c r="L3179" s="74"/>
      <c r="M3179" s="76">
        <v>45929</v>
      </c>
      <c r="N3179" s="76">
        <v>45945</v>
      </c>
      <c r="O3179" s="73">
        <f t="shared" si="418"/>
        <v>10</v>
      </c>
      <c r="P3179" s="73">
        <f>MONTH('RAW DATA'!$J3179)</f>
        <v>10</v>
      </c>
      <c r="Q3179" s="73" t="str">
        <f t="shared" si="419"/>
        <v>ICB</v>
      </c>
      <c r="R3179" s="75" t="str">
        <f t="shared" si="420"/>
        <v>CHINA</v>
      </c>
      <c r="S3179" s="74" t="str">
        <f>IF(OR('RAW DATA'!$D3179="",'RAW DATA'!$C3179='RAW DATA'!$D3179),"NO",IF('RAW DATA'!$C3179&lt;'RAW DATA'!$D3179,"YES","NO"))</f>
        <v>NO</v>
      </c>
      <c r="T3179" s="75" t="str">
        <f>IF('RAW DATA'!$D3179='RAW DATA'!$E3179,"YES","NO")</f>
        <v>NO</v>
      </c>
      <c r="U3179" s="73" t="str">
        <f>IF(('RAW DATA'!$D3179-'RAW DATA'!$M3179)&lt;=5,"YES","NO")</f>
        <v>NO</v>
      </c>
    </row>
    <row r="3180" spans="1:21" x14ac:dyDescent="0.25">
      <c r="A3180" s="99">
        <v>515</v>
      </c>
      <c r="B3180" s="90">
        <v>5283300121</v>
      </c>
      <c r="C3180" s="91">
        <v>45952</v>
      </c>
      <c r="D3180" s="91">
        <v>45947</v>
      </c>
      <c r="E3180" s="91">
        <v>45952</v>
      </c>
      <c r="F3180" s="90">
        <v>259294910</v>
      </c>
      <c r="G3180" s="96">
        <v>1143</v>
      </c>
      <c r="H3180" s="90" t="s">
        <v>14</v>
      </c>
      <c r="I3180" s="93">
        <v>7730463542</v>
      </c>
      <c r="J3180" s="91">
        <v>45959</v>
      </c>
      <c r="K3180" s="91" t="s">
        <v>87</v>
      </c>
      <c r="L3180" s="90"/>
      <c r="M3180" s="91">
        <v>45929</v>
      </c>
      <c r="N3180" s="91">
        <v>45945</v>
      </c>
      <c r="O3180" s="95">
        <f t="shared" si="418"/>
        <v>10</v>
      </c>
      <c r="P3180" s="95">
        <f>MONTH('RAW DATA'!$J3180)</f>
        <v>10</v>
      </c>
      <c r="Q3180" s="95" t="str">
        <f t="shared" si="419"/>
        <v>ICB</v>
      </c>
      <c r="R3180" s="96" t="str">
        <f t="shared" si="420"/>
        <v>CHINA</v>
      </c>
      <c r="S3180" s="90" t="str">
        <f>IF(OR('RAW DATA'!$D3180="",'RAW DATA'!$C3180='RAW DATA'!$D3180),"NO",IF('RAW DATA'!$C3180&lt;'RAW DATA'!$D3180,"YES","NO"))</f>
        <v>NO</v>
      </c>
      <c r="T3180" s="96" t="str">
        <f>IF('RAW DATA'!$D3180='RAW DATA'!$E3180,"YES","NO")</f>
        <v>NO</v>
      </c>
      <c r="U3180" s="95" t="str">
        <f>IF(('RAW DATA'!$D3180-'RAW DATA'!$M3180)&lt;=5,"YES","NO")</f>
        <v>NO</v>
      </c>
    </row>
    <row r="3181" spans="1:21" x14ac:dyDescent="0.25">
      <c r="A3181" s="87">
        <v>515</v>
      </c>
      <c r="B3181" s="74">
        <v>5283300126</v>
      </c>
      <c r="C3181" s="76">
        <v>45952</v>
      </c>
      <c r="D3181" s="76">
        <v>45947</v>
      </c>
      <c r="E3181" s="76">
        <v>45952</v>
      </c>
      <c r="F3181" s="74">
        <v>259294910</v>
      </c>
      <c r="G3181" s="75">
        <v>1143</v>
      </c>
      <c r="H3181" s="74" t="s">
        <v>14</v>
      </c>
      <c r="I3181" s="83">
        <v>7730463544</v>
      </c>
      <c r="J3181" s="76">
        <v>45959</v>
      </c>
      <c r="K3181" s="76" t="s">
        <v>87</v>
      </c>
      <c r="L3181" s="74"/>
      <c r="M3181" s="76">
        <v>45929</v>
      </c>
      <c r="N3181" s="76">
        <v>45945</v>
      </c>
      <c r="O3181" s="73">
        <f t="shared" si="418"/>
        <v>10</v>
      </c>
      <c r="P3181" s="73">
        <f>MONTH('RAW DATA'!$J3181)</f>
        <v>10</v>
      </c>
      <c r="Q3181" s="73" t="str">
        <f t="shared" si="419"/>
        <v>ICB</v>
      </c>
      <c r="R3181" s="75" t="str">
        <f t="shared" si="420"/>
        <v>CHINA</v>
      </c>
      <c r="S3181" s="74" t="str">
        <f>IF(OR('RAW DATA'!$D3181="",'RAW DATA'!$C3181='RAW DATA'!$D3181),"NO",IF('RAW DATA'!$C3181&lt;'RAW DATA'!$D3181,"YES","NO"))</f>
        <v>NO</v>
      </c>
      <c r="T3181" s="75" t="str">
        <f>IF('RAW DATA'!$D3181='RAW DATA'!$E3181,"YES","NO")</f>
        <v>NO</v>
      </c>
      <c r="U3181" s="73" t="str">
        <f>IF(('RAW DATA'!$D3181-'RAW DATA'!$M3181)&lt;=5,"YES","NO")</f>
        <v>NO</v>
      </c>
    </row>
    <row r="3182" spans="1:21" x14ac:dyDescent="0.25">
      <c r="A3182" s="99">
        <v>515</v>
      </c>
      <c r="B3182" s="90">
        <v>5283300122</v>
      </c>
      <c r="C3182" s="91">
        <v>45952</v>
      </c>
      <c r="D3182" s="91">
        <v>45947</v>
      </c>
      <c r="E3182" s="91">
        <v>45952</v>
      </c>
      <c r="F3182" s="90">
        <v>259294910</v>
      </c>
      <c r="G3182" s="96">
        <v>1143</v>
      </c>
      <c r="H3182" s="90" t="s">
        <v>14</v>
      </c>
      <c r="I3182" s="93">
        <v>7730463545</v>
      </c>
      <c r="J3182" s="91">
        <v>45959</v>
      </c>
      <c r="K3182" s="91" t="s">
        <v>87</v>
      </c>
      <c r="L3182" s="90"/>
      <c r="M3182" s="91">
        <v>45929</v>
      </c>
      <c r="N3182" s="91">
        <v>45945</v>
      </c>
      <c r="O3182" s="95">
        <f t="shared" si="418"/>
        <v>10</v>
      </c>
      <c r="P3182" s="95">
        <f>MONTH('RAW DATA'!$J3182)</f>
        <v>10</v>
      </c>
      <c r="Q3182" s="95" t="str">
        <f t="shared" si="419"/>
        <v>ICB</v>
      </c>
      <c r="R3182" s="96" t="str">
        <f t="shared" si="420"/>
        <v>CHINA</v>
      </c>
      <c r="S3182" s="90" t="str">
        <f>IF(OR('RAW DATA'!$D3182="",'RAW DATA'!$C3182='RAW DATA'!$D3182),"NO",IF('RAW DATA'!$C3182&lt;'RAW DATA'!$D3182,"YES","NO"))</f>
        <v>NO</v>
      </c>
      <c r="T3182" s="96" t="str">
        <f>IF('RAW DATA'!$D3182='RAW DATA'!$E3182,"YES","NO")</f>
        <v>NO</v>
      </c>
      <c r="U3182" s="95" t="str">
        <f>IF(('RAW DATA'!$D3182-'RAW DATA'!$M3182)&lt;=5,"YES","NO")</f>
        <v>NO</v>
      </c>
    </row>
    <row r="3183" spans="1:21" x14ac:dyDescent="0.25">
      <c r="A3183" s="87">
        <v>515</v>
      </c>
      <c r="B3183" s="74">
        <v>5283307361</v>
      </c>
      <c r="C3183" s="76">
        <v>45953</v>
      </c>
      <c r="D3183" s="76">
        <v>45952</v>
      </c>
      <c r="E3183" s="76">
        <v>45953</v>
      </c>
      <c r="F3183" s="74">
        <v>259965502</v>
      </c>
      <c r="G3183" s="75">
        <v>1144</v>
      </c>
      <c r="H3183" s="74" t="s">
        <v>14</v>
      </c>
      <c r="I3183" s="83">
        <v>7730463547</v>
      </c>
      <c r="J3183" s="76">
        <v>45959</v>
      </c>
      <c r="K3183" s="76" t="s">
        <v>87</v>
      </c>
      <c r="L3183" s="74"/>
      <c r="M3183" s="76">
        <v>45950</v>
      </c>
      <c r="N3183" s="76">
        <v>45966</v>
      </c>
      <c r="O3183" s="73">
        <f t="shared" si="418"/>
        <v>10</v>
      </c>
      <c r="P3183" s="73">
        <f>MONTH('RAW DATA'!$J3183)</f>
        <v>10</v>
      </c>
      <c r="Q3183" s="73" t="str">
        <f t="shared" si="419"/>
        <v>ICB</v>
      </c>
      <c r="R3183" s="75" t="str">
        <f t="shared" si="420"/>
        <v>CHINA</v>
      </c>
      <c r="S3183" s="74" t="str">
        <f>IF(OR('RAW DATA'!$D3183="",'RAW DATA'!$C3183='RAW DATA'!$D3183),"NO",IF('RAW DATA'!$C3183&lt;'RAW DATA'!$D3183,"YES","NO"))</f>
        <v>NO</v>
      </c>
      <c r="T3183" s="75" t="str">
        <f>IF('RAW DATA'!$D3183='RAW DATA'!$E3183,"YES","NO")</f>
        <v>NO</v>
      </c>
      <c r="U3183" s="73" t="str">
        <f>IF(('RAW DATA'!$D3183-'RAW DATA'!$M3183)&lt;=5,"YES","NO")</f>
        <v>YES</v>
      </c>
    </row>
    <row r="3184" spans="1:21" x14ac:dyDescent="0.25">
      <c r="A3184" s="99">
        <v>515</v>
      </c>
      <c r="B3184" s="90">
        <v>5283307355</v>
      </c>
      <c r="C3184" s="91">
        <v>45953</v>
      </c>
      <c r="D3184" s="91">
        <v>45952</v>
      </c>
      <c r="E3184" s="91">
        <v>45953</v>
      </c>
      <c r="F3184" s="90">
        <v>259965502</v>
      </c>
      <c r="G3184" s="96">
        <v>1145</v>
      </c>
      <c r="H3184" s="90" t="s">
        <v>14</v>
      </c>
      <c r="I3184" s="93">
        <v>7730463548</v>
      </c>
      <c r="J3184" s="91">
        <v>45959</v>
      </c>
      <c r="K3184" s="91" t="s">
        <v>87</v>
      </c>
      <c r="L3184" s="90"/>
      <c r="M3184" s="91">
        <v>45950</v>
      </c>
      <c r="N3184" s="91">
        <v>45966</v>
      </c>
      <c r="O3184" s="95">
        <f t="shared" si="418"/>
        <v>10</v>
      </c>
      <c r="P3184" s="95">
        <f>MONTH('RAW DATA'!$J3184)</f>
        <v>10</v>
      </c>
      <c r="Q3184" s="95" t="str">
        <f t="shared" si="419"/>
        <v>ICB</v>
      </c>
      <c r="R3184" s="96" t="str">
        <f t="shared" si="420"/>
        <v>CHINA</v>
      </c>
      <c r="S3184" s="90" t="str">
        <f>IF(OR('RAW DATA'!$D3184="",'RAW DATA'!$C3184='RAW DATA'!$D3184),"NO",IF('RAW DATA'!$C3184&lt;'RAW DATA'!$D3184,"YES","NO"))</f>
        <v>NO</v>
      </c>
      <c r="T3184" s="96" t="str">
        <f>IF('RAW DATA'!$D3184='RAW DATA'!$E3184,"YES","NO")</f>
        <v>NO</v>
      </c>
      <c r="U3184" s="95" t="str">
        <f>IF(('RAW DATA'!$D3184-'RAW DATA'!$M3184)&lt;=5,"YES","NO")</f>
        <v>YES</v>
      </c>
    </row>
    <row r="3185" spans="1:21" x14ac:dyDescent="0.25">
      <c r="A3185" s="87">
        <v>515</v>
      </c>
      <c r="B3185" s="74">
        <v>5283307357</v>
      </c>
      <c r="C3185" s="76">
        <v>45953</v>
      </c>
      <c r="D3185" s="76">
        <v>45952</v>
      </c>
      <c r="E3185" s="76">
        <v>45953</v>
      </c>
      <c r="F3185" s="74">
        <v>259965502</v>
      </c>
      <c r="G3185" s="75">
        <v>1145</v>
      </c>
      <c r="H3185" s="74" t="s">
        <v>14</v>
      </c>
      <c r="I3185" s="83">
        <v>7730463549</v>
      </c>
      <c r="J3185" s="76">
        <v>45959</v>
      </c>
      <c r="K3185" s="76" t="s">
        <v>87</v>
      </c>
      <c r="L3185" s="74"/>
      <c r="M3185" s="76">
        <v>45950</v>
      </c>
      <c r="N3185" s="76">
        <v>45966</v>
      </c>
      <c r="O3185" s="73">
        <f t="shared" si="418"/>
        <v>10</v>
      </c>
      <c r="P3185" s="73">
        <f>MONTH('RAW DATA'!$J3185)</f>
        <v>10</v>
      </c>
      <c r="Q3185" s="73" t="str">
        <f t="shared" si="419"/>
        <v>ICB</v>
      </c>
      <c r="R3185" s="75" t="str">
        <f t="shared" si="420"/>
        <v>CHINA</v>
      </c>
      <c r="S3185" s="74" t="str">
        <f>IF(OR('RAW DATA'!$D3185="",'RAW DATA'!$C3185='RAW DATA'!$D3185),"NO",IF('RAW DATA'!$C3185&lt;'RAW DATA'!$D3185,"YES","NO"))</f>
        <v>NO</v>
      </c>
      <c r="T3185" s="75" t="str">
        <f>IF('RAW DATA'!$D3185='RAW DATA'!$E3185,"YES","NO")</f>
        <v>NO</v>
      </c>
      <c r="U3185" s="73" t="str">
        <f>IF(('RAW DATA'!$D3185-'RAW DATA'!$M3185)&lt;=5,"YES","NO")</f>
        <v>YES</v>
      </c>
    </row>
    <row r="3186" spans="1:21" x14ac:dyDescent="0.25">
      <c r="A3186" s="99">
        <v>515</v>
      </c>
      <c r="B3186" s="90">
        <v>5283307359</v>
      </c>
      <c r="C3186" s="91">
        <v>45953</v>
      </c>
      <c r="D3186" s="91">
        <v>45952</v>
      </c>
      <c r="E3186" s="91">
        <v>45953</v>
      </c>
      <c r="F3186" s="90">
        <v>259965502</v>
      </c>
      <c r="G3186" s="96">
        <v>1145</v>
      </c>
      <c r="H3186" s="90" t="s">
        <v>14</v>
      </c>
      <c r="I3186" s="93">
        <v>7730463550</v>
      </c>
      <c r="J3186" s="91">
        <v>45959</v>
      </c>
      <c r="K3186" s="91" t="s">
        <v>87</v>
      </c>
      <c r="L3186" s="90"/>
      <c r="M3186" s="91">
        <v>45950</v>
      </c>
      <c r="N3186" s="91">
        <v>45966</v>
      </c>
      <c r="O3186" s="95">
        <f t="shared" si="418"/>
        <v>10</v>
      </c>
      <c r="P3186" s="95">
        <f>MONTH('RAW DATA'!$J3186)</f>
        <v>10</v>
      </c>
      <c r="Q3186" s="95" t="str">
        <f t="shared" si="419"/>
        <v>ICB</v>
      </c>
      <c r="R3186" s="96" t="str">
        <f t="shared" si="420"/>
        <v>CHINA</v>
      </c>
      <c r="S3186" s="90" t="str">
        <f>IF(OR('RAW DATA'!$D3186="",'RAW DATA'!$C3186='RAW DATA'!$D3186),"NO",IF('RAW DATA'!$C3186&lt;'RAW DATA'!$D3186,"YES","NO"))</f>
        <v>NO</v>
      </c>
      <c r="T3186" s="96" t="str">
        <f>IF('RAW DATA'!$D3186='RAW DATA'!$E3186,"YES","NO")</f>
        <v>NO</v>
      </c>
      <c r="U3186" s="95" t="str">
        <f>IF(('RAW DATA'!$D3186-'RAW DATA'!$M3186)&lt;=5,"YES","NO")</f>
        <v>YES</v>
      </c>
    </row>
    <row r="3187" spans="1:21" x14ac:dyDescent="0.25">
      <c r="A3187" s="87">
        <v>515</v>
      </c>
      <c r="B3187" s="74">
        <v>5283307360</v>
      </c>
      <c r="C3187" s="76">
        <v>45953</v>
      </c>
      <c r="D3187" s="76">
        <v>45952</v>
      </c>
      <c r="E3187" s="76">
        <v>45953</v>
      </c>
      <c r="F3187" s="74">
        <v>259965502</v>
      </c>
      <c r="G3187" s="75">
        <v>1145</v>
      </c>
      <c r="H3187" s="74" t="s">
        <v>14</v>
      </c>
      <c r="I3187" s="83">
        <v>7730463551</v>
      </c>
      <c r="J3187" s="76">
        <v>45959</v>
      </c>
      <c r="K3187" s="76" t="s">
        <v>87</v>
      </c>
      <c r="L3187" s="74"/>
      <c r="M3187" s="76">
        <v>45950</v>
      </c>
      <c r="N3187" s="76">
        <v>45966</v>
      </c>
      <c r="O3187" s="73">
        <f t="shared" si="418"/>
        <v>10</v>
      </c>
      <c r="P3187" s="73">
        <f>MONTH('RAW DATA'!$J3187)</f>
        <v>10</v>
      </c>
      <c r="Q3187" s="73" t="str">
        <f t="shared" si="419"/>
        <v>ICB</v>
      </c>
      <c r="R3187" s="75" t="str">
        <f t="shared" si="420"/>
        <v>CHINA</v>
      </c>
      <c r="S3187" s="74" t="str">
        <f>IF(OR('RAW DATA'!$D3187="",'RAW DATA'!$C3187='RAW DATA'!$D3187),"NO",IF('RAW DATA'!$C3187&lt;'RAW DATA'!$D3187,"YES","NO"))</f>
        <v>NO</v>
      </c>
      <c r="T3187" s="75" t="str">
        <f>IF('RAW DATA'!$D3187='RAW DATA'!$E3187,"YES","NO")</f>
        <v>NO</v>
      </c>
      <c r="U3187" s="73" t="str">
        <f>IF(('RAW DATA'!$D3187-'RAW DATA'!$M3187)&lt;=5,"YES","NO")</f>
        <v>YES</v>
      </c>
    </row>
    <row r="3188" spans="1:21" x14ac:dyDescent="0.25">
      <c r="A3188" s="99">
        <v>515</v>
      </c>
      <c r="B3188" s="90">
        <v>5283307356</v>
      </c>
      <c r="C3188" s="91">
        <v>45953</v>
      </c>
      <c r="D3188" s="91">
        <v>45952</v>
      </c>
      <c r="E3188" s="91">
        <v>45953</v>
      </c>
      <c r="F3188" s="90">
        <v>259965502</v>
      </c>
      <c r="G3188" s="96">
        <v>1145</v>
      </c>
      <c r="H3188" s="90" t="s">
        <v>14</v>
      </c>
      <c r="I3188" s="93">
        <v>7730463552</v>
      </c>
      <c r="J3188" s="91">
        <v>45959</v>
      </c>
      <c r="K3188" s="91" t="s">
        <v>87</v>
      </c>
      <c r="L3188" s="90"/>
      <c r="M3188" s="91">
        <v>45950</v>
      </c>
      <c r="N3188" s="91">
        <v>45966</v>
      </c>
      <c r="O3188" s="95">
        <f t="shared" si="418"/>
        <v>10</v>
      </c>
      <c r="P3188" s="95">
        <f>MONTH('RAW DATA'!$J3188)</f>
        <v>10</v>
      </c>
      <c r="Q3188" s="95" t="str">
        <f t="shared" si="419"/>
        <v>ICB</v>
      </c>
      <c r="R3188" s="96" t="str">
        <f t="shared" si="420"/>
        <v>CHINA</v>
      </c>
      <c r="S3188" s="90" t="str">
        <f>IF(OR('RAW DATA'!$D3188="",'RAW DATA'!$C3188='RAW DATA'!$D3188),"NO",IF('RAW DATA'!$C3188&lt;'RAW DATA'!$D3188,"YES","NO"))</f>
        <v>NO</v>
      </c>
      <c r="T3188" s="96" t="str">
        <f>IF('RAW DATA'!$D3188='RAW DATA'!$E3188,"YES","NO")</f>
        <v>NO</v>
      </c>
      <c r="U3188" s="95" t="str">
        <f>IF(('RAW DATA'!$D3188-'RAW DATA'!$M3188)&lt;=5,"YES","NO")</f>
        <v>YES</v>
      </c>
    </row>
    <row r="3189" spans="1:21" x14ac:dyDescent="0.25">
      <c r="A3189" s="87">
        <v>515</v>
      </c>
      <c r="B3189" s="74">
        <v>5548022081</v>
      </c>
      <c r="C3189" s="76">
        <v>45954</v>
      </c>
      <c r="D3189" s="76">
        <v>45954</v>
      </c>
      <c r="E3189" s="76">
        <v>45954</v>
      </c>
      <c r="F3189" s="74">
        <v>259478868</v>
      </c>
      <c r="G3189" s="75">
        <v>544</v>
      </c>
      <c r="H3189" s="74" t="s">
        <v>14</v>
      </c>
      <c r="I3189" s="83">
        <v>7730464201</v>
      </c>
      <c r="J3189" s="76">
        <v>45961</v>
      </c>
      <c r="K3189" s="76" t="s">
        <v>87</v>
      </c>
      <c r="L3189" s="74"/>
      <c r="M3189" s="76">
        <v>45953</v>
      </c>
      <c r="N3189" s="76">
        <v>45970</v>
      </c>
      <c r="O3189" s="73">
        <f t="shared" si="418"/>
        <v>10</v>
      </c>
      <c r="P3189" s="73">
        <f>MONTH('RAW DATA'!$J3189)</f>
        <v>10</v>
      </c>
      <c r="Q3189" s="73" t="str">
        <f t="shared" si="419"/>
        <v>ICB</v>
      </c>
      <c r="R3189" s="75" t="str">
        <f t="shared" si="420"/>
        <v>CHINA</v>
      </c>
      <c r="S3189" s="74" t="str">
        <f>IF(OR('RAW DATA'!$D3189="",'RAW DATA'!$C3189='RAW DATA'!$D3189),"NO",IF('RAW DATA'!$C3189&lt;'RAW DATA'!$D3189,"YES","NO"))</f>
        <v>NO</v>
      </c>
      <c r="T3189" s="75" t="str">
        <f>IF('RAW DATA'!$D3189='RAW DATA'!$E3189,"YES","NO")</f>
        <v>YES</v>
      </c>
      <c r="U3189" s="73" t="str">
        <f>IF(('RAW DATA'!$D3189-'RAW DATA'!$M3189)&lt;=5,"YES","NO")</f>
        <v>YES</v>
      </c>
    </row>
    <row r="3190" spans="1:21" x14ac:dyDescent="0.25">
      <c r="A3190" s="99">
        <v>515</v>
      </c>
      <c r="B3190" s="90">
        <v>5548022083</v>
      </c>
      <c r="C3190" s="91">
        <v>45954</v>
      </c>
      <c r="D3190" s="91">
        <v>45954</v>
      </c>
      <c r="E3190" s="91">
        <v>45954</v>
      </c>
      <c r="F3190" s="90">
        <v>259478868</v>
      </c>
      <c r="G3190" s="96">
        <v>395</v>
      </c>
      <c r="H3190" s="90" t="s">
        <v>14</v>
      </c>
      <c r="I3190" s="93">
        <v>7730464202</v>
      </c>
      <c r="J3190" s="91">
        <v>45961</v>
      </c>
      <c r="K3190" s="91" t="s">
        <v>87</v>
      </c>
      <c r="L3190" s="90"/>
      <c r="M3190" s="91">
        <v>45953</v>
      </c>
      <c r="N3190" s="91">
        <v>45970</v>
      </c>
      <c r="O3190" s="95">
        <f t="shared" si="418"/>
        <v>10</v>
      </c>
      <c r="P3190" s="95">
        <f>MONTH('RAW DATA'!$J3190)</f>
        <v>10</v>
      </c>
      <c r="Q3190" s="95" t="str">
        <f t="shared" si="419"/>
        <v>ICB</v>
      </c>
      <c r="R3190" s="96" t="str">
        <f t="shared" si="420"/>
        <v>CHINA</v>
      </c>
      <c r="S3190" s="90" t="str">
        <f>IF(OR('RAW DATA'!$D3190="",'RAW DATA'!$C3190='RAW DATA'!$D3190),"NO",IF('RAW DATA'!$C3190&lt;'RAW DATA'!$D3190,"YES","NO"))</f>
        <v>NO</v>
      </c>
      <c r="T3190" s="96" t="str">
        <f>IF('RAW DATA'!$D3190='RAW DATA'!$E3190,"YES","NO")</f>
        <v>YES</v>
      </c>
      <c r="U3190" s="95" t="str">
        <f>IF(('RAW DATA'!$D3190-'RAW DATA'!$M3190)&lt;=5,"YES","NO")</f>
        <v>YES</v>
      </c>
    </row>
    <row r="3191" spans="1:21" x14ac:dyDescent="0.25">
      <c r="A3191" s="87">
        <v>515</v>
      </c>
      <c r="B3191" s="74">
        <v>5548022078</v>
      </c>
      <c r="C3191" s="76">
        <v>45954</v>
      </c>
      <c r="D3191" s="76">
        <v>45954</v>
      </c>
      <c r="E3191" s="76">
        <v>45954</v>
      </c>
      <c r="F3191" s="74">
        <v>259478868</v>
      </c>
      <c r="G3191" s="75">
        <v>1068</v>
      </c>
      <c r="H3191" s="74" t="s">
        <v>14</v>
      </c>
      <c r="I3191" s="83">
        <v>7730464203</v>
      </c>
      <c r="J3191" s="76">
        <v>45961</v>
      </c>
      <c r="K3191" s="76" t="s">
        <v>87</v>
      </c>
      <c r="L3191" s="74"/>
      <c r="M3191" s="76">
        <v>45953</v>
      </c>
      <c r="N3191" s="76">
        <v>45970</v>
      </c>
      <c r="O3191" s="73">
        <f t="shared" si="418"/>
        <v>10</v>
      </c>
      <c r="P3191" s="73">
        <f>MONTH('RAW DATA'!$J3191)</f>
        <v>10</v>
      </c>
      <c r="Q3191" s="73" t="str">
        <f t="shared" si="419"/>
        <v>ICB</v>
      </c>
      <c r="R3191" s="75" t="str">
        <f t="shared" si="420"/>
        <v>CHINA</v>
      </c>
      <c r="S3191" s="74" t="str">
        <f>IF(OR('RAW DATA'!$D3191="",'RAW DATA'!$C3191='RAW DATA'!$D3191),"NO",IF('RAW DATA'!$C3191&lt;'RAW DATA'!$D3191,"YES","NO"))</f>
        <v>NO</v>
      </c>
      <c r="T3191" s="75" t="str">
        <f>IF('RAW DATA'!$D3191='RAW DATA'!$E3191,"YES","NO")</f>
        <v>YES</v>
      </c>
      <c r="U3191" s="73" t="str">
        <f>IF(('RAW DATA'!$D3191-'RAW DATA'!$M3191)&lt;=5,"YES","NO")</f>
        <v>YES</v>
      </c>
    </row>
    <row r="3192" spans="1:21" x14ac:dyDescent="0.25">
      <c r="A3192" s="99">
        <v>515</v>
      </c>
      <c r="B3192" s="90">
        <v>5548022079</v>
      </c>
      <c r="C3192" s="91">
        <v>45954</v>
      </c>
      <c r="D3192" s="91">
        <v>45954</v>
      </c>
      <c r="E3192" s="91">
        <v>45954</v>
      </c>
      <c r="F3192" s="90">
        <v>259478868</v>
      </c>
      <c r="G3192" s="96">
        <v>1304</v>
      </c>
      <c r="H3192" s="90" t="s">
        <v>14</v>
      </c>
      <c r="I3192" s="93">
        <v>7730464204</v>
      </c>
      <c r="J3192" s="91">
        <v>45961</v>
      </c>
      <c r="K3192" s="91" t="s">
        <v>87</v>
      </c>
      <c r="L3192" s="90"/>
      <c r="M3192" s="91">
        <v>45953</v>
      </c>
      <c r="N3192" s="91">
        <v>45970</v>
      </c>
      <c r="O3192" s="95">
        <f t="shared" si="418"/>
        <v>10</v>
      </c>
      <c r="P3192" s="95">
        <f>MONTH('RAW DATA'!$J3192)</f>
        <v>10</v>
      </c>
      <c r="Q3192" s="95" t="str">
        <f t="shared" si="419"/>
        <v>ICB</v>
      </c>
      <c r="R3192" s="96" t="str">
        <f t="shared" si="420"/>
        <v>CHINA</v>
      </c>
      <c r="S3192" s="90" t="str">
        <f>IF(OR('RAW DATA'!$D3192="",'RAW DATA'!$C3192='RAW DATA'!$D3192),"NO",IF('RAW DATA'!$C3192&lt;'RAW DATA'!$D3192,"YES","NO"))</f>
        <v>NO</v>
      </c>
      <c r="T3192" s="96" t="str">
        <f>IF('RAW DATA'!$D3192='RAW DATA'!$E3192,"YES","NO")</f>
        <v>YES</v>
      </c>
      <c r="U3192" s="95" t="str">
        <f>IF(('RAW DATA'!$D3192-'RAW DATA'!$M3192)&lt;=5,"YES","NO")</f>
        <v>YES</v>
      </c>
    </row>
    <row r="3193" spans="1:21" x14ac:dyDescent="0.25">
      <c r="A3193" s="87">
        <v>515</v>
      </c>
      <c r="B3193" s="74">
        <v>5548022086</v>
      </c>
      <c r="C3193" s="76">
        <v>45954</v>
      </c>
      <c r="D3193" s="76">
        <v>45954</v>
      </c>
      <c r="E3193" s="76">
        <v>45954</v>
      </c>
      <c r="F3193" s="74">
        <v>259478868</v>
      </c>
      <c r="G3193" s="75">
        <v>1134</v>
      </c>
      <c r="H3193" s="74" t="s">
        <v>14</v>
      </c>
      <c r="I3193" s="83">
        <v>7730464205</v>
      </c>
      <c r="J3193" s="76">
        <v>45961</v>
      </c>
      <c r="K3193" s="76" t="s">
        <v>87</v>
      </c>
      <c r="L3193" s="74"/>
      <c r="M3193" s="76">
        <v>45953</v>
      </c>
      <c r="N3193" s="76">
        <v>45970</v>
      </c>
      <c r="O3193" s="73">
        <f t="shared" si="418"/>
        <v>10</v>
      </c>
      <c r="P3193" s="73">
        <f>MONTH('RAW DATA'!$J3193)</f>
        <v>10</v>
      </c>
      <c r="Q3193" s="73" t="str">
        <f t="shared" si="419"/>
        <v>ICB</v>
      </c>
      <c r="R3193" s="75" t="str">
        <f t="shared" si="420"/>
        <v>CHINA</v>
      </c>
      <c r="S3193" s="74" t="str">
        <f>IF(OR('RAW DATA'!$D3193="",'RAW DATA'!$C3193='RAW DATA'!$D3193),"NO",IF('RAW DATA'!$C3193&lt;'RAW DATA'!$D3193,"YES","NO"))</f>
        <v>NO</v>
      </c>
      <c r="T3193" s="75" t="str">
        <f>IF('RAW DATA'!$D3193='RAW DATA'!$E3193,"YES","NO")</f>
        <v>YES</v>
      </c>
      <c r="U3193" s="73" t="str">
        <f>IF(('RAW DATA'!$D3193-'RAW DATA'!$M3193)&lt;=5,"YES","NO")</f>
        <v>YES</v>
      </c>
    </row>
    <row r="3194" spans="1:21" x14ac:dyDescent="0.25">
      <c r="A3194" s="99">
        <v>515</v>
      </c>
      <c r="B3194" s="90">
        <v>5548022085</v>
      </c>
      <c r="C3194" s="91">
        <v>45954</v>
      </c>
      <c r="D3194" s="91">
        <v>45954</v>
      </c>
      <c r="E3194" s="91">
        <v>45954</v>
      </c>
      <c r="F3194" s="90">
        <v>259478868</v>
      </c>
      <c r="G3194" s="96">
        <v>395</v>
      </c>
      <c r="H3194" s="90" t="s">
        <v>14</v>
      </c>
      <c r="I3194" s="93">
        <v>7730464206</v>
      </c>
      <c r="J3194" s="91">
        <v>45961</v>
      </c>
      <c r="K3194" s="91" t="s">
        <v>87</v>
      </c>
      <c r="L3194" s="90"/>
      <c r="M3194" s="91">
        <v>45953</v>
      </c>
      <c r="N3194" s="91">
        <v>45970</v>
      </c>
      <c r="O3194" s="95">
        <f t="shared" si="418"/>
        <v>10</v>
      </c>
      <c r="P3194" s="95">
        <f>MONTH('RAW DATA'!$J3194)</f>
        <v>10</v>
      </c>
      <c r="Q3194" s="95" t="str">
        <f t="shared" si="419"/>
        <v>ICB</v>
      </c>
      <c r="R3194" s="96" t="str">
        <f t="shared" si="420"/>
        <v>CHINA</v>
      </c>
      <c r="S3194" s="90" t="str">
        <f>IF(OR('RAW DATA'!$D3194="",'RAW DATA'!$C3194='RAW DATA'!$D3194),"NO",IF('RAW DATA'!$C3194&lt;'RAW DATA'!$D3194,"YES","NO"))</f>
        <v>NO</v>
      </c>
      <c r="T3194" s="96" t="str">
        <f>IF('RAW DATA'!$D3194='RAW DATA'!$E3194,"YES","NO")</f>
        <v>YES</v>
      </c>
      <c r="U3194" s="95" t="str">
        <f>IF(('RAW DATA'!$D3194-'RAW DATA'!$M3194)&lt;=5,"YES","NO")</f>
        <v>YES</v>
      </c>
    </row>
    <row r="3195" spans="1:21" x14ac:dyDescent="0.25">
      <c r="A3195" s="87">
        <v>515</v>
      </c>
      <c r="B3195" s="74">
        <v>5548022088</v>
      </c>
      <c r="C3195" s="76">
        <v>45954</v>
      </c>
      <c r="D3195" s="76">
        <v>45954</v>
      </c>
      <c r="E3195" s="76">
        <v>45954</v>
      </c>
      <c r="F3195" s="74">
        <v>259478868</v>
      </c>
      <c r="G3195" s="75">
        <v>395</v>
      </c>
      <c r="H3195" s="74" t="s">
        <v>14</v>
      </c>
      <c r="I3195" s="83">
        <v>7730464207</v>
      </c>
      <c r="J3195" s="76">
        <v>45961</v>
      </c>
      <c r="K3195" s="76" t="s">
        <v>87</v>
      </c>
      <c r="L3195" s="74"/>
      <c r="M3195" s="76">
        <v>45953</v>
      </c>
      <c r="N3195" s="76">
        <v>45970</v>
      </c>
      <c r="O3195" s="73">
        <f t="shared" si="418"/>
        <v>10</v>
      </c>
      <c r="P3195" s="73">
        <f>MONTH('RAW DATA'!$J3195)</f>
        <v>10</v>
      </c>
      <c r="Q3195" s="73" t="str">
        <f t="shared" si="419"/>
        <v>ICB</v>
      </c>
      <c r="R3195" s="75" t="str">
        <f t="shared" si="420"/>
        <v>CHINA</v>
      </c>
      <c r="S3195" s="74" t="str">
        <f>IF(OR('RAW DATA'!$D3195="",'RAW DATA'!$C3195='RAW DATA'!$D3195),"NO",IF('RAW DATA'!$C3195&lt;'RAW DATA'!$D3195,"YES","NO"))</f>
        <v>NO</v>
      </c>
      <c r="T3195" s="75" t="str">
        <f>IF('RAW DATA'!$D3195='RAW DATA'!$E3195,"YES","NO")</f>
        <v>YES</v>
      </c>
      <c r="U3195" s="73" t="str">
        <f>IF(('RAW DATA'!$D3195-'RAW DATA'!$M3195)&lt;=5,"YES","NO")</f>
        <v>YES</v>
      </c>
    </row>
    <row r="3196" spans="1:21" x14ac:dyDescent="0.25">
      <c r="A3196" s="99">
        <v>515</v>
      </c>
      <c r="B3196" s="90">
        <v>5548022084</v>
      </c>
      <c r="C3196" s="91">
        <v>45954</v>
      </c>
      <c r="D3196" s="91">
        <v>45954</v>
      </c>
      <c r="E3196" s="91">
        <v>45954</v>
      </c>
      <c r="F3196" s="90">
        <v>259478868</v>
      </c>
      <c r="G3196" s="96">
        <v>395</v>
      </c>
      <c r="H3196" s="90" t="s">
        <v>14</v>
      </c>
      <c r="I3196" s="93">
        <v>7730464208</v>
      </c>
      <c r="J3196" s="91">
        <v>45961</v>
      </c>
      <c r="K3196" s="91" t="s">
        <v>87</v>
      </c>
      <c r="L3196" s="90"/>
      <c r="M3196" s="91">
        <v>45953</v>
      </c>
      <c r="N3196" s="91">
        <v>45970</v>
      </c>
      <c r="O3196" s="95">
        <f t="shared" si="418"/>
        <v>10</v>
      </c>
      <c r="P3196" s="95">
        <f>MONTH('RAW DATA'!$J3196)</f>
        <v>10</v>
      </c>
      <c r="Q3196" s="95" t="str">
        <f t="shared" si="419"/>
        <v>ICB</v>
      </c>
      <c r="R3196" s="96" t="str">
        <f t="shared" si="420"/>
        <v>CHINA</v>
      </c>
      <c r="S3196" s="90" t="str">
        <f>IF(OR('RAW DATA'!$D3196="",'RAW DATA'!$C3196='RAW DATA'!$D3196),"NO",IF('RAW DATA'!$C3196&lt;'RAW DATA'!$D3196,"YES","NO"))</f>
        <v>NO</v>
      </c>
      <c r="T3196" s="96" t="str">
        <f>IF('RAW DATA'!$D3196='RAW DATA'!$E3196,"YES","NO")</f>
        <v>YES</v>
      </c>
      <c r="U3196" s="95" t="str">
        <f>IF(('RAW DATA'!$D3196-'RAW DATA'!$M3196)&lt;=5,"YES","NO")</f>
        <v>YES</v>
      </c>
    </row>
    <row r="3197" spans="1:21" x14ac:dyDescent="0.25">
      <c r="A3197" s="87">
        <v>515</v>
      </c>
      <c r="B3197" s="74">
        <v>5548022087</v>
      </c>
      <c r="C3197" s="76">
        <v>45954</v>
      </c>
      <c r="D3197" s="76">
        <v>45954</v>
      </c>
      <c r="E3197" s="76">
        <v>45954</v>
      </c>
      <c r="F3197" s="74">
        <v>259478868</v>
      </c>
      <c r="G3197" s="75">
        <v>395</v>
      </c>
      <c r="H3197" s="74" t="s">
        <v>14</v>
      </c>
      <c r="I3197" s="83">
        <v>7730464209</v>
      </c>
      <c r="J3197" s="76">
        <v>45961</v>
      </c>
      <c r="K3197" s="76" t="s">
        <v>87</v>
      </c>
      <c r="L3197" s="74"/>
      <c r="M3197" s="76">
        <v>45953</v>
      </c>
      <c r="N3197" s="76">
        <v>45970</v>
      </c>
      <c r="O3197" s="73">
        <f t="shared" ref="O3197:O3210" si="421">IF(D3197="", "", IF(YEAR(D3197)=2024, "", MONTH(D3197)))</f>
        <v>10</v>
      </c>
      <c r="P3197" s="73">
        <f>MONTH('RAW DATA'!$J3197)</f>
        <v>10</v>
      </c>
      <c r="Q3197" s="73" t="str">
        <f t="shared" ref="Q3197:Q3210" si="422">IF(OR(A3197=71,A3197=1595,A3197=1588,A3197=1594,A3197=3547,A3197=1571,A3197=1538,A3197=1570,A3197=1569,A3197=1590,A3197=1591,A3197=1589,A3197=515,A3197=1572,A3197=3546,A3197=1592,A3197=3548,A3197=122,A3197=10171,A3197=40,A3197=35,A3197=95,A3197=381,A3197=136,A3197=375),"ICB","Vendor")</f>
        <v>ICB</v>
      </c>
      <c r="R3197" s="75" t="str">
        <f t="shared" ref="R3197:R3210" si="423">IF(OR(A3197=71,A3197=515,A3197=1592,A3197=1589,A3197=1591,A3197=1571,A3197=1572),"CHINA",IF(A3197=35,"POLAND",
IF(A3197=10171,"VIETNAM",
IF(A3197=381,"TURKEY",
IF(A3197=375,"CAMBODIA",
IF(A3197=40,"AUSTRALIA",""))))))</f>
        <v>CHINA</v>
      </c>
      <c r="S3197" s="74" t="str">
        <f>IF(OR('RAW DATA'!$D3197="",'RAW DATA'!$C3197='RAW DATA'!$D3197),"NO",IF('RAW DATA'!$C3197&lt;'RAW DATA'!$D3197,"YES","NO"))</f>
        <v>NO</v>
      </c>
      <c r="T3197" s="75" t="str">
        <f>IF('RAW DATA'!$D3197='RAW DATA'!$E3197,"YES","NO")</f>
        <v>YES</v>
      </c>
      <c r="U3197" s="73" t="str">
        <f>IF(('RAW DATA'!$D3197-'RAW DATA'!$M3197)&lt;=5,"YES","NO")</f>
        <v>YES</v>
      </c>
    </row>
    <row r="3198" spans="1:21" x14ac:dyDescent="0.25">
      <c r="A3198" s="99">
        <v>515</v>
      </c>
      <c r="B3198" s="90">
        <v>5548022080</v>
      </c>
      <c r="C3198" s="91">
        <v>45954</v>
      </c>
      <c r="D3198" s="91">
        <v>45954</v>
      </c>
      <c r="E3198" s="91">
        <v>45954</v>
      </c>
      <c r="F3198" s="90">
        <v>259478868</v>
      </c>
      <c r="G3198" s="96">
        <v>1118</v>
      </c>
      <c r="H3198" s="90" t="s">
        <v>14</v>
      </c>
      <c r="I3198" s="93">
        <v>7730464210</v>
      </c>
      <c r="J3198" s="91">
        <v>45961</v>
      </c>
      <c r="K3198" s="91" t="s">
        <v>87</v>
      </c>
      <c r="L3198" s="90"/>
      <c r="M3198" s="91">
        <v>45953</v>
      </c>
      <c r="N3198" s="91">
        <v>45970</v>
      </c>
      <c r="O3198" s="95">
        <f t="shared" si="421"/>
        <v>10</v>
      </c>
      <c r="P3198" s="95">
        <f>MONTH('RAW DATA'!$J3198)</f>
        <v>10</v>
      </c>
      <c r="Q3198" s="95" t="str">
        <f t="shared" si="422"/>
        <v>ICB</v>
      </c>
      <c r="R3198" s="96" t="str">
        <f t="shared" si="423"/>
        <v>CHINA</v>
      </c>
      <c r="S3198" s="90" t="str">
        <f>IF(OR('RAW DATA'!$D3198="",'RAW DATA'!$C3198='RAW DATA'!$D3198),"NO",IF('RAW DATA'!$C3198&lt;'RAW DATA'!$D3198,"YES","NO"))</f>
        <v>NO</v>
      </c>
      <c r="T3198" s="96" t="str">
        <f>IF('RAW DATA'!$D3198='RAW DATA'!$E3198,"YES","NO")</f>
        <v>YES</v>
      </c>
      <c r="U3198" s="95" t="str">
        <f>IF(('RAW DATA'!$D3198-'RAW DATA'!$M3198)&lt;=5,"YES","NO")</f>
        <v>YES</v>
      </c>
    </row>
    <row r="3199" spans="1:21" x14ac:dyDescent="0.25">
      <c r="A3199" s="87">
        <v>515</v>
      </c>
      <c r="B3199" s="74">
        <v>5548022082</v>
      </c>
      <c r="C3199" s="76">
        <v>45954</v>
      </c>
      <c r="D3199" s="76">
        <v>45954</v>
      </c>
      <c r="E3199" s="76">
        <v>45954</v>
      </c>
      <c r="F3199" s="74">
        <v>259478868</v>
      </c>
      <c r="G3199" s="75">
        <v>47</v>
      </c>
      <c r="H3199" s="74" t="s">
        <v>14</v>
      </c>
      <c r="I3199" s="83">
        <v>7730464213</v>
      </c>
      <c r="J3199" s="76">
        <v>45961</v>
      </c>
      <c r="K3199" s="76" t="s">
        <v>87</v>
      </c>
      <c r="L3199" s="74"/>
      <c r="M3199" s="76">
        <v>45953</v>
      </c>
      <c r="N3199" s="76">
        <v>45970</v>
      </c>
      <c r="O3199" s="73">
        <f t="shared" si="421"/>
        <v>10</v>
      </c>
      <c r="P3199" s="73">
        <f>MONTH('RAW DATA'!$J3199)</f>
        <v>10</v>
      </c>
      <c r="Q3199" s="73" t="str">
        <f t="shared" si="422"/>
        <v>ICB</v>
      </c>
      <c r="R3199" s="75" t="str">
        <f t="shared" si="423"/>
        <v>CHINA</v>
      </c>
      <c r="S3199" s="74" t="str">
        <f>IF(OR('RAW DATA'!$D3199="",'RAW DATA'!$C3199='RAW DATA'!$D3199),"NO",IF('RAW DATA'!$C3199&lt;'RAW DATA'!$D3199,"YES","NO"))</f>
        <v>NO</v>
      </c>
      <c r="T3199" s="75" t="str">
        <f>IF('RAW DATA'!$D3199='RAW DATA'!$E3199,"YES","NO")</f>
        <v>YES</v>
      </c>
      <c r="U3199" s="73" t="str">
        <f>IF(('RAW DATA'!$D3199-'RAW DATA'!$M3199)&lt;=5,"YES","NO")</f>
        <v>YES</v>
      </c>
    </row>
    <row r="3200" spans="1:21" x14ac:dyDescent="0.25">
      <c r="A3200" s="99">
        <v>515</v>
      </c>
      <c r="B3200" s="90">
        <v>5283313929</v>
      </c>
      <c r="C3200" s="91">
        <v>45954</v>
      </c>
      <c r="D3200" s="91">
        <v>45954</v>
      </c>
      <c r="E3200" s="91">
        <v>45954</v>
      </c>
      <c r="F3200" s="90">
        <v>259478876</v>
      </c>
      <c r="G3200" s="96">
        <v>1145</v>
      </c>
      <c r="H3200" s="90" t="s">
        <v>14</v>
      </c>
      <c r="I3200" s="93">
        <v>7730464530</v>
      </c>
      <c r="J3200" s="91">
        <v>45964</v>
      </c>
      <c r="K3200" s="91" t="s">
        <v>87</v>
      </c>
      <c r="L3200" s="90"/>
      <c r="M3200" s="91">
        <v>45936</v>
      </c>
      <c r="N3200" s="91">
        <v>45952</v>
      </c>
      <c r="O3200" s="95">
        <f t="shared" si="421"/>
        <v>10</v>
      </c>
      <c r="P3200" s="95">
        <f>MONTH('RAW DATA'!$J3200)</f>
        <v>11</v>
      </c>
      <c r="Q3200" s="95" t="str">
        <f t="shared" si="422"/>
        <v>ICB</v>
      </c>
      <c r="R3200" s="96" t="str">
        <f t="shared" si="423"/>
        <v>CHINA</v>
      </c>
      <c r="S3200" s="90" t="str">
        <f>IF(OR('RAW DATA'!$D3200="",'RAW DATA'!$C3200='RAW DATA'!$D3200),"NO",IF('RAW DATA'!$C3200&lt;'RAW DATA'!$D3200,"YES","NO"))</f>
        <v>NO</v>
      </c>
      <c r="T3200" s="96" t="str">
        <f>IF('RAW DATA'!$D3200='RAW DATA'!$E3200,"YES","NO")</f>
        <v>YES</v>
      </c>
      <c r="U3200" s="95" t="str">
        <f>IF(('RAW DATA'!$D3200-'RAW DATA'!$M3200)&lt;=5,"YES","NO")</f>
        <v>NO</v>
      </c>
    </row>
    <row r="3201" spans="1:21" x14ac:dyDescent="0.25">
      <c r="A3201" s="87">
        <v>515</v>
      </c>
      <c r="B3201" s="74">
        <v>5283313928</v>
      </c>
      <c r="C3201" s="76">
        <v>45954</v>
      </c>
      <c r="D3201" s="76">
        <v>45954</v>
      </c>
      <c r="E3201" s="76">
        <v>45954</v>
      </c>
      <c r="F3201" s="74">
        <v>259478876</v>
      </c>
      <c r="G3201" s="75">
        <v>1145</v>
      </c>
      <c r="H3201" s="74" t="s">
        <v>14</v>
      </c>
      <c r="I3201" s="83">
        <v>7730464531</v>
      </c>
      <c r="J3201" s="76">
        <v>45964</v>
      </c>
      <c r="K3201" s="76" t="s">
        <v>87</v>
      </c>
      <c r="L3201" s="74"/>
      <c r="M3201" s="76">
        <v>45936</v>
      </c>
      <c r="N3201" s="76">
        <v>45952</v>
      </c>
      <c r="O3201" s="73">
        <f t="shared" si="421"/>
        <v>10</v>
      </c>
      <c r="P3201" s="73">
        <f>MONTH('RAW DATA'!$J3201)</f>
        <v>11</v>
      </c>
      <c r="Q3201" s="73" t="str">
        <f t="shared" si="422"/>
        <v>ICB</v>
      </c>
      <c r="R3201" s="75" t="str">
        <f t="shared" si="423"/>
        <v>CHINA</v>
      </c>
      <c r="S3201" s="74" t="str">
        <f>IF(OR('RAW DATA'!$D3201="",'RAW DATA'!$C3201='RAW DATA'!$D3201),"NO",IF('RAW DATA'!$C3201&lt;'RAW DATA'!$D3201,"YES","NO"))</f>
        <v>NO</v>
      </c>
      <c r="T3201" s="75" t="str">
        <f>IF('RAW DATA'!$D3201='RAW DATA'!$E3201,"YES","NO")</f>
        <v>YES</v>
      </c>
      <c r="U3201" s="73" t="str">
        <f>IF(('RAW DATA'!$D3201-'RAW DATA'!$M3201)&lt;=5,"YES","NO")</f>
        <v>NO</v>
      </c>
    </row>
    <row r="3202" spans="1:21" x14ac:dyDescent="0.25">
      <c r="A3202" s="99">
        <v>515</v>
      </c>
      <c r="B3202" s="90">
        <v>5283313926</v>
      </c>
      <c r="C3202" s="91">
        <v>45954</v>
      </c>
      <c r="D3202" s="91">
        <v>45954</v>
      </c>
      <c r="E3202" s="91">
        <v>45954</v>
      </c>
      <c r="F3202" s="90">
        <v>259478876</v>
      </c>
      <c r="G3202" s="96">
        <v>1145</v>
      </c>
      <c r="H3202" s="90" t="s">
        <v>14</v>
      </c>
      <c r="I3202" s="93">
        <v>7730464532</v>
      </c>
      <c r="J3202" s="91">
        <v>45964</v>
      </c>
      <c r="K3202" s="91" t="s">
        <v>87</v>
      </c>
      <c r="L3202" s="90"/>
      <c r="M3202" s="91">
        <v>45936</v>
      </c>
      <c r="N3202" s="91">
        <v>45952</v>
      </c>
      <c r="O3202" s="95">
        <f t="shared" si="421"/>
        <v>10</v>
      </c>
      <c r="P3202" s="95">
        <f>MONTH('RAW DATA'!$J3202)</f>
        <v>11</v>
      </c>
      <c r="Q3202" s="95" t="str">
        <f t="shared" si="422"/>
        <v>ICB</v>
      </c>
      <c r="R3202" s="96" t="str">
        <f t="shared" si="423"/>
        <v>CHINA</v>
      </c>
      <c r="S3202" s="90" t="str">
        <f>IF(OR('RAW DATA'!$D3202="",'RAW DATA'!$C3202='RAW DATA'!$D3202),"NO",IF('RAW DATA'!$C3202&lt;'RAW DATA'!$D3202,"YES","NO"))</f>
        <v>NO</v>
      </c>
      <c r="T3202" s="96" t="str">
        <f>IF('RAW DATA'!$D3202='RAW DATA'!$E3202,"YES","NO")</f>
        <v>YES</v>
      </c>
      <c r="U3202" s="95" t="str">
        <f>IF(('RAW DATA'!$D3202-'RAW DATA'!$M3202)&lt;=5,"YES","NO")</f>
        <v>NO</v>
      </c>
    </row>
    <row r="3203" spans="1:21" x14ac:dyDescent="0.25">
      <c r="A3203" s="87">
        <v>515</v>
      </c>
      <c r="B3203" s="74">
        <v>5283313927</v>
      </c>
      <c r="C3203" s="76">
        <v>45954</v>
      </c>
      <c r="D3203" s="76">
        <v>45954</v>
      </c>
      <c r="E3203" s="76">
        <v>45954</v>
      </c>
      <c r="F3203" s="74">
        <v>259478876</v>
      </c>
      <c r="G3203" s="75">
        <v>1145</v>
      </c>
      <c r="H3203" s="74" t="s">
        <v>14</v>
      </c>
      <c r="I3203" s="83">
        <v>7730464533</v>
      </c>
      <c r="J3203" s="76">
        <v>45964</v>
      </c>
      <c r="K3203" s="76" t="s">
        <v>87</v>
      </c>
      <c r="L3203" s="74"/>
      <c r="M3203" s="76">
        <v>45936</v>
      </c>
      <c r="N3203" s="76">
        <v>45952</v>
      </c>
      <c r="O3203" s="73">
        <f t="shared" si="421"/>
        <v>10</v>
      </c>
      <c r="P3203" s="73">
        <f>MONTH('RAW DATA'!$J3203)</f>
        <v>11</v>
      </c>
      <c r="Q3203" s="73" t="str">
        <f t="shared" si="422"/>
        <v>ICB</v>
      </c>
      <c r="R3203" s="75" t="str">
        <f t="shared" si="423"/>
        <v>CHINA</v>
      </c>
      <c r="S3203" s="74" t="str">
        <f>IF(OR('RAW DATA'!$D3203="",'RAW DATA'!$C3203='RAW DATA'!$D3203),"NO",IF('RAW DATA'!$C3203&lt;'RAW DATA'!$D3203,"YES","NO"))</f>
        <v>NO</v>
      </c>
      <c r="T3203" s="75" t="str">
        <f>IF('RAW DATA'!$D3203='RAW DATA'!$E3203,"YES","NO")</f>
        <v>YES</v>
      </c>
      <c r="U3203" s="73" t="str">
        <f>IF(('RAW DATA'!$D3203-'RAW DATA'!$M3203)&lt;=5,"YES","NO")</f>
        <v>NO</v>
      </c>
    </row>
    <row r="3204" spans="1:21" x14ac:dyDescent="0.25">
      <c r="A3204" s="99">
        <v>515</v>
      </c>
      <c r="B3204" s="90">
        <v>5283313930</v>
      </c>
      <c r="C3204" s="91">
        <v>45954</v>
      </c>
      <c r="D3204" s="91">
        <v>45954</v>
      </c>
      <c r="E3204" s="91">
        <v>45954</v>
      </c>
      <c r="F3204" s="90">
        <v>259478876</v>
      </c>
      <c r="G3204" s="96">
        <v>1145</v>
      </c>
      <c r="H3204" s="90" t="s">
        <v>14</v>
      </c>
      <c r="I3204" s="93">
        <v>7730464534</v>
      </c>
      <c r="J3204" s="91">
        <v>45964</v>
      </c>
      <c r="K3204" s="91" t="s">
        <v>87</v>
      </c>
      <c r="L3204" s="90"/>
      <c r="M3204" s="91">
        <v>45936</v>
      </c>
      <c r="N3204" s="91">
        <v>45952</v>
      </c>
      <c r="O3204" s="95">
        <f t="shared" si="421"/>
        <v>10</v>
      </c>
      <c r="P3204" s="95">
        <f>MONTH('RAW DATA'!$J3204)</f>
        <v>11</v>
      </c>
      <c r="Q3204" s="95" t="str">
        <f t="shared" si="422"/>
        <v>ICB</v>
      </c>
      <c r="R3204" s="96" t="str">
        <f t="shared" si="423"/>
        <v>CHINA</v>
      </c>
      <c r="S3204" s="90" t="str">
        <f>IF(OR('RAW DATA'!$D3204="",'RAW DATA'!$C3204='RAW DATA'!$D3204),"NO",IF('RAW DATA'!$C3204&lt;'RAW DATA'!$D3204,"YES","NO"))</f>
        <v>NO</v>
      </c>
      <c r="T3204" s="96" t="str">
        <f>IF('RAW DATA'!$D3204='RAW DATA'!$E3204,"YES","NO")</f>
        <v>YES</v>
      </c>
      <c r="U3204" s="95" t="str">
        <f>IF(('RAW DATA'!$D3204-'RAW DATA'!$M3204)&lt;=5,"YES","NO")</f>
        <v>NO</v>
      </c>
    </row>
    <row r="3205" spans="1:21" x14ac:dyDescent="0.25">
      <c r="A3205" s="87">
        <v>515</v>
      </c>
      <c r="B3205" s="74">
        <v>5283313931</v>
      </c>
      <c r="C3205" s="76">
        <v>45954</v>
      </c>
      <c r="D3205" s="76">
        <v>45954</v>
      </c>
      <c r="E3205" s="76">
        <v>45954</v>
      </c>
      <c r="F3205" s="74">
        <v>259478876</v>
      </c>
      <c r="G3205" s="75">
        <v>1145</v>
      </c>
      <c r="H3205" s="74" t="s">
        <v>14</v>
      </c>
      <c r="I3205" s="83">
        <v>7730464535</v>
      </c>
      <c r="J3205" s="76">
        <v>45964</v>
      </c>
      <c r="K3205" s="76" t="s">
        <v>87</v>
      </c>
      <c r="L3205" s="74"/>
      <c r="M3205" s="76">
        <v>45936</v>
      </c>
      <c r="N3205" s="76">
        <v>45952</v>
      </c>
      <c r="O3205" s="73">
        <f t="shared" si="421"/>
        <v>10</v>
      </c>
      <c r="P3205" s="73">
        <f>MONTH('RAW DATA'!$J3205)</f>
        <v>11</v>
      </c>
      <c r="Q3205" s="73" t="str">
        <f t="shared" si="422"/>
        <v>ICB</v>
      </c>
      <c r="R3205" s="75" t="str">
        <f t="shared" si="423"/>
        <v>CHINA</v>
      </c>
      <c r="S3205" s="74" t="str">
        <f>IF(OR('RAW DATA'!$D3205="",'RAW DATA'!$C3205='RAW DATA'!$D3205),"NO",IF('RAW DATA'!$C3205&lt;'RAW DATA'!$D3205,"YES","NO"))</f>
        <v>NO</v>
      </c>
      <c r="T3205" s="75" t="str">
        <f>IF('RAW DATA'!$D3205='RAW DATA'!$E3205,"YES","NO")</f>
        <v>YES</v>
      </c>
      <c r="U3205" s="73" t="str">
        <f>IF(('RAW DATA'!$D3205-'RAW DATA'!$M3205)&lt;=5,"YES","NO")</f>
        <v>NO</v>
      </c>
    </row>
    <row r="3206" spans="1:21" x14ac:dyDescent="0.25">
      <c r="A3206" s="99">
        <v>515</v>
      </c>
      <c r="B3206" s="90">
        <v>5283313932</v>
      </c>
      <c r="C3206" s="91">
        <v>45954</v>
      </c>
      <c r="D3206" s="91">
        <v>45954</v>
      </c>
      <c r="E3206" s="91">
        <v>45954</v>
      </c>
      <c r="F3206" s="90">
        <v>259478876</v>
      </c>
      <c r="G3206" s="96">
        <v>1145</v>
      </c>
      <c r="H3206" s="90" t="s">
        <v>14</v>
      </c>
      <c r="I3206" s="93">
        <v>7730464536</v>
      </c>
      <c r="J3206" s="91">
        <v>45964</v>
      </c>
      <c r="K3206" s="91" t="s">
        <v>87</v>
      </c>
      <c r="L3206" s="90"/>
      <c r="M3206" s="91">
        <v>45936</v>
      </c>
      <c r="N3206" s="91">
        <v>45952</v>
      </c>
      <c r="O3206" s="95">
        <f t="shared" si="421"/>
        <v>10</v>
      </c>
      <c r="P3206" s="95">
        <f>MONTH('RAW DATA'!$J3206)</f>
        <v>11</v>
      </c>
      <c r="Q3206" s="95" t="str">
        <f t="shared" si="422"/>
        <v>ICB</v>
      </c>
      <c r="R3206" s="96" t="str">
        <f t="shared" si="423"/>
        <v>CHINA</v>
      </c>
      <c r="S3206" s="90" t="str">
        <f>IF(OR('RAW DATA'!$D3206="",'RAW DATA'!$C3206='RAW DATA'!$D3206),"NO",IF('RAW DATA'!$C3206&lt;'RAW DATA'!$D3206,"YES","NO"))</f>
        <v>NO</v>
      </c>
      <c r="T3206" s="96" t="str">
        <f>IF('RAW DATA'!$D3206='RAW DATA'!$E3206,"YES","NO")</f>
        <v>YES</v>
      </c>
      <c r="U3206" s="95" t="str">
        <f>IF(('RAW DATA'!$D3206-'RAW DATA'!$M3206)&lt;=5,"YES","NO")</f>
        <v>NO</v>
      </c>
    </row>
    <row r="3207" spans="1:21" x14ac:dyDescent="0.25">
      <c r="A3207" s="87">
        <v>515</v>
      </c>
      <c r="B3207" s="74">
        <v>5283323885</v>
      </c>
      <c r="C3207" s="76">
        <v>45960</v>
      </c>
      <c r="D3207" s="76">
        <v>45959</v>
      </c>
      <c r="E3207" s="76">
        <v>45960</v>
      </c>
      <c r="F3207" s="74">
        <v>259965914</v>
      </c>
      <c r="G3207" s="75">
        <v>1148</v>
      </c>
      <c r="H3207" s="74" t="s">
        <v>14</v>
      </c>
      <c r="I3207" s="83">
        <v>7730464627</v>
      </c>
      <c r="J3207" s="76">
        <v>45964</v>
      </c>
      <c r="K3207" s="76" t="s">
        <v>87</v>
      </c>
      <c r="L3207" s="74"/>
      <c r="M3207" s="76">
        <v>45959</v>
      </c>
      <c r="N3207" s="76">
        <v>45973</v>
      </c>
      <c r="O3207" s="73">
        <f t="shared" si="421"/>
        <v>10</v>
      </c>
      <c r="P3207" s="73">
        <f>MONTH('RAW DATA'!$J3207)</f>
        <v>11</v>
      </c>
      <c r="Q3207" s="73" t="str">
        <f t="shared" si="422"/>
        <v>ICB</v>
      </c>
      <c r="R3207" s="75" t="str">
        <f t="shared" si="423"/>
        <v>CHINA</v>
      </c>
      <c r="S3207" s="74" t="str">
        <f>IF(OR('RAW DATA'!$D3207="",'RAW DATA'!$C3207='RAW DATA'!$D3207),"NO",IF('RAW DATA'!$C3207&lt;'RAW DATA'!$D3207,"YES","NO"))</f>
        <v>NO</v>
      </c>
      <c r="T3207" s="75" t="str">
        <f>IF('RAW DATA'!$D3207='RAW DATA'!$E3207,"YES","NO")</f>
        <v>NO</v>
      </c>
      <c r="U3207" s="73" t="str">
        <f>IF(('RAW DATA'!$D3207-'RAW DATA'!$M3207)&lt;=5,"YES","NO")</f>
        <v>YES</v>
      </c>
    </row>
    <row r="3208" spans="1:21" x14ac:dyDescent="0.25">
      <c r="A3208" s="99">
        <v>515</v>
      </c>
      <c r="B3208" s="90">
        <v>5283323883</v>
      </c>
      <c r="C3208" s="91">
        <v>45960</v>
      </c>
      <c r="D3208" s="91">
        <v>45959</v>
      </c>
      <c r="E3208" s="91">
        <v>45960</v>
      </c>
      <c r="F3208" s="90">
        <v>259965914</v>
      </c>
      <c r="G3208" s="96">
        <v>1148</v>
      </c>
      <c r="H3208" s="90" t="s">
        <v>14</v>
      </c>
      <c r="I3208" s="93">
        <v>7730464628</v>
      </c>
      <c r="J3208" s="91">
        <v>45964</v>
      </c>
      <c r="K3208" s="91" t="s">
        <v>87</v>
      </c>
      <c r="L3208" s="90"/>
      <c r="M3208" s="91">
        <v>45959</v>
      </c>
      <c r="N3208" s="91">
        <v>45973</v>
      </c>
      <c r="O3208" s="95">
        <f t="shared" si="421"/>
        <v>10</v>
      </c>
      <c r="P3208" s="95">
        <f>MONTH('RAW DATA'!$J3208)</f>
        <v>11</v>
      </c>
      <c r="Q3208" s="95" t="str">
        <f t="shared" si="422"/>
        <v>ICB</v>
      </c>
      <c r="R3208" s="96" t="str">
        <f t="shared" si="423"/>
        <v>CHINA</v>
      </c>
      <c r="S3208" s="90" t="str">
        <f>IF(OR('RAW DATA'!$D3208="",'RAW DATA'!$C3208='RAW DATA'!$D3208),"NO",IF('RAW DATA'!$C3208&lt;'RAW DATA'!$D3208,"YES","NO"))</f>
        <v>NO</v>
      </c>
      <c r="T3208" s="96" t="str">
        <f>IF('RAW DATA'!$D3208='RAW DATA'!$E3208,"YES","NO")</f>
        <v>NO</v>
      </c>
      <c r="U3208" s="95" t="str">
        <f>IF(('RAW DATA'!$D3208-'RAW DATA'!$M3208)&lt;=5,"YES","NO")</f>
        <v>YES</v>
      </c>
    </row>
    <row r="3209" spans="1:21" x14ac:dyDescent="0.25">
      <c r="A3209" s="87">
        <v>515</v>
      </c>
      <c r="B3209" s="74">
        <v>5283323882</v>
      </c>
      <c r="C3209" s="76">
        <v>45960</v>
      </c>
      <c r="D3209" s="76">
        <v>45959</v>
      </c>
      <c r="E3209" s="76">
        <v>45960</v>
      </c>
      <c r="F3209" s="74">
        <v>259965914</v>
      </c>
      <c r="G3209" s="75">
        <v>1148</v>
      </c>
      <c r="H3209" s="74" t="s">
        <v>14</v>
      </c>
      <c r="I3209" s="83">
        <v>7730464629</v>
      </c>
      <c r="J3209" s="76">
        <v>45964</v>
      </c>
      <c r="K3209" s="76" t="s">
        <v>87</v>
      </c>
      <c r="L3209" s="74"/>
      <c r="M3209" s="76">
        <v>45959</v>
      </c>
      <c r="N3209" s="76">
        <v>45973</v>
      </c>
      <c r="O3209" s="73">
        <f t="shared" si="421"/>
        <v>10</v>
      </c>
      <c r="P3209" s="73">
        <f>MONTH('RAW DATA'!$J3209)</f>
        <v>11</v>
      </c>
      <c r="Q3209" s="73" t="str">
        <f t="shared" si="422"/>
        <v>ICB</v>
      </c>
      <c r="R3209" s="75" t="str">
        <f t="shared" si="423"/>
        <v>CHINA</v>
      </c>
      <c r="S3209" s="74" t="str">
        <f>IF(OR('RAW DATA'!$D3209="",'RAW DATA'!$C3209='RAW DATA'!$D3209),"NO",IF('RAW DATA'!$C3209&lt;'RAW DATA'!$D3209,"YES","NO"))</f>
        <v>NO</v>
      </c>
      <c r="T3209" s="75" t="str">
        <f>IF('RAW DATA'!$D3209='RAW DATA'!$E3209,"YES","NO")</f>
        <v>NO</v>
      </c>
      <c r="U3209" s="73" t="str">
        <f>IF(('RAW DATA'!$D3209-'RAW DATA'!$M3209)&lt;=5,"YES","NO")</f>
        <v>YES</v>
      </c>
    </row>
    <row r="3210" spans="1:21" x14ac:dyDescent="0.25">
      <c r="A3210" s="99">
        <v>515</v>
      </c>
      <c r="B3210" s="90">
        <v>5283323884</v>
      </c>
      <c r="C3210" s="91">
        <v>45960</v>
      </c>
      <c r="D3210" s="91">
        <v>45959</v>
      </c>
      <c r="E3210" s="91">
        <v>45960</v>
      </c>
      <c r="F3210" s="90">
        <v>259965914</v>
      </c>
      <c r="G3210" s="96">
        <v>1148</v>
      </c>
      <c r="H3210" s="90" t="s">
        <v>14</v>
      </c>
      <c r="I3210" s="93">
        <v>7730464630</v>
      </c>
      <c r="J3210" s="91">
        <v>45964</v>
      </c>
      <c r="K3210" s="91" t="s">
        <v>87</v>
      </c>
      <c r="L3210" s="90"/>
      <c r="M3210" s="91">
        <v>45959</v>
      </c>
      <c r="N3210" s="91">
        <v>45973</v>
      </c>
      <c r="O3210" s="95">
        <f t="shared" si="421"/>
        <v>10</v>
      </c>
      <c r="P3210" s="95">
        <f>MONTH('RAW DATA'!$J3210)</f>
        <v>11</v>
      </c>
      <c r="Q3210" s="95" t="str">
        <f t="shared" si="422"/>
        <v>ICB</v>
      </c>
      <c r="R3210" s="96" t="str">
        <f t="shared" si="423"/>
        <v>CHINA</v>
      </c>
      <c r="S3210" s="90" t="str">
        <f>IF(OR('RAW DATA'!$D3210="",'RAW DATA'!$C3210='RAW DATA'!$D3210),"NO",IF('RAW DATA'!$C3210&lt;'RAW DATA'!$D3210,"YES","NO"))</f>
        <v>NO</v>
      </c>
      <c r="T3210" s="96" t="str">
        <f>IF('RAW DATA'!$D3210='RAW DATA'!$E3210,"YES","NO")</f>
        <v>NO</v>
      </c>
      <c r="U3210" s="95" t="str">
        <f>IF(('RAW DATA'!$D3210-'RAW DATA'!$M3210)&lt;=5,"YES","NO")</f>
        <v>YES</v>
      </c>
    </row>
    <row r="3211" spans="1:21" x14ac:dyDescent="0.25">
      <c r="A3211" s="87">
        <v>515</v>
      </c>
      <c r="B3211" s="74">
        <v>5548039510</v>
      </c>
      <c r="C3211" s="76">
        <v>45965</v>
      </c>
      <c r="D3211" s="76">
        <v>45964</v>
      </c>
      <c r="E3211" s="76">
        <v>45965</v>
      </c>
      <c r="F3211" s="74">
        <v>259864568</v>
      </c>
      <c r="G3211" s="75">
        <v>1101</v>
      </c>
      <c r="H3211" s="74" t="s">
        <v>14</v>
      </c>
      <c r="I3211" s="83">
        <v>7730465259</v>
      </c>
      <c r="J3211" s="76">
        <v>45967</v>
      </c>
      <c r="K3211" s="76" t="s">
        <v>87</v>
      </c>
      <c r="L3211" s="74"/>
      <c r="M3211" s="76">
        <v>45962</v>
      </c>
      <c r="N3211" s="76">
        <v>45978</v>
      </c>
      <c r="O3211" s="73">
        <f t="shared" ref="O3211:O3217" si="424">IF(D3211="", "", IF(YEAR(D3211)=2024, "", MONTH(D3211)))</f>
        <v>11</v>
      </c>
      <c r="P3211" s="73">
        <f>MONTH('RAW DATA'!$J3211)</f>
        <v>11</v>
      </c>
      <c r="Q3211" s="73" t="str">
        <f t="shared" ref="Q3211:Q3217" si="425">IF(OR(A3211=71,A3211=1595,A3211=1588,A3211=1594,A3211=3547,A3211=1571,A3211=1538,A3211=1570,A3211=1569,A3211=1590,A3211=1591,A3211=1589,A3211=515,A3211=1572,A3211=3546,A3211=1592,A3211=3548,A3211=122,A3211=10171,A3211=40,A3211=35,A3211=95,A3211=381,A3211=136,A3211=375),"ICB","Vendor")</f>
        <v>ICB</v>
      </c>
      <c r="R3211" s="75" t="str">
        <f t="shared" ref="R3211:R3217" si="426">IF(OR(A3211=71,A3211=515,A3211=1592,A3211=1589,A3211=1591,A3211=1571,A3211=1572),"CHINA",IF(A3211=35,"POLAND",
IF(A3211=10171,"VIETNAM",
IF(A3211=381,"TURKEY",
IF(A3211=375,"CAMBODIA",
IF(A3211=40,"AUSTRALIA",""))))))</f>
        <v>CHINA</v>
      </c>
      <c r="S3211" s="74" t="str">
        <f>IF(OR('RAW DATA'!$D3211="",'RAW DATA'!$C3211='RAW DATA'!$D3211),"NO",IF('RAW DATA'!$C3211&lt;'RAW DATA'!$D3211,"YES","NO"))</f>
        <v>NO</v>
      </c>
      <c r="T3211" s="75" t="str">
        <f>IF('RAW DATA'!$D3211='RAW DATA'!$E3211,"YES","NO")</f>
        <v>NO</v>
      </c>
      <c r="U3211" s="73" t="str">
        <f>IF(('RAW DATA'!$D3211-'RAW DATA'!$M3211)&lt;=5,"YES","NO")</f>
        <v>YES</v>
      </c>
    </row>
    <row r="3212" spans="1:21" x14ac:dyDescent="0.25">
      <c r="A3212" s="99">
        <v>515</v>
      </c>
      <c r="B3212" s="90">
        <v>5548039505</v>
      </c>
      <c r="C3212" s="91">
        <v>45965</v>
      </c>
      <c r="D3212" s="91">
        <v>45964</v>
      </c>
      <c r="E3212" s="91">
        <v>45965</v>
      </c>
      <c r="F3212" s="90">
        <v>259864568</v>
      </c>
      <c r="G3212" s="96">
        <v>395</v>
      </c>
      <c r="H3212" s="90" t="s">
        <v>14</v>
      </c>
      <c r="I3212" s="93">
        <v>7730465260</v>
      </c>
      <c r="J3212" s="91">
        <v>45967</v>
      </c>
      <c r="K3212" s="91" t="s">
        <v>87</v>
      </c>
      <c r="L3212" s="90"/>
      <c r="M3212" s="91">
        <v>45962</v>
      </c>
      <c r="N3212" s="91">
        <v>45978</v>
      </c>
      <c r="O3212" s="95">
        <f t="shared" si="424"/>
        <v>11</v>
      </c>
      <c r="P3212" s="95">
        <f>MONTH('RAW DATA'!$J3212)</f>
        <v>11</v>
      </c>
      <c r="Q3212" s="95" t="str">
        <f t="shared" si="425"/>
        <v>ICB</v>
      </c>
      <c r="R3212" s="96" t="str">
        <f t="shared" si="426"/>
        <v>CHINA</v>
      </c>
      <c r="S3212" s="90" t="str">
        <f>IF(OR('RAW DATA'!$D3212="",'RAW DATA'!$C3212='RAW DATA'!$D3212),"NO",IF('RAW DATA'!$C3212&lt;'RAW DATA'!$D3212,"YES","NO"))</f>
        <v>NO</v>
      </c>
      <c r="T3212" s="96" t="str">
        <f>IF('RAW DATA'!$D3212='RAW DATA'!$E3212,"YES","NO")</f>
        <v>NO</v>
      </c>
      <c r="U3212" s="95" t="str">
        <f>IF(('RAW DATA'!$D3212-'RAW DATA'!$M3212)&lt;=5,"YES","NO")</f>
        <v>YES</v>
      </c>
    </row>
    <row r="3213" spans="1:21" x14ac:dyDescent="0.25">
      <c r="A3213" s="87">
        <v>515</v>
      </c>
      <c r="B3213" s="74">
        <v>5548039503</v>
      </c>
      <c r="C3213" s="76">
        <v>45965</v>
      </c>
      <c r="D3213" s="76">
        <v>45964</v>
      </c>
      <c r="E3213" s="76">
        <v>45965</v>
      </c>
      <c r="F3213" s="74">
        <v>259864568</v>
      </c>
      <c r="G3213" s="75">
        <v>428</v>
      </c>
      <c r="H3213" s="74" t="s">
        <v>14</v>
      </c>
      <c r="I3213" s="83">
        <v>7730465261</v>
      </c>
      <c r="J3213" s="76">
        <v>45967</v>
      </c>
      <c r="K3213" s="76" t="s">
        <v>87</v>
      </c>
      <c r="L3213" s="74"/>
      <c r="M3213" s="76">
        <v>45962</v>
      </c>
      <c r="N3213" s="76">
        <v>45978</v>
      </c>
      <c r="O3213" s="73">
        <f t="shared" si="424"/>
        <v>11</v>
      </c>
      <c r="P3213" s="73">
        <f>MONTH('RAW DATA'!$J3213)</f>
        <v>11</v>
      </c>
      <c r="Q3213" s="73" t="str">
        <f t="shared" si="425"/>
        <v>ICB</v>
      </c>
      <c r="R3213" s="75" t="str">
        <f t="shared" si="426"/>
        <v>CHINA</v>
      </c>
      <c r="S3213" s="74" t="str">
        <f>IF(OR('RAW DATA'!$D3213="",'RAW DATA'!$C3213='RAW DATA'!$D3213),"NO",IF('RAW DATA'!$C3213&lt;'RAW DATA'!$D3213,"YES","NO"))</f>
        <v>NO</v>
      </c>
      <c r="T3213" s="75" t="str">
        <f>IF('RAW DATA'!$D3213='RAW DATA'!$E3213,"YES","NO")</f>
        <v>NO</v>
      </c>
      <c r="U3213" s="73" t="str">
        <f>IF(('RAW DATA'!$D3213-'RAW DATA'!$M3213)&lt;=5,"YES","NO")</f>
        <v>YES</v>
      </c>
    </row>
    <row r="3214" spans="1:21" x14ac:dyDescent="0.25">
      <c r="A3214" s="99">
        <v>515</v>
      </c>
      <c r="B3214" s="90">
        <v>5548039506</v>
      </c>
      <c r="C3214" s="91">
        <v>45965</v>
      </c>
      <c r="D3214" s="91">
        <v>45964</v>
      </c>
      <c r="E3214" s="91">
        <v>45965</v>
      </c>
      <c r="F3214" s="90">
        <v>259864568</v>
      </c>
      <c r="G3214" s="96">
        <v>395</v>
      </c>
      <c r="H3214" s="90" t="s">
        <v>14</v>
      </c>
      <c r="I3214" s="93">
        <v>7730465262</v>
      </c>
      <c r="J3214" s="91">
        <v>45967</v>
      </c>
      <c r="K3214" s="91" t="s">
        <v>87</v>
      </c>
      <c r="L3214" s="90"/>
      <c r="M3214" s="91">
        <v>45962</v>
      </c>
      <c r="N3214" s="91">
        <v>45978</v>
      </c>
      <c r="O3214" s="95">
        <f t="shared" si="424"/>
        <v>11</v>
      </c>
      <c r="P3214" s="95">
        <f>MONTH('RAW DATA'!$J3214)</f>
        <v>11</v>
      </c>
      <c r="Q3214" s="95" t="str">
        <f t="shared" si="425"/>
        <v>ICB</v>
      </c>
      <c r="R3214" s="96" t="str">
        <f t="shared" si="426"/>
        <v>CHINA</v>
      </c>
      <c r="S3214" s="90" t="str">
        <f>IF(OR('RAW DATA'!$D3214="",'RAW DATA'!$C3214='RAW DATA'!$D3214),"NO",IF('RAW DATA'!$C3214&lt;'RAW DATA'!$D3214,"YES","NO"))</f>
        <v>NO</v>
      </c>
      <c r="T3214" s="96" t="str">
        <f>IF('RAW DATA'!$D3214='RAW DATA'!$E3214,"YES","NO")</f>
        <v>NO</v>
      </c>
      <c r="U3214" s="95" t="str">
        <f>IF(('RAW DATA'!$D3214-'RAW DATA'!$M3214)&lt;=5,"YES","NO")</f>
        <v>YES</v>
      </c>
    </row>
    <row r="3215" spans="1:21" x14ac:dyDescent="0.25">
      <c r="A3215" s="87">
        <v>515</v>
      </c>
      <c r="B3215" s="74">
        <v>5548039511</v>
      </c>
      <c r="C3215" s="76">
        <v>45965</v>
      </c>
      <c r="D3215" s="76">
        <v>45964</v>
      </c>
      <c r="E3215" s="76">
        <v>45965</v>
      </c>
      <c r="F3215" s="74">
        <v>259864568</v>
      </c>
      <c r="G3215" s="75">
        <v>395</v>
      </c>
      <c r="H3215" s="74" t="s">
        <v>14</v>
      </c>
      <c r="I3215" s="83">
        <v>7730465263</v>
      </c>
      <c r="J3215" s="76">
        <v>45967</v>
      </c>
      <c r="K3215" s="76" t="s">
        <v>87</v>
      </c>
      <c r="L3215" s="74"/>
      <c r="M3215" s="76">
        <v>45962</v>
      </c>
      <c r="N3215" s="76">
        <v>45978</v>
      </c>
      <c r="O3215" s="73">
        <f t="shared" si="424"/>
        <v>11</v>
      </c>
      <c r="P3215" s="73">
        <f>MONTH('RAW DATA'!$J3215)</f>
        <v>11</v>
      </c>
      <c r="Q3215" s="73" t="str">
        <f t="shared" si="425"/>
        <v>ICB</v>
      </c>
      <c r="R3215" s="75" t="str">
        <f t="shared" si="426"/>
        <v>CHINA</v>
      </c>
      <c r="S3215" s="74" t="str">
        <f>IF(OR('RAW DATA'!$D3215="",'RAW DATA'!$C3215='RAW DATA'!$D3215),"NO",IF('RAW DATA'!$C3215&lt;'RAW DATA'!$D3215,"YES","NO"))</f>
        <v>NO</v>
      </c>
      <c r="T3215" s="75" t="str">
        <f>IF('RAW DATA'!$D3215='RAW DATA'!$E3215,"YES","NO")</f>
        <v>NO</v>
      </c>
      <c r="U3215" s="73" t="str">
        <f>IF(('RAW DATA'!$D3215-'RAW DATA'!$M3215)&lt;=5,"YES","NO")</f>
        <v>YES</v>
      </c>
    </row>
    <row r="3216" spans="1:21" x14ac:dyDescent="0.25">
      <c r="A3216" s="99">
        <v>515</v>
      </c>
      <c r="B3216" s="90">
        <v>5548039507</v>
      </c>
      <c r="C3216" s="91">
        <v>45965</v>
      </c>
      <c r="D3216" s="91">
        <v>45964</v>
      </c>
      <c r="E3216" s="91">
        <v>45965</v>
      </c>
      <c r="F3216" s="90">
        <v>259864568</v>
      </c>
      <c r="G3216" s="96">
        <v>395</v>
      </c>
      <c r="H3216" s="90" t="s">
        <v>14</v>
      </c>
      <c r="I3216" s="93">
        <v>7730465264</v>
      </c>
      <c r="J3216" s="91">
        <v>45967</v>
      </c>
      <c r="K3216" s="91" t="s">
        <v>87</v>
      </c>
      <c r="L3216" s="90"/>
      <c r="M3216" s="91">
        <v>45962</v>
      </c>
      <c r="N3216" s="91">
        <v>45978</v>
      </c>
      <c r="O3216" s="95">
        <f t="shared" si="424"/>
        <v>11</v>
      </c>
      <c r="P3216" s="95">
        <f>MONTH('RAW DATA'!$J3216)</f>
        <v>11</v>
      </c>
      <c r="Q3216" s="95" t="str">
        <f t="shared" si="425"/>
        <v>ICB</v>
      </c>
      <c r="R3216" s="96" t="str">
        <f t="shared" si="426"/>
        <v>CHINA</v>
      </c>
      <c r="S3216" s="90" t="str">
        <f>IF(OR('RAW DATA'!$D3216="",'RAW DATA'!$C3216='RAW DATA'!$D3216),"NO",IF('RAW DATA'!$C3216&lt;'RAW DATA'!$D3216,"YES","NO"))</f>
        <v>NO</v>
      </c>
      <c r="T3216" s="96" t="str">
        <f>IF('RAW DATA'!$D3216='RAW DATA'!$E3216,"YES","NO")</f>
        <v>NO</v>
      </c>
      <c r="U3216" s="95" t="str">
        <f>IF(('RAW DATA'!$D3216-'RAW DATA'!$M3216)&lt;=5,"YES","NO")</f>
        <v>YES</v>
      </c>
    </row>
    <row r="3217" spans="1:21" x14ac:dyDescent="0.25">
      <c r="A3217" s="87">
        <v>515</v>
      </c>
      <c r="B3217" s="74">
        <v>5548039501</v>
      </c>
      <c r="C3217" s="76">
        <v>45965</v>
      </c>
      <c r="D3217" s="76">
        <v>45964</v>
      </c>
      <c r="E3217" s="76">
        <v>45965</v>
      </c>
      <c r="F3217" s="74">
        <v>259864568</v>
      </c>
      <c r="G3217" s="75">
        <v>525</v>
      </c>
      <c r="H3217" s="74" t="s">
        <v>14</v>
      </c>
      <c r="I3217" s="83">
        <v>7730465268</v>
      </c>
      <c r="J3217" s="76">
        <v>45967</v>
      </c>
      <c r="K3217" s="76" t="s">
        <v>87</v>
      </c>
      <c r="L3217" s="74"/>
      <c r="M3217" s="76">
        <v>45962</v>
      </c>
      <c r="N3217" s="76">
        <v>45978</v>
      </c>
      <c r="O3217" s="73">
        <f t="shared" si="424"/>
        <v>11</v>
      </c>
      <c r="P3217" s="73">
        <f>MONTH('RAW DATA'!$J3217)</f>
        <v>11</v>
      </c>
      <c r="Q3217" s="73" t="str">
        <f t="shared" si="425"/>
        <v>ICB</v>
      </c>
      <c r="R3217" s="75" t="str">
        <f t="shared" si="426"/>
        <v>CHINA</v>
      </c>
      <c r="S3217" s="74" t="str">
        <f>IF(OR('RAW DATA'!$D3217="",'RAW DATA'!$C3217='RAW DATA'!$D3217),"NO",IF('RAW DATA'!$C3217&lt;'RAW DATA'!$D3217,"YES","NO"))</f>
        <v>NO</v>
      </c>
      <c r="T3217" s="75" t="str">
        <f>IF('RAW DATA'!$D3217='RAW DATA'!$E3217,"YES","NO")</f>
        <v>NO</v>
      </c>
      <c r="U3217" s="73" t="str">
        <f>IF(('RAW DATA'!$D3217-'RAW DATA'!$M3217)&lt;=5,"YES","NO")</f>
        <v>YES</v>
      </c>
    </row>
    <row r="3218" spans="1:21" x14ac:dyDescent="0.25">
      <c r="A3218" s="99">
        <v>515</v>
      </c>
      <c r="B3218" s="90">
        <v>5548039502</v>
      </c>
      <c r="C3218" s="91">
        <v>45965</v>
      </c>
      <c r="D3218" s="91">
        <v>45964</v>
      </c>
      <c r="E3218" s="91">
        <v>45965</v>
      </c>
      <c r="F3218" s="90">
        <v>259864568</v>
      </c>
      <c r="G3218" s="96">
        <v>1517</v>
      </c>
      <c r="H3218" s="90" t="s">
        <v>14</v>
      </c>
      <c r="I3218" s="93">
        <v>7730465269</v>
      </c>
      <c r="J3218" s="91">
        <v>45967</v>
      </c>
      <c r="K3218" s="91" t="s">
        <v>87</v>
      </c>
      <c r="L3218" s="90"/>
      <c r="M3218" s="91">
        <v>45962</v>
      </c>
      <c r="N3218" s="91">
        <v>45978</v>
      </c>
      <c r="O3218" s="95">
        <f t="shared" ref="O3218:O3237" si="427">IF(D3218="", "", IF(YEAR(D3218)=2024, "", MONTH(D3218)))</f>
        <v>11</v>
      </c>
      <c r="P3218" s="95">
        <f>MONTH('RAW DATA'!$J3218)</f>
        <v>11</v>
      </c>
      <c r="Q3218" s="95" t="str">
        <f t="shared" ref="Q3218:Q3237" si="428">IF(OR(A3218=71,A3218=1595,A3218=1588,A3218=1594,A3218=3547,A3218=1571,A3218=1538,A3218=1570,A3218=1569,A3218=1590,A3218=1591,A3218=1589,A3218=515,A3218=1572,A3218=3546,A3218=1592,A3218=3548,A3218=122,A3218=10171,A3218=40,A3218=35,A3218=95,A3218=381,A3218=136,A3218=375),"ICB","Vendor")</f>
        <v>ICB</v>
      </c>
      <c r="R3218" s="96" t="str">
        <f t="shared" ref="R3218:R3237" si="429">IF(OR(A3218=71,A3218=515,A3218=1592,A3218=1589,A3218=1591,A3218=1571,A3218=1572),"CHINA",IF(A3218=35,"POLAND",
IF(A3218=10171,"VIETNAM",
IF(A3218=381,"TURKEY",
IF(A3218=375,"CAMBODIA",
IF(A3218=40,"AUSTRALIA",""))))))</f>
        <v>CHINA</v>
      </c>
      <c r="S3218" s="90" t="str">
        <f>IF(OR('RAW DATA'!$D3218="",'RAW DATA'!$C3218='RAW DATA'!$D3218),"NO",IF('RAW DATA'!$C3218&lt;'RAW DATA'!$D3218,"YES","NO"))</f>
        <v>NO</v>
      </c>
      <c r="T3218" s="96" t="str">
        <f>IF('RAW DATA'!$D3218='RAW DATA'!$E3218,"YES","NO")</f>
        <v>NO</v>
      </c>
      <c r="U3218" s="95" t="str">
        <f>IF(('RAW DATA'!$D3218-'RAW DATA'!$M3218)&lt;=5,"YES","NO")</f>
        <v>YES</v>
      </c>
    </row>
    <row r="3219" spans="1:21" x14ac:dyDescent="0.25">
      <c r="A3219" s="87">
        <v>515</v>
      </c>
      <c r="B3219" s="74">
        <v>5548039504</v>
      </c>
      <c r="C3219" s="76">
        <v>45965</v>
      </c>
      <c r="D3219" s="76">
        <v>45964</v>
      </c>
      <c r="E3219" s="76">
        <v>45965</v>
      </c>
      <c r="F3219" s="74">
        <v>259864568</v>
      </c>
      <c r="G3219" s="75">
        <v>395</v>
      </c>
      <c r="H3219" s="74" t="s">
        <v>14</v>
      </c>
      <c r="I3219" s="83">
        <v>7730465270</v>
      </c>
      <c r="J3219" s="76">
        <v>45967</v>
      </c>
      <c r="K3219" s="76" t="s">
        <v>87</v>
      </c>
      <c r="L3219" s="74"/>
      <c r="M3219" s="76">
        <v>45962</v>
      </c>
      <c r="N3219" s="76">
        <v>45978</v>
      </c>
      <c r="O3219" s="73">
        <f t="shared" si="427"/>
        <v>11</v>
      </c>
      <c r="P3219" s="73">
        <f>MONTH('RAW DATA'!$J3219)</f>
        <v>11</v>
      </c>
      <c r="Q3219" s="73" t="str">
        <f t="shared" si="428"/>
        <v>ICB</v>
      </c>
      <c r="R3219" s="75" t="str">
        <f t="shared" si="429"/>
        <v>CHINA</v>
      </c>
      <c r="S3219" s="74" t="str">
        <f>IF(OR('RAW DATA'!$D3219="",'RAW DATA'!$C3219='RAW DATA'!$D3219),"NO",IF('RAW DATA'!$C3219&lt;'RAW DATA'!$D3219,"YES","NO"))</f>
        <v>NO</v>
      </c>
      <c r="T3219" s="75" t="str">
        <f>IF('RAW DATA'!$D3219='RAW DATA'!$E3219,"YES","NO")</f>
        <v>NO</v>
      </c>
      <c r="U3219" s="73" t="str">
        <f>IF(('RAW DATA'!$D3219-'RAW DATA'!$M3219)&lt;=5,"YES","NO")</f>
        <v>YES</v>
      </c>
    </row>
    <row r="3220" spans="1:21" x14ac:dyDescent="0.25">
      <c r="A3220" s="99">
        <v>515</v>
      </c>
      <c r="B3220" s="90">
        <v>5548039508</v>
      </c>
      <c r="C3220" s="91">
        <v>45965</v>
      </c>
      <c r="D3220" s="91">
        <v>45964</v>
      </c>
      <c r="E3220" s="91">
        <v>45965</v>
      </c>
      <c r="F3220" s="90">
        <v>259864568</v>
      </c>
      <c r="G3220" s="96">
        <v>3504</v>
      </c>
      <c r="H3220" s="90" t="s">
        <v>14</v>
      </c>
      <c r="I3220" s="93">
        <v>7730465271</v>
      </c>
      <c r="J3220" s="91">
        <v>45967</v>
      </c>
      <c r="K3220" s="91" t="s">
        <v>87</v>
      </c>
      <c r="L3220" s="90"/>
      <c r="M3220" s="91">
        <v>45962</v>
      </c>
      <c r="N3220" s="91">
        <v>45978</v>
      </c>
      <c r="O3220" s="95">
        <f t="shared" si="427"/>
        <v>11</v>
      </c>
      <c r="P3220" s="95">
        <f>MONTH('RAW DATA'!$J3220)</f>
        <v>11</v>
      </c>
      <c r="Q3220" s="95" t="str">
        <f t="shared" si="428"/>
        <v>ICB</v>
      </c>
      <c r="R3220" s="96" t="str">
        <f t="shared" si="429"/>
        <v>CHINA</v>
      </c>
      <c r="S3220" s="90" t="str">
        <f>IF(OR('RAW DATA'!$D3220="",'RAW DATA'!$C3220='RAW DATA'!$D3220),"NO",IF('RAW DATA'!$C3220&lt;'RAW DATA'!$D3220,"YES","NO"))</f>
        <v>NO</v>
      </c>
      <c r="T3220" s="96" t="str">
        <f>IF('RAW DATA'!$D3220='RAW DATA'!$E3220,"YES","NO")</f>
        <v>NO</v>
      </c>
      <c r="U3220" s="95" t="str">
        <f>IF(('RAW DATA'!$D3220-'RAW DATA'!$M3220)&lt;=5,"YES","NO")</f>
        <v>YES</v>
      </c>
    </row>
    <row r="3221" spans="1:21" x14ac:dyDescent="0.25">
      <c r="A3221" s="87">
        <v>515</v>
      </c>
      <c r="B3221" s="74">
        <v>5548039509</v>
      </c>
      <c r="C3221" s="76">
        <v>45965</v>
      </c>
      <c r="D3221" s="76">
        <v>45964</v>
      </c>
      <c r="E3221" s="76">
        <v>45965</v>
      </c>
      <c r="F3221" s="74">
        <v>259864568</v>
      </c>
      <c r="G3221" s="75">
        <v>395</v>
      </c>
      <c r="H3221" s="74" t="s">
        <v>14</v>
      </c>
      <c r="I3221" s="83">
        <v>7730465272</v>
      </c>
      <c r="J3221" s="76">
        <v>45967</v>
      </c>
      <c r="K3221" s="76" t="s">
        <v>87</v>
      </c>
      <c r="L3221" s="74"/>
      <c r="M3221" s="76">
        <v>45962</v>
      </c>
      <c r="N3221" s="76">
        <v>45978</v>
      </c>
      <c r="O3221" s="73">
        <f t="shared" si="427"/>
        <v>11</v>
      </c>
      <c r="P3221" s="73">
        <f>MONTH('RAW DATA'!$J3221)</f>
        <v>11</v>
      </c>
      <c r="Q3221" s="73" t="str">
        <f t="shared" si="428"/>
        <v>ICB</v>
      </c>
      <c r="R3221" s="75" t="str">
        <f t="shared" si="429"/>
        <v>CHINA</v>
      </c>
      <c r="S3221" s="74" t="str">
        <f>IF(OR('RAW DATA'!$D3221="",'RAW DATA'!$C3221='RAW DATA'!$D3221),"NO",IF('RAW DATA'!$C3221&lt;'RAW DATA'!$D3221,"YES","NO"))</f>
        <v>NO</v>
      </c>
      <c r="T3221" s="75" t="str">
        <f>IF('RAW DATA'!$D3221='RAW DATA'!$E3221,"YES","NO")</f>
        <v>NO</v>
      </c>
      <c r="U3221" s="73" t="str">
        <f>IF(('RAW DATA'!$D3221-'RAW DATA'!$M3221)&lt;=5,"YES","NO")</f>
        <v>YES</v>
      </c>
    </row>
    <row r="3222" spans="1:21" x14ac:dyDescent="0.25">
      <c r="A3222" s="99">
        <v>515</v>
      </c>
      <c r="B3222" s="90">
        <v>5283342889</v>
      </c>
      <c r="C3222" s="91">
        <v>45971</v>
      </c>
      <c r="D3222" s="91">
        <v>45967</v>
      </c>
      <c r="E3222" s="91">
        <v>45971</v>
      </c>
      <c r="F3222" s="90">
        <v>259965919</v>
      </c>
      <c r="G3222" s="96">
        <v>1146</v>
      </c>
      <c r="H3222" s="90" t="s">
        <v>14</v>
      </c>
      <c r="I3222" s="97">
        <v>7730466881</v>
      </c>
      <c r="J3222" s="91">
        <v>45973</v>
      </c>
      <c r="K3222" s="91" t="s">
        <v>87</v>
      </c>
      <c r="L3222" s="90"/>
      <c r="M3222" s="91">
        <v>45962</v>
      </c>
      <c r="N3222" s="91">
        <v>45978</v>
      </c>
      <c r="O3222" s="95">
        <f t="shared" si="427"/>
        <v>11</v>
      </c>
      <c r="P3222" s="95">
        <f>MONTH('RAW DATA'!$J3222)</f>
        <v>11</v>
      </c>
      <c r="Q3222" s="95" t="str">
        <f t="shared" si="428"/>
        <v>ICB</v>
      </c>
      <c r="R3222" s="96" t="str">
        <f t="shared" si="429"/>
        <v>CHINA</v>
      </c>
      <c r="S3222" s="90" t="str">
        <f>IF(OR('RAW DATA'!$D3222="",'RAW DATA'!$C3222='RAW DATA'!$D3222),"NO",IF('RAW DATA'!$C3222&lt;'RAW DATA'!$D3222,"YES","NO"))</f>
        <v>NO</v>
      </c>
      <c r="T3222" s="96" t="str">
        <f>IF('RAW DATA'!$D3222='RAW DATA'!$E3222,"YES","NO")</f>
        <v>NO</v>
      </c>
      <c r="U3222" s="95" t="str">
        <f>IF(('RAW DATA'!$D3222-'RAW DATA'!$M3222)&lt;=5,"YES","NO")</f>
        <v>YES</v>
      </c>
    </row>
    <row r="3223" spans="1:21" x14ac:dyDescent="0.25">
      <c r="A3223" s="87">
        <v>515</v>
      </c>
      <c r="B3223" s="74">
        <v>5283342867</v>
      </c>
      <c r="C3223" s="76">
        <v>45971</v>
      </c>
      <c r="D3223" s="76">
        <v>45967</v>
      </c>
      <c r="E3223" s="76">
        <v>45971</v>
      </c>
      <c r="F3223" s="74">
        <v>259965919</v>
      </c>
      <c r="G3223" s="75">
        <v>1146</v>
      </c>
      <c r="H3223" s="74" t="s">
        <v>14</v>
      </c>
      <c r="I3223" s="85">
        <v>7730466882</v>
      </c>
      <c r="J3223" s="76">
        <v>45973</v>
      </c>
      <c r="K3223" s="76" t="s">
        <v>87</v>
      </c>
      <c r="L3223" s="74"/>
      <c r="M3223" s="76">
        <v>45962</v>
      </c>
      <c r="N3223" s="76">
        <v>45978</v>
      </c>
      <c r="O3223" s="73">
        <f t="shared" si="427"/>
        <v>11</v>
      </c>
      <c r="P3223" s="73">
        <f>MONTH('RAW DATA'!$J3223)</f>
        <v>11</v>
      </c>
      <c r="Q3223" s="73" t="str">
        <f t="shared" si="428"/>
        <v>ICB</v>
      </c>
      <c r="R3223" s="75" t="str">
        <f t="shared" si="429"/>
        <v>CHINA</v>
      </c>
      <c r="S3223" s="74" t="str">
        <f>IF(OR('RAW DATA'!$D3223="",'RAW DATA'!$C3223='RAW DATA'!$D3223),"NO",IF('RAW DATA'!$C3223&lt;'RAW DATA'!$D3223,"YES","NO"))</f>
        <v>NO</v>
      </c>
      <c r="T3223" s="75" t="str">
        <f>IF('RAW DATA'!$D3223='RAW DATA'!$E3223,"YES","NO")</f>
        <v>NO</v>
      </c>
      <c r="U3223" s="73" t="str">
        <f>IF(('RAW DATA'!$D3223-'RAW DATA'!$M3223)&lt;=5,"YES","NO")</f>
        <v>YES</v>
      </c>
    </row>
    <row r="3224" spans="1:21" x14ac:dyDescent="0.25">
      <c r="A3224" s="99">
        <v>515</v>
      </c>
      <c r="B3224" s="90">
        <v>5283342884</v>
      </c>
      <c r="C3224" s="91">
        <v>45971</v>
      </c>
      <c r="D3224" s="91">
        <v>45967</v>
      </c>
      <c r="E3224" s="91">
        <v>45971</v>
      </c>
      <c r="F3224" s="90">
        <v>259965919</v>
      </c>
      <c r="G3224" s="96">
        <v>1146</v>
      </c>
      <c r="H3224" s="90" t="s">
        <v>14</v>
      </c>
      <c r="I3224" s="97">
        <v>7730466883</v>
      </c>
      <c r="J3224" s="91">
        <v>45973</v>
      </c>
      <c r="K3224" s="91" t="s">
        <v>87</v>
      </c>
      <c r="L3224" s="90"/>
      <c r="M3224" s="91">
        <v>45962</v>
      </c>
      <c r="N3224" s="91">
        <v>45978</v>
      </c>
      <c r="O3224" s="95">
        <f t="shared" si="427"/>
        <v>11</v>
      </c>
      <c r="P3224" s="95">
        <f>MONTH('RAW DATA'!$J3224)</f>
        <v>11</v>
      </c>
      <c r="Q3224" s="95" t="str">
        <f t="shared" si="428"/>
        <v>ICB</v>
      </c>
      <c r="R3224" s="96" t="str">
        <f t="shared" si="429"/>
        <v>CHINA</v>
      </c>
      <c r="S3224" s="90" t="str">
        <f>IF(OR('RAW DATA'!$D3224="",'RAW DATA'!$C3224='RAW DATA'!$D3224),"NO",IF('RAW DATA'!$C3224&lt;'RAW DATA'!$D3224,"YES","NO"))</f>
        <v>NO</v>
      </c>
      <c r="T3224" s="96" t="str">
        <f>IF('RAW DATA'!$D3224='RAW DATA'!$E3224,"YES","NO")</f>
        <v>NO</v>
      </c>
      <c r="U3224" s="95" t="str">
        <f>IF(('RAW DATA'!$D3224-'RAW DATA'!$M3224)&lt;=5,"YES","NO")</f>
        <v>YES</v>
      </c>
    </row>
    <row r="3225" spans="1:21" x14ac:dyDescent="0.25">
      <c r="A3225" s="87">
        <v>515</v>
      </c>
      <c r="B3225" s="74">
        <v>5548050179</v>
      </c>
      <c r="C3225" s="76">
        <v>45972</v>
      </c>
      <c r="D3225" s="76">
        <v>45968</v>
      </c>
      <c r="E3225" s="76">
        <v>45972</v>
      </c>
      <c r="F3225" s="74">
        <v>259864579</v>
      </c>
      <c r="G3225" s="75">
        <v>6539</v>
      </c>
      <c r="H3225" s="74" t="s">
        <v>14</v>
      </c>
      <c r="I3225" s="85">
        <v>7730470157</v>
      </c>
      <c r="J3225" s="76">
        <v>45987</v>
      </c>
      <c r="K3225" s="76" t="s">
        <v>87</v>
      </c>
      <c r="L3225" s="74"/>
      <c r="M3225" s="76">
        <v>45968</v>
      </c>
      <c r="N3225" s="76">
        <v>45985</v>
      </c>
      <c r="O3225" s="73">
        <f t="shared" si="427"/>
        <v>11</v>
      </c>
      <c r="P3225" s="73">
        <f>MONTH('RAW DATA'!$J3225)</f>
        <v>11</v>
      </c>
      <c r="Q3225" s="73" t="str">
        <f t="shared" si="428"/>
        <v>ICB</v>
      </c>
      <c r="R3225" s="75" t="str">
        <f t="shared" si="429"/>
        <v>CHINA</v>
      </c>
      <c r="S3225" s="74" t="str">
        <f>IF(OR('RAW DATA'!$D3225="",'RAW DATA'!$C3225='RAW DATA'!$D3225),"NO",IF('RAW DATA'!$C3225&lt;'RAW DATA'!$D3225,"YES","NO"))</f>
        <v>NO</v>
      </c>
      <c r="T3225" s="75" t="str">
        <f>IF('RAW DATA'!$D3225='RAW DATA'!$E3225,"YES","NO")</f>
        <v>NO</v>
      </c>
      <c r="U3225" s="73" t="str">
        <f>IF(('RAW DATA'!$D3225-'RAW DATA'!$M3225)&lt;=5,"YES","NO")</f>
        <v>YES</v>
      </c>
    </row>
    <row r="3226" spans="1:21" x14ac:dyDescent="0.25">
      <c r="A3226" s="99">
        <v>515</v>
      </c>
      <c r="B3226" s="90">
        <v>5548050182</v>
      </c>
      <c r="C3226" s="91">
        <v>45972</v>
      </c>
      <c r="D3226" s="91">
        <v>45968</v>
      </c>
      <c r="E3226" s="91">
        <v>45972</v>
      </c>
      <c r="F3226" s="90">
        <v>259864579</v>
      </c>
      <c r="G3226" s="96">
        <v>1028</v>
      </c>
      <c r="H3226" s="90" t="s">
        <v>14</v>
      </c>
      <c r="I3226" s="97">
        <v>7730470158</v>
      </c>
      <c r="J3226" s="91">
        <v>45987</v>
      </c>
      <c r="K3226" s="91" t="s">
        <v>87</v>
      </c>
      <c r="L3226" s="90"/>
      <c r="M3226" s="91">
        <v>45968</v>
      </c>
      <c r="N3226" s="91">
        <v>45985</v>
      </c>
      <c r="O3226" s="95">
        <f t="shared" si="427"/>
        <v>11</v>
      </c>
      <c r="P3226" s="95">
        <f>MONTH('RAW DATA'!$J3226)</f>
        <v>11</v>
      </c>
      <c r="Q3226" s="95" t="str">
        <f t="shared" si="428"/>
        <v>ICB</v>
      </c>
      <c r="R3226" s="96" t="str">
        <f t="shared" si="429"/>
        <v>CHINA</v>
      </c>
      <c r="S3226" s="90" t="str">
        <f>IF(OR('RAW DATA'!$D3226="",'RAW DATA'!$C3226='RAW DATA'!$D3226),"NO",IF('RAW DATA'!$C3226&lt;'RAW DATA'!$D3226,"YES","NO"))</f>
        <v>NO</v>
      </c>
      <c r="T3226" s="96" t="str">
        <f>IF('RAW DATA'!$D3226='RAW DATA'!$E3226,"YES","NO")</f>
        <v>NO</v>
      </c>
      <c r="U3226" s="95" t="str">
        <f>IF(('RAW DATA'!$D3226-'RAW DATA'!$M3226)&lt;=5,"YES","NO")</f>
        <v>YES</v>
      </c>
    </row>
    <row r="3227" spans="1:21" x14ac:dyDescent="0.25">
      <c r="A3227" s="87">
        <v>515</v>
      </c>
      <c r="B3227" s="74">
        <v>5548050185</v>
      </c>
      <c r="C3227" s="76">
        <v>45972</v>
      </c>
      <c r="D3227" s="76">
        <v>45968</v>
      </c>
      <c r="E3227" s="76">
        <v>45972</v>
      </c>
      <c r="F3227" s="74">
        <v>259864579</v>
      </c>
      <c r="G3227" s="75">
        <v>395</v>
      </c>
      <c r="H3227" s="74" t="s">
        <v>14</v>
      </c>
      <c r="I3227" s="85">
        <v>7730470159</v>
      </c>
      <c r="J3227" s="76">
        <v>45987</v>
      </c>
      <c r="K3227" s="76" t="s">
        <v>87</v>
      </c>
      <c r="L3227" s="74"/>
      <c r="M3227" s="76">
        <v>45968</v>
      </c>
      <c r="N3227" s="76">
        <v>45985</v>
      </c>
      <c r="O3227" s="73">
        <f t="shared" si="427"/>
        <v>11</v>
      </c>
      <c r="P3227" s="73">
        <f>MONTH('RAW DATA'!$J3227)</f>
        <v>11</v>
      </c>
      <c r="Q3227" s="73" t="str">
        <f t="shared" si="428"/>
        <v>ICB</v>
      </c>
      <c r="R3227" s="75" t="str">
        <f t="shared" si="429"/>
        <v>CHINA</v>
      </c>
      <c r="S3227" s="74" t="str">
        <f>IF(OR('RAW DATA'!$D3227="",'RAW DATA'!$C3227='RAW DATA'!$D3227),"NO",IF('RAW DATA'!$C3227&lt;'RAW DATA'!$D3227,"YES","NO"))</f>
        <v>NO</v>
      </c>
      <c r="T3227" s="75" t="str">
        <f>IF('RAW DATA'!$D3227='RAW DATA'!$E3227,"YES","NO")</f>
        <v>NO</v>
      </c>
      <c r="U3227" s="73" t="str">
        <f>IF(('RAW DATA'!$D3227-'RAW DATA'!$M3227)&lt;=5,"YES","NO")</f>
        <v>YES</v>
      </c>
    </row>
    <row r="3228" spans="1:21" x14ac:dyDescent="0.25">
      <c r="A3228" s="99">
        <v>515</v>
      </c>
      <c r="B3228" s="90">
        <v>5548050178</v>
      </c>
      <c r="C3228" s="91">
        <v>45972</v>
      </c>
      <c r="D3228" s="91">
        <v>45968</v>
      </c>
      <c r="E3228" s="91">
        <v>45972</v>
      </c>
      <c r="F3228" s="90">
        <v>259864579</v>
      </c>
      <c r="G3228" s="96">
        <v>1256</v>
      </c>
      <c r="H3228" s="90" t="s">
        <v>14</v>
      </c>
      <c r="I3228" s="97">
        <v>7730470160</v>
      </c>
      <c r="J3228" s="91">
        <v>45987</v>
      </c>
      <c r="K3228" s="91" t="s">
        <v>87</v>
      </c>
      <c r="L3228" s="90"/>
      <c r="M3228" s="91">
        <v>45968</v>
      </c>
      <c r="N3228" s="91">
        <v>45985</v>
      </c>
      <c r="O3228" s="95">
        <f t="shared" si="427"/>
        <v>11</v>
      </c>
      <c r="P3228" s="95">
        <f>MONTH('RAW DATA'!$J3228)</f>
        <v>11</v>
      </c>
      <c r="Q3228" s="95" t="str">
        <f t="shared" si="428"/>
        <v>ICB</v>
      </c>
      <c r="R3228" s="96" t="str">
        <f t="shared" si="429"/>
        <v>CHINA</v>
      </c>
      <c r="S3228" s="90" t="str">
        <f>IF(OR('RAW DATA'!$D3228="",'RAW DATA'!$C3228='RAW DATA'!$D3228),"NO",IF('RAW DATA'!$C3228&lt;'RAW DATA'!$D3228,"YES","NO"))</f>
        <v>NO</v>
      </c>
      <c r="T3228" s="96" t="str">
        <f>IF('RAW DATA'!$D3228='RAW DATA'!$E3228,"YES","NO")</f>
        <v>NO</v>
      </c>
      <c r="U3228" s="95" t="str">
        <f>IF(('RAW DATA'!$D3228-'RAW DATA'!$M3228)&lt;=5,"YES","NO")</f>
        <v>YES</v>
      </c>
    </row>
    <row r="3229" spans="1:21" x14ac:dyDescent="0.25">
      <c r="A3229" s="87">
        <v>515</v>
      </c>
      <c r="B3229" s="74">
        <v>5548050183</v>
      </c>
      <c r="C3229" s="76">
        <v>45972</v>
      </c>
      <c r="D3229" s="76">
        <v>45968</v>
      </c>
      <c r="E3229" s="76">
        <v>45972</v>
      </c>
      <c r="F3229" s="74">
        <v>259864579</v>
      </c>
      <c r="G3229" s="75">
        <v>395</v>
      </c>
      <c r="H3229" s="74" t="s">
        <v>14</v>
      </c>
      <c r="I3229" s="85">
        <v>7730470161</v>
      </c>
      <c r="J3229" s="76">
        <v>45987</v>
      </c>
      <c r="K3229" s="76" t="s">
        <v>87</v>
      </c>
      <c r="L3229" s="74"/>
      <c r="M3229" s="76">
        <v>45968</v>
      </c>
      <c r="N3229" s="76">
        <v>45985</v>
      </c>
      <c r="O3229" s="73">
        <f t="shared" si="427"/>
        <v>11</v>
      </c>
      <c r="P3229" s="73">
        <f>MONTH('RAW DATA'!$J3229)</f>
        <v>11</v>
      </c>
      <c r="Q3229" s="73" t="str">
        <f t="shared" si="428"/>
        <v>ICB</v>
      </c>
      <c r="R3229" s="75" t="str">
        <f t="shared" si="429"/>
        <v>CHINA</v>
      </c>
      <c r="S3229" s="74" t="str">
        <f>IF(OR('RAW DATA'!$D3229="",'RAW DATA'!$C3229='RAW DATA'!$D3229),"NO",IF('RAW DATA'!$C3229&lt;'RAW DATA'!$D3229,"YES","NO"))</f>
        <v>NO</v>
      </c>
      <c r="T3229" s="75" t="str">
        <f>IF('RAW DATA'!$D3229='RAW DATA'!$E3229,"YES","NO")</f>
        <v>NO</v>
      </c>
      <c r="U3229" s="73" t="str">
        <f>IF(('RAW DATA'!$D3229-'RAW DATA'!$M3229)&lt;=5,"YES","NO")</f>
        <v>YES</v>
      </c>
    </row>
    <row r="3230" spans="1:21" x14ac:dyDescent="0.25">
      <c r="A3230" s="99">
        <v>515</v>
      </c>
      <c r="B3230" s="90">
        <v>5548050181</v>
      </c>
      <c r="C3230" s="91">
        <v>45972</v>
      </c>
      <c r="D3230" s="91">
        <v>45968</v>
      </c>
      <c r="E3230" s="91">
        <v>45972</v>
      </c>
      <c r="F3230" s="90">
        <v>259864579</v>
      </c>
      <c r="G3230" s="96">
        <v>395</v>
      </c>
      <c r="H3230" s="90" t="s">
        <v>14</v>
      </c>
      <c r="I3230" s="97">
        <v>7730470162</v>
      </c>
      <c r="J3230" s="91">
        <v>45987</v>
      </c>
      <c r="K3230" s="91" t="s">
        <v>87</v>
      </c>
      <c r="L3230" s="90"/>
      <c r="M3230" s="91">
        <v>45968</v>
      </c>
      <c r="N3230" s="91">
        <v>45985</v>
      </c>
      <c r="O3230" s="95">
        <f t="shared" si="427"/>
        <v>11</v>
      </c>
      <c r="P3230" s="95">
        <f>MONTH('RAW DATA'!$J3230)</f>
        <v>11</v>
      </c>
      <c r="Q3230" s="95" t="str">
        <f t="shared" si="428"/>
        <v>ICB</v>
      </c>
      <c r="R3230" s="96" t="str">
        <f t="shared" si="429"/>
        <v>CHINA</v>
      </c>
      <c r="S3230" s="90" t="str">
        <f>IF(OR('RAW DATA'!$D3230="",'RAW DATA'!$C3230='RAW DATA'!$D3230),"NO",IF('RAW DATA'!$C3230&lt;'RAW DATA'!$D3230,"YES","NO"))</f>
        <v>NO</v>
      </c>
      <c r="T3230" s="96" t="str">
        <f>IF('RAW DATA'!$D3230='RAW DATA'!$E3230,"YES","NO")</f>
        <v>NO</v>
      </c>
      <c r="U3230" s="95" t="str">
        <f>IF(('RAW DATA'!$D3230-'RAW DATA'!$M3230)&lt;=5,"YES","NO")</f>
        <v>YES</v>
      </c>
    </row>
    <row r="3231" spans="1:21" x14ac:dyDescent="0.25">
      <c r="A3231" s="87">
        <v>515</v>
      </c>
      <c r="B3231" s="74">
        <v>5548050177</v>
      </c>
      <c r="C3231" s="76">
        <v>45972</v>
      </c>
      <c r="D3231" s="76">
        <v>45968</v>
      </c>
      <c r="E3231" s="76">
        <v>45972</v>
      </c>
      <c r="F3231" s="74">
        <v>259864579</v>
      </c>
      <c r="G3231" s="75">
        <v>956</v>
      </c>
      <c r="H3231" s="74" t="s">
        <v>14</v>
      </c>
      <c r="I3231" s="85">
        <v>7730470387</v>
      </c>
      <c r="J3231" s="76">
        <v>45987</v>
      </c>
      <c r="K3231" s="76" t="s">
        <v>87</v>
      </c>
      <c r="L3231" s="74"/>
      <c r="M3231" s="76">
        <v>45968</v>
      </c>
      <c r="N3231" s="76">
        <v>45985</v>
      </c>
      <c r="O3231" s="73">
        <f t="shared" si="427"/>
        <v>11</v>
      </c>
      <c r="P3231" s="73">
        <f>MONTH('RAW DATA'!$J3231)</f>
        <v>11</v>
      </c>
      <c r="Q3231" s="73" t="str">
        <f t="shared" si="428"/>
        <v>ICB</v>
      </c>
      <c r="R3231" s="75" t="str">
        <f t="shared" si="429"/>
        <v>CHINA</v>
      </c>
      <c r="S3231" s="74" t="str">
        <f>IF(OR('RAW DATA'!$D3231="",'RAW DATA'!$C3231='RAW DATA'!$D3231),"NO",IF('RAW DATA'!$C3231&lt;'RAW DATA'!$D3231,"YES","NO"))</f>
        <v>NO</v>
      </c>
      <c r="T3231" s="75" t="str">
        <f>IF('RAW DATA'!$D3231='RAW DATA'!$E3231,"YES","NO")</f>
        <v>NO</v>
      </c>
      <c r="U3231" s="73" t="str">
        <f>IF(('RAW DATA'!$D3231-'RAW DATA'!$M3231)&lt;=5,"YES","NO")</f>
        <v>YES</v>
      </c>
    </row>
    <row r="3232" spans="1:21" x14ac:dyDescent="0.25">
      <c r="A3232" s="99">
        <v>515</v>
      </c>
      <c r="B3232" s="90">
        <v>5548050184</v>
      </c>
      <c r="C3232" s="91">
        <v>45972</v>
      </c>
      <c r="D3232" s="91">
        <v>45968</v>
      </c>
      <c r="E3232" s="91">
        <v>45972</v>
      </c>
      <c r="F3232" s="90">
        <v>259864579</v>
      </c>
      <c r="G3232" s="96">
        <v>727</v>
      </c>
      <c r="H3232" s="90" t="s">
        <v>14</v>
      </c>
      <c r="I3232" s="97">
        <v>7730470388</v>
      </c>
      <c r="J3232" s="91">
        <v>45987</v>
      </c>
      <c r="K3232" s="91" t="s">
        <v>87</v>
      </c>
      <c r="L3232" s="90"/>
      <c r="M3232" s="91">
        <v>45968</v>
      </c>
      <c r="N3232" s="91">
        <v>45985</v>
      </c>
      <c r="O3232" s="95">
        <f t="shared" si="427"/>
        <v>11</v>
      </c>
      <c r="P3232" s="95">
        <f>MONTH('RAW DATA'!$J3232)</f>
        <v>11</v>
      </c>
      <c r="Q3232" s="95" t="str">
        <f t="shared" si="428"/>
        <v>ICB</v>
      </c>
      <c r="R3232" s="96" t="str">
        <f t="shared" si="429"/>
        <v>CHINA</v>
      </c>
      <c r="S3232" s="90" t="str">
        <f>IF(OR('RAW DATA'!$D3232="",'RAW DATA'!$C3232='RAW DATA'!$D3232),"NO",IF('RAW DATA'!$C3232&lt;'RAW DATA'!$D3232,"YES","NO"))</f>
        <v>NO</v>
      </c>
      <c r="T3232" s="96" t="str">
        <f>IF('RAW DATA'!$D3232='RAW DATA'!$E3232,"YES","NO")</f>
        <v>NO</v>
      </c>
      <c r="U3232" s="95" t="str">
        <f>IF(('RAW DATA'!$D3232-'RAW DATA'!$M3232)&lt;=5,"YES","NO")</f>
        <v>YES</v>
      </c>
    </row>
    <row r="3233" spans="1:21" x14ac:dyDescent="0.25">
      <c r="A3233" s="87">
        <v>515</v>
      </c>
      <c r="B3233" s="74">
        <v>5548062223</v>
      </c>
      <c r="C3233" s="76">
        <v>45978</v>
      </c>
      <c r="D3233" s="76">
        <v>45975</v>
      </c>
      <c r="E3233" s="76">
        <v>45978</v>
      </c>
      <c r="F3233" s="74">
        <v>261277677</v>
      </c>
      <c r="G3233" s="75">
        <v>397</v>
      </c>
      <c r="H3233" s="74" t="s">
        <v>14</v>
      </c>
      <c r="I3233" s="85">
        <v>7730469029</v>
      </c>
      <c r="J3233" s="76">
        <v>45982</v>
      </c>
      <c r="K3233" s="76" t="s">
        <v>87</v>
      </c>
      <c r="L3233" s="74"/>
      <c r="M3233" s="76">
        <v>45975</v>
      </c>
      <c r="N3233" s="76">
        <v>45991</v>
      </c>
      <c r="O3233" s="73">
        <f t="shared" si="427"/>
        <v>11</v>
      </c>
      <c r="P3233" s="73">
        <f>MONTH('RAW DATA'!$J3233)</f>
        <v>11</v>
      </c>
      <c r="Q3233" s="73" t="str">
        <f t="shared" si="428"/>
        <v>ICB</v>
      </c>
      <c r="R3233" s="75" t="str">
        <f t="shared" si="429"/>
        <v>CHINA</v>
      </c>
      <c r="S3233" s="74" t="str">
        <f>IF(OR('RAW DATA'!$D3233="",'RAW DATA'!$C3233='RAW DATA'!$D3233),"NO",IF('RAW DATA'!$C3233&lt;'RAW DATA'!$D3233,"YES","NO"))</f>
        <v>NO</v>
      </c>
      <c r="T3233" s="75" t="str">
        <f>IF('RAW DATA'!$D3233='RAW DATA'!$E3233,"YES","NO")</f>
        <v>NO</v>
      </c>
      <c r="U3233" s="73" t="str">
        <f>IF(('RAW DATA'!$D3233-'RAW DATA'!$M3233)&lt;=5,"YES","NO")</f>
        <v>YES</v>
      </c>
    </row>
    <row r="3234" spans="1:21" x14ac:dyDescent="0.25">
      <c r="A3234" s="99">
        <v>515</v>
      </c>
      <c r="B3234" s="90">
        <v>5548062232</v>
      </c>
      <c r="C3234" s="91">
        <v>45978</v>
      </c>
      <c r="D3234" s="91">
        <v>45975</v>
      </c>
      <c r="E3234" s="91">
        <v>45978</v>
      </c>
      <c r="F3234" s="90">
        <v>261277677</v>
      </c>
      <c r="G3234" s="96">
        <v>3371</v>
      </c>
      <c r="H3234" s="90" t="s">
        <v>14</v>
      </c>
      <c r="I3234" s="97">
        <v>7730469030</v>
      </c>
      <c r="J3234" s="91">
        <v>45982</v>
      </c>
      <c r="K3234" s="91" t="s">
        <v>87</v>
      </c>
      <c r="L3234" s="90"/>
      <c r="M3234" s="91">
        <v>45975</v>
      </c>
      <c r="N3234" s="91">
        <v>45991</v>
      </c>
      <c r="O3234" s="95">
        <f t="shared" si="427"/>
        <v>11</v>
      </c>
      <c r="P3234" s="95">
        <f>MONTH('RAW DATA'!$J3234)</f>
        <v>11</v>
      </c>
      <c r="Q3234" s="95" t="str">
        <f t="shared" si="428"/>
        <v>ICB</v>
      </c>
      <c r="R3234" s="96" t="str">
        <f t="shared" si="429"/>
        <v>CHINA</v>
      </c>
      <c r="S3234" s="90" t="str">
        <f>IF(OR('RAW DATA'!$D3234="",'RAW DATA'!$C3234='RAW DATA'!$D3234),"NO",IF('RAW DATA'!$C3234&lt;'RAW DATA'!$D3234,"YES","NO"))</f>
        <v>NO</v>
      </c>
      <c r="T3234" s="96" t="str">
        <f>IF('RAW DATA'!$D3234='RAW DATA'!$E3234,"YES","NO")</f>
        <v>NO</v>
      </c>
      <c r="U3234" s="95" t="str">
        <f>IF(('RAW DATA'!$D3234-'RAW DATA'!$M3234)&lt;=5,"YES","NO")</f>
        <v>YES</v>
      </c>
    </row>
    <row r="3235" spans="1:21" x14ac:dyDescent="0.25">
      <c r="A3235" s="87">
        <v>515</v>
      </c>
      <c r="B3235" s="74">
        <v>5548062228</v>
      </c>
      <c r="C3235" s="76">
        <v>45978</v>
      </c>
      <c r="D3235" s="76">
        <v>45975</v>
      </c>
      <c r="E3235" s="76">
        <v>45978</v>
      </c>
      <c r="F3235" s="74">
        <v>261277677</v>
      </c>
      <c r="G3235" s="75">
        <v>101</v>
      </c>
      <c r="H3235" s="74" t="s">
        <v>14</v>
      </c>
      <c r="I3235" s="85">
        <v>7730469039</v>
      </c>
      <c r="J3235" s="76">
        <v>45982</v>
      </c>
      <c r="K3235" s="76" t="s">
        <v>87</v>
      </c>
      <c r="L3235" s="74"/>
      <c r="M3235" s="76">
        <v>45975</v>
      </c>
      <c r="N3235" s="76">
        <v>45991</v>
      </c>
      <c r="O3235" s="73">
        <f t="shared" si="427"/>
        <v>11</v>
      </c>
      <c r="P3235" s="73">
        <f>MONTH('RAW DATA'!$J3235)</f>
        <v>11</v>
      </c>
      <c r="Q3235" s="73" t="str">
        <f t="shared" si="428"/>
        <v>ICB</v>
      </c>
      <c r="R3235" s="75" t="str">
        <f t="shared" si="429"/>
        <v>CHINA</v>
      </c>
      <c r="S3235" s="74" t="str">
        <f>IF(OR('RAW DATA'!$D3235="",'RAW DATA'!$C3235='RAW DATA'!$D3235),"NO",IF('RAW DATA'!$C3235&lt;'RAW DATA'!$D3235,"YES","NO"))</f>
        <v>NO</v>
      </c>
      <c r="T3235" s="75" t="str">
        <f>IF('RAW DATA'!$D3235='RAW DATA'!$E3235,"YES","NO")</f>
        <v>NO</v>
      </c>
      <c r="U3235" s="73" t="str">
        <f>IF(('RAW DATA'!$D3235-'RAW DATA'!$M3235)&lt;=5,"YES","NO")</f>
        <v>YES</v>
      </c>
    </row>
    <row r="3236" spans="1:21" x14ac:dyDescent="0.25">
      <c r="A3236" s="99">
        <v>515</v>
      </c>
      <c r="B3236" s="90">
        <v>5548062227</v>
      </c>
      <c r="C3236" s="91">
        <v>45978</v>
      </c>
      <c r="D3236" s="91">
        <v>45975</v>
      </c>
      <c r="E3236" s="91">
        <v>45978</v>
      </c>
      <c r="F3236" s="90">
        <v>261277677</v>
      </c>
      <c r="G3236" s="96">
        <v>397</v>
      </c>
      <c r="H3236" s="90" t="s">
        <v>14</v>
      </c>
      <c r="I3236" s="97">
        <v>7730469040</v>
      </c>
      <c r="J3236" s="91">
        <v>45982</v>
      </c>
      <c r="K3236" s="91" t="s">
        <v>87</v>
      </c>
      <c r="L3236" s="90"/>
      <c r="M3236" s="91">
        <v>45975</v>
      </c>
      <c r="N3236" s="91">
        <v>45991</v>
      </c>
      <c r="O3236" s="95">
        <f t="shared" si="427"/>
        <v>11</v>
      </c>
      <c r="P3236" s="95">
        <f>MONTH('RAW DATA'!$J3236)</f>
        <v>11</v>
      </c>
      <c r="Q3236" s="95" t="str">
        <f t="shared" si="428"/>
        <v>ICB</v>
      </c>
      <c r="R3236" s="96" t="str">
        <f t="shared" si="429"/>
        <v>CHINA</v>
      </c>
      <c r="S3236" s="90" t="str">
        <f>IF(OR('RAW DATA'!$D3236="",'RAW DATA'!$C3236='RAW DATA'!$D3236),"NO",IF('RAW DATA'!$C3236&lt;'RAW DATA'!$D3236,"YES","NO"))</f>
        <v>NO</v>
      </c>
      <c r="T3236" s="96" t="str">
        <f>IF('RAW DATA'!$D3236='RAW DATA'!$E3236,"YES","NO")</f>
        <v>NO</v>
      </c>
      <c r="U3236" s="95" t="str">
        <f>IF(('RAW DATA'!$D3236-'RAW DATA'!$M3236)&lt;=5,"YES","NO")</f>
        <v>YES</v>
      </c>
    </row>
    <row r="3237" spans="1:21" x14ac:dyDescent="0.25">
      <c r="A3237" s="87">
        <v>515</v>
      </c>
      <c r="B3237" s="74">
        <v>5548062225</v>
      </c>
      <c r="C3237" s="76">
        <v>45978</v>
      </c>
      <c r="D3237" s="76">
        <v>45975</v>
      </c>
      <c r="E3237" s="76">
        <v>45978</v>
      </c>
      <c r="F3237" s="74">
        <v>261277677</v>
      </c>
      <c r="G3237" s="75">
        <v>1913</v>
      </c>
      <c r="H3237" s="74" t="s">
        <v>14</v>
      </c>
      <c r="I3237" s="85">
        <v>7730469041</v>
      </c>
      <c r="J3237" s="76">
        <v>45982</v>
      </c>
      <c r="K3237" s="76" t="s">
        <v>87</v>
      </c>
      <c r="L3237" s="74"/>
      <c r="M3237" s="76">
        <v>45975</v>
      </c>
      <c r="N3237" s="76">
        <v>45991</v>
      </c>
      <c r="O3237" s="73">
        <f t="shared" si="427"/>
        <v>11</v>
      </c>
      <c r="P3237" s="73">
        <f>MONTH('RAW DATA'!$J3237)</f>
        <v>11</v>
      </c>
      <c r="Q3237" s="73" t="str">
        <f t="shared" si="428"/>
        <v>ICB</v>
      </c>
      <c r="R3237" s="75" t="str">
        <f t="shared" si="429"/>
        <v>CHINA</v>
      </c>
      <c r="S3237" s="74" t="str">
        <f>IF(OR('RAW DATA'!$D3237="",'RAW DATA'!$C3237='RAW DATA'!$D3237),"NO",IF('RAW DATA'!$C3237&lt;'RAW DATA'!$D3237,"YES","NO"))</f>
        <v>NO</v>
      </c>
      <c r="T3237" s="75" t="str">
        <f>IF('RAW DATA'!$D3237='RAW DATA'!$E3237,"YES","NO")</f>
        <v>NO</v>
      </c>
      <c r="U3237" s="73" t="str">
        <f>IF(('RAW DATA'!$D3237-'RAW DATA'!$M3237)&lt;=5,"YES","NO")</f>
        <v>YES</v>
      </c>
    </row>
    <row r="3238" spans="1:21" x14ac:dyDescent="0.25">
      <c r="A3238" s="99">
        <v>515</v>
      </c>
      <c r="B3238" s="90">
        <v>5548062224</v>
      </c>
      <c r="C3238" s="91">
        <v>45978</v>
      </c>
      <c r="D3238" s="91">
        <v>45975</v>
      </c>
      <c r="E3238" s="91">
        <v>45978</v>
      </c>
      <c r="F3238" s="90">
        <v>261277677</v>
      </c>
      <c r="G3238" s="96">
        <v>397</v>
      </c>
      <c r="H3238" s="90" t="s">
        <v>14</v>
      </c>
      <c r="I3238" s="97">
        <v>7730469042</v>
      </c>
      <c r="J3238" s="91">
        <v>45982</v>
      </c>
      <c r="K3238" s="91" t="s">
        <v>87</v>
      </c>
      <c r="L3238" s="90"/>
      <c r="M3238" s="91">
        <v>45975</v>
      </c>
      <c r="N3238" s="91">
        <v>45991</v>
      </c>
      <c r="O3238" s="95">
        <f t="shared" ref="O3238:O3246" si="430">IF(D3238="", "", IF(YEAR(D3238)=2024, "", MONTH(D3238)))</f>
        <v>11</v>
      </c>
      <c r="P3238" s="95">
        <f>MONTH('RAW DATA'!$J3238)</f>
        <v>11</v>
      </c>
      <c r="Q3238" s="95" t="str">
        <f t="shared" ref="Q3238:Q3246" si="431">IF(OR(A3238=71,A3238=1595,A3238=1588,A3238=1594,A3238=3547,A3238=1571,A3238=1538,A3238=1570,A3238=1569,A3238=1590,A3238=1591,A3238=1589,A3238=515,A3238=1572,A3238=3546,A3238=1592,A3238=3548,A3238=122,A3238=10171,A3238=40,A3238=35,A3238=95,A3238=381,A3238=136,A3238=375),"ICB","Vendor")</f>
        <v>ICB</v>
      </c>
      <c r="R3238" s="96" t="str">
        <f t="shared" ref="R3238:R3246" si="432">IF(OR(A3238=71,A3238=515,A3238=1592,A3238=1589,A3238=1591,A3238=1571,A3238=1572),"CHINA",IF(A3238=35,"POLAND",
IF(A3238=10171,"VIETNAM",
IF(A3238=381,"TURKEY",
IF(A3238=375,"CAMBODIA",
IF(A3238=40,"AUSTRALIA",""))))))</f>
        <v>CHINA</v>
      </c>
      <c r="S3238" s="90" t="str">
        <f>IF(OR('RAW DATA'!$D3238="",'RAW DATA'!$C3238='RAW DATA'!$D3238),"NO",IF('RAW DATA'!$C3238&lt;'RAW DATA'!$D3238,"YES","NO"))</f>
        <v>NO</v>
      </c>
      <c r="T3238" s="96" t="str">
        <f>IF('RAW DATA'!$D3238='RAW DATA'!$E3238,"YES","NO")</f>
        <v>NO</v>
      </c>
      <c r="U3238" s="95" t="str">
        <f>IF(('RAW DATA'!$D3238-'RAW DATA'!$M3238)&lt;=5,"YES","NO")</f>
        <v>YES</v>
      </c>
    </row>
    <row r="3239" spans="1:21" x14ac:dyDescent="0.25">
      <c r="A3239" s="87">
        <v>515</v>
      </c>
      <c r="B3239" s="74">
        <v>5548062226</v>
      </c>
      <c r="C3239" s="76">
        <v>45978</v>
      </c>
      <c r="D3239" s="76">
        <v>45975</v>
      </c>
      <c r="E3239" s="76">
        <v>45978</v>
      </c>
      <c r="F3239" s="74">
        <v>261277677</v>
      </c>
      <c r="G3239" s="75">
        <v>397</v>
      </c>
      <c r="H3239" s="74" t="s">
        <v>14</v>
      </c>
      <c r="I3239" s="85">
        <v>7730469043</v>
      </c>
      <c r="J3239" s="76">
        <v>45982</v>
      </c>
      <c r="K3239" s="76" t="s">
        <v>87</v>
      </c>
      <c r="L3239" s="74"/>
      <c r="M3239" s="76">
        <v>45975</v>
      </c>
      <c r="N3239" s="76">
        <v>45991</v>
      </c>
      <c r="O3239" s="73">
        <f t="shared" si="430"/>
        <v>11</v>
      </c>
      <c r="P3239" s="73">
        <f>MONTH('RAW DATA'!$J3239)</f>
        <v>11</v>
      </c>
      <c r="Q3239" s="73" t="str">
        <f t="shared" si="431"/>
        <v>ICB</v>
      </c>
      <c r="R3239" s="75" t="str">
        <f t="shared" si="432"/>
        <v>CHINA</v>
      </c>
      <c r="S3239" s="74" t="str">
        <f>IF(OR('RAW DATA'!$D3239="",'RAW DATA'!$C3239='RAW DATA'!$D3239),"NO",IF('RAW DATA'!$C3239&lt;'RAW DATA'!$D3239,"YES","NO"))</f>
        <v>NO</v>
      </c>
      <c r="T3239" s="75" t="str">
        <f>IF('RAW DATA'!$D3239='RAW DATA'!$E3239,"YES","NO")</f>
        <v>NO</v>
      </c>
      <c r="U3239" s="73" t="str">
        <f>IF(('RAW DATA'!$D3239-'RAW DATA'!$M3239)&lt;=5,"YES","NO")</f>
        <v>YES</v>
      </c>
    </row>
    <row r="3240" spans="1:21" x14ac:dyDescent="0.25">
      <c r="A3240" s="99">
        <v>515</v>
      </c>
      <c r="B3240" s="90">
        <v>5548062229</v>
      </c>
      <c r="C3240" s="91">
        <v>45978</v>
      </c>
      <c r="D3240" s="91">
        <v>45975</v>
      </c>
      <c r="E3240" s="91">
        <v>45978</v>
      </c>
      <c r="F3240" s="90">
        <v>261277677</v>
      </c>
      <c r="G3240" s="96">
        <v>438</v>
      </c>
      <c r="H3240" s="90" t="s">
        <v>14</v>
      </c>
      <c r="I3240" s="97">
        <v>7730469044</v>
      </c>
      <c r="J3240" s="91">
        <v>45982</v>
      </c>
      <c r="K3240" s="91" t="s">
        <v>87</v>
      </c>
      <c r="L3240" s="90"/>
      <c r="M3240" s="91">
        <v>45975</v>
      </c>
      <c r="N3240" s="91">
        <v>45991</v>
      </c>
      <c r="O3240" s="95">
        <f t="shared" si="430"/>
        <v>11</v>
      </c>
      <c r="P3240" s="95">
        <f>MONTH('RAW DATA'!$J3240)</f>
        <v>11</v>
      </c>
      <c r="Q3240" s="95" t="str">
        <f t="shared" si="431"/>
        <v>ICB</v>
      </c>
      <c r="R3240" s="96" t="str">
        <f t="shared" si="432"/>
        <v>CHINA</v>
      </c>
      <c r="S3240" s="90" t="str">
        <f>IF(OR('RAW DATA'!$D3240="",'RAW DATA'!$C3240='RAW DATA'!$D3240),"NO",IF('RAW DATA'!$C3240&lt;'RAW DATA'!$D3240,"YES","NO"))</f>
        <v>NO</v>
      </c>
      <c r="T3240" s="96" t="str">
        <f>IF('RAW DATA'!$D3240='RAW DATA'!$E3240,"YES","NO")</f>
        <v>NO</v>
      </c>
      <c r="U3240" s="95" t="str">
        <f>IF(('RAW DATA'!$D3240-'RAW DATA'!$M3240)&lt;=5,"YES","NO")</f>
        <v>YES</v>
      </c>
    </row>
    <row r="3241" spans="1:21" x14ac:dyDescent="0.25">
      <c r="A3241" s="87">
        <v>515</v>
      </c>
      <c r="B3241" s="74">
        <v>5548062230</v>
      </c>
      <c r="C3241" s="76">
        <v>45978</v>
      </c>
      <c r="D3241" s="76">
        <v>45975</v>
      </c>
      <c r="E3241" s="76">
        <v>45978</v>
      </c>
      <c r="F3241" s="74">
        <v>261277677</v>
      </c>
      <c r="G3241" s="75">
        <v>397</v>
      </c>
      <c r="H3241" s="74" t="s">
        <v>14</v>
      </c>
      <c r="I3241" s="85">
        <v>7730469045</v>
      </c>
      <c r="J3241" s="76">
        <v>45982</v>
      </c>
      <c r="K3241" s="76" t="s">
        <v>87</v>
      </c>
      <c r="L3241" s="74"/>
      <c r="M3241" s="76">
        <v>45975</v>
      </c>
      <c r="N3241" s="76">
        <v>45991</v>
      </c>
      <c r="O3241" s="73">
        <f t="shared" si="430"/>
        <v>11</v>
      </c>
      <c r="P3241" s="73">
        <f>MONTH('RAW DATA'!$J3241)</f>
        <v>11</v>
      </c>
      <c r="Q3241" s="73" t="str">
        <f t="shared" si="431"/>
        <v>ICB</v>
      </c>
      <c r="R3241" s="75" t="str">
        <f t="shared" si="432"/>
        <v>CHINA</v>
      </c>
      <c r="S3241" s="74" t="str">
        <f>IF(OR('RAW DATA'!$D3241="",'RAW DATA'!$C3241='RAW DATA'!$D3241),"NO",IF('RAW DATA'!$C3241&lt;'RAW DATA'!$D3241,"YES","NO"))</f>
        <v>NO</v>
      </c>
      <c r="T3241" s="75" t="str">
        <f>IF('RAW DATA'!$D3241='RAW DATA'!$E3241,"YES","NO")</f>
        <v>NO</v>
      </c>
      <c r="U3241" s="73" t="str">
        <f>IF(('RAW DATA'!$D3241-'RAW DATA'!$M3241)&lt;=5,"YES","NO")</f>
        <v>YES</v>
      </c>
    </row>
    <row r="3242" spans="1:21" x14ac:dyDescent="0.25">
      <c r="A3242" s="99">
        <v>515</v>
      </c>
      <c r="B3242" s="90">
        <v>5548062231</v>
      </c>
      <c r="C3242" s="91">
        <v>45978</v>
      </c>
      <c r="D3242" s="91">
        <v>45975</v>
      </c>
      <c r="E3242" s="91">
        <v>45978</v>
      </c>
      <c r="F3242" s="90">
        <v>261277677</v>
      </c>
      <c r="G3242" s="96">
        <v>793</v>
      </c>
      <c r="H3242" s="90" t="s">
        <v>14</v>
      </c>
      <c r="I3242" s="97">
        <v>7730469046</v>
      </c>
      <c r="J3242" s="91">
        <v>45982</v>
      </c>
      <c r="K3242" s="91" t="s">
        <v>87</v>
      </c>
      <c r="L3242" s="90"/>
      <c r="M3242" s="91">
        <v>45975</v>
      </c>
      <c r="N3242" s="91">
        <v>45991</v>
      </c>
      <c r="O3242" s="95">
        <f t="shared" si="430"/>
        <v>11</v>
      </c>
      <c r="P3242" s="95">
        <f>MONTH('RAW DATA'!$J3242)</f>
        <v>11</v>
      </c>
      <c r="Q3242" s="95" t="str">
        <f t="shared" si="431"/>
        <v>ICB</v>
      </c>
      <c r="R3242" s="96" t="str">
        <f t="shared" si="432"/>
        <v>CHINA</v>
      </c>
      <c r="S3242" s="90" t="str">
        <f>IF(OR('RAW DATA'!$D3242="",'RAW DATA'!$C3242='RAW DATA'!$D3242),"NO",IF('RAW DATA'!$C3242&lt;'RAW DATA'!$D3242,"YES","NO"))</f>
        <v>NO</v>
      </c>
      <c r="T3242" s="96" t="str">
        <f>IF('RAW DATA'!$D3242='RAW DATA'!$E3242,"YES","NO")</f>
        <v>NO</v>
      </c>
      <c r="U3242" s="95" t="str">
        <f>IF(('RAW DATA'!$D3242-'RAW DATA'!$M3242)&lt;=5,"YES","NO")</f>
        <v>YES</v>
      </c>
    </row>
    <row r="3243" spans="1:21" x14ac:dyDescent="0.25">
      <c r="A3243" s="87">
        <v>515</v>
      </c>
      <c r="B3243" s="74">
        <v>5283356740</v>
      </c>
      <c r="C3243" s="76">
        <v>45978</v>
      </c>
      <c r="D3243" s="76">
        <v>45973</v>
      </c>
      <c r="E3243" s="76">
        <v>45978</v>
      </c>
      <c r="F3243" s="74">
        <v>260777967</v>
      </c>
      <c r="G3243" s="75">
        <v>1145</v>
      </c>
      <c r="H3243" s="74" t="s">
        <v>14</v>
      </c>
      <c r="I3243" s="85">
        <v>7730469047</v>
      </c>
      <c r="J3243" s="76">
        <v>45982</v>
      </c>
      <c r="K3243" s="76" t="s">
        <v>87</v>
      </c>
      <c r="L3243" s="74"/>
      <c r="M3243" s="76">
        <v>45972</v>
      </c>
      <c r="N3243" s="76">
        <v>45988</v>
      </c>
      <c r="O3243" s="73">
        <f t="shared" si="430"/>
        <v>11</v>
      </c>
      <c r="P3243" s="73">
        <f>MONTH('RAW DATA'!$J3243)</f>
        <v>11</v>
      </c>
      <c r="Q3243" s="73" t="str">
        <f t="shared" si="431"/>
        <v>ICB</v>
      </c>
      <c r="R3243" s="75" t="str">
        <f t="shared" si="432"/>
        <v>CHINA</v>
      </c>
      <c r="S3243" s="74" t="str">
        <f>IF(OR('RAW DATA'!$D3243="",'RAW DATA'!$C3243='RAW DATA'!$D3243),"NO",IF('RAW DATA'!$C3243&lt;'RAW DATA'!$D3243,"YES","NO"))</f>
        <v>NO</v>
      </c>
      <c r="T3243" s="75" t="str">
        <f>IF('RAW DATA'!$D3243='RAW DATA'!$E3243,"YES","NO")</f>
        <v>NO</v>
      </c>
      <c r="U3243" s="73" t="str">
        <f>IF(('RAW DATA'!$D3243-'RAW DATA'!$M3243)&lt;=5,"YES","NO")</f>
        <v>YES</v>
      </c>
    </row>
    <row r="3244" spans="1:21" x14ac:dyDescent="0.25">
      <c r="A3244" s="99">
        <v>515</v>
      </c>
      <c r="B3244" s="90">
        <v>5283356741</v>
      </c>
      <c r="C3244" s="91">
        <v>45978</v>
      </c>
      <c r="D3244" s="91">
        <v>45973</v>
      </c>
      <c r="E3244" s="91">
        <v>45978</v>
      </c>
      <c r="F3244" s="90">
        <v>260777967</v>
      </c>
      <c r="G3244" s="96">
        <v>1145</v>
      </c>
      <c r="H3244" s="90" t="s">
        <v>14</v>
      </c>
      <c r="I3244" s="97">
        <v>7730469048</v>
      </c>
      <c r="J3244" s="91">
        <v>45982</v>
      </c>
      <c r="K3244" s="91" t="s">
        <v>87</v>
      </c>
      <c r="L3244" s="90"/>
      <c r="M3244" s="91">
        <v>45972</v>
      </c>
      <c r="N3244" s="91">
        <v>45988</v>
      </c>
      <c r="O3244" s="95">
        <f t="shared" si="430"/>
        <v>11</v>
      </c>
      <c r="P3244" s="95">
        <f>MONTH('RAW DATA'!$J3244)</f>
        <v>11</v>
      </c>
      <c r="Q3244" s="95" t="str">
        <f t="shared" si="431"/>
        <v>ICB</v>
      </c>
      <c r="R3244" s="96" t="str">
        <f t="shared" si="432"/>
        <v>CHINA</v>
      </c>
      <c r="S3244" s="90" t="str">
        <f>IF(OR('RAW DATA'!$D3244="",'RAW DATA'!$C3244='RAW DATA'!$D3244),"NO",IF('RAW DATA'!$C3244&lt;'RAW DATA'!$D3244,"YES","NO"))</f>
        <v>NO</v>
      </c>
      <c r="T3244" s="96" t="str">
        <f>IF('RAW DATA'!$D3244='RAW DATA'!$E3244,"YES","NO")</f>
        <v>NO</v>
      </c>
      <c r="U3244" s="95" t="str">
        <f>IF(('RAW DATA'!$D3244-'RAW DATA'!$M3244)&lt;=5,"YES","NO")</f>
        <v>YES</v>
      </c>
    </row>
    <row r="3245" spans="1:21" x14ac:dyDescent="0.25">
      <c r="A3245" s="87">
        <v>515</v>
      </c>
      <c r="B3245" s="74">
        <v>5283356739</v>
      </c>
      <c r="C3245" s="76">
        <v>45978</v>
      </c>
      <c r="D3245" s="76">
        <v>45973</v>
      </c>
      <c r="E3245" s="76">
        <v>45978</v>
      </c>
      <c r="F3245" s="74">
        <v>260777967</v>
      </c>
      <c r="G3245" s="75">
        <v>1145</v>
      </c>
      <c r="H3245" s="74" t="s">
        <v>14</v>
      </c>
      <c r="I3245" s="85">
        <v>7730469049</v>
      </c>
      <c r="J3245" s="76">
        <v>45982</v>
      </c>
      <c r="K3245" s="76" t="s">
        <v>87</v>
      </c>
      <c r="L3245" s="74"/>
      <c r="M3245" s="76">
        <v>45972</v>
      </c>
      <c r="N3245" s="76">
        <v>45988</v>
      </c>
      <c r="O3245" s="73">
        <f t="shared" si="430"/>
        <v>11</v>
      </c>
      <c r="P3245" s="73">
        <f>MONTH('RAW DATA'!$J3245)</f>
        <v>11</v>
      </c>
      <c r="Q3245" s="73" t="str">
        <f t="shared" si="431"/>
        <v>ICB</v>
      </c>
      <c r="R3245" s="75" t="str">
        <f t="shared" si="432"/>
        <v>CHINA</v>
      </c>
      <c r="S3245" s="74" t="str">
        <f>IF(OR('RAW DATA'!$D3245="",'RAW DATA'!$C3245='RAW DATA'!$D3245),"NO",IF('RAW DATA'!$C3245&lt;'RAW DATA'!$D3245,"YES","NO"))</f>
        <v>NO</v>
      </c>
      <c r="T3245" s="75" t="str">
        <f>IF('RAW DATA'!$D3245='RAW DATA'!$E3245,"YES","NO")</f>
        <v>NO</v>
      </c>
      <c r="U3245" s="73" t="str">
        <f>IF(('RAW DATA'!$D3245-'RAW DATA'!$M3245)&lt;=5,"YES","NO")</f>
        <v>YES</v>
      </c>
    </row>
    <row r="3246" spans="1:21" x14ac:dyDescent="0.25">
      <c r="A3246" s="99">
        <v>515</v>
      </c>
      <c r="B3246" s="90">
        <v>5283356736</v>
      </c>
      <c r="C3246" s="91">
        <v>45978</v>
      </c>
      <c r="D3246" s="91">
        <v>45973</v>
      </c>
      <c r="E3246" s="91">
        <v>45978</v>
      </c>
      <c r="F3246" s="90">
        <v>260777967</v>
      </c>
      <c r="G3246" s="96">
        <v>1145</v>
      </c>
      <c r="H3246" s="90" t="s">
        <v>14</v>
      </c>
      <c r="I3246" s="97">
        <v>7730469050</v>
      </c>
      <c r="J3246" s="91">
        <v>45982</v>
      </c>
      <c r="K3246" s="91" t="s">
        <v>87</v>
      </c>
      <c r="L3246" s="90"/>
      <c r="M3246" s="91">
        <v>45972</v>
      </c>
      <c r="N3246" s="91">
        <v>45988</v>
      </c>
      <c r="O3246" s="95">
        <f t="shared" si="430"/>
        <v>11</v>
      </c>
      <c r="P3246" s="95">
        <f>MONTH('RAW DATA'!$J3246)</f>
        <v>11</v>
      </c>
      <c r="Q3246" s="95" t="str">
        <f t="shared" si="431"/>
        <v>ICB</v>
      </c>
      <c r="R3246" s="96" t="str">
        <f t="shared" si="432"/>
        <v>CHINA</v>
      </c>
      <c r="S3246" s="90" t="str">
        <f>IF(OR('RAW DATA'!$D3246="",'RAW DATA'!$C3246='RAW DATA'!$D3246),"NO",IF('RAW DATA'!$C3246&lt;'RAW DATA'!$D3246,"YES","NO"))</f>
        <v>NO</v>
      </c>
      <c r="T3246" s="96" t="str">
        <f>IF('RAW DATA'!$D3246='RAW DATA'!$E3246,"YES","NO")</f>
        <v>NO</v>
      </c>
      <c r="U3246" s="95" t="str">
        <f>IF(('RAW DATA'!$D3246-'RAW DATA'!$M3246)&lt;=5,"YES","NO")</f>
        <v>YES</v>
      </c>
    </row>
    <row r="3247" spans="1:21" x14ac:dyDescent="0.25">
      <c r="A3247" s="87">
        <v>515</v>
      </c>
      <c r="B3247" s="74">
        <v>5283356738</v>
      </c>
      <c r="C3247" s="76">
        <v>45978</v>
      </c>
      <c r="D3247" s="76">
        <v>45973</v>
      </c>
      <c r="E3247" s="76">
        <v>45978</v>
      </c>
      <c r="F3247" s="74">
        <v>260777967</v>
      </c>
      <c r="G3247" s="75">
        <v>1145</v>
      </c>
      <c r="H3247" s="74" t="s">
        <v>14</v>
      </c>
      <c r="I3247" s="85">
        <v>7730469051</v>
      </c>
      <c r="J3247" s="76">
        <v>45982</v>
      </c>
      <c r="K3247" s="76" t="s">
        <v>87</v>
      </c>
      <c r="L3247" s="74"/>
      <c r="M3247" s="76">
        <v>45972</v>
      </c>
      <c r="N3247" s="76">
        <v>45988</v>
      </c>
      <c r="O3247" s="73">
        <f t="shared" ref="O3247:O3310" si="433">IF(D3247="", "", IF(YEAR(D3247)=2024, "", MONTH(D3247)))</f>
        <v>11</v>
      </c>
      <c r="P3247" s="73">
        <f>MONTH('RAW DATA'!$J3247)</f>
        <v>11</v>
      </c>
      <c r="Q3247" s="73" t="str">
        <f t="shared" ref="Q3247:Q3310" si="434">IF(OR(A3247=71,A3247=1595,A3247=1588,A3247=1594,A3247=3547,A3247=1571,A3247=1538,A3247=1570,A3247=1569,A3247=1590,A3247=1591,A3247=1589,A3247=515,A3247=1572,A3247=3546,A3247=1592,A3247=3548,A3247=122,A3247=10171,A3247=40,A3247=35,A3247=95,A3247=381,A3247=136,A3247=375),"ICB","Vendor")</f>
        <v>ICB</v>
      </c>
      <c r="R3247" s="75" t="str">
        <f t="shared" ref="R3247:R3310" si="435">IF(OR(A3247=71,A3247=515,A3247=1592,A3247=1589,A3247=1591,A3247=1571,A3247=1572),"CHINA",IF(A3247=35,"POLAND",
IF(A3247=10171,"VIETNAM",
IF(A3247=381,"TURKEY",
IF(A3247=375,"CAMBODIA",
IF(A3247=40,"AUSTRALIA",""))))))</f>
        <v>CHINA</v>
      </c>
      <c r="S3247" s="75" t="str">
        <f>IF(OR('RAW DATA'!$D3247="",'RAW DATA'!$C3247='RAW DATA'!$D3247),"NO",IF('RAW DATA'!$C3247&lt;'RAW DATA'!$D3247,"YES","NO"))</f>
        <v>NO</v>
      </c>
      <c r="T3247" s="75" t="str">
        <f>IF('RAW DATA'!$D3247='RAW DATA'!$E3247,"YES","NO")</f>
        <v>NO</v>
      </c>
      <c r="U3247" s="73" t="str">
        <f>IF(('RAW DATA'!$D3247-'RAW DATA'!$M3247)&lt;=5,"YES","NO")</f>
        <v>YES</v>
      </c>
    </row>
    <row r="3248" spans="1:21" x14ac:dyDescent="0.25">
      <c r="A3248" s="99">
        <v>515</v>
      </c>
      <c r="B3248" s="90">
        <v>5283356737</v>
      </c>
      <c r="C3248" s="91">
        <v>45978</v>
      </c>
      <c r="D3248" s="91">
        <v>45973</v>
      </c>
      <c r="E3248" s="91">
        <v>45978</v>
      </c>
      <c r="F3248" s="90">
        <v>260777967</v>
      </c>
      <c r="G3248" s="96">
        <v>1145</v>
      </c>
      <c r="H3248" s="90" t="s">
        <v>14</v>
      </c>
      <c r="I3248" s="97">
        <v>7730469064</v>
      </c>
      <c r="J3248" s="91">
        <v>45982</v>
      </c>
      <c r="K3248" s="91" t="s">
        <v>87</v>
      </c>
      <c r="L3248" s="90"/>
      <c r="M3248" s="91">
        <v>45972</v>
      </c>
      <c r="N3248" s="91">
        <v>45988</v>
      </c>
      <c r="O3248" s="95">
        <f t="shared" si="433"/>
        <v>11</v>
      </c>
      <c r="P3248" s="95">
        <f>MONTH('RAW DATA'!$J3248)</f>
        <v>11</v>
      </c>
      <c r="Q3248" s="95" t="str">
        <f t="shared" si="434"/>
        <v>ICB</v>
      </c>
      <c r="R3248" s="96" t="str">
        <f t="shared" si="435"/>
        <v>CHINA</v>
      </c>
      <c r="S3248" s="96" t="str">
        <f>IF(OR('RAW DATA'!$D3248="",'RAW DATA'!$C3248='RAW DATA'!$D3248),"NO",IF('RAW DATA'!$C3248&lt;'RAW DATA'!$D3248,"YES","NO"))</f>
        <v>NO</v>
      </c>
      <c r="T3248" s="96" t="str">
        <f>IF('RAW DATA'!$D3248='RAW DATA'!$E3248,"YES","NO")</f>
        <v>NO</v>
      </c>
      <c r="U3248" s="95" t="str">
        <f>IF(('RAW DATA'!$D3248-'RAW DATA'!$M3248)&lt;=5,"YES","NO")</f>
        <v>YES</v>
      </c>
    </row>
    <row r="3249" spans="1:21" x14ac:dyDescent="0.25">
      <c r="A3249" s="87">
        <v>515</v>
      </c>
      <c r="B3249" s="74">
        <v>5548074399</v>
      </c>
      <c r="C3249" s="76">
        <v>45985</v>
      </c>
      <c r="D3249" s="76">
        <v>45982</v>
      </c>
      <c r="E3249" s="76">
        <v>45985</v>
      </c>
      <c r="F3249" s="74">
        <v>261166713</v>
      </c>
      <c r="G3249" s="75">
        <v>395</v>
      </c>
      <c r="H3249" s="74" t="s">
        <v>14</v>
      </c>
      <c r="I3249" s="85">
        <v>7730470932</v>
      </c>
      <c r="J3249" s="76">
        <v>45989</v>
      </c>
      <c r="K3249" s="76" t="s">
        <v>87</v>
      </c>
      <c r="L3249" s="74"/>
      <c r="M3249" s="76">
        <v>45983</v>
      </c>
      <c r="N3249" s="76">
        <v>45998</v>
      </c>
      <c r="O3249" s="73">
        <f t="shared" si="433"/>
        <v>11</v>
      </c>
      <c r="P3249" s="73">
        <f>MONTH('RAW DATA'!$J3249)</f>
        <v>11</v>
      </c>
      <c r="Q3249" s="73" t="str">
        <f t="shared" si="434"/>
        <v>ICB</v>
      </c>
      <c r="R3249" s="75" t="str">
        <f t="shared" si="435"/>
        <v>CHINA</v>
      </c>
      <c r="S3249" s="75" t="str">
        <f>IF(OR('RAW DATA'!$D3249="",'RAW DATA'!$C3249='RAW DATA'!$D3249),"NO",IF('RAW DATA'!$C3249&lt;'RAW DATA'!$D3249,"YES","NO"))</f>
        <v>NO</v>
      </c>
      <c r="T3249" s="75" t="str">
        <f>IF('RAW DATA'!$D3249='RAW DATA'!$E3249,"YES","NO")</f>
        <v>NO</v>
      </c>
      <c r="U3249" s="73" t="str">
        <f>IF(('RAW DATA'!$D3249-'RAW DATA'!$M3249)&lt;=5,"YES","NO")</f>
        <v>YES</v>
      </c>
    </row>
    <row r="3250" spans="1:21" x14ac:dyDescent="0.25">
      <c r="A3250" s="99">
        <v>515</v>
      </c>
      <c r="B3250" s="90">
        <v>5548074395</v>
      </c>
      <c r="C3250" s="91">
        <v>45985</v>
      </c>
      <c r="D3250" s="91">
        <v>45982</v>
      </c>
      <c r="E3250" s="91">
        <v>45985</v>
      </c>
      <c r="F3250" s="90">
        <v>261166713</v>
      </c>
      <c r="G3250" s="96">
        <v>395</v>
      </c>
      <c r="H3250" s="90" t="s">
        <v>14</v>
      </c>
      <c r="I3250" s="97">
        <v>7730470933</v>
      </c>
      <c r="J3250" s="91">
        <v>45989</v>
      </c>
      <c r="K3250" s="91" t="s">
        <v>87</v>
      </c>
      <c r="L3250" s="90"/>
      <c r="M3250" s="91">
        <v>45983</v>
      </c>
      <c r="N3250" s="91">
        <v>45998</v>
      </c>
      <c r="O3250" s="95">
        <f t="shared" si="433"/>
        <v>11</v>
      </c>
      <c r="P3250" s="95">
        <f>MONTH('RAW DATA'!$J3250)</f>
        <v>11</v>
      </c>
      <c r="Q3250" s="95" t="str">
        <f t="shared" si="434"/>
        <v>ICB</v>
      </c>
      <c r="R3250" s="96" t="str">
        <f t="shared" si="435"/>
        <v>CHINA</v>
      </c>
      <c r="S3250" s="96" t="str">
        <f>IF(OR('RAW DATA'!$D3250="",'RAW DATA'!$C3250='RAW DATA'!$D3250),"NO",IF('RAW DATA'!$C3250&lt;'RAW DATA'!$D3250,"YES","NO"))</f>
        <v>NO</v>
      </c>
      <c r="T3250" s="96" t="str">
        <f>IF('RAW DATA'!$D3250='RAW DATA'!$E3250,"YES","NO")</f>
        <v>NO</v>
      </c>
      <c r="U3250" s="95" t="str">
        <f>IF(('RAW DATA'!$D3250-'RAW DATA'!$M3250)&lt;=5,"YES","NO")</f>
        <v>YES</v>
      </c>
    </row>
    <row r="3251" spans="1:21" x14ac:dyDescent="0.25">
      <c r="A3251" s="87">
        <v>515</v>
      </c>
      <c r="B3251" s="74">
        <v>5548074397</v>
      </c>
      <c r="C3251" s="76">
        <v>45985</v>
      </c>
      <c r="D3251" s="76">
        <v>45982</v>
      </c>
      <c r="E3251" s="76">
        <v>45985</v>
      </c>
      <c r="F3251" s="74">
        <v>261166713</v>
      </c>
      <c r="G3251" s="75">
        <v>395</v>
      </c>
      <c r="H3251" s="74" t="s">
        <v>14</v>
      </c>
      <c r="I3251" s="85">
        <v>7730470934</v>
      </c>
      <c r="J3251" s="76">
        <v>45989</v>
      </c>
      <c r="K3251" s="76" t="s">
        <v>87</v>
      </c>
      <c r="L3251" s="74"/>
      <c r="M3251" s="76">
        <v>45983</v>
      </c>
      <c r="N3251" s="76">
        <v>45998</v>
      </c>
      <c r="O3251" s="73">
        <f t="shared" si="433"/>
        <v>11</v>
      </c>
      <c r="P3251" s="73">
        <f>MONTH('RAW DATA'!$J3251)</f>
        <v>11</v>
      </c>
      <c r="Q3251" s="73" t="str">
        <f t="shared" si="434"/>
        <v>ICB</v>
      </c>
      <c r="R3251" s="75" t="str">
        <f t="shared" si="435"/>
        <v>CHINA</v>
      </c>
      <c r="S3251" s="75" t="str">
        <f>IF(OR('RAW DATA'!$D3251="",'RAW DATA'!$C3251='RAW DATA'!$D3251),"NO",IF('RAW DATA'!$C3251&lt;'RAW DATA'!$D3251,"YES","NO"))</f>
        <v>NO</v>
      </c>
      <c r="T3251" s="75" t="str">
        <f>IF('RAW DATA'!$D3251='RAW DATA'!$E3251,"YES","NO")</f>
        <v>NO</v>
      </c>
      <c r="U3251" s="73" t="str">
        <f>IF(('RAW DATA'!$D3251-'RAW DATA'!$M3251)&lt;=5,"YES","NO")</f>
        <v>YES</v>
      </c>
    </row>
    <row r="3252" spans="1:21" x14ac:dyDescent="0.25">
      <c r="A3252" s="99">
        <v>515</v>
      </c>
      <c r="B3252" s="90">
        <v>5548074387</v>
      </c>
      <c r="C3252" s="91">
        <v>45985</v>
      </c>
      <c r="D3252" s="91">
        <v>45982</v>
      </c>
      <c r="E3252" s="91">
        <v>45985</v>
      </c>
      <c r="F3252" s="90">
        <v>261166713</v>
      </c>
      <c r="G3252" s="96">
        <v>1366</v>
      </c>
      <c r="H3252" s="90" t="s">
        <v>14</v>
      </c>
      <c r="I3252" s="97">
        <v>7730470935</v>
      </c>
      <c r="J3252" s="91">
        <v>45989</v>
      </c>
      <c r="K3252" s="91" t="s">
        <v>87</v>
      </c>
      <c r="L3252" s="90"/>
      <c r="M3252" s="91">
        <v>45983</v>
      </c>
      <c r="N3252" s="91">
        <v>45998</v>
      </c>
      <c r="O3252" s="95">
        <f t="shared" si="433"/>
        <v>11</v>
      </c>
      <c r="P3252" s="95">
        <f>MONTH('RAW DATA'!$J3252)</f>
        <v>11</v>
      </c>
      <c r="Q3252" s="95" t="str">
        <f t="shared" si="434"/>
        <v>ICB</v>
      </c>
      <c r="R3252" s="96" t="str">
        <f t="shared" si="435"/>
        <v>CHINA</v>
      </c>
      <c r="S3252" s="96" t="str">
        <f>IF(OR('RAW DATA'!$D3252="",'RAW DATA'!$C3252='RAW DATA'!$D3252),"NO",IF('RAW DATA'!$C3252&lt;'RAW DATA'!$D3252,"YES","NO"))</f>
        <v>NO</v>
      </c>
      <c r="T3252" s="96" t="str">
        <f>IF('RAW DATA'!$D3252='RAW DATA'!$E3252,"YES","NO")</f>
        <v>NO</v>
      </c>
      <c r="U3252" s="95" t="str">
        <f>IF(('RAW DATA'!$D3252-'RAW DATA'!$M3252)&lt;=5,"YES","NO")</f>
        <v>YES</v>
      </c>
    </row>
    <row r="3253" spans="1:21" x14ac:dyDescent="0.25">
      <c r="A3253" s="87">
        <v>515</v>
      </c>
      <c r="B3253" s="74">
        <v>5548074393</v>
      </c>
      <c r="C3253" s="76">
        <v>45985</v>
      </c>
      <c r="D3253" s="76">
        <v>45982</v>
      </c>
      <c r="E3253" s="76">
        <v>45985</v>
      </c>
      <c r="F3253" s="74">
        <v>261166713</v>
      </c>
      <c r="G3253" s="75">
        <v>1478</v>
      </c>
      <c r="H3253" s="74" t="s">
        <v>14</v>
      </c>
      <c r="I3253" s="85">
        <v>7730470937</v>
      </c>
      <c r="J3253" s="76">
        <v>45989</v>
      </c>
      <c r="K3253" s="76" t="s">
        <v>87</v>
      </c>
      <c r="L3253" s="74"/>
      <c r="M3253" s="76">
        <v>45983</v>
      </c>
      <c r="N3253" s="76">
        <v>45998</v>
      </c>
      <c r="O3253" s="73">
        <f t="shared" si="433"/>
        <v>11</v>
      </c>
      <c r="P3253" s="73">
        <f>MONTH('RAW DATA'!$J3253)</f>
        <v>11</v>
      </c>
      <c r="Q3253" s="73" t="str">
        <f t="shared" si="434"/>
        <v>ICB</v>
      </c>
      <c r="R3253" s="75" t="str">
        <f t="shared" si="435"/>
        <v>CHINA</v>
      </c>
      <c r="S3253" s="75" t="str">
        <f>IF(OR('RAW DATA'!$D3253="",'RAW DATA'!$C3253='RAW DATA'!$D3253),"NO",IF('RAW DATA'!$C3253&lt;'RAW DATA'!$D3253,"YES","NO"))</f>
        <v>NO</v>
      </c>
      <c r="T3253" s="75" t="str">
        <f>IF('RAW DATA'!$D3253='RAW DATA'!$E3253,"YES","NO")</f>
        <v>NO</v>
      </c>
      <c r="U3253" s="73" t="str">
        <f>IF(('RAW DATA'!$D3253-'RAW DATA'!$M3253)&lt;=5,"YES","NO")</f>
        <v>YES</v>
      </c>
    </row>
    <row r="3254" spans="1:21" x14ac:dyDescent="0.25">
      <c r="A3254" s="99">
        <v>515</v>
      </c>
      <c r="B3254" s="90">
        <v>5548074386</v>
      </c>
      <c r="C3254" s="91">
        <v>45985</v>
      </c>
      <c r="D3254" s="91">
        <v>45982</v>
      </c>
      <c r="E3254" s="91">
        <v>45985</v>
      </c>
      <c r="F3254" s="90">
        <v>261166713</v>
      </c>
      <c r="G3254" s="96">
        <v>395</v>
      </c>
      <c r="H3254" s="90" t="s">
        <v>14</v>
      </c>
      <c r="I3254" s="97">
        <v>7730470938</v>
      </c>
      <c r="J3254" s="91">
        <v>45989</v>
      </c>
      <c r="K3254" s="91" t="s">
        <v>87</v>
      </c>
      <c r="L3254" s="90"/>
      <c r="M3254" s="91">
        <v>45983</v>
      </c>
      <c r="N3254" s="91">
        <v>45998</v>
      </c>
      <c r="O3254" s="95">
        <f t="shared" si="433"/>
        <v>11</v>
      </c>
      <c r="P3254" s="95">
        <f>MONTH('RAW DATA'!$J3254)</f>
        <v>11</v>
      </c>
      <c r="Q3254" s="95" t="str">
        <f t="shared" si="434"/>
        <v>ICB</v>
      </c>
      <c r="R3254" s="96" t="str">
        <f t="shared" si="435"/>
        <v>CHINA</v>
      </c>
      <c r="S3254" s="96" t="str">
        <f>IF(OR('RAW DATA'!$D3254="",'RAW DATA'!$C3254='RAW DATA'!$D3254),"NO",IF('RAW DATA'!$C3254&lt;'RAW DATA'!$D3254,"YES","NO"))</f>
        <v>NO</v>
      </c>
      <c r="T3254" s="96" t="str">
        <f>IF('RAW DATA'!$D3254='RAW DATA'!$E3254,"YES","NO")</f>
        <v>NO</v>
      </c>
      <c r="U3254" s="95" t="str">
        <f>IF(('RAW DATA'!$D3254-'RAW DATA'!$M3254)&lt;=5,"YES","NO")</f>
        <v>YES</v>
      </c>
    </row>
    <row r="3255" spans="1:21" x14ac:dyDescent="0.25">
      <c r="A3255" s="87">
        <v>515</v>
      </c>
      <c r="B3255" s="74">
        <v>5548074385</v>
      </c>
      <c r="C3255" s="76">
        <v>45985</v>
      </c>
      <c r="D3255" s="76">
        <v>45982</v>
      </c>
      <c r="E3255" s="76">
        <v>45985</v>
      </c>
      <c r="F3255" s="74">
        <v>261166713</v>
      </c>
      <c r="G3255" s="75">
        <v>3139</v>
      </c>
      <c r="H3255" s="74" t="s">
        <v>14</v>
      </c>
      <c r="I3255" s="85">
        <v>7730470939</v>
      </c>
      <c r="J3255" s="76">
        <v>45989</v>
      </c>
      <c r="K3255" s="76" t="s">
        <v>87</v>
      </c>
      <c r="L3255" s="74"/>
      <c r="M3255" s="76">
        <v>45983</v>
      </c>
      <c r="N3255" s="76">
        <v>45998</v>
      </c>
      <c r="O3255" s="73">
        <f t="shared" si="433"/>
        <v>11</v>
      </c>
      <c r="P3255" s="73">
        <f>MONTH('RAW DATA'!$J3255)</f>
        <v>11</v>
      </c>
      <c r="Q3255" s="73" t="str">
        <f t="shared" si="434"/>
        <v>ICB</v>
      </c>
      <c r="R3255" s="75" t="str">
        <f t="shared" si="435"/>
        <v>CHINA</v>
      </c>
      <c r="S3255" s="75" t="str">
        <f>IF(OR('RAW DATA'!$D3255="",'RAW DATA'!$C3255='RAW DATA'!$D3255),"NO",IF('RAW DATA'!$C3255&lt;'RAW DATA'!$D3255,"YES","NO"))</f>
        <v>NO</v>
      </c>
      <c r="T3255" s="75" t="str">
        <f>IF('RAW DATA'!$D3255='RAW DATA'!$E3255,"YES","NO")</f>
        <v>NO</v>
      </c>
      <c r="U3255" s="73" t="str">
        <f>IF(('RAW DATA'!$D3255-'RAW DATA'!$M3255)&lt;=5,"YES","NO")</f>
        <v>YES</v>
      </c>
    </row>
    <row r="3256" spans="1:21" x14ac:dyDescent="0.25">
      <c r="A3256" s="99">
        <v>515</v>
      </c>
      <c r="B3256" s="90">
        <v>5548074396</v>
      </c>
      <c r="C3256" s="91">
        <v>45985</v>
      </c>
      <c r="D3256" s="91">
        <v>45982</v>
      </c>
      <c r="E3256" s="91">
        <v>45985</v>
      </c>
      <c r="F3256" s="90">
        <v>261166713</v>
      </c>
      <c r="G3256" s="96">
        <v>1267</v>
      </c>
      <c r="H3256" s="90" t="s">
        <v>14</v>
      </c>
      <c r="I3256" s="97">
        <v>7730470940</v>
      </c>
      <c r="J3256" s="91">
        <v>45989</v>
      </c>
      <c r="K3256" s="91" t="s">
        <v>87</v>
      </c>
      <c r="L3256" s="90"/>
      <c r="M3256" s="91">
        <v>45983</v>
      </c>
      <c r="N3256" s="91">
        <v>45998</v>
      </c>
      <c r="O3256" s="95">
        <f t="shared" si="433"/>
        <v>11</v>
      </c>
      <c r="P3256" s="95">
        <f>MONTH('RAW DATA'!$J3256)</f>
        <v>11</v>
      </c>
      <c r="Q3256" s="95" t="str">
        <f t="shared" si="434"/>
        <v>ICB</v>
      </c>
      <c r="R3256" s="96" t="str">
        <f t="shared" si="435"/>
        <v>CHINA</v>
      </c>
      <c r="S3256" s="96" t="str">
        <f>IF(OR('RAW DATA'!$D3256="",'RAW DATA'!$C3256='RAW DATA'!$D3256),"NO",IF('RAW DATA'!$C3256&lt;'RAW DATA'!$D3256,"YES","NO"))</f>
        <v>NO</v>
      </c>
      <c r="T3256" s="96" t="str">
        <f>IF('RAW DATA'!$D3256='RAW DATA'!$E3256,"YES","NO")</f>
        <v>NO</v>
      </c>
      <c r="U3256" s="95" t="str">
        <f>IF(('RAW DATA'!$D3256-'RAW DATA'!$M3256)&lt;=5,"YES","NO")</f>
        <v>YES</v>
      </c>
    </row>
    <row r="3257" spans="1:21" x14ac:dyDescent="0.25">
      <c r="A3257" s="87">
        <v>515</v>
      </c>
      <c r="B3257" s="74">
        <v>5548074388</v>
      </c>
      <c r="C3257" s="76">
        <v>45985</v>
      </c>
      <c r="D3257" s="76">
        <v>45982</v>
      </c>
      <c r="E3257" s="76">
        <v>45985</v>
      </c>
      <c r="F3257" s="74">
        <v>261166713</v>
      </c>
      <c r="G3257" s="75">
        <v>1175</v>
      </c>
      <c r="H3257" s="74" t="s">
        <v>14</v>
      </c>
      <c r="I3257" s="85">
        <v>7730470941</v>
      </c>
      <c r="J3257" s="76">
        <v>45989</v>
      </c>
      <c r="K3257" s="76" t="s">
        <v>87</v>
      </c>
      <c r="L3257" s="74"/>
      <c r="M3257" s="76">
        <v>45983</v>
      </c>
      <c r="N3257" s="76">
        <v>45998</v>
      </c>
      <c r="O3257" s="73">
        <f t="shared" si="433"/>
        <v>11</v>
      </c>
      <c r="P3257" s="73">
        <f>MONTH('RAW DATA'!$J3257)</f>
        <v>11</v>
      </c>
      <c r="Q3257" s="73" t="str">
        <f t="shared" si="434"/>
        <v>ICB</v>
      </c>
      <c r="R3257" s="75" t="str">
        <f t="shared" si="435"/>
        <v>CHINA</v>
      </c>
      <c r="S3257" s="75" t="str">
        <f>IF(OR('RAW DATA'!$D3257="",'RAW DATA'!$C3257='RAW DATA'!$D3257),"NO",IF('RAW DATA'!$C3257&lt;'RAW DATA'!$D3257,"YES","NO"))</f>
        <v>NO</v>
      </c>
      <c r="T3257" s="75" t="str">
        <f>IF('RAW DATA'!$D3257='RAW DATA'!$E3257,"YES","NO")</f>
        <v>NO</v>
      </c>
      <c r="U3257" s="73" t="str">
        <f>IF(('RAW DATA'!$D3257-'RAW DATA'!$M3257)&lt;=5,"YES","NO")</f>
        <v>YES</v>
      </c>
    </row>
    <row r="3258" spans="1:21" x14ac:dyDescent="0.25">
      <c r="A3258" s="99">
        <v>515</v>
      </c>
      <c r="B3258" s="90">
        <v>5548074389</v>
      </c>
      <c r="C3258" s="91">
        <v>45985</v>
      </c>
      <c r="D3258" s="91">
        <v>45982</v>
      </c>
      <c r="E3258" s="91">
        <v>45985</v>
      </c>
      <c r="F3258" s="90">
        <v>261166713</v>
      </c>
      <c r="G3258" s="96">
        <v>411</v>
      </c>
      <c r="H3258" s="90" t="s">
        <v>14</v>
      </c>
      <c r="I3258" s="97">
        <v>7730470942</v>
      </c>
      <c r="J3258" s="91">
        <v>45989</v>
      </c>
      <c r="K3258" s="91" t="s">
        <v>87</v>
      </c>
      <c r="L3258" s="90"/>
      <c r="M3258" s="91">
        <v>45983</v>
      </c>
      <c r="N3258" s="91">
        <v>45998</v>
      </c>
      <c r="O3258" s="95">
        <f t="shared" si="433"/>
        <v>11</v>
      </c>
      <c r="P3258" s="95">
        <f>MONTH('RAW DATA'!$J3258)</f>
        <v>11</v>
      </c>
      <c r="Q3258" s="95" t="str">
        <f t="shared" si="434"/>
        <v>ICB</v>
      </c>
      <c r="R3258" s="96" t="str">
        <f t="shared" si="435"/>
        <v>CHINA</v>
      </c>
      <c r="S3258" s="96" t="str">
        <f>IF(OR('RAW DATA'!$D3258="",'RAW DATA'!$C3258='RAW DATA'!$D3258),"NO",IF('RAW DATA'!$C3258&lt;'RAW DATA'!$D3258,"YES","NO"))</f>
        <v>NO</v>
      </c>
      <c r="T3258" s="96" t="str">
        <f>IF('RAW DATA'!$D3258='RAW DATA'!$E3258,"YES","NO")</f>
        <v>NO</v>
      </c>
      <c r="U3258" s="95" t="str">
        <f>IF(('RAW DATA'!$D3258-'RAW DATA'!$M3258)&lt;=5,"YES","NO")</f>
        <v>YES</v>
      </c>
    </row>
    <row r="3259" spans="1:21" x14ac:dyDescent="0.25">
      <c r="A3259" s="87">
        <v>515</v>
      </c>
      <c r="B3259" s="74">
        <v>5283387418</v>
      </c>
      <c r="C3259" s="76">
        <v>45988</v>
      </c>
      <c r="D3259" s="76">
        <v>45987</v>
      </c>
      <c r="E3259" s="76">
        <v>45988</v>
      </c>
      <c r="F3259" s="74">
        <v>260777975</v>
      </c>
      <c r="G3259" s="75">
        <v>1148</v>
      </c>
      <c r="H3259" s="74" t="s">
        <v>14</v>
      </c>
      <c r="I3259" s="85">
        <v>7730473502</v>
      </c>
      <c r="J3259" s="76">
        <v>46001</v>
      </c>
      <c r="K3259" s="76" t="s">
        <v>87</v>
      </c>
      <c r="L3259" s="74"/>
      <c r="M3259" s="76">
        <v>45986</v>
      </c>
      <c r="N3259" s="76">
        <v>46001</v>
      </c>
      <c r="O3259" s="73">
        <f t="shared" si="433"/>
        <v>11</v>
      </c>
      <c r="P3259" s="73">
        <f>MONTH('RAW DATA'!$J3259)</f>
        <v>12</v>
      </c>
      <c r="Q3259" s="73" t="str">
        <f t="shared" si="434"/>
        <v>ICB</v>
      </c>
      <c r="R3259" s="75" t="str">
        <f t="shared" si="435"/>
        <v>CHINA</v>
      </c>
      <c r="S3259" s="75" t="str">
        <f>IF(OR('RAW DATA'!$D3259="",'RAW DATA'!$C3259='RAW DATA'!$D3259),"NO",IF('RAW DATA'!$C3259&lt;'RAW DATA'!$D3259,"YES","NO"))</f>
        <v>NO</v>
      </c>
      <c r="T3259" s="75" t="str">
        <f>IF('RAW DATA'!$D3259='RAW DATA'!$E3259,"YES","NO")</f>
        <v>NO</v>
      </c>
      <c r="U3259" s="73" t="str">
        <f>IF(('RAW DATA'!$D3259-'RAW DATA'!$M3259)&lt;=5,"YES","NO")</f>
        <v>YES</v>
      </c>
    </row>
    <row r="3260" spans="1:21" x14ac:dyDescent="0.25">
      <c r="A3260" s="99">
        <v>515</v>
      </c>
      <c r="B3260" s="90">
        <v>5283387413</v>
      </c>
      <c r="C3260" s="91">
        <v>45988</v>
      </c>
      <c r="D3260" s="91">
        <v>45987</v>
      </c>
      <c r="E3260" s="91">
        <v>45988</v>
      </c>
      <c r="F3260" s="90">
        <v>260777975</v>
      </c>
      <c r="G3260" s="96">
        <v>1148</v>
      </c>
      <c r="H3260" s="90" t="s">
        <v>14</v>
      </c>
      <c r="I3260" s="97">
        <v>7730473503</v>
      </c>
      <c r="J3260" s="91">
        <v>46001</v>
      </c>
      <c r="K3260" s="91" t="s">
        <v>87</v>
      </c>
      <c r="L3260" s="90"/>
      <c r="M3260" s="91">
        <v>45986</v>
      </c>
      <c r="N3260" s="91">
        <v>46001</v>
      </c>
      <c r="O3260" s="95">
        <f t="shared" si="433"/>
        <v>11</v>
      </c>
      <c r="P3260" s="95">
        <f>MONTH('RAW DATA'!$J3260)</f>
        <v>12</v>
      </c>
      <c r="Q3260" s="95" t="str">
        <f t="shared" si="434"/>
        <v>ICB</v>
      </c>
      <c r="R3260" s="96" t="str">
        <f t="shared" si="435"/>
        <v>CHINA</v>
      </c>
      <c r="S3260" s="96" t="str">
        <f>IF(OR('RAW DATA'!$D3260="",'RAW DATA'!$C3260='RAW DATA'!$D3260),"NO",IF('RAW DATA'!$C3260&lt;'RAW DATA'!$D3260,"YES","NO"))</f>
        <v>NO</v>
      </c>
      <c r="T3260" s="96" t="str">
        <f>IF('RAW DATA'!$D3260='RAW DATA'!$E3260,"YES","NO")</f>
        <v>NO</v>
      </c>
      <c r="U3260" s="95" t="str">
        <f>IF(('RAW DATA'!$D3260-'RAW DATA'!$M3260)&lt;=5,"YES","NO")</f>
        <v>YES</v>
      </c>
    </row>
    <row r="3261" spans="1:21" x14ac:dyDescent="0.25">
      <c r="A3261" s="87">
        <v>515</v>
      </c>
      <c r="B3261" s="74">
        <v>5283387414</v>
      </c>
      <c r="C3261" s="76">
        <v>45988</v>
      </c>
      <c r="D3261" s="76">
        <v>45987</v>
      </c>
      <c r="E3261" s="76">
        <v>45988</v>
      </c>
      <c r="F3261" s="74">
        <v>260777975</v>
      </c>
      <c r="G3261" s="75">
        <v>1148</v>
      </c>
      <c r="H3261" s="74" t="s">
        <v>14</v>
      </c>
      <c r="I3261" s="85">
        <v>7730473504</v>
      </c>
      <c r="J3261" s="76">
        <v>46001</v>
      </c>
      <c r="K3261" s="76" t="s">
        <v>87</v>
      </c>
      <c r="L3261" s="74"/>
      <c r="M3261" s="76">
        <v>45986</v>
      </c>
      <c r="N3261" s="76">
        <v>46001</v>
      </c>
      <c r="O3261" s="73">
        <f t="shared" si="433"/>
        <v>11</v>
      </c>
      <c r="P3261" s="73">
        <f>MONTH('RAW DATA'!$J3261)</f>
        <v>12</v>
      </c>
      <c r="Q3261" s="73" t="str">
        <f t="shared" si="434"/>
        <v>ICB</v>
      </c>
      <c r="R3261" s="75" t="str">
        <f t="shared" si="435"/>
        <v>CHINA</v>
      </c>
      <c r="S3261" s="75" t="str">
        <f>IF(OR('RAW DATA'!$D3261="",'RAW DATA'!$C3261='RAW DATA'!$D3261),"NO",IF('RAW DATA'!$C3261&lt;'RAW DATA'!$D3261,"YES","NO"))</f>
        <v>NO</v>
      </c>
      <c r="T3261" s="75" t="str">
        <f>IF('RAW DATA'!$D3261='RAW DATA'!$E3261,"YES","NO")</f>
        <v>NO</v>
      </c>
      <c r="U3261" s="73" t="str">
        <f>IF(('RAW DATA'!$D3261-'RAW DATA'!$M3261)&lt;=5,"YES","NO")</f>
        <v>YES</v>
      </c>
    </row>
    <row r="3262" spans="1:21" x14ac:dyDescent="0.25">
      <c r="A3262" s="99">
        <v>515</v>
      </c>
      <c r="B3262" s="90">
        <v>5283387406</v>
      </c>
      <c r="C3262" s="91">
        <v>45988</v>
      </c>
      <c r="D3262" s="91">
        <v>45987</v>
      </c>
      <c r="E3262" s="91">
        <v>45988</v>
      </c>
      <c r="F3262" s="90">
        <v>260777975</v>
      </c>
      <c r="G3262" s="96">
        <v>1148</v>
      </c>
      <c r="H3262" s="90" t="s">
        <v>14</v>
      </c>
      <c r="I3262" s="97">
        <v>7730473505</v>
      </c>
      <c r="J3262" s="91">
        <v>46001</v>
      </c>
      <c r="K3262" s="91" t="s">
        <v>87</v>
      </c>
      <c r="L3262" s="90"/>
      <c r="M3262" s="91">
        <v>45986</v>
      </c>
      <c r="N3262" s="91">
        <v>46001</v>
      </c>
      <c r="O3262" s="95">
        <f t="shared" si="433"/>
        <v>11</v>
      </c>
      <c r="P3262" s="95">
        <f>MONTH('RAW DATA'!$J3262)</f>
        <v>12</v>
      </c>
      <c r="Q3262" s="95" t="str">
        <f t="shared" si="434"/>
        <v>ICB</v>
      </c>
      <c r="R3262" s="96" t="str">
        <f t="shared" si="435"/>
        <v>CHINA</v>
      </c>
      <c r="S3262" s="96" t="str">
        <f>IF(OR('RAW DATA'!$D3262="",'RAW DATA'!$C3262='RAW DATA'!$D3262),"NO",IF('RAW DATA'!$C3262&lt;'RAW DATA'!$D3262,"YES","NO"))</f>
        <v>NO</v>
      </c>
      <c r="T3262" s="96" t="str">
        <f>IF('RAW DATA'!$D3262='RAW DATA'!$E3262,"YES","NO")</f>
        <v>NO</v>
      </c>
      <c r="U3262" s="95" t="str">
        <f>IF(('RAW DATA'!$D3262-'RAW DATA'!$M3262)&lt;=5,"YES","NO")</f>
        <v>YES</v>
      </c>
    </row>
    <row r="3263" spans="1:21" x14ac:dyDescent="0.25">
      <c r="A3263" s="87">
        <v>515</v>
      </c>
      <c r="B3263" s="74">
        <v>5283387674</v>
      </c>
      <c r="C3263" s="76">
        <v>45988</v>
      </c>
      <c r="D3263" s="76">
        <v>45987</v>
      </c>
      <c r="E3263" s="76">
        <v>45988</v>
      </c>
      <c r="F3263" s="74">
        <v>260777975</v>
      </c>
      <c r="G3263" s="75">
        <v>1148</v>
      </c>
      <c r="H3263" s="74" t="s">
        <v>14</v>
      </c>
      <c r="I3263" s="85">
        <v>7730473506</v>
      </c>
      <c r="J3263" s="76">
        <v>46001</v>
      </c>
      <c r="K3263" s="76" t="s">
        <v>87</v>
      </c>
      <c r="L3263" s="74"/>
      <c r="M3263" s="76">
        <v>45986</v>
      </c>
      <c r="N3263" s="76">
        <v>46001</v>
      </c>
      <c r="O3263" s="73">
        <f t="shared" si="433"/>
        <v>11</v>
      </c>
      <c r="P3263" s="73">
        <f>MONTH('RAW DATA'!$J3263)</f>
        <v>12</v>
      </c>
      <c r="Q3263" s="73" t="str">
        <f t="shared" si="434"/>
        <v>ICB</v>
      </c>
      <c r="R3263" s="75" t="str">
        <f t="shared" si="435"/>
        <v>CHINA</v>
      </c>
      <c r="S3263" s="75" t="str">
        <f>IF(OR('RAW DATA'!$D3263="",'RAW DATA'!$C3263='RAW DATA'!$D3263),"NO",IF('RAW DATA'!$C3263&lt;'RAW DATA'!$D3263,"YES","NO"))</f>
        <v>NO</v>
      </c>
      <c r="T3263" s="75" t="str">
        <f>IF('RAW DATA'!$D3263='RAW DATA'!$E3263,"YES","NO")</f>
        <v>NO</v>
      </c>
      <c r="U3263" s="73" t="str">
        <f>IF(('RAW DATA'!$D3263-'RAW DATA'!$M3263)&lt;=5,"YES","NO")</f>
        <v>YES</v>
      </c>
    </row>
    <row r="3264" spans="1:21" x14ac:dyDescent="0.25">
      <c r="A3264" s="99">
        <v>515</v>
      </c>
      <c r="B3264" s="90">
        <v>5283387430</v>
      </c>
      <c r="C3264" s="91">
        <v>45988</v>
      </c>
      <c r="D3264" s="91">
        <v>45987</v>
      </c>
      <c r="E3264" s="91">
        <v>45988</v>
      </c>
      <c r="F3264" s="90">
        <v>261167293</v>
      </c>
      <c r="G3264" s="96">
        <v>1148</v>
      </c>
      <c r="H3264" s="90" t="s">
        <v>14</v>
      </c>
      <c r="I3264" s="97">
        <v>7730473507</v>
      </c>
      <c r="J3264" s="91">
        <v>46001</v>
      </c>
      <c r="K3264" s="91" t="s">
        <v>87</v>
      </c>
      <c r="L3264" s="90"/>
      <c r="M3264" s="91">
        <v>45985</v>
      </c>
      <c r="N3264" s="91">
        <v>46001</v>
      </c>
      <c r="O3264" s="95">
        <f t="shared" si="433"/>
        <v>11</v>
      </c>
      <c r="P3264" s="95">
        <f>MONTH('RAW DATA'!$J3264)</f>
        <v>12</v>
      </c>
      <c r="Q3264" s="95" t="str">
        <f t="shared" si="434"/>
        <v>ICB</v>
      </c>
      <c r="R3264" s="96" t="str">
        <f t="shared" si="435"/>
        <v>CHINA</v>
      </c>
      <c r="S3264" s="96" t="str">
        <f>IF(OR('RAW DATA'!$D3264="",'RAW DATA'!$C3264='RAW DATA'!$D3264),"NO",IF('RAW DATA'!$C3264&lt;'RAW DATA'!$D3264,"YES","NO"))</f>
        <v>NO</v>
      </c>
      <c r="T3264" s="96" t="str">
        <f>IF('RAW DATA'!$D3264='RAW DATA'!$E3264,"YES","NO")</f>
        <v>NO</v>
      </c>
      <c r="U3264" s="95" t="str">
        <f>IF(('RAW DATA'!$D3264-'RAW DATA'!$M3264)&lt;=5,"YES","NO")</f>
        <v>YES</v>
      </c>
    </row>
    <row r="3265" spans="1:21" x14ac:dyDescent="0.25">
      <c r="A3265" s="87">
        <v>515</v>
      </c>
      <c r="B3265" s="74">
        <v>5283387429</v>
      </c>
      <c r="C3265" s="76">
        <v>45988</v>
      </c>
      <c r="D3265" s="76">
        <v>45987</v>
      </c>
      <c r="E3265" s="76">
        <v>45988</v>
      </c>
      <c r="F3265" s="74">
        <v>261167293</v>
      </c>
      <c r="G3265" s="75">
        <v>1148</v>
      </c>
      <c r="H3265" s="74" t="s">
        <v>14</v>
      </c>
      <c r="I3265" s="85">
        <v>7730473508</v>
      </c>
      <c r="J3265" s="76">
        <v>46001</v>
      </c>
      <c r="K3265" s="76" t="s">
        <v>87</v>
      </c>
      <c r="L3265" s="74"/>
      <c r="M3265" s="76">
        <v>45985</v>
      </c>
      <c r="N3265" s="76">
        <v>46001</v>
      </c>
      <c r="O3265" s="73">
        <f t="shared" si="433"/>
        <v>11</v>
      </c>
      <c r="P3265" s="73">
        <f>MONTH('RAW DATA'!$J3265)</f>
        <v>12</v>
      </c>
      <c r="Q3265" s="73" t="str">
        <f t="shared" si="434"/>
        <v>ICB</v>
      </c>
      <c r="R3265" s="75" t="str">
        <f t="shared" si="435"/>
        <v>CHINA</v>
      </c>
      <c r="S3265" s="75" t="str">
        <f>IF(OR('RAW DATA'!$D3265="",'RAW DATA'!$C3265='RAW DATA'!$D3265),"NO",IF('RAW DATA'!$C3265&lt;'RAW DATA'!$D3265,"YES","NO"))</f>
        <v>NO</v>
      </c>
      <c r="T3265" s="75" t="str">
        <f>IF('RAW DATA'!$D3265='RAW DATA'!$E3265,"YES","NO")</f>
        <v>NO</v>
      </c>
      <c r="U3265" s="73" t="str">
        <f>IF(('RAW DATA'!$D3265-'RAW DATA'!$M3265)&lt;=5,"YES","NO")</f>
        <v>YES</v>
      </c>
    </row>
    <row r="3266" spans="1:21" x14ac:dyDescent="0.25">
      <c r="A3266" s="99">
        <v>515</v>
      </c>
      <c r="B3266" s="90">
        <v>5283387428</v>
      </c>
      <c r="C3266" s="91">
        <v>45988</v>
      </c>
      <c r="D3266" s="91">
        <v>45987</v>
      </c>
      <c r="E3266" s="91">
        <v>45988</v>
      </c>
      <c r="F3266" s="90">
        <v>261167293</v>
      </c>
      <c r="G3266" s="96">
        <v>1148</v>
      </c>
      <c r="H3266" s="90" t="s">
        <v>14</v>
      </c>
      <c r="I3266" s="97">
        <v>7730473509</v>
      </c>
      <c r="J3266" s="91">
        <v>46001</v>
      </c>
      <c r="K3266" s="91" t="s">
        <v>87</v>
      </c>
      <c r="L3266" s="90"/>
      <c r="M3266" s="91">
        <v>45985</v>
      </c>
      <c r="N3266" s="91">
        <v>46001</v>
      </c>
      <c r="O3266" s="95">
        <f t="shared" si="433"/>
        <v>11</v>
      </c>
      <c r="P3266" s="95">
        <f>MONTH('RAW DATA'!$J3266)</f>
        <v>12</v>
      </c>
      <c r="Q3266" s="95" t="str">
        <f t="shared" si="434"/>
        <v>ICB</v>
      </c>
      <c r="R3266" s="96" t="str">
        <f t="shared" si="435"/>
        <v>CHINA</v>
      </c>
      <c r="S3266" s="96" t="str">
        <f>IF(OR('RAW DATA'!$D3266="",'RAW DATA'!$C3266='RAW DATA'!$D3266),"NO",IF('RAW DATA'!$C3266&lt;'RAW DATA'!$D3266,"YES","NO"))</f>
        <v>NO</v>
      </c>
      <c r="T3266" s="96" t="str">
        <f>IF('RAW DATA'!$D3266='RAW DATA'!$E3266,"YES","NO")</f>
        <v>NO</v>
      </c>
      <c r="U3266" s="95" t="str">
        <f>IF(('RAW DATA'!$D3266-'RAW DATA'!$M3266)&lt;=5,"YES","NO")</f>
        <v>YES</v>
      </c>
    </row>
    <row r="3267" spans="1:21" x14ac:dyDescent="0.25">
      <c r="A3267" s="87">
        <v>515</v>
      </c>
      <c r="B3267" s="74">
        <v>5283387423</v>
      </c>
      <c r="C3267" s="76">
        <v>45988</v>
      </c>
      <c r="D3267" s="76">
        <v>45987</v>
      </c>
      <c r="E3267" s="76">
        <v>45988</v>
      </c>
      <c r="F3267" s="74">
        <v>261167293</v>
      </c>
      <c r="G3267" s="75">
        <v>1148</v>
      </c>
      <c r="H3267" s="74" t="s">
        <v>14</v>
      </c>
      <c r="I3267" s="85">
        <v>7730473510</v>
      </c>
      <c r="J3267" s="76">
        <v>46001</v>
      </c>
      <c r="K3267" s="76" t="s">
        <v>87</v>
      </c>
      <c r="L3267" s="74"/>
      <c r="M3267" s="76">
        <v>45985</v>
      </c>
      <c r="N3267" s="76">
        <v>46001</v>
      </c>
      <c r="O3267" s="73">
        <f t="shared" si="433"/>
        <v>11</v>
      </c>
      <c r="P3267" s="73">
        <f>MONTH('RAW DATA'!$J3267)</f>
        <v>12</v>
      </c>
      <c r="Q3267" s="73" t="str">
        <f t="shared" si="434"/>
        <v>ICB</v>
      </c>
      <c r="R3267" s="75" t="str">
        <f t="shared" si="435"/>
        <v>CHINA</v>
      </c>
      <c r="S3267" s="75" t="str">
        <f>IF(OR('RAW DATA'!$D3267="",'RAW DATA'!$C3267='RAW DATA'!$D3267),"NO",IF('RAW DATA'!$C3267&lt;'RAW DATA'!$D3267,"YES","NO"))</f>
        <v>NO</v>
      </c>
      <c r="T3267" s="75" t="str">
        <f>IF('RAW DATA'!$D3267='RAW DATA'!$E3267,"YES","NO")</f>
        <v>NO</v>
      </c>
      <c r="U3267" s="73" t="str">
        <f>IF(('RAW DATA'!$D3267-'RAW DATA'!$M3267)&lt;=5,"YES","NO")</f>
        <v>YES</v>
      </c>
    </row>
    <row r="3268" spans="1:21" x14ac:dyDescent="0.25">
      <c r="A3268" s="99">
        <v>515</v>
      </c>
      <c r="B3268" s="90">
        <v>5283387417</v>
      </c>
      <c r="C3268" s="91">
        <v>45988</v>
      </c>
      <c r="D3268" s="91">
        <v>45987</v>
      </c>
      <c r="E3268" s="91">
        <v>45988</v>
      </c>
      <c r="F3268" s="90">
        <v>261167293</v>
      </c>
      <c r="G3268" s="96">
        <v>1148</v>
      </c>
      <c r="H3268" s="90" t="s">
        <v>14</v>
      </c>
      <c r="I3268" s="97">
        <v>7730473523</v>
      </c>
      <c r="J3268" s="91">
        <v>46001</v>
      </c>
      <c r="K3268" s="91" t="s">
        <v>87</v>
      </c>
      <c r="L3268" s="90"/>
      <c r="M3268" s="91">
        <v>45985</v>
      </c>
      <c r="N3268" s="91">
        <v>46001</v>
      </c>
      <c r="O3268" s="95">
        <f t="shared" si="433"/>
        <v>11</v>
      </c>
      <c r="P3268" s="95">
        <f>MONTH('RAW DATA'!$J3268)</f>
        <v>12</v>
      </c>
      <c r="Q3268" s="95" t="str">
        <f t="shared" si="434"/>
        <v>ICB</v>
      </c>
      <c r="R3268" s="96" t="str">
        <f t="shared" si="435"/>
        <v>CHINA</v>
      </c>
      <c r="S3268" s="96" t="str">
        <f>IF(OR('RAW DATA'!$D3268="",'RAW DATA'!$C3268='RAW DATA'!$D3268),"NO",IF('RAW DATA'!$C3268&lt;'RAW DATA'!$D3268,"YES","NO"))</f>
        <v>NO</v>
      </c>
      <c r="T3268" s="96" t="str">
        <f>IF('RAW DATA'!$D3268='RAW DATA'!$E3268,"YES","NO")</f>
        <v>NO</v>
      </c>
      <c r="U3268" s="95" t="str">
        <f>IF(('RAW DATA'!$D3268-'RAW DATA'!$M3268)&lt;=5,"YES","NO")</f>
        <v>YES</v>
      </c>
    </row>
    <row r="3269" spans="1:21" x14ac:dyDescent="0.25">
      <c r="A3269" s="87">
        <v>515</v>
      </c>
      <c r="B3269" s="74">
        <v>5283387431</v>
      </c>
      <c r="C3269" s="76">
        <v>45988</v>
      </c>
      <c r="D3269" s="76">
        <v>45987</v>
      </c>
      <c r="E3269" s="76">
        <v>45988</v>
      </c>
      <c r="F3269" s="74">
        <v>261167293</v>
      </c>
      <c r="G3269" s="75">
        <v>1148</v>
      </c>
      <c r="H3269" s="74" t="s">
        <v>14</v>
      </c>
      <c r="I3269" s="85">
        <v>7730473524</v>
      </c>
      <c r="J3269" s="76">
        <v>46001</v>
      </c>
      <c r="K3269" s="76" t="s">
        <v>87</v>
      </c>
      <c r="L3269" s="74"/>
      <c r="M3269" s="76">
        <v>45985</v>
      </c>
      <c r="N3269" s="76">
        <v>46001</v>
      </c>
      <c r="O3269" s="73">
        <f t="shared" si="433"/>
        <v>11</v>
      </c>
      <c r="P3269" s="73">
        <f>MONTH('RAW DATA'!$J3269)</f>
        <v>12</v>
      </c>
      <c r="Q3269" s="73" t="str">
        <f t="shared" si="434"/>
        <v>ICB</v>
      </c>
      <c r="R3269" s="75" t="str">
        <f t="shared" si="435"/>
        <v>CHINA</v>
      </c>
      <c r="S3269" s="75" t="str">
        <f>IF(OR('RAW DATA'!$D3269="",'RAW DATA'!$C3269='RAW DATA'!$D3269),"NO",IF('RAW DATA'!$C3269&lt;'RAW DATA'!$D3269,"YES","NO"))</f>
        <v>NO</v>
      </c>
      <c r="T3269" s="75" t="str">
        <f>IF('RAW DATA'!$D3269='RAW DATA'!$E3269,"YES","NO")</f>
        <v>NO</v>
      </c>
      <c r="U3269" s="73" t="str">
        <f>IF(('RAW DATA'!$D3269-'RAW DATA'!$M3269)&lt;=5,"YES","NO")</f>
        <v>YES</v>
      </c>
    </row>
    <row r="3270" spans="1:21" x14ac:dyDescent="0.25">
      <c r="A3270" s="99">
        <v>515</v>
      </c>
      <c r="B3270" s="90">
        <v>5548086984</v>
      </c>
      <c r="C3270" s="91">
        <v>45993</v>
      </c>
      <c r="D3270" s="91">
        <v>45989</v>
      </c>
      <c r="E3270" s="91">
        <v>45993</v>
      </c>
      <c r="F3270" s="90">
        <v>261166388</v>
      </c>
      <c r="G3270" s="96">
        <v>2279</v>
      </c>
      <c r="H3270" s="90" t="s">
        <v>14</v>
      </c>
      <c r="I3270" s="97">
        <v>7730473748</v>
      </c>
      <c r="J3270" s="91">
        <v>46001</v>
      </c>
      <c r="K3270" s="91" t="s">
        <v>87</v>
      </c>
      <c r="L3270" s="90"/>
      <c r="M3270" s="91">
        <v>45989</v>
      </c>
      <c r="N3270" s="91">
        <v>46009</v>
      </c>
      <c r="O3270" s="95">
        <f t="shared" si="433"/>
        <v>11</v>
      </c>
      <c r="P3270" s="95">
        <f>MONTH('RAW DATA'!$J3270)</f>
        <v>12</v>
      </c>
      <c r="Q3270" s="95" t="str">
        <f t="shared" si="434"/>
        <v>ICB</v>
      </c>
      <c r="R3270" s="96" t="str">
        <f t="shared" si="435"/>
        <v>CHINA</v>
      </c>
      <c r="S3270" s="96" t="str">
        <f>IF(OR('RAW DATA'!$D3270="",'RAW DATA'!$C3270='RAW DATA'!$D3270),"NO",IF('RAW DATA'!$C3270&lt;'RAW DATA'!$D3270,"YES","NO"))</f>
        <v>NO</v>
      </c>
      <c r="T3270" s="96" t="str">
        <f>IF('RAW DATA'!$D3270='RAW DATA'!$E3270,"YES","NO")</f>
        <v>NO</v>
      </c>
      <c r="U3270" s="95" t="str">
        <f>IF(('RAW DATA'!$D3270-'RAW DATA'!$M3270)&lt;=5,"YES","NO")</f>
        <v>YES</v>
      </c>
    </row>
    <row r="3271" spans="1:21" x14ac:dyDescent="0.25">
      <c r="A3271" s="87">
        <v>515</v>
      </c>
      <c r="B3271" s="74">
        <v>5548086985</v>
      </c>
      <c r="C3271" s="76">
        <v>45993</v>
      </c>
      <c r="D3271" s="76">
        <v>45989</v>
      </c>
      <c r="E3271" s="76">
        <v>45993</v>
      </c>
      <c r="F3271" s="74">
        <v>261166388</v>
      </c>
      <c r="G3271" s="75">
        <v>85</v>
      </c>
      <c r="H3271" s="74" t="s">
        <v>14</v>
      </c>
      <c r="I3271" s="85">
        <v>7730473754</v>
      </c>
      <c r="J3271" s="76">
        <v>46001</v>
      </c>
      <c r="K3271" s="76" t="s">
        <v>87</v>
      </c>
      <c r="L3271" s="74"/>
      <c r="M3271" s="76">
        <v>45989</v>
      </c>
      <c r="N3271" s="76">
        <v>46009</v>
      </c>
      <c r="O3271" s="73">
        <f t="shared" si="433"/>
        <v>11</v>
      </c>
      <c r="P3271" s="73">
        <f>MONTH('RAW DATA'!$J3271)</f>
        <v>12</v>
      </c>
      <c r="Q3271" s="73" t="str">
        <f t="shared" si="434"/>
        <v>ICB</v>
      </c>
      <c r="R3271" s="75" t="str">
        <f t="shared" si="435"/>
        <v>CHINA</v>
      </c>
      <c r="S3271" s="75" t="str">
        <f>IF(OR('RAW DATA'!$D3271="",'RAW DATA'!$C3271='RAW DATA'!$D3271),"NO",IF('RAW DATA'!$C3271&lt;'RAW DATA'!$D3271,"YES","NO"))</f>
        <v>NO</v>
      </c>
      <c r="T3271" s="75" t="str">
        <f>IF('RAW DATA'!$D3271='RAW DATA'!$E3271,"YES","NO")</f>
        <v>NO</v>
      </c>
      <c r="U3271" s="73" t="str">
        <f>IF(('RAW DATA'!$D3271-'RAW DATA'!$M3271)&lt;=5,"YES","NO")</f>
        <v>YES</v>
      </c>
    </row>
    <row r="3272" spans="1:21" x14ac:dyDescent="0.25">
      <c r="A3272" s="99">
        <v>515</v>
      </c>
      <c r="B3272" s="90">
        <v>5548086988</v>
      </c>
      <c r="C3272" s="91">
        <v>45993</v>
      </c>
      <c r="D3272" s="91">
        <v>45989</v>
      </c>
      <c r="E3272" s="91">
        <v>45993</v>
      </c>
      <c r="F3272" s="90">
        <v>261166388</v>
      </c>
      <c r="G3272" s="96">
        <v>397</v>
      </c>
      <c r="H3272" s="90" t="s">
        <v>14</v>
      </c>
      <c r="I3272" s="97">
        <v>7730473755</v>
      </c>
      <c r="J3272" s="91">
        <v>46001</v>
      </c>
      <c r="K3272" s="91" t="s">
        <v>87</v>
      </c>
      <c r="L3272" s="90"/>
      <c r="M3272" s="91">
        <v>45989</v>
      </c>
      <c r="N3272" s="91">
        <v>46009</v>
      </c>
      <c r="O3272" s="95">
        <f t="shared" si="433"/>
        <v>11</v>
      </c>
      <c r="P3272" s="95">
        <f>MONTH('RAW DATA'!$J3272)</f>
        <v>12</v>
      </c>
      <c r="Q3272" s="95" t="str">
        <f t="shared" si="434"/>
        <v>ICB</v>
      </c>
      <c r="R3272" s="96" t="str">
        <f t="shared" si="435"/>
        <v>CHINA</v>
      </c>
      <c r="S3272" s="96" t="str">
        <f>IF(OR('RAW DATA'!$D3272="",'RAW DATA'!$C3272='RAW DATA'!$D3272),"NO",IF('RAW DATA'!$C3272&lt;'RAW DATA'!$D3272,"YES","NO"))</f>
        <v>NO</v>
      </c>
      <c r="T3272" s="96" t="str">
        <f>IF('RAW DATA'!$D3272='RAW DATA'!$E3272,"YES","NO")</f>
        <v>NO</v>
      </c>
      <c r="U3272" s="95" t="str">
        <f>IF(('RAW DATA'!$D3272-'RAW DATA'!$M3272)&lt;=5,"YES","NO")</f>
        <v>YES</v>
      </c>
    </row>
    <row r="3273" spans="1:21" x14ac:dyDescent="0.25">
      <c r="A3273" s="87">
        <v>515</v>
      </c>
      <c r="B3273" s="74">
        <v>5548086983</v>
      </c>
      <c r="C3273" s="76">
        <v>45993</v>
      </c>
      <c r="D3273" s="76">
        <v>45989</v>
      </c>
      <c r="E3273" s="76">
        <v>45993</v>
      </c>
      <c r="F3273" s="74">
        <v>261166388</v>
      </c>
      <c r="G3273" s="75">
        <v>397</v>
      </c>
      <c r="H3273" s="74" t="s">
        <v>14</v>
      </c>
      <c r="I3273" s="85">
        <v>7730473756</v>
      </c>
      <c r="J3273" s="76">
        <v>46001</v>
      </c>
      <c r="K3273" s="76" t="s">
        <v>87</v>
      </c>
      <c r="L3273" s="74"/>
      <c r="M3273" s="76">
        <v>45989</v>
      </c>
      <c r="N3273" s="76">
        <v>46009</v>
      </c>
      <c r="O3273" s="73">
        <f t="shared" si="433"/>
        <v>11</v>
      </c>
      <c r="P3273" s="73">
        <f>MONTH('RAW DATA'!$J3273)</f>
        <v>12</v>
      </c>
      <c r="Q3273" s="73" t="str">
        <f t="shared" si="434"/>
        <v>ICB</v>
      </c>
      <c r="R3273" s="75" t="str">
        <f t="shared" si="435"/>
        <v>CHINA</v>
      </c>
      <c r="S3273" s="75" t="str">
        <f>IF(OR('RAW DATA'!$D3273="",'RAW DATA'!$C3273='RAW DATA'!$D3273),"NO",IF('RAW DATA'!$C3273&lt;'RAW DATA'!$D3273,"YES","NO"))</f>
        <v>NO</v>
      </c>
      <c r="T3273" s="75" t="str">
        <f>IF('RAW DATA'!$D3273='RAW DATA'!$E3273,"YES","NO")</f>
        <v>NO</v>
      </c>
      <c r="U3273" s="73" t="str">
        <f>IF(('RAW DATA'!$D3273-'RAW DATA'!$M3273)&lt;=5,"YES","NO")</f>
        <v>YES</v>
      </c>
    </row>
    <row r="3274" spans="1:21" x14ac:dyDescent="0.25">
      <c r="A3274" s="99">
        <v>515</v>
      </c>
      <c r="B3274" s="90">
        <v>5548086981</v>
      </c>
      <c r="C3274" s="91">
        <v>45993</v>
      </c>
      <c r="D3274" s="91">
        <v>45989</v>
      </c>
      <c r="E3274" s="91">
        <v>45993</v>
      </c>
      <c r="F3274" s="90">
        <v>261166388</v>
      </c>
      <c r="G3274" s="96">
        <v>397</v>
      </c>
      <c r="H3274" s="90" t="s">
        <v>14</v>
      </c>
      <c r="I3274" s="97">
        <v>7730473757</v>
      </c>
      <c r="J3274" s="91">
        <v>46001</v>
      </c>
      <c r="K3274" s="91" t="s">
        <v>87</v>
      </c>
      <c r="L3274" s="90"/>
      <c r="M3274" s="91">
        <v>45989</v>
      </c>
      <c r="N3274" s="91">
        <v>46009</v>
      </c>
      <c r="O3274" s="95">
        <f t="shared" si="433"/>
        <v>11</v>
      </c>
      <c r="P3274" s="95">
        <f>MONTH('RAW DATA'!$J3274)</f>
        <v>12</v>
      </c>
      <c r="Q3274" s="95" t="str">
        <f t="shared" si="434"/>
        <v>ICB</v>
      </c>
      <c r="R3274" s="96" t="str">
        <f t="shared" si="435"/>
        <v>CHINA</v>
      </c>
      <c r="S3274" s="96" t="str">
        <f>IF(OR('RAW DATA'!$D3274="",'RAW DATA'!$C3274='RAW DATA'!$D3274),"NO",IF('RAW DATA'!$C3274&lt;'RAW DATA'!$D3274,"YES","NO"))</f>
        <v>NO</v>
      </c>
      <c r="T3274" s="96" t="str">
        <f>IF('RAW DATA'!$D3274='RAW DATA'!$E3274,"YES","NO")</f>
        <v>NO</v>
      </c>
      <c r="U3274" s="95" t="str">
        <f>IF(('RAW DATA'!$D3274-'RAW DATA'!$M3274)&lt;=5,"YES","NO")</f>
        <v>YES</v>
      </c>
    </row>
    <row r="3275" spans="1:21" x14ac:dyDescent="0.25">
      <c r="A3275" s="87">
        <v>515</v>
      </c>
      <c r="B3275" s="74">
        <v>5548086991</v>
      </c>
      <c r="C3275" s="76">
        <v>45993</v>
      </c>
      <c r="D3275" s="76">
        <v>45989</v>
      </c>
      <c r="E3275" s="76">
        <v>45993</v>
      </c>
      <c r="F3275" s="74">
        <v>261166388</v>
      </c>
      <c r="G3275" s="75">
        <v>3637</v>
      </c>
      <c r="H3275" s="74" t="s">
        <v>14</v>
      </c>
      <c r="I3275" s="85">
        <v>7730473758</v>
      </c>
      <c r="J3275" s="76">
        <v>46001</v>
      </c>
      <c r="K3275" s="76" t="s">
        <v>87</v>
      </c>
      <c r="L3275" s="74"/>
      <c r="M3275" s="76">
        <v>45989</v>
      </c>
      <c r="N3275" s="76">
        <v>46009</v>
      </c>
      <c r="O3275" s="73">
        <f t="shared" si="433"/>
        <v>11</v>
      </c>
      <c r="P3275" s="73">
        <f>MONTH('RAW DATA'!$J3275)</f>
        <v>12</v>
      </c>
      <c r="Q3275" s="73" t="str">
        <f t="shared" si="434"/>
        <v>ICB</v>
      </c>
      <c r="R3275" s="75" t="str">
        <f t="shared" si="435"/>
        <v>CHINA</v>
      </c>
      <c r="S3275" s="75" t="str">
        <f>IF(OR('RAW DATA'!$D3275="",'RAW DATA'!$C3275='RAW DATA'!$D3275),"NO",IF('RAW DATA'!$C3275&lt;'RAW DATA'!$D3275,"YES","NO"))</f>
        <v>NO</v>
      </c>
      <c r="T3275" s="75" t="str">
        <f>IF('RAW DATA'!$D3275='RAW DATA'!$E3275,"YES","NO")</f>
        <v>NO</v>
      </c>
      <c r="U3275" s="73" t="str">
        <f>IF(('RAW DATA'!$D3275-'RAW DATA'!$M3275)&lt;=5,"YES","NO")</f>
        <v>YES</v>
      </c>
    </row>
    <row r="3276" spans="1:21" x14ac:dyDescent="0.25">
      <c r="A3276" s="99">
        <v>515</v>
      </c>
      <c r="B3276" s="90">
        <v>5548086992</v>
      </c>
      <c r="C3276" s="91">
        <v>45993</v>
      </c>
      <c r="D3276" s="91">
        <v>45989</v>
      </c>
      <c r="E3276" s="91">
        <v>45993</v>
      </c>
      <c r="F3276" s="90">
        <v>261166388</v>
      </c>
      <c r="G3276" s="96">
        <v>664</v>
      </c>
      <c r="H3276" s="90" t="s">
        <v>14</v>
      </c>
      <c r="I3276" s="97">
        <v>7730473759</v>
      </c>
      <c r="J3276" s="91">
        <v>46001</v>
      </c>
      <c r="K3276" s="91" t="s">
        <v>87</v>
      </c>
      <c r="L3276" s="90"/>
      <c r="M3276" s="91">
        <v>45989</v>
      </c>
      <c r="N3276" s="91">
        <v>46009</v>
      </c>
      <c r="O3276" s="95">
        <f t="shared" si="433"/>
        <v>11</v>
      </c>
      <c r="P3276" s="95">
        <f>MONTH('RAW DATA'!$J3276)</f>
        <v>12</v>
      </c>
      <c r="Q3276" s="95" t="str">
        <f t="shared" si="434"/>
        <v>ICB</v>
      </c>
      <c r="R3276" s="96" t="str">
        <f t="shared" si="435"/>
        <v>CHINA</v>
      </c>
      <c r="S3276" s="96" t="str">
        <f>IF(OR('RAW DATA'!$D3276="",'RAW DATA'!$C3276='RAW DATA'!$D3276),"NO",IF('RAW DATA'!$C3276&lt;'RAW DATA'!$D3276,"YES","NO"))</f>
        <v>NO</v>
      </c>
      <c r="T3276" s="96" t="str">
        <f>IF('RAW DATA'!$D3276='RAW DATA'!$E3276,"YES","NO")</f>
        <v>NO</v>
      </c>
      <c r="U3276" s="95" t="str">
        <f>IF(('RAW DATA'!$D3276-'RAW DATA'!$M3276)&lt;=5,"YES","NO")</f>
        <v>YES</v>
      </c>
    </row>
    <row r="3277" spans="1:21" x14ac:dyDescent="0.25">
      <c r="A3277" s="87">
        <v>515</v>
      </c>
      <c r="B3277" s="74">
        <v>5548086993</v>
      </c>
      <c r="C3277" s="76">
        <v>45993</v>
      </c>
      <c r="D3277" s="76">
        <v>45989</v>
      </c>
      <c r="E3277" s="76">
        <v>45993</v>
      </c>
      <c r="F3277" s="74">
        <v>261166388</v>
      </c>
      <c r="G3277" s="75">
        <v>765</v>
      </c>
      <c r="H3277" s="74" t="s">
        <v>14</v>
      </c>
      <c r="I3277" s="85">
        <v>7730473760</v>
      </c>
      <c r="J3277" s="76">
        <v>46001</v>
      </c>
      <c r="K3277" s="76" t="s">
        <v>87</v>
      </c>
      <c r="L3277" s="74"/>
      <c r="M3277" s="76">
        <v>45989</v>
      </c>
      <c r="N3277" s="76">
        <v>46009</v>
      </c>
      <c r="O3277" s="73">
        <f t="shared" si="433"/>
        <v>11</v>
      </c>
      <c r="P3277" s="73">
        <f>MONTH('RAW DATA'!$J3277)</f>
        <v>12</v>
      </c>
      <c r="Q3277" s="73" t="str">
        <f t="shared" si="434"/>
        <v>ICB</v>
      </c>
      <c r="R3277" s="75" t="str">
        <f t="shared" si="435"/>
        <v>CHINA</v>
      </c>
      <c r="S3277" s="75" t="str">
        <f>IF(OR('RAW DATA'!$D3277="",'RAW DATA'!$C3277='RAW DATA'!$D3277),"NO",IF('RAW DATA'!$C3277&lt;'RAW DATA'!$D3277,"YES","NO"))</f>
        <v>NO</v>
      </c>
      <c r="T3277" s="75" t="str">
        <f>IF('RAW DATA'!$D3277='RAW DATA'!$E3277,"YES","NO")</f>
        <v>NO</v>
      </c>
      <c r="U3277" s="73" t="str">
        <f>IF(('RAW DATA'!$D3277-'RAW DATA'!$M3277)&lt;=5,"YES","NO")</f>
        <v>YES</v>
      </c>
    </row>
    <row r="3278" spans="1:21" x14ac:dyDescent="0.25">
      <c r="A3278" s="99">
        <v>515</v>
      </c>
      <c r="B3278" s="90">
        <v>5548086989</v>
      </c>
      <c r="C3278" s="91">
        <v>45993</v>
      </c>
      <c r="D3278" s="91">
        <v>45989</v>
      </c>
      <c r="E3278" s="91">
        <v>45993</v>
      </c>
      <c r="F3278" s="90">
        <v>261166388</v>
      </c>
      <c r="G3278" s="96">
        <v>1196</v>
      </c>
      <c r="H3278" s="90" t="s">
        <v>14</v>
      </c>
      <c r="I3278" s="97">
        <v>7730473761</v>
      </c>
      <c r="J3278" s="91">
        <v>46001</v>
      </c>
      <c r="K3278" s="91" t="s">
        <v>87</v>
      </c>
      <c r="L3278" s="90"/>
      <c r="M3278" s="91">
        <v>45989</v>
      </c>
      <c r="N3278" s="91">
        <v>46009</v>
      </c>
      <c r="O3278" s="95">
        <f t="shared" si="433"/>
        <v>11</v>
      </c>
      <c r="P3278" s="95">
        <f>MONTH('RAW DATA'!$J3278)</f>
        <v>12</v>
      </c>
      <c r="Q3278" s="95" t="str">
        <f t="shared" si="434"/>
        <v>ICB</v>
      </c>
      <c r="R3278" s="96" t="str">
        <f t="shared" si="435"/>
        <v>CHINA</v>
      </c>
      <c r="S3278" s="96" t="str">
        <f>IF(OR('RAW DATA'!$D3278="",'RAW DATA'!$C3278='RAW DATA'!$D3278),"NO",IF('RAW DATA'!$C3278&lt;'RAW DATA'!$D3278,"YES","NO"))</f>
        <v>NO</v>
      </c>
      <c r="T3278" s="96" t="str">
        <f>IF('RAW DATA'!$D3278='RAW DATA'!$E3278,"YES","NO")</f>
        <v>NO</v>
      </c>
      <c r="U3278" s="95" t="str">
        <f>IF(('RAW DATA'!$D3278-'RAW DATA'!$M3278)&lt;=5,"YES","NO")</f>
        <v>YES</v>
      </c>
    </row>
    <row r="3279" spans="1:21" x14ac:dyDescent="0.25">
      <c r="A3279" s="87">
        <v>515</v>
      </c>
      <c r="B3279" s="74">
        <v>5548086994</v>
      </c>
      <c r="C3279" s="76">
        <v>45993</v>
      </c>
      <c r="D3279" s="76">
        <v>45989</v>
      </c>
      <c r="E3279" s="76">
        <v>45993</v>
      </c>
      <c r="F3279" s="74">
        <v>261166388</v>
      </c>
      <c r="G3279" s="75">
        <v>1306</v>
      </c>
      <c r="H3279" s="74" t="s">
        <v>14</v>
      </c>
      <c r="I3279" s="85">
        <v>7730473762</v>
      </c>
      <c r="J3279" s="76">
        <v>46001</v>
      </c>
      <c r="K3279" s="76" t="s">
        <v>87</v>
      </c>
      <c r="L3279" s="74"/>
      <c r="M3279" s="76">
        <v>45989</v>
      </c>
      <c r="N3279" s="76">
        <v>46009</v>
      </c>
      <c r="O3279" s="73">
        <f t="shared" si="433"/>
        <v>11</v>
      </c>
      <c r="P3279" s="73">
        <f>MONTH('RAW DATA'!$J3279)</f>
        <v>12</v>
      </c>
      <c r="Q3279" s="73" t="str">
        <f t="shared" si="434"/>
        <v>ICB</v>
      </c>
      <c r="R3279" s="75" t="str">
        <f t="shared" si="435"/>
        <v>CHINA</v>
      </c>
      <c r="S3279" s="75" t="str">
        <f>IF(OR('RAW DATA'!$D3279="",'RAW DATA'!$C3279='RAW DATA'!$D3279),"NO",IF('RAW DATA'!$C3279&lt;'RAW DATA'!$D3279,"YES","NO"))</f>
        <v>NO</v>
      </c>
      <c r="T3279" s="75" t="str">
        <f>IF('RAW DATA'!$D3279='RAW DATA'!$E3279,"YES","NO")</f>
        <v>NO</v>
      </c>
      <c r="U3279" s="73" t="str">
        <f>IF(('RAW DATA'!$D3279-'RAW DATA'!$M3279)&lt;=5,"YES","NO")</f>
        <v>YES</v>
      </c>
    </row>
    <row r="3280" spans="1:21" x14ac:dyDescent="0.25">
      <c r="A3280" s="99">
        <v>515</v>
      </c>
      <c r="B3280" s="90">
        <v>5548086982</v>
      </c>
      <c r="C3280" s="91">
        <v>45993</v>
      </c>
      <c r="D3280" s="91">
        <v>45989</v>
      </c>
      <c r="E3280" s="91">
        <v>45993</v>
      </c>
      <c r="F3280" s="90">
        <v>261166388</v>
      </c>
      <c r="G3280" s="96">
        <v>46</v>
      </c>
      <c r="H3280" s="90" t="s">
        <v>14</v>
      </c>
      <c r="I3280" s="97">
        <v>7730473763</v>
      </c>
      <c r="J3280" s="91">
        <v>46001</v>
      </c>
      <c r="K3280" s="91" t="s">
        <v>87</v>
      </c>
      <c r="L3280" s="90"/>
      <c r="M3280" s="91">
        <v>45989</v>
      </c>
      <c r="N3280" s="91">
        <v>46009</v>
      </c>
      <c r="O3280" s="95">
        <f t="shared" si="433"/>
        <v>11</v>
      </c>
      <c r="P3280" s="95">
        <f>MONTH('RAW DATA'!$J3280)</f>
        <v>12</v>
      </c>
      <c r="Q3280" s="95" t="str">
        <f t="shared" si="434"/>
        <v>ICB</v>
      </c>
      <c r="R3280" s="96" t="str">
        <f t="shared" si="435"/>
        <v>CHINA</v>
      </c>
      <c r="S3280" s="96" t="str">
        <f>IF(OR('RAW DATA'!$D3280="",'RAW DATA'!$C3280='RAW DATA'!$D3280),"NO",IF('RAW DATA'!$C3280&lt;'RAW DATA'!$D3280,"YES","NO"))</f>
        <v>NO</v>
      </c>
      <c r="T3280" s="96" t="str">
        <f>IF('RAW DATA'!$D3280='RAW DATA'!$E3280,"YES","NO")</f>
        <v>NO</v>
      </c>
      <c r="U3280" s="95" t="str">
        <f>IF(('RAW DATA'!$D3280-'RAW DATA'!$M3280)&lt;=5,"YES","NO")</f>
        <v>YES</v>
      </c>
    </row>
    <row r="3281" spans="1:21" x14ac:dyDescent="0.25">
      <c r="A3281" s="87">
        <v>515</v>
      </c>
      <c r="B3281" s="74">
        <v>5548086990</v>
      </c>
      <c r="C3281" s="76">
        <v>45993</v>
      </c>
      <c r="D3281" s="76">
        <v>45989</v>
      </c>
      <c r="E3281" s="76">
        <v>45993</v>
      </c>
      <c r="F3281" s="74">
        <v>261166388</v>
      </c>
      <c r="G3281" s="75">
        <v>397</v>
      </c>
      <c r="H3281" s="74" t="s">
        <v>14</v>
      </c>
      <c r="I3281" s="85">
        <v>7730473764</v>
      </c>
      <c r="J3281" s="76">
        <v>46001</v>
      </c>
      <c r="K3281" s="76" t="s">
        <v>87</v>
      </c>
      <c r="L3281" s="74"/>
      <c r="M3281" s="76">
        <v>45989</v>
      </c>
      <c r="N3281" s="76">
        <v>46009</v>
      </c>
      <c r="O3281" s="73">
        <f t="shared" si="433"/>
        <v>11</v>
      </c>
      <c r="P3281" s="73">
        <f>MONTH('RAW DATA'!$J3281)</f>
        <v>12</v>
      </c>
      <c r="Q3281" s="73" t="str">
        <f t="shared" si="434"/>
        <v>ICB</v>
      </c>
      <c r="R3281" s="75" t="str">
        <f t="shared" si="435"/>
        <v>CHINA</v>
      </c>
      <c r="S3281" s="75" t="str">
        <f>IF(OR('RAW DATA'!$D3281="",'RAW DATA'!$C3281='RAW DATA'!$D3281),"NO",IF('RAW DATA'!$C3281&lt;'RAW DATA'!$D3281,"YES","NO"))</f>
        <v>NO</v>
      </c>
      <c r="T3281" s="75" t="str">
        <f>IF('RAW DATA'!$D3281='RAW DATA'!$E3281,"YES","NO")</f>
        <v>NO</v>
      </c>
      <c r="U3281" s="73" t="str">
        <f>IF(('RAW DATA'!$D3281-'RAW DATA'!$M3281)&lt;=5,"YES","NO")</f>
        <v>YES</v>
      </c>
    </row>
    <row r="3282" spans="1:21" x14ac:dyDescent="0.25">
      <c r="A3282" s="99">
        <v>515</v>
      </c>
      <c r="B3282" s="90">
        <v>5548086987</v>
      </c>
      <c r="C3282" s="91">
        <v>45993</v>
      </c>
      <c r="D3282" s="91">
        <v>45989</v>
      </c>
      <c r="E3282" s="91">
        <v>45993</v>
      </c>
      <c r="F3282" s="90">
        <v>261166388</v>
      </c>
      <c r="G3282" s="96">
        <v>977</v>
      </c>
      <c r="H3282" s="90" t="s">
        <v>14</v>
      </c>
      <c r="I3282" s="97">
        <v>7730473765</v>
      </c>
      <c r="J3282" s="91">
        <v>46001</v>
      </c>
      <c r="K3282" s="91" t="s">
        <v>87</v>
      </c>
      <c r="L3282" s="90"/>
      <c r="M3282" s="91">
        <v>45989</v>
      </c>
      <c r="N3282" s="91">
        <v>46009</v>
      </c>
      <c r="O3282" s="95">
        <f t="shared" si="433"/>
        <v>11</v>
      </c>
      <c r="P3282" s="95">
        <f>MONTH('RAW DATA'!$J3282)</f>
        <v>12</v>
      </c>
      <c r="Q3282" s="95" t="str">
        <f t="shared" si="434"/>
        <v>ICB</v>
      </c>
      <c r="R3282" s="96" t="str">
        <f t="shared" si="435"/>
        <v>CHINA</v>
      </c>
      <c r="S3282" s="96" t="str">
        <f>IF(OR('RAW DATA'!$D3282="",'RAW DATA'!$C3282='RAW DATA'!$D3282),"NO",IF('RAW DATA'!$C3282&lt;'RAW DATA'!$D3282,"YES","NO"))</f>
        <v>NO</v>
      </c>
      <c r="T3282" s="96" t="str">
        <f>IF('RAW DATA'!$D3282='RAW DATA'!$E3282,"YES","NO")</f>
        <v>NO</v>
      </c>
      <c r="U3282" s="95" t="str">
        <f>IF(('RAW DATA'!$D3282-'RAW DATA'!$M3282)&lt;=5,"YES","NO")</f>
        <v>YES</v>
      </c>
    </row>
    <row r="3283" spans="1:21" x14ac:dyDescent="0.25">
      <c r="A3283" s="87">
        <v>515</v>
      </c>
      <c r="B3283" s="74">
        <v>5283402414</v>
      </c>
      <c r="C3283" s="76">
        <v>45994</v>
      </c>
      <c r="D3283" s="76">
        <v>45994</v>
      </c>
      <c r="E3283" s="76">
        <v>45994</v>
      </c>
      <c r="F3283" s="74">
        <v>261167294</v>
      </c>
      <c r="G3283" s="75">
        <v>1152</v>
      </c>
      <c r="H3283" s="74" t="s">
        <v>14</v>
      </c>
      <c r="I3283" s="85">
        <v>7730473841</v>
      </c>
      <c r="J3283" s="76">
        <v>46001</v>
      </c>
      <c r="K3283" s="76" t="s">
        <v>87</v>
      </c>
      <c r="L3283" s="74"/>
      <c r="M3283" s="76">
        <v>45992</v>
      </c>
      <c r="N3283" s="76">
        <v>46009</v>
      </c>
      <c r="O3283" s="73">
        <f t="shared" si="433"/>
        <v>12</v>
      </c>
      <c r="P3283" s="73">
        <f>MONTH('RAW DATA'!$J3283)</f>
        <v>12</v>
      </c>
      <c r="Q3283" s="73" t="str">
        <f t="shared" si="434"/>
        <v>ICB</v>
      </c>
      <c r="R3283" s="75" t="str">
        <f t="shared" si="435"/>
        <v>CHINA</v>
      </c>
      <c r="S3283" s="75" t="str">
        <f>IF(OR('RAW DATA'!$D3283="",'RAW DATA'!$C3283='RAW DATA'!$D3283),"NO",IF('RAW DATA'!$C3283&lt;'RAW DATA'!$D3283,"YES","NO"))</f>
        <v>NO</v>
      </c>
      <c r="T3283" s="75" t="str">
        <f>IF('RAW DATA'!$D3283='RAW DATA'!$E3283,"YES","NO")</f>
        <v>YES</v>
      </c>
      <c r="U3283" s="73" t="str">
        <f>IF(('RAW DATA'!$D3283-'RAW DATA'!$M3283)&lt;=5,"YES","NO")</f>
        <v>YES</v>
      </c>
    </row>
    <row r="3284" spans="1:21" x14ac:dyDescent="0.25">
      <c r="A3284" s="99">
        <v>515</v>
      </c>
      <c r="B3284" s="90">
        <v>5283402496</v>
      </c>
      <c r="C3284" s="91">
        <v>45994</v>
      </c>
      <c r="D3284" s="91">
        <v>45994</v>
      </c>
      <c r="E3284" s="91">
        <v>45994</v>
      </c>
      <c r="F3284" s="90">
        <v>261167294</v>
      </c>
      <c r="G3284" s="96">
        <v>1152</v>
      </c>
      <c r="H3284" s="90" t="s">
        <v>14</v>
      </c>
      <c r="I3284" s="97">
        <v>7730473842</v>
      </c>
      <c r="J3284" s="91">
        <v>46001</v>
      </c>
      <c r="K3284" s="91" t="s">
        <v>87</v>
      </c>
      <c r="L3284" s="90"/>
      <c r="M3284" s="91">
        <v>45992</v>
      </c>
      <c r="N3284" s="91">
        <v>46009</v>
      </c>
      <c r="O3284" s="95">
        <f t="shared" si="433"/>
        <v>12</v>
      </c>
      <c r="P3284" s="95">
        <f>MONTH('RAW DATA'!$J3284)</f>
        <v>12</v>
      </c>
      <c r="Q3284" s="95" t="str">
        <f t="shared" si="434"/>
        <v>ICB</v>
      </c>
      <c r="R3284" s="96" t="str">
        <f t="shared" si="435"/>
        <v>CHINA</v>
      </c>
      <c r="S3284" s="96" t="str">
        <f>IF(OR('RAW DATA'!$D3284="",'RAW DATA'!$C3284='RAW DATA'!$D3284),"NO",IF('RAW DATA'!$C3284&lt;'RAW DATA'!$D3284,"YES","NO"))</f>
        <v>NO</v>
      </c>
      <c r="T3284" s="96" t="str">
        <f>IF('RAW DATA'!$D3284='RAW DATA'!$E3284,"YES","NO")</f>
        <v>YES</v>
      </c>
      <c r="U3284" s="95" t="str">
        <f>IF(('RAW DATA'!$D3284-'RAW DATA'!$M3284)&lt;=5,"YES","NO")</f>
        <v>YES</v>
      </c>
    </row>
    <row r="3285" spans="1:21" x14ac:dyDescent="0.25">
      <c r="A3285" s="87">
        <v>515</v>
      </c>
      <c r="B3285" s="74">
        <v>5283402413</v>
      </c>
      <c r="C3285" s="76">
        <v>45994</v>
      </c>
      <c r="D3285" s="76">
        <v>45994</v>
      </c>
      <c r="E3285" s="76">
        <v>45994</v>
      </c>
      <c r="F3285" s="74">
        <v>261167294</v>
      </c>
      <c r="G3285" s="75">
        <v>1152</v>
      </c>
      <c r="H3285" s="74" t="s">
        <v>14</v>
      </c>
      <c r="I3285" s="85">
        <v>7730473843</v>
      </c>
      <c r="J3285" s="76">
        <v>46001</v>
      </c>
      <c r="K3285" s="76" t="s">
        <v>87</v>
      </c>
      <c r="L3285" s="74"/>
      <c r="M3285" s="76">
        <v>45992</v>
      </c>
      <c r="N3285" s="76">
        <v>46009</v>
      </c>
      <c r="O3285" s="73">
        <f t="shared" si="433"/>
        <v>12</v>
      </c>
      <c r="P3285" s="73">
        <f>MONTH('RAW DATA'!$J3285)</f>
        <v>12</v>
      </c>
      <c r="Q3285" s="73" t="str">
        <f t="shared" si="434"/>
        <v>ICB</v>
      </c>
      <c r="R3285" s="75" t="str">
        <f t="shared" si="435"/>
        <v>CHINA</v>
      </c>
      <c r="S3285" s="75" t="str">
        <f>IF(OR('RAW DATA'!$D3285="",'RAW DATA'!$C3285='RAW DATA'!$D3285),"NO",IF('RAW DATA'!$C3285&lt;'RAW DATA'!$D3285,"YES","NO"))</f>
        <v>NO</v>
      </c>
      <c r="T3285" s="75" t="str">
        <f>IF('RAW DATA'!$D3285='RAW DATA'!$E3285,"YES","NO")</f>
        <v>YES</v>
      </c>
      <c r="U3285" s="73" t="str">
        <f>IF(('RAW DATA'!$D3285-'RAW DATA'!$M3285)&lt;=5,"YES","NO")</f>
        <v>YES</v>
      </c>
    </row>
    <row r="3286" spans="1:21" x14ac:dyDescent="0.25">
      <c r="A3286" s="99">
        <v>515</v>
      </c>
      <c r="B3286" s="90">
        <v>5283402412</v>
      </c>
      <c r="C3286" s="91">
        <v>45994</v>
      </c>
      <c r="D3286" s="91">
        <v>45994</v>
      </c>
      <c r="E3286" s="91">
        <v>45994</v>
      </c>
      <c r="F3286" s="90">
        <v>261167294</v>
      </c>
      <c r="G3286" s="96">
        <v>1152</v>
      </c>
      <c r="H3286" s="90" t="s">
        <v>14</v>
      </c>
      <c r="I3286" s="97">
        <v>7730473844</v>
      </c>
      <c r="J3286" s="91">
        <v>46001</v>
      </c>
      <c r="K3286" s="91" t="s">
        <v>87</v>
      </c>
      <c r="L3286" s="90"/>
      <c r="M3286" s="91">
        <v>45992</v>
      </c>
      <c r="N3286" s="91">
        <v>46009</v>
      </c>
      <c r="O3286" s="95">
        <f t="shared" si="433"/>
        <v>12</v>
      </c>
      <c r="P3286" s="95">
        <f>MONTH('RAW DATA'!$J3286)</f>
        <v>12</v>
      </c>
      <c r="Q3286" s="95" t="str">
        <f t="shared" si="434"/>
        <v>ICB</v>
      </c>
      <c r="R3286" s="96" t="str">
        <f t="shared" si="435"/>
        <v>CHINA</v>
      </c>
      <c r="S3286" s="96" t="str">
        <f>IF(OR('RAW DATA'!$D3286="",'RAW DATA'!$C3286='RAW DATA'!$D3286),"NO",IF('RAW DATA'!$C3286&lt;'RAW DATA'!$D3286,"YES","NO"))</f>
        <v>NO</v>
      </c>
      <c r="T3286" s="96" t="str">
        <f>IF('RAW DATA'!$D3286='RAW DATA'!$E3286,"YES","NO")</f>
        <v>YES</v>
      </c>
      <c r="U3286" s="95" t="str">
        <f>IF(('RAW DATA'!$D3286-'RAW DATA'!$M3286)&lt;=5,"YES","NO")</f>
        <v>YES</v>
      </c>
    </row>
    <row r="3287" spans="1:21" x14ac:dyDescent="0.25">
      <c r="A3287" s="87">
        <v>515</v>
      </c>
      <c r="B3287" s="74">
        <v>5283402446</v>
      </c>
      <c r="C3287" s="76">
        <v>45994</v>
      </c>
      <c r="D3287" s="76">
        <v>45994</v>
      </c>
      <c r="E3287" s="76">
        <v>45994</v>
      </c>
      <c r="F3287" s="74">
        <v>261167294</v>
      </c>
      <c r="G3287" s="75">
        <v>1152</v>
      </c>
      <c r="H3287" s="74" t="s">
        <v>14</v>
      </c>
      <c r="I3287" s="85">
        <v>7730473845</v>
      </c>
      <c r="J3287" s="76">
        <v>46001</v>
      </c>
      <c r="K3287" s="76" t="s">
        <v>87</v>
      </c>
      <c r="L3287" s="74"/>
      <c r="M3287" s="76">
        <v>45992</v>
      </c>
      <c r="N3287" s="76">
        <v>46009</v>
      </c>
      <c r="O3287" s="73">
        <f t="shared" si="433"/>
        <v>12</v>
      </c>
      <c r="P3287" s="73">
        <f>MONTH('RAW DATA'!$J3287)</f>
        <v>12</v>
      </c>
      <c r="Q3287" s="73" t="str">
        <f t="shared" si="434"/>
        <v>ICB</v>
      </c>
      <c r="R3287" s="75" t="str">
        <f t="shared" si="435"/>
        <v>CHINA</v>
      </c>
      <c r="S3287" s="75" t="str">
        <f>IF(OR('RAW DATA'!$D3287="",'RAW DATA'!$C3287='RAW DATA'!$D3287),"NO",IF('RAW DATA'!$C3287&lt;'RAW DATA'!$D3287,"YES","NO"))</f>
        <v>NO</v>
      </c>
      <c r="T3287" s="75" t="str">
        <f>IF('RAW DATA'!$D3287='RAW DATA'!$E3287,"YES","NO")</f>
        <v>YES</v>
      </c>
      <c r="U3287" s="73" t="str">
        <f>IF(('RAW DATA'!$D3287-'RAW DATA'!$M3287)&lt;=5,"YES","NO")</f>
        <v>YES</v>
      </c>
    </row>
    <row r="3288" spans="1:21" x14ac:dyDescent="0.25">
      <c r="A3288" s="99">
        <v>515</v>
      </c>
      <c r="B3288" s="90">
        <v>5283402443</v>
      </c>
      <c r="C3288" s="91">
        <v>45994</v>
      </c>
      <c r="D3288" s="91">
        <v>45994</v>
      </c>
      <c r="E3288" s="91">
        <v>45994</v>
      </c>
      <c r="F3288" s="90">
        <v>261167294</v>
      </c>
      <c r="G3288" s="96">
        <v>1152</v>
      </c>
      <c r="H3288" s="90" t="s">
        <v>14</v>
      </c>
      <c r="I3288" s="97">
        <v>7730473846</v>
      </c>
      <c r="J3288" s="91">
        <v>46001</v>
      </c>
      <c r="K3288" s="91" t="s">
        <v>87</v>
      </c>
      <c r="L3288" s="90"/>
      <c r="M3288" s="91">
        <v>45992</v>
      </c>
      <c r="N3288" s="91">
        <v>46009</v>
      </c>
      <c r="O3288" s="95">
        <f t="shared" si="433"/>
        <v>12</v>
      </c>
      <c r="P3288" s="95">
        <f>MONTH('RAW DATA'!$J3288)</f>
        <v>12</v>
      </c>
      <c r="Q3288" s="95" t="str">
        <f t="shared" si="434"/>
        <v>ICB</v>
      </c>
      <c r="R3288" s="96" t="str">
        <f t="shared" si="435"/>
        <v>CHINA</v>
      </c>
      <c r="S3288" s="96" t="str">
        <f>IF(OR('RAW DATA'!$D3288="",'RAW DATA'!$C3288='RAW DATA'!$D3288),"NO",IF('RAW DATA'!$C3288&lt;'RAW DATA'!$D3288,"YES","NO"))</f>
        <v>NO</v>
      </c>
      <c r="T3288" s="96" t="str">
        <f>IF('RAW DATA'!$D3288='RAW DATA'!$E3288,"YES","NO")</f>
        <v>YES</v>
      </c>
      <c r="U3288" s="95" t="str">
        <f>IF(('RAW DATA'!$D3288-'RAW DATA'!$M3288)&lt;=5,"YES","NO")</f>
        <v>YES</v>
      </c>
    </row>
    <row r="3289" spans="1:21" x14ac:dyDescent="0.25">
      <c r="A3289" s="87">
        <v>515</v>
      </c>
      <c r="B3289" s="74">
        <v>5548097646</v>
      </c>
      <c r="C3289" s="76">
        <v>46001</v>
      </c>
      <c r="D3289" s="76">
        <v>45996</v>
      </c>
      <c r="E3289" s="76">
        <v>46001</v>
      </c>
      <c r="F3289" s="74">
        <v>261166648</v>
      </c>
      <c r="G3289" s="75">
        <v>398</v>
      </c>
      <c r="H3289" s="74" t="s">
        <v>14</v>
      </c>
      <c r="I3289" s="85">
        <v>7730474193</v>
      </c>
      <c r="J3289" s="76">
        <v>46003</v>
      </c>
      <c r="K3289" s="76" t="s">
        <v>87</v>
      </c>
      <c r="L3289" s="74"/>
      <c r="M3289" s="76">
        <v>45995</v>
      </c>
      <c r="N3289" s="76">
        <v>46012</v>
      </c>
      <c r="O3289" s="73">
        <f t="shared" si="433"/>
        <v>12</v>
      </c>
      <c r="P3289" s="73">
        <f>MONTH('RAW DATA'!$J3289)</f>
        <v>12</v>
      </c>
      <c r="Q3289" s="73" t="str">
        <f t="shared" si="434"/>
        <v>ICB</v>
      </c>
      <c r="R3289" s="75" t="str">
        <f t="shared" si="435"/>
        <v>CHINA</v>
      </c>
      <c r="S3289" s="75" t="str">
        <f>IF(OR('RAW DATA'!$D3289="",'RAW DATA'!$C3289='RAW DATA'!$D3289),"NO",IF('RAW DATA'!$C3289&lt;'RAW DATA'!$D3289,"YES","NO"))</f>
        <v>NO</v>
      </c>
      <c r="T3289" s="75" t="str">
        <f>IF('RAW DATA'!$D3289='RAW DATA'!$E3289,"YES","NO")</f>
        <v>NO</v>
      </c>
      <c r="U3289" s="73" t="str">
        <f>IF(('RAW DATA'!$D3289-'RAW DATA'!$M3289)&lt;=5,"YES","NO")</f>
        <v>YES</v>
      </c>
    </row>
    <row r="3290" spans="1:21" x14ac:dyDescent="0.25">
      <c r="A3290" s="99">
        <v>515</v>
      </c>
      <c r="B3290" s="90">
        <v>5548097645</v>
      </c>
      <c r="C3290" s="91">
        <v>46001</v>
      </c>
      <c r="D3290" s="91">
        <v>45996</v>
      </c>
      <c r="E3290" s="91">
        <v>46001</v>
      </c>
      <c r="F3290" s="90">
        <v>261166648</v>
      </c>
      <c r="G3290" s="96">
        <v>398</v>
      </c>
      <c r="H3290" s="90" t="s">
        <v>14</v>
      </c>
      <c r="I3290" s="97">
        <v>7730474194</v>
      </c>
      <c r="J3290" s="91">
        <v>46003</v>
      </c>
      <c r="K3290" s="91" t="s">
        <v>87</v>
      </c>
      <c r="L3290" s="90"/>
      <c r="M3290" s="91">
        <v>45995</v>
      </c>
      <c r="N3290" s="91">
        <v>46012</v>
      </c>
      <c r="O3290" s="95">
        <f t="shared" si="433"/>
        <v>12</v>
      </c>
      <c r="P3290" s="95">
        <f>MONTH('RAW DATA'!$J3290)</f>
        <v>12</v>
      </c>
      <c r="Q3290" s="95" t="str">
        <f t="shared" si="434"/>
        <v>ICB</v>
      </c>
      <c r="R3290" s="96" t="str">
        <f t="shared" si="435"/>
        <v>CHINA</v>
      </c>
      <c r="S3290" s="96" t="str">
        <f>IF(OR('RAW DATA'!$D3290="",'RAW DATA'!$C3290='RAW DATA'!$D3290),"NO",IF('RAW DATA'!$C3290&lt;'RAW DATA'!$D3290,"YES","NO"))</f>
        <v>NO</v>
      </c>
      <c r="T3290" s="96" t="str">
        <f>IF('RAW DATA'!$D3290='RAW DATA'!$E3290,"YES","NO")</f>
        <v>NO</v>
      </c>
      <c r="U3290" s="95" t="str">
        <f>IF(('RAW DATA'!$D3290-'RAW DATA'!$M3290)&lt;=5,"YES","NO")</f>
        <v>YES</v>
      </c>
    </row>
    <row r="3291" spans="1:21" x14ac:dyDescent="0.25">
      <c r="A3291" s="87">
        <v>515</v>
      </c>
      <c r="B3291" s="74">
        <v>5548103394</v>
      </c>
      <c r="C3291" s="76">
        <v>46001</v>
      </c>
      <c r="D3291" s="76">
        <v>46000</v>
      </c>
      <c r="E3291" s="76">
        <v>46001</v>
      </c>
      <c r="F3291" s="74">
        <v>261166648</v>
      </c>
      <c r="G3291" s="75">
        <v>398</v>
      </c>
      <c r="H3291" s="74" t="s">
        <v>14</v>
      </c>
      <c r="I3291" s="85">
        <v>7730474195</v>
      </c>
      <c r="J3291" s="76">
        <v>46003</v>
      </c>
      <c r="K3291" s="76" t="s">
        <v>87</v>
      </c>
      <c r="L3291" s="74"/>
      <c r="M3291" s="76">
        <v>45995</v>
      </c>
      <c r="N3291" s="76">
        <v>46012</v>
      </c>
      <c r="O3291" s="73">
        <f t="shared" si="433"/>
        <v>12</v>
      </c>
      <c r="P3291" s="73">
        <f>MONTH('RAW DATA'!$J3291)</f>
        <v>12</v>
      </c>
      <c r="Q3291" s="73" t="str">
        <f t="shared" si="434"/>
        <v>ICB</v>
      </c>
      <c r="R3291" s="75" t="str">
        <f t="shared" si="435"/>
        <v>CHINA</v>
      </c>
      <c r="S3291" s="75" t="str">
        <f>IF(OR('RAW DATA'!$D3291="",'RAW DATA'!$C3291='RAW DATA'!$D3291),"NO",IF('RAW DATA'!$C3291&lt;'RAW DATA'!$D3291,"YES","NO"))</f>
        <v>NO</v>
      </c>
      <c r="T3291" s="75" t="str">
        <f>IF('RAW DATA'!$D3291='RAW DATA'!$E3291,"YES","NO")</f>
        <v>NO</v>
      </c>
      <c r="U3291" s="73" t="str">
        <f>IF(('RAW DATA'!$D3291-'RAW DATA'!$M3291)&lt;=5,"YES","NO")</f>
        <v>YES</v>
      </c>
    </row>
    <row r="3292" spans="1:21" x14ac:dyDescent="0.25">
      <c r="A3292" s="99">
        <v>515</v>
      </c>
      <c r="B3292" s="90">
        <v>5548097653</v>
      </c>
      <c r="C3292" s="91">
        <v>46001</v>
      </c>
      <c r="D3292" s="91">
        <v>45996</v>
      </c>
      <c r="E3292" s="91">
        <v>46001</v>
      </c>
      <c r="F3292" s="90">
        <v>261166648</v>
      </c>
      <c r="G3292" s="96">
        <v>436</v>
      </c>
      <c r="H3292" s="90" t="s">
        <v>14</v>
      </c>
      <c r="I3292" s="97">
        <v>7730474201</v>
      </c>
      <c r="J3292" s="91">
        <v>46003</v>
      </c>
      <c r="K3292" s="91" t="s">
        <v>87</v>
      </c>
      <c r="L3292" s="90"/>
      <c r="M3292" s="91">
        <v>45995</v>
      </c>
      <c r="N3292" s="91">
        <v>46012</v>
      </c>
      <c r="O3292" s="95">
        <f t="shared" si="433"/>
        <v>12</v>
      </c>
      <c r="P3292" s="95">
        <f>MONTH('RAW DATA'!$J3292)</f>
        <v>12</v>
      </c>
      <c r="Q3292" s="95" t="str">
        <f t="shared" si="434"/>
        <v>ICB</v>
      </c>
      <c r="R3292" s="96" t="str">
        <f t="shared" si="435"/>
        <v>CHINA</v>
      </c>
      <c r="S3292" s="96" t="str">
        <f>IF(OR('RAW DATA'!$D3292="",'RAW DATA'!$C3292='RAW DATA'!$D3292),"NO",IF('RAW DATA'!$C3292&lt;'RAW DATA'!$D3292,"YES","NO"))</f>
        <v>NO</v>
      </c>
      <c r="T3292" s="96" t="str">
        <f>IF('RAW DATA'!$D3292='RAW DATA'!$E3292,"YES","NO")</f>
        <v>NO</v>
      </c>
      <c r="U3292" s="95" t="str">
        <f>IF(('RAW DATA'!$D3292-'RAW DATA'!$M3292)&lt;=5,"YES","NO")</f>
        <v>YES</v>
      </c>
    </row>
    <row r="3293" spans="1:21" x14ac:dyDescent="0.25">
      <c r="A3293" s="87">
        <v>515</v>
      </c>
      <c r="B3293" s="74">
        <v>5548097655</v>
      </c>
      <c r="C3293" s="76">
        <v>46001</v>
      </c>
      <c r="D3293" s="76">
        <v>45996</v>
      </c>
      <c r="E3293" s="76">
        <v>46001</v>
      </c>
      <c r="F3293" s="74">
        <v>261166648</v>
      </c>
      <c r="G3293" s="75">
        <v>398</v>
      </c>
      <c r="H3293" s="74" t="s">
        <v>14</v>
      </c>
      <c r="I3293" s="85">
        <v>7730474202</v>
      </c>
      <c r="J3293" s="76">
        <v>46003</v>
      </c>
      <c r="K3293" s="76" t="s">
        <v>87</v>
      </c>
      <c r="L3293" s="74"/>
      <c r="M3293" s="76">
        <v>45995</v>
      </c>
      <c r="N3293" s="76">
        <v>46012</v>
      </c>
      <c r="O3293" s="73">
        <f t="shared" si="433"/>
        <v>12</v>
      </c>
      <c r="P3293" s="73">
        <f>MONTH('RAW DATA'!$J3293)</f>
        <v>12</v>
      </c>
      <c r="Q3293" s="73" t="str">
        <f t="shared" si="434"/>
        <v>ICB</v>
      </c>
      <c r="R3293" s="75" t="str">
        <f t="shared" si="435"/>
        <v>CHINA</v>
      </c>
      <c r="S3293" s="75" t="str">
        <f>IF(OR('RAW DATA'!$D3293="",'RAW DATA'!$C3293='RAW DATA'!$D3293),"NO",IF('RAW DATA'!$C3293&lt;'RAW DATA'!$D3293,"YES","NO"))</f>
        <v>NO</v>
      </c>
      <c r="T3293" s="75" t="str">
        <f>IF('RAW DATA'!$D3293='RAW DATA'!$E3293,"YES","NO")</f>
        <v>NO</v>
      </c>
      <c r="U3293" s="73" t="str">
        <f>IF(('RAW DATA'!$D3293-'RAW DATA'!$M3293)&lt;=5,"YES","NO")</f>
        <v>YES</v>
      </c>
    </row>
    <row r="3294" spans="1:21" x14ac:dyDescent="0.25">
      <c r="A3294" s="99">
        <v>515</v>
      </c>
      <c r="B3294" s="90">
        <v>5548097657</v>
      </c>
      <c r="C3294" s="91">
        <v>46001</v>
      </c>
      <c r="D3294" s="91">
        <v>45996</v>
      </c>
      <c r="E3294" s="91">
        <v>46001</v>
      </c>
      <c r="F3294" s="90">
        <v>261166648</v>
      </c>
      <c r="G3294" s="96">
        <v>1003</v>
      </c>
      <c r="H3294" s="90" t="s">
        <v>14</v>
      </c>
      <c r="I3294" s="97">
        <v>7730474203</v>
      </c>
      <c r="J3294" s="91">
        <v>46003</v>
      </c>
      <c r="K3294" s="91" t="s">
        <v>87</v>
      </c>
      <c r="L3294" s="90"/>
      <c r="M3294" s="91">
        <v>45995</v>
      </c>
      <c r="N3294" s="91">
        <v>46012</v>
      </c>
      <c r="O3294" s="95">
        <f t="shared" si="433"/>
        <v>12</v>
      </c>
      <c r="P3294" s="95">
        <f>MONTH('RAW DATA'!$J3294)</f>
        <v>12</v>
      </c>
      <c r="Q3294" s="95" t="str">
        <f t="shared" si="434"/>
        <v>ICB</v>
      </c>
      <c r="R3294" s="96" t="str">
        <f t="shared" si="435"/>
        <v>CHINA</v>
      </c>
      <c r="S3294" s="96" t="str">
        <f>IF(OR('RAW DATA'!$D3294="",'RAW DATA'!$C3294='RAW DATA'!$D3294),"NO",IF('RAW DATA'!$C3294&lt;'RAW DATA'!$D3294,"YES","NO"))</f>
        <v>NO</v>
      </c>
      <c r="T3294" s="96" t="str">
        <f>IF('RAW DATA'!$D3294='RAW DATA'!$E3294,"YES","NO")</f>
        <v>NO</v>
      </c>
      <c r="U3294" s="95" t="str">
        <f>IF(('RAW DATA'!$D3294-'RAW DATA'!$M3294)&lt;=5,"YES","NO")</f>
        <v>YES</v>
      </c>
    </row>
    <row r="3295" spans="1:21" x14ac:dyDescent="0.25">
      <c r="A3295" s="87">
        <v>515</v>
      </c>
      <c r="B3295" s="74">
        <v>5548097647</v>
      </c>
      <c r="C3295" s="76">
        <v>46001</v>
      </c>
      <c r="D3295" s="76">
        <v>45996</v>
      </c>
      <c r="E3295" s="76">
        <v>46001</v>
      </c>
      <c r="F3295" s="74">
        <v>261166648</v>
      </c>
      <c r="G3295" s="75">
        <v>398</v>
      </c>
      <c r="H3295" s="74" t="s">
        <v>14</v>
      </c>
      <c r="I3295" s="85">
        <v>7730474206</v>
      </c>
      <c r="J3295" s="76">
        <v>46003</v>
      </c>
      <c r="K3295" s="76" t="s">
        <v>87</v>
      </c>
      <c r="L3295" s="74"/>
      <c r="M3295" s="76">
        <v>45995</v>
      </c>
      <c r="N3295" s="76">
        <v>46012</v>
      </c>
      <c r="O3295" s="73">
        <f t="shared" si="433"/>
        <v>12</v>
      </c>
      <c r="P3295" s="73">
        <f>MONTH('RAW DATA'!$J3295)</f>
        <v>12</v>
      </c>
      <c r="Q3295" s="73" t="str">
        <f t="shared" si="434"/>
        <v>ICB</v>
      </c>
      <c r="R3295" s="75" t="str">
        <f t="shared" si="435"/>
        <v>CHINA</v>
      </c>
      <c r="S3295" s="75" t="str">
        <f>IF(OR('RAW DATA'!$D3295="",'RAW DATA'!$C3295='RAW DATA'!$D3295),"NO",IF('RAW DATA'!$C3295&lt;'RAW DATA'!$D3295,"YES","NO"))</f>
        <v>NO</v>
      </c>
      <c r="T3295" s="75" t="str">
        <f>IF('RAW DATA'!$D3295='RAW DATA'!$E3295,"YES","NO")</f>
        <v>NO</v>
      </c>
      <c r="U3295" s="73" t="str">
        <f>IF(('RAW DATA'!$D3295-'RAW DATA'!$M3295)&lt;=5,"YES","NO")</f>
        <v>YES</v>
      </c>
    </row>
    <row r="3296" spans="1:21" x14ac:dyDescent="0.25">
      <c r="A3296" s="99">
        <v>515</v>
      </c>
      <c r="B3296" s="90">
        <v>5548097656</v>
      </c>
      <c r="C3296" s="91">
        <v>46001</v>
      </c>
      <c r="D3296" s="91">
        <v>45996</v>
      </c>
      <c r="E3296" s="91">
        <v>46001</v>
      </c>
      <c r="F3296" s="90">
        <v>261166648</v>
      </c>
      <c r="G3296" s="96">
        <v>398</v>
      </c>
      <c r="H3296" s="90" t="s">
        <v>14</v>
      </c>
      <c r="I3296" s="97">
        <v>7730474204</v>
      </c>
      <c r="J3296" s="91">
        <v>46003</v>
      </c>
      <c r="K3296" s="91" t="s">
        <v>87</v>
      </c>
      <c r="L3296" s="90"/>
      <c r="M3296" s="91">
        <v>45995</v>
      </c>
      <c r="N3296" s="91">
        <v>46012</v>
      </c>
      <c r="O3296" s="95">
        <f t="shared" si="433"/>
        <v>12</v>
      </c>
      <c r="P3296" s="95">
        <f>MONTH('RAW DATA'!$J3296)</f>
        <v>12</v>
      </c>
      <c r="Q3296" s="95" t="str">
        <f t="shared" si="434"/>
        <v>ICB</v>
      </c>
      <c r="R3296" s="96" t="str">
        <f t="shared" si="435"/>
        <v>CHINA</v>
      </c>
      <c r="S3296" s="96" t="str">
        <f>IF(OR('RAW DATA'!$D3296="",'RAW DATA'!$C3296='RAW DATA'!$D3296),"NO",IF('RAW DATA'!$C3296&lt;'RAW DATA'!$D3296,"YES","NO"))</f>
        <v>NO</v>
      </c>
      <c r="T3296" s="96" t="str">
        <f>IF('RAW DATA'!$D3296='RAW DATA'!$E3296,"YES","NO")</f>
        <v>NO</v>
      </c>
      <c r="U3296" s="95" t="str">
        <f>IF(('RAW DATA'!$D3296-'RAW DATA'!$M3296)&lt;=5,"YES","NO")</f>
        <v>YES</v>
      </c>
    </row>
    <row r="3297" spans="1:21" x14ac:dyDescent="0.25">
      <c r="A3297" s="87">
        <v>515</v>
      </c>
      <c r="B3297" s="74">
        <v>5548097649</v>
      </c>
      <c r="C3297" s="76">
        <v>46001</v>
      </c>
      <c r="D3297" s="76">
        <v>45996</v>
      </c>
      <c r="E3297" s="76">
        <v>46001</v>
      </c>
      <c r="F3297" s="74">
        <v>261166648</v>
      </c>
      <c r="G3297" s="75">
        <v>398</v>
      </c>
      <c r="H3297" s="74" t="s">
        <v>14</v>
      </c>
      <c r="I3297" s="85">
        <v>7730474205</v>
      </c>
      <c r="J3297" s="76">
        <v>46003</v>
      </c>
      <c r="K3297" s="76" t="s">
        <v>87</v>
      </c>
      <c r="L3297" s="74"/>
      <c r="M3297" s="76">
        <v>45995</v>
      </c>
      <c r="N3297" s="76">
        <v>46012</v>
      </c>
      <c r="O3297" s="73">
        <f t="shared" si="433"/>
        <v>12</v>
      </c>
      <c r="P3297" s="73">
        <f>MONTH('RAW DATA'!$J3297)</f>
        <v>12</v>
      </c>
      <c r="Q3297" s="73" t="str">
        <f t="shared" si="434"/>
        <v>ICB</v>
      </c>
      <c r="R3297" s="75" t="str">
        <f t="shared" si="435"/>
        <v>CHINA</v>
      </c>
      <c r="S3297" s="75" t="str">
        <f>IF(OR('RAW DATA'!$D3297="",'RAW DATA'!$C3297='RAW DATA'!$D3297),"NO",IF('RAW DATA'!$C3297&lt;'RAW DATA'!$D3297,"YES","NO"))</f>
        <v>NO</v>
      </c>
      <c r="T3297" s="75" t="str">
        <f>IF('RAW DATA'!$D3297='RAW DATA'!$E3297,"YES","NO")</f>
        <v>NO</v>
      </c>
      <c r="U3297" s="73" t="str">
        <f>IF(('RAW DATA'!$D3297-'RAW DATA'!$M3297)&lt;=5,"YES","NO")</f>
        <v>YES</v>
      </c>
    </row>
    <row r="3298" spans="1:21" x14ac:dyDescent="0.25">
      <c r="A3298" s="99">
        <v>515</v>
      </c>
      <c r="B3298" s="90">
        <v>5548097648</v>
      </c>
      <c r="C3298" s="91">
        <v>46001</v>
      </c>
      <c r="D3298" s="91">
        <v>45996</v>
      </c>
      <c r="E3298" s="91">
        <v>46001</v>
      </c>
      <c r="F3298" s="90">
        <v>261166648</v>
      </c>
      <c r="G3298" s="96">
        <v>398</v>
      </c>
      <c r="H3298" s="90" t="s">
        <v>14</v>
      </c>
      <c r="I3298" s="97">
        <v>7730474207</v>
      </c>
      <c r="J3298" s="91">
        <v>46003</v>
      </c>
      <c r="K3298" s="91" t="s">
        <v>87</v>
      </c>
      <c r="L3298" s="90"/>
      <c r="M3298" s="91">
        <v>45995</v>
      </c>
      <c r="N3298" s="91">
        <v>46012</v>
      </c>
      <c r="O3298" s="95">
        <f t="shared" si="433"/>
        <v>12</v>
      </c>
      <c r="P3298" s="95">
        <f>MONTH('RAW DATA'!$J3298)</f>
        <v>12</v>
      </c>
      <c r="Q3298" s="95" t="str">
        <f t="shared" si="434"/>
        <v>ICB</v>
      </c>
      <c r="R3298" s="96" t="str">
        <f t="shared" si="435"/>
        <v>CHINA</v>
      </c>
      <c r="S3298" s="96" t="str">
        <f>IF(OR('RAW DATA'!$D3298="",'RAW DATA'!$C3298='RAW DATA'!$D3298),"NO",IF('RAW DATA'!$C3298&lt;'RAW DATA'!$D3298,"YES","NO"))</f>
        <v>NO</v>
      </c>
      <c r="T3298" s="96" t="str">
        <f>IF('RAW DATA'!$D3298='RAW DATA'!$E3298,"YES","NO")</f>
        <v>NO</v>
      </c>
      <c r="U3298" s="95" t="str">
        <f>IF(('RAW DATA'!$D3298-'RAW DATA'!$M3298)&lt;=5,"YES","NO")</f>
        <v>YES</v>
      </c>
    </row>
    <row r="3299" spans="1:21" x14ac:dyDescent="0.25">
      <c r="A3299" s="87">
        <v>515</v>
      </c>
      <c r="B3299" s="74">
        <v>5589489318</v>
      </c>
      <c r="C3299" s="76">
        <v>46001</v>
      </c>
      <c r="D3299" s="76">
        <v>46001</v>
      </c>
      <c r="E3299" s="76">
        <v>46001</v>
      </c>
      <c r="F3299" s="74">
        <v>261167338</v>
      </c>
      <c r="G3299" s="75">
        <v>1153</v>
      </c>
      <c r="H3299" s="74" t="s">
        <v>14</v>
      </c>
      <c r="I3299" s="85">
        <v>7730475494</v>
      </c>
      <c r="J3299" s="76">
        <v>46008</v>
      </c>
      <c r="K3299" s="76" t="s">
        <v>87</v>
      </c>
      <c r="L3299" s="74"/>
      <c r="M3299" s="76">
        <v>46000</v>
      </c>
      <c r="N3299" s="76">
        <v>46017</v>
      </c>
      <c r="O3299" s="73">
        <f t="shared" si="433"/>
        <v>12</v>
      </c>
      <c r="P3299" s="73">
        <f>MONTH('RAW DATA'!$J3299)</f>
        <v>12</v>
      </c>
      <c r="Q3299" s="73" t="str">
        <f t="shared" si="434"/>
        <v>ICB</v>
      </c>
      <c r="R3299" s="75" t="str">
        <f t="shared" si="435"/>
        <v>CHINA</v>
      </c>
      <c r="S3299" s="75" t="str">
        <f>IF(OR('RAW DATA'!$D3299="",'RAW DATA'!$C3299='RAW DATA'!$D3299),"NO",IF('RAW DATA'!$C3299&lt;'RAW DATA'!$D3299,"YES","NO"))</f>
        <v>NO</v>
      </c>
      <c r="T3299" s="75" t="str">
        <f>IF('RAW DATA'!$D3299='RAW DATA'!$E3299,"YES","NO")</f>
        <v>YES</v>
      </c>
      <c r="U3299" s="73" t="str">
        <f>IF(('RAW DATA'!$D3299-'RAW DATA'!$M3299)&lt;=5,"YES","NO")</f>
        <v>YES</v>
      </c>
    </row>
    <row r="3300" spans="1:21" x14ac:dyDescent="0.25">
      <c r="A3300" s="99">
        <v>515</v>
      </c>
      <c r="B3300" s="90">
        <v>5589489307</v>
      </c>
      <c r="C3300" s="91">
        <v>46001</v>
      </c>
      <c r="D3300" s="91">
        <v>46001</v>
      </c>
      <c r="E3300" s="91">
        <v>46001</v>
      </c>
      <c r="F3300" s="90">
        <v>261167338</v>
      </c>
      <c r="G3300" s="96">
        <v>1153</v>
      </c>
      <c r="H3300" s="90" t="s">
        <v>14</v>
      </c>
      <c r="I3300" s="97">
        <v>7730475495</v>
      </c>
      <c r="J3300" s="91">
        <v>46008</v>
      </c>
      <c r="K3300" s="91" t="s">
        <v>87</v>
      </c>
      <c r="L3300" s="90"/>
      <c r="M3300" s="91">
        <v>46000</v>
      </c>
      <c r="N3300" s="91">
        <v>46017</v>
      </c>
      <c r="O3300" s="95">
        <f t="shared" si="433"/>
        <v>12</v>
      </c>
      <c r="P3300" s="95">
        <f>MONTH('RAW DATA'!$J3300)</f>
        <v>12</v>
      </c>
      <c r="Q3300" s="95" t="str">
        <f t="shared" si="434"/>
        <v>ICB</v>
      </c>
      <c r="R3300" s="96" t="str">
        <f t="shared" si="435"/>
        <v>CHINA</v>
      </c>
      <c r="S3300" s="96" t="str">
        <f>IF(OR('RAW DATA'!$D3300="",'RAW DATA'!$C3300='RAW DATA'!$D3300),"NO",IF('RAW DATA'!$C3300&lt;'RAW DATA'!$D3300,"YES","NO"))</f>
        <v>NO</v>
      </c>
      <c r="T3300" s="96" t="str">
        <f>IF('RAW DATA'!$D3300='RAW DATA'!$E3300,"YES","NO")</f>
        <v>YES</v>
      </c>
      <c r="U3300" s="95" t="str">
        <f>IF(('RAW DATA'!$D3300-'RAW DATA'!$M3300)&lt;=5,"YES","NO")</f>
        <v>YES</v>
      </c>
    </row>
    <row r="3301" spans="1:21" x14ac:dyDescent="0.25">
      <c r="A3301" s="87">
        <v>515</v>
      </c>
      <c r="B3301" s="74">
        <v>5589489317</v>
      </c>
      <c r="C3301" s="76">
        <v>46001</v>
      </c>
      <c r="D3301" s="76">
        <v>46001</v>
      </c>
      <c r="E3301" s="76">
        <v>46001</v>
      </c>
      <c r="F3301" s="74">
        <v>261167338</v>
      </c>
      <c r="G3301" s="75">
        <v>1153</v>
      </c>
      <c r="H3301" s="74" t="s">
        <v>14</v>
      </c>
      <c r="I3301" s="85">
        <v>7730475496</v>
      </c>
      <c r="J3301" s="76">
        <v>46008</v>
      </c>
      <c r="K3301" s="76" t="s">
        <v>87</v>
      </c>
      <c r="L3301" s="74"/>
      <c r="M3301" s="76">
        <v>46000</v>
      </c>
      <c r="N3301" s="76">
        <v>46017</v>
      </c>
      <c r="O3301" s="73">
        <f t="shared" si="433"/>
        <v>12</v>
      </c>
      <c r="P3301" s="73">
        <f>MONTH('RAW DATA'!$J3301)</f>
        <v>12</v>
      </c>
      <c r="Q3301" s="73" t="str">
        <f t="shared" si="434"/>
        <v>ICB</v>
      </c>
      <c r="R3301" s="75" t="str">
        <f t="shared" si="435"/>
        <v>CHINA</v>
      </c>
      <c r="S3301" s="75" t="str">
        <f>IF(OR('RAW DATA'!$D3301="",'RAW DATA'!$C3301='RAW DATA'!$D3301),"NO",IF('RAW DATA'!$C3301&lt;'RAW DATA'!$D3301,"YES","NO"))</f>
        <v>NO</v>
      </c>
      <c r="T3301" s="75" t="str">
        <f>IF('RAW DATA'!$D3301='RAW DATA'!$E3301,"YES","NO")</f>
        <v>YES</v>
      </c>
      <c r="U3301" s="73" t="str">
        <f>IF(('RAW DATA'!$D3301-'RAW DATA'!$M3301)&lt;=5,"YES","NO")</f>
        <v>YES</v>
      </c>
    </row>
    <row r="3302" spans="1:21" x14ac:dyDescent="0.25">
      <c r="A3302" s="99">
        <v>515</v>
      </c>
      <c r="B3302" s="90">
        <v>5589489306</v>
      </c>
      <c r="C3302" s="91">
        <v>46001</v>
      </c>
      <c r="D3302" s="91">
        <v>46001</v>
      </c>
      <c r="E3302" s="91">
        <v>46001</v>
      </c>
      <c r="F3302" s="90">
        <v>261167338</v>
      </c>
      <c r="G3302" s="96">
        <v>1153</v>
      </c>
      <c r="H3302" s="90" t="s">
        <v>14</v>
      </c>
      <c r="I3302" s="97">
        <v>7730475497</v>
      </c>
      <c r="J3302" s="91">
        <v>46008</v>
      </c>
      <c r="K3302" s="91" t="s">
        <v>87</v>
      </c>
      <c r="L3302" s="90"/>
      <c r="M3302" s="91">
        <v>46000</v>
      </c>
      <c r="N3302" s="91">
        <v>46017</v>
      </c>
      <c r="O3302" s="95">
        <f t="shared" si="433"/>
        <v>12</v>
      </c>
      <c r="P3302" s="95">
        <f>MONTH('RAW DATA'!$J3302)</f>
        <v>12</v>
      </c>
      <c r="Q3302" s="95" t="str">
        <f t="shared" si="434"/>
        <v>ICB</v>
      </c>
      <c r="R3302" s="96" t="str">
        <f t="shared" si="435"/>
        <v>CHINA</v>
      </c>
      <c r="S3302" s="96" t="str">
        <f>IF(OR('RAW DATA'!$D3302="",'RAW DATA'!$C3302='RAW DATA'!$D3302),"NO",IF('RAW DATA'!$C3302&lt;'RAW DATA'!$D3302,"YES","NO"))</f>
        <v>NO</v>
      </c>
      <c r="T3302" s="96" t="str">
        <f>IF('RAW DATA'!$D3302='RAW DATA'!$E3302,"YES","NO")</f>
        <v>YES</v>
      </c>
      <c r="U3302" s="95" t="str">
        <f>IF(('RAW DATA'!$D3302-'RAW DATA'!$M3302)&lt;=5,"YES","NO")</f>
        <v>YES</v>
      </c>
    </row>
    <row r="3303" spans="1:21" x14ac:dyDescent="0.25">
      <c r="A3303" s="87">
        <v>515</v>
      </c>
      <c r="B3303" s="74">
        <v>5589489313</v>
      </c>
      <c r="C3303" s="76">
        <v>46001</v>
      </c>
      <c r="D3303" s="76">
        <v>46001</v>
      </c>
      <c r="E3303" s="76">
        <v>46001</v>
      </c>
      <c r="F3303" s="74">
        <v>261167338</v>
      </c>
      <c r="G3303" s="75">
        <v>1153</v>
      </c>
      <c r="H3303" s="74" t="s">
        <v>14</v>
      </c>
      <c r="I3303" s="85">
        <v>7730475498</v>
      </c>
      <c r="J3303" s="76">
        <v>46008</v>
      </c>
      <c r="K3303" s="76" t="s">
        <v>87</v>
      </c>
      <c r="L3303" s="74"/>
      <c r="M3303" s="76">
        <v>46000</v>
      </c>
      <c r="N3303" s="76">
        <v>46017</v>
      </c>
      <c r="O3303" s="73">
        <f t="shared" si="433"/>
        <v>12</v>
      </c>
      <c r="P3303" s="73">
        <f>MONTH('RAW DATA'!$J3303)</f>
        <v>12</v>
      </c>
      <c r="Q3303" s="73" t="str">
        <f t="shared" si="434"/>
        <v>ICB</v>
      </c>
      <c r="R3303" s="75" t="str">
        <f t="shared" si="435"/>
        <v>CHINA</v>
      </c>
      <c r="S3303" s="75" t="str">
        <f>IF(OR('RAW DATA'!$D3303="",'RAW DATA'!$C3303='RAW DATA'!$D3303),"NO",IF('RAW DATA'!$C3303&lt;'RAW DATA'!$D3303,"YES","NO"))</f>
        <v>NO</v>
      </c>
      <c r="T3303" s="75" t="str">
        <f>IF('RAW DATA'!$D3303='RAW DATA'!$E3303,"YES","NO")</f>
        <v>YES</v>
      </c>
      <c r="U3303" s="73" t="str">
        <f>IF(('RAW DATA'!$D3303-'RAW DATA'!$M3303)&lt;=5,"YES","NO")</f>
        <v>YES</v>
      </c>
    </row>
    <row r="3304" spans="1:21" x14ac:dyDescent="0.25">
      <c r="A3304" s="99">
        <v>515</v>
      </c>
      <c r="B3304" s="90">
        <v>5589489308</v>
      </c>
      <c r="C3304" s="91">
        <v>46001</v>
      </c>
      <c r="D3304" s="91">
        <v>46001</v>
      </c>
      <c r="E3304" s="91">
        <v>46001</v>
      </c>
      <c r="F3304" s="90">
        <v>261167338</v>
      </c>
      <c r="G3304" s="96">
        <v>1153</v>
      </c>
      <c r="H3304" s="90" t="s">
        <v>14</v>
      </c>
      <c r="I3304" s="97">
        <v>7730475499</v>
      </c>
      <c r="J3304" s="91">
        <v>46008</v>
      </c>
      <c r="K3304" s="91" t="s">
        <v>87</v>
      </c>
      <c r="L3304" s="90"/>
      <c r="M3304" s="91">
        <v>46000</v>
      </c>
      <c r="N3304" s="91">
        <v>46017</v>
      </c>
      <c r="O3304" s="95">
        <f t="shared" si="433"/>
        <v>12</v>
      </c>
      <c r="P3304" s="95">
        <f>MONTH('RAW DATA'!$J3304)</f>
        <v>12</v>
      </c>
      <c r="Q3304" s="95" t="str">
        <f t="shared" si="434"/>
        <v>ICB</v>
      </c>
      <c r="R3304" s="96" t="str">
        <f t="shared" si="435"/>
        <v>CHINA</v>
      </c>
      <c r="S3304" s="96" t="str">
        <f>IF(OR('RAW DATA'!$D3304="",'RAW DATA'!$C3304='RAW DATA'!$D3304),"NO",IF('RAW DATA'!$C3304&lt;'RAW DATA'!$D3304,"YES","NO"))</f>
        <v>NO</v>
      </c>
      <c r="T3304" s="96" t="str">
        <f>IF('RAW DATA'!$D3304='RAW DATA'!$E3304,"YES","NO")</f>
        <v>YES</v>
      </c>
      <c r="U3304" s="95" t="str">
        <f>IF(('RAW DATA'!$D3304-'RAW DATA'!$M3304)&lt;=5,"YES","NO")</f>
        <v>YES</v>
      </c>
    </row>
    <row r="3305" spans="1:21" x14ac:dyDescent="0.25">
      <c r="A3305" s="87">
        <v>515</v>
      </c>
      <c r="B3305" s="74">
        <v>5548110324</v>
      </c>
      <c r="C3305" s="76">
        <v>46006</v>
      </c>
      <c r="D3305" s="76">
        <v>46003</v>
      </c>
      <c r="E3305" s="76">
        <v>46006</v>
      </c>
      <c r="F3305" s="74">
        <v>261166651</v>
      </c>
      <c r="G3305" s="75">
        <v>574</v>
      </c>
      <c r="H3305" s="74" t="s">
        <v>14</v>
      </c>
      <c r="I3305" s="85">
        <v>7730476921</v>
      </c>
      <c r="J3305" s="76">
        <v>46014</v>
      </c>
      <c r="K3305" s="76" t="s">
        <v>87</v>
      </c>
      <c r="L3305" s="74"/>
      <c r="M3305" s="76">
        <v>46002</v>
      </c>
      <c r="N3305" s="76">
        <v>46020</v>
      </c>
      <c r="O3305" s="73">
        <f t="shared" si="433"/>
        <v>12</v>
      </c>
      <c r="P3305" s="73">
        <f>MONTH('RAW DATA'!$J3305)</f>
        <v>12</v>
      </c>
      <c r="Q3305" s="73" t="str">
        <f t="shared" si="434"/>
        <v>ICB</v>
      </c>
      <c r="R3305" s="75" t="str">
        <f t="shared" si="435"/>
        <v>CHINA</v>
      </c>
      <c r="S3305" s="75" t="str">
        <f>IF(OR('RAW DATA'!$D3305="",'RAW DATA'!$C3305='RAW DATA'!$D3305),"NO",IF('RAW DATA'!$C3305&lt;'RAW DATA'!$D3305,"YES","NO"))</f>
        <v>NO</v>
      </c>
      <c r="T3305" s="75" t="str">
        <f>IF('RAW DATA'!$D3305='RAW DATA'!$E3305,"YES","NO")</f>
        <v>NO</v>
      </c>
      <c r="U3305" s="73" t="str">
        <f>IF(('RAW DATA'!$D3305-'RAW DATA'!$M3305)&lt;=5,"YES","NO")</f>
        <v>YES</v>
      </c>
    </row>
    <row r="3306" spans="1:21" x14ac:dyDescent="0.25">
      <c r="A3306" s="99">
        <v>515</v>
      </c>
      <c r="B3306" s="90">
        <v>5548110327</v>
      </c>
      <c r="C3306" s="91">
        <v>46006</v>
      </c>
      <c r="D3306" s="91">
        <v>46003</v>
      </c>
      <c r="E3306" s="91">
        <v>46006</v>
      </c>
      <c r="F3306" s="90">
        <v>261166651</v>
      </c>
      <c r="G3306" s="96">
        <v>658</v>
      </c>
      <c r="H3306" s="90" t="s">
        <v>14</v>
      </c>
      <c r="I3306" s="97">
        <v>7730476946</v>
      </c>
      <c r="J3306" s="91">
        <v>46014</v>
      </c>
      <c r="K3306" s="91" t="s">
        <v>87</v>
      </c>
      <c r="L3306" s="90"/>
      <c r="M3306" s="91">
        <v>46002</v>
      </c>
      <c r="N3306" s="91">
        <v>46020</v>
      </c>
      <c r="O3306" s="95">
        <f t="shared" si="433"/>
        <v>12</v>
      </c>
      <c r="P3306" s="95">
        <f>MONTH('RAW DATA'!$J3306)</f>
        <v>12</v>
      </c>
      <c r="Q3306" s="95" t="str">
        <f t="shared" si="434"/>
        <v>ICB</v>
      </c>
      <c r="R3306" s="96" t="str">
        <f t="shared" si="435"/>
        <v>CHINA</v>
      </c>
      <c r="S3306" s="96" t="str">
        <f>IF(OR('RAW DATA'!$D3306="",'RAW DATA'!$C3306='RAW DATA'!$D3306),"NO",IF('RAW DATA'!$C3306&lt;'RAW DATA'!$D3306,"YES","NO"))</f>
        <v>NO</v>
      </c>
      <c r="T3306" s="96" t="str">
        <f>IF('RAW DATA'!$D3306='RAW DATA'!$E3306,"YES","NO")</f>
        <v>NO</v>
      </c>
      <c r="U3306" s="95" t="str">
        <f>IF(('RAW DATA'!$D3306-'RAW DATA'!$M3306)&lt;=5,"YES","NO")</f>
        <v>YES</v>
      </c>
    </row>
    <row r="3307" spans="1:21" x14ac:dyDescent="0.25">
      <c r="A3307" s="87">
        <v>515</v>
      </c>
      <c r="B3307" s="74">
        <v>5548110332</v>
      </c>
      <c r="C3307" s="76">
        <v>46006</v>
      </c>
      <c r="D3307" s="76">
        <v>46003</v>
      </c>
      <c r="E3307" s="76">
        <v>46006</v>
      </c>
      <c r="F3307" s="74">
        <v>261166651</v>
      </c>
      <c r="G3307" s="75">
        <v>278</v>
      </c>
      <c r="H3307" s="74" t="s">
        <v>14</v>
      </c>
      <c r="I3307" s="85">
        <v>7730476947</v>
      </c>
      <c r="J3307" s="76">
        <v>46014</v>
      </c>
      <c r="K3307" s="76" t="s">
        <v>87</v>
      </c>
      <c r="L3307" s="74"/>
      <c r="M3307" s="76">
        <v>46002</v>
      </c>
      <c r="N3307" s="76">
        <v>46020</v>
      </c>
      <c r="O3307" s="73">
        <f t="shared" si="433"/>
        <v>12</v>
      </c>
      <c r="P3307" s="73">
        <f>MONTH('RAW DATA'!$J3307)</f>
        <v>12</v>
      </c>
      <c r="Q3307" s="73" t="str">
        <f t="shared" si="434"/>
        <v>ICB</v>
      </c>
      <c r="R3307" s="75" t="str">
        <f t="shared" si="435"/>
        <v>CHINA</v>
      </c>
      <c r="S3307" s="75" t="str">
        <f>IF(OR('RAW DATA'!$D3307="",'RAW DATA'!$C3307='RAW DATA'!$D3307),"NO",IF('RAW DATA'!$C3307&lt;'RAW DATA'!$D3307,"YES","NO"))</f>
        <v>NO</v>
      </c>
      <c r="T3307" s="75" t="str">
        <f>IF('RAW DATA'!$D3307='RAW DATA'!$E3307,"YES","NO")</f>
        <v>NO</v>
      </c>
      <c r="U3307" s="73" t="str">
        <f>IF(('RAW DATA'!$D3307-'RAW DATA'!$M3307)&lt;=5,"YES","NO")</f>
        <v>YES</v>
      </c>
    </row>
    <row r="3308" spans="1:21" x14ac:dyDescent="0.25">
      <c r="A3308" s="99">
        <v>515</v>
      </c>
      <c r="B3308" s="90">
        <v>5548110323</v>
      </c>
      <c r="C3308" s="91">
        <v>46006</v>
      </c>
      <c r="D3308" s="91">
        <v>46003</v>
      </c>
      <c r="E3308" s="91">
        <v>46006</v>
      </c>
      <c r="F3308" s="90">
        <v>261166651</v>
      </c>
      <c r="G3308" s="96">
        <v>399</v>
      </c>
      <c r="H3308" s="90" t="s">
        <v>14</v>
      </c>
      <c r="I3308" s="97">
        <v>7730476948</v>
      </c>
      <c r="J3308" s="91">
        <v>46014</v>
      </c>
      <c r="K3308" s="91" t="s">
        <v>87</v>
      </c>
      <c r="L3308" s="90"/>
      <c r="M3308" s="91">
        <v>46002</v>
      </c>
      <c r="N3308" s="91">
        <v>46020</v>
      </c>
      <c r="O3308" s="95">
        <f t="shared" si="433"/>
        <v>12</v>
      </c>
      <c r="P3308" s="95">
        <f>MONTH('RAW DATA'!$J3308)</f>
        <v>12</v>
      </c>
      <c r="Q3308" s="95" t="str">
        <f t="shared" si="434"/>
        <v>ICB</v>
      </c>
      <c r="R3308" s="96" t="str">
        <f t="shared" si="435"/>
        <v>CHINA</v>
      </c>
      <c r="S3308" s="96" t="str">
        <f>IF(OR('RAW DATA'!$D3308="",'RAW DATA'!$C3308='RAW DATA'!$D3308),"NO",IF('RAW DATA'!$C3308&lt;'RAW DATA'!$D3308,"YES","NO"))</f>
        <v>NO</v>
      </c>
      <c r="T3308" s="96" t="str">
        <f>IF('RAW DATA'!$D3308='RAW DATA'!$E3308,"YES","NO")</f>
        <v>NO</v>
      </c>
      <c r="U3308" s="95" t="str">
        <f>IF(('RAW DATA'!$D3308-'RAW DATA'!$M3308)&lt;=5,"YES","NO")</f>
        <v>YES</v>
      </c>
    </row>
    <row r="3309" spans="1:21" x14ac:dyDescent="0.25">
      <c r="A3309" s="87">
        <v>515</v>
      </c>
      <c r="B3309" s="74">
        <v>5548110321</v>
      </c>
      <c r="C3309" s="76">
        <v>46006</v>
      </c>
      <c r="D3309" s="76">
        <v>46003</v>
      </c>
      <c r="E3309" s="76">
        <v>46006</v>
      </c>
      <c r="F3309" s="74">
        <v>261166651</v>
      </c>
      <c r="G3309" s="75">
        <v>399</v>
      </c>
      <c r="H3309" s="74" t="s">
        <v>14</v>
      </c>
      <c r="I3309" s="85">
        <v>7730476949</v>
      </c>
      <c r="J3309" s="76">
        <v>46014</v>
      </c>
      <c r="K3309" s="76" t="s">
        <v>87</v>
      </c>
      <c r="L3309" s="74"/>
      <c r="M3309" s="76">
        <v>46002</v>
      </c>
      <c r="N3309" s="76">
        <v>46020</v>
      </c>
      <c r="O3309" s="73">
        <f t="shared" si="433"/>
        <v>12</v>
      </c>
      <c r="P3309" s="73">
        <f>MONTH('RAW DATA'!$J3309)</f>
        <v>12</v>
      </c>
      <c r="Q3309" s="73" t="str">
        <f t="shared" si="434"/>
        <v>ICB</v>
      </c>
      <c r="R3309" s="75" t="str">
        <f t="shared" si="435"/>
        <v>CHINA</v>
      </c>
      <c r="S3309" s="75" t="str">
        <f>IF(OR('RAW DATA'!$D3309="",'RAW DATA'!$C3309='RAW DATA'!$D3309),"NO",IF('RAW DATA'!$C3309&lt;'RAW DATA'!$D3309,"YES","NO"))</f>
        <v>NO</v>
      </c>
      <c r="T3309" s="75" t="str">
        <f>IF('RAW DATA'!$D3309='RAW DATA'!$E3309,"YES","NO")</f>
        <v>NO</v>
      </c>
      <c r="U3309" s="73" t="str">
        <f>IF(('RAW DATA'!$D3309-'RAW DATA'!$M3309)&lt;=5,"YES","NO")</f>
        <v>YES</v>
      </c>
    </row>
    <row r="3310" spans="1:21" x14ac:dyDescent="0.25">
      <c r="A3310" s="99">
        <v>515</v>
      </c>
      <c r="B3310" s="90">
        <v>5548110325</v>
      </c>
      <c r="C3310" s="91">
        <v>46006</v>
      </c>
      <c r="D3310" s="91">
        <v>46003</v>
      </c>
      <c r="E3310" s="91">
        <v>46006</v>
      </c>
      <c r="F3310" s="90">
        <v>261166651</v>
      </c>
      <c r="G3310" s="96">
        <v>1015</v>
      </c>
      <c r="H3310" s="90" t="s">
        <v>14</v>
      </c>
      <c r="I3310" s="97">
        <v>7730476950</v>
      </c>
      <c r="J3310" s="91">
        <v>46014</v>
      </c>
      <c r="K3310" s="91" t="s">
        <v>87</v>
      </c>
      <c r="L3310" s="90"/>
      <c r="M3310" s="91">
        <v>46002</v>
      </c>
      <c r="N3310" s="91">
        <v>46020</v>
      </c>
      <c r="O3310" s="95">
        <f t="shared" si="433"/>
        <v>12</v>
      </c>
      <c r="P3310" s="95">
        <f>MONTH('RAW DATA'!$J3310)</f>
        <v>12</v>
      </c>
      <c r="Q3310" s="95" t="str">
        <f t="shared" si="434"/>
        <v>ICB</v>
      </c>
      <c r="R3310" s="96" t="str">
        <f t="shared" si="435"/>
        <v>CHINA</v>
      </c>
      <c r="S3310" s="96" t="str">
        <f>IF(OR('RAW DATA'!$D3310="",'RAW DATA'!$C3310='RAW DATA'!$D3310),"NO",IF('RAW DATA'!$C3310&lt;'RAW DATA'!$D3310,"YES","NO"))</f>
        <v>NO</v>
      </c>
      <c r="T3310" s="96" t="str">
        <f>IF('RAW DATA'!$D3310='RAW DATA'!$E3310,"YES","NO")</f>
        <v>NO</v>
      </c>
      <c r="U3310" s="95" t="str">
        <f>IF(('RAW DATA'!$D3310-'RAW DATA'!$M3310)&lt;=5,"YES","NO")</f>
        <v>YES</v>
      </c>
    </row>
    <row r="3311" spans="1:21" x14ac:dyDescent="0.25">
      <c r="A3311" s="87">
        <v>515</v>
      </c>
      <c r="B3311" s="74">
        <v>5548110331</v>
      </c>
      <c r="C3311" s="76">
        <v>46006</v>
      </c>
      <c r="D3311" s="76">
        <v>46003</v>
      </c>
      <c r="E3311" s="76">
        <v>46006</v>
      </c>
      <c r="F3311" s="74">
        <v>261166651</v>
      </c>
      <c r="G3311" s="75">
        <v>983</v>
      </c>
      <c r="H3311" s="74" t="s">
        <v>14</v>
      </c>
      <c r="I3311" s="85">
        <v>7730476951</v>
      </c>
      <c r="J3311" s="76">
        <v>46014</v>
      </c>
      <c r="K3311" s="76" t="s">
        <v>87</v>
      </c>
      <c r="L3311" s="74"/>
      <c r="M3311" s="76">
        <v>46002</v>
      </c>
      <c r="N3311" s="76">
        <v>46020</v>
      </c>
      <c r="O3311" s="73">
        <f t="shared" ref="O3311:O3358" si="436">IF(D3311="", "", IF(YEAR(D3311)=2024, "", MONTH(D3311)))</f>
        <v>12</v>
      </c>
      <c r="P3311" s="73">
        <f>MONTH('RAW DATA'!$J3311)</f>
        <v>12</v>
      </c>
      <c r="Q3311" s="73" t="str">
        <f t="shared" ref="Q3311:Q3358" si="437">IF(OR(A3311=71,A3311=1595,A3311=1588,A3311=1594,A3311=3547,A3311=1571,A3311=1538,A3311=1570,A3311=1569,A3311=1590,A3311=1591,A3311=1589,A3311=515,A3311=1572,A3311=3546,A3311=1592,A3311=3548,A3311=122,A3311=10171,A3311=40,A3311=35,A3311=95,A3311=381,A3311=136,A3311=375),"ICB","Vendor")</f>
        <v>ICB</v>
      </c>
      <c r="R3311" s="75" t="str">
        <f t="shared" ref="R3311:R3358" si="438">IF(OR(A3311=71,A3311=515,A3311=1592,A3311=1589,A3311=1591,A3311=1571,A3311=1572),"CHINA",IF(A3311=35,"POLAND",
IF(A3311=10171,"VIETNAM",
IF(A3311=381,"TURKEY",
IF(A3311=375,"CAMBODIA",
IF(A3311=40,"AUSTRALIA",""))))))</f>
        <v>CHINA</v>
      </c>
      <c r="S3311" s="75" t="str">
        <f>IF(OR('RAW DATA'!$D3311="",'RAW DATA'!$C3311='RAW DATA'!$D3311),"NO",IF('RAW DATA'!$C3311&lt;'RAW DATA'!$D3311,"YES","NO"))</f>
        <v>NO</v>
      </c>
      <c r="T3311" s="75" t="str">
        <f>IF('RAW DATA'!$D3311='RAW DATA'!$E3311,"YES","NO")</f>
        <v>NO</v>
      </c>
      <c r="U3311" s="73" t="str">
        <f>IF(('RAW DATA'!$D3311-'RAW DATA'!$M3311)&lt;=5,"YES","NO")</f>
        <v>YES</v>
      </c>
    </row>
    <row r="3312" spans="1:21" x14ac:dyDescent="0.25">
      <c r="A3312" s="99">
        <v>515</v>
      </c>
      <c r="B3312" s="90">
        <v>5548110320</v>
      </c>
      <c r="C3312" s="91">
        <v>46006</v>
      </c>
      <c r="D3312" s="91">
        <v>46003</v>
      </c>
      <c r="E3312" s="91">
        <v>46006</v>
      </c>
      <c r="F3312" s="90">
        <v>261166651</v>
      </c>
      <c r="G3312" s="96">
        <v>1894</v>
      </c>
      <c r="H3312" s="90" t="s">
        <v>14</v>
      </c>
      <c r="I3312" s="97">
        <v>7730476974</v>
      </c>
      <c r="J3312" s="91">
        <v>46014</v>
      </c>
      <c r="K3312" s="91" t="s">
        <v>87</v>
      </c>
      <c r="L3312" s="90"/>
      <c r="M3312" s="91">
        <v>46002</v>
      </c>
      <c r="N3312" s="91">
        <v>46020</v>
      </c>
      <c r="O3312" s="95">
        <f t="shared" si="436"/>
        <v>12</v>
      </c>
      <c r="P3312" s="95">
        <f>MONTH('RAW DATA'!$J3312)</f>
        <v>12</v>
      </c>
      <c r="Q3312" s="95" t="str">
        <f t="shared" si="437"/>
        <v>ICB</v>
      </c>
      <c r="R3312" s="96" t="str">
        <f t="shared" si="438"/>
        <v>CHINA</v>
      </c>
      <c r="S3312" s="96" t="str">
        <f>IF(OR('RAW DATA'!$D3312="",'RAW DATA'!$C3312='RAW DATA'!$D3312),"NO",IF('RAW DATA'!$C3312&lt;'RAW DATA'!$D3312,"YES","NO"))</f>
        <v>NO</v>
      </c>
      <c r="T3312" s="96" t="str">
        <f>IF('RAW DATA'!$D3312='RAW DATA'!$E3312,"YES","NO")</f>
        <v>NO</v>
      </c>
      <c r="U3312" s="95" t="str">
        <f>IF(('RAW DATA'!$D3312-'RAW DATA'!$M3312)&lt;=5,"YES","NO")</f>
        <v>YES</v>
      </c>
    </row>
    <row r="3313" spans="1:21" x14ac:dyDescent="0.25">
      <c r="A3313" s="87">
        <v>515</v>
      </c>
      <c r="B3313" s="74">
        <v>5548110317</v>
      </c>
      <c r="C3313" s="76">
        <v>46006</v>
      </c>
      <c r="D3313" s="76">
        <v>46003</v>
      </c>
      <c r="E3313" s="76">
        <v>46006</v>
      </c>
      <c r="F3313" s="74">
        <v>261166651</v>
      </c>
      <c r="G3313" s="75">
        <v>475</v>
      </c>
      <c r="H3313" s="74" t="s">
        <v>14</v>
      </c>
      <c r="I3313" s="85">
        <v>7730476975</v>
      </c>
      <c r="J3313" s="76">
        <v>46014</v>
      </c>
      <c r="K3313" s="76" t="s">
        <v>87</v>
      </c>
      <c r="L3313" s="74"/>
      <c r="M3313" s="76">
        <v>46002</v>
      </c>
      <c r="N3313" s="76">
        <v>46020</v>
      </c>
      <c r="O3313" s="73">
        <f t="shared" si="436"/>
        <v>12</v>
      </c>
      <c r="P3313" s="73">
        <f>MONTH('RAW DATA'!$J3313)</f>
        <v>12</v>
      </c>
      <c r="Q3313" s="73" t="str">
        <f t="shared" si="437"/>
        <v>ICB</v>
      </c>
      <c r="R3313" s="75" t="str">
        <f t="shared" si="438"/>
        <v>CHINA</v>
      </c>
      <c r="S3313" s="75" t="str">
        <f>IF(OR('RAW DATA'!$D3313="",'RAW DATA'!$C3313='RAW DATA'!$D3313),"NO",IF('RAW DATA'!$C3313&lt;'RAW DATA'!$D3313,"YES","NO"))</f>
        <v>NO</v>
      </c>
      <c r="T3313" s="75" t="str">
        <f>IF('RAW DATA'!$D3313='RAW DATA'!$E3313,"YES","NO")</f>
        <v>NO</v>
      </c>
      <c r="U3313" s="73" t="str">
        <f>IF(('RAW DATA'!$D3313-'RAW DATA'!$M3313)&lt;=5,"YES","NO")</f>
        <v>YES</v>
      </c>
    </row>
    <row r="3314" spans="1:21" x14ac:dyDescent="0.25">
      <c r="A3314" s="99">
        <v>515</v>
      </c>
      <c r="B3314" s="90">
        <v>5548110328</v>
      </c>
      <c r="C3314" s="91">
        <v>46006</v>
      </c>
      <c r="D3314" s="91">
        <v>46003</v>
      </c>
      <c r="E3314" s="91">
        <v>46006</v>
      </c>
      <c r="F3314" s="90">
        <v>261166651</v>
      </c>
      <c r="G3314" s="96">
        <v>399</v>
      </c>
      <c r="H3314" s="90" t="s">
        <v>14</v>
      </c>
      <c r="I3314" s="97">
        <v>7730476976</v>
      </c>
      <c r="J3314" s="91">
        <v>46014</v>
      </c>
      <c r="K3314" s="91" t="s">
        <v>87</v>
      </c>
      <c r="L3314" s="90"/>
      <c r="M3314" s="91">
        <v>46002</v>
      </c>
      <c r="N3314" s="91">
        <v>46020</v>
      </c>
      <c r="O3314" s="95">
        <f t="shared" si="436"/>
        <v>12</v>
      </c>
      <c r="P3314" s="95">
        <f>MONTH('RAW DATA'!$J3314)</f>
        <v>12</v>
      </c>
      <c r="Q3314" s="95" t="str">
        <f t="shared" si="437"/>
        <v>ICB</v>
      </c>
      <c r="R3314" s="96" t="str">
        <f t="shared" si="438"/>
        <v>CHINA</v>
      </c>
      <c r="S3314" s="96" t="str">
        <f>IF(OR('RAW DATA'!$D3314="",'RAW DATA'!$C3314='RAW DATA'!$D3314),"NO",IF('RAW DATA'!$C3314&lt;'RAW DATA'!$D3314,"YES","NO"))</f>
        <v>NO</v>
      </c>
      <c r="T3314" s="96" t="str">
        <f>IF('RAW DATA'!$D3314='RAW DATA'!$E3314,"YES","NO")</f>
        <v>NO</v>
      </c>
      <c r="U3314" s="95" t="str">
        <f>IF(('RAW DATA'!$D3314-'RAW DATA'!$M3314)&lt;=5,"YES","NO")</f>
        <v>YES</v>
      </c>
    </row>
    <row r="3315" spans="1:21" x14ac:dyDescent="0.25">
      <c r="A3315" s="87">
        <v>515</v>
      </c>
      <c r="B3315" s="74">
        <v>5548110330</v>
      </c>
      <c r="C3315" s="76">
        <v>46006</v>
      </c>
      <c r="D3315" s="76">
        <v>46003</v>
      </c>
      <c r="E3315" s="76">
        <v>46006</v>
      </c>
      <c r="F3315" s="74">
        <v>261166651</v>
      </c>
      <c r="G3315" s="75">
        <v>474</v>
      </c>
      <c r="H3315" s="74" t="s">
        <v>14</v>
      </c>
      <c r="I3315" s="85">
        <v>7730476977</v>
      </c>
      <c r="J3315" s="76">
        <v>46014</v>
      </c>
      <c r="K3315" s="76" t="s">
        <v>87</v>
      </c>
      <c r="L3315" s="74"/>
      <c r="M3315" s="76">
        <v>46002</v>
      </c>
      <c r="N3315" s="76">
        <v>46020</v>
      </c>
      <c r="O3315" s="73">
        <f t="shared" si="436"/>
        <v>12</v>
      </c>
      <c r="P3315" s="73">
        <f>MONTH('RAW DATA'!$J3315)</f>
        <v>12</v>
      </c>
      <c r="Q3315" s="73" t="str">
        <f t="shared" si="437"/>
        <v>ICB</v>
      </c>
      <c r="R3315" s="75" t="str">
        <f t="shared" si="438"/>
        <v>CHINA</v>
      </c>
      <c r="S3315" s="75" t="str">
        <f>IF(OR('RAW DATA'!$D3315="",'RAW DATA'!$C3315='RAW DATA'!$D3315),"NO",IF('RAW DATA'!$C3315&lt;'RAW DATA'!$D3315,"YES","NO"))</f>
        <v>NO</v>
      </c>
      <c r="T3315" s="75" t="str">
        <f>IF('RAW DATA'!$D3315='RAW DATA'!$E3315,"YES","NO")</f>
        <v>NO</v>
      </c>
      <c r="U3315" s="73" t="str">
        <f>IF(('RAW DATA'!$D3315-'RAW DATA'!$M3315)&lt;=5,"YES","NO")</f>
        <v>YES</v>
      </c>
    </row>
    <row r="3316" spans="1:21" x14ac:dyDescent="0.25">
      <c r="A3316" s="99">
        <v>515</v>
      </c>
      <c r="B3316" s="90">
        <v>5548110322</v>
      </c>
      <c r="C3316" s="91">
        <v>46006</v>
      </c>
      <c r="D3316" s="91">
        <v>46003</v>
      </c>
      <c r="E3316" s="91">
        <v>46006</v>
      </c>
      <c r="F3316" s="90">
        <v>261166651</v>
      </c>
      <c r="G3316" s="96">
        <v>975</v>
      </c>
      <c r="H3316" s="90" t="s">
        <v>14</v>
      </c>
      <c r="I3316" s="97">
        <v>7730476978</v>
      </c>
      <c r="J3316" s="91">
        <v>46014</v>
      </c>
      <c r="K3316" s="91" t="s">
        <v>87</v>
      </c>
      <c r="L3316" s="90"/>
      <c r="M3316" s="91">
        <v>46002</v>
      </c>
      <c r="N3316" s="91">
        <v>46020</v>
      </c>
      <c r="O3316" s="95">
        <f t="shared" si="436"/>
        <v>12</v>
      </c>
      <c r="P3316" s="95">
        <f>MONTH('RAW DATA'!$J3316)</f>
        <v>12</v>
      </c>
      <c r="Q3316" s="95" t="str">
        <f t="shared" si="437"/>
        <v>ICB</v>
      </c>
      <c r="R3316" s="96" t="str">
        <f t="shared" si="438"/>
        <v>CHINA</v>
      </c>
      <c r="S3316" s="96" t="str">
        <f>IF(OR('RAW DATA'!$D3316="",'RAW DATA'!$C3316='RAW DATA'!$D3316),"NO",IF('RAW DATA'!$C3316&lt;'RAW DATA'!$D3316,"YES","NO"))</f>
        <v>NO</v>
      </c>
      <c r="T3316" s="96" t="str">
        <f>IF('RAW DATA'!$D3316='RAW DATA'!$E3316,"YES","NO")</f>
        <v>NO</v>
      </c>
      <c r="U3316" s="95" t="str">
        <f>IF(('RAW DATA'!$D3316-'RAW DATA'!$M3316)&lt;=5,"YES","NO")</f>
        <v>YES</v>
      </c>
    </row>
    <row r="3317" spans="1:21" x14ac:dyDescent="0.25">
      <c r="A3317" s="87">
        <v>515</v>
      </c>
      <c r="B3317" s="74">
        <v>5548110329</v>
      </c>
      <c r="C3317" s="76">
        <v>46006</v>
      </c>
      <c r="D3317" s="76">
        <v>46003</v>
      </c>
      <c r="E3317" s="76">
        <v>46006</v>
      </c>
      <c r="F3317" s="74">
        <v>261166651</v>
      </c>
      <c r="G3317" s="75">
        <v>785</v>
      </c>
      <c r="H3317" s="74" t="s">
        <v>14</v>
      </c>
      <c r="I3317" s="85">
        <v>7730476979</v>
      </c>
      <c r="J3317" s="76">
        <v>46014</v>
      </c>
      <c r="K3317" s="76" t="s">
        <v>87</v>
      </c>
      <c r="L3317" s="74"/>
      <c r="M3317" s="76">
        <v>46002</v>
      </c>
      <c r="N3317" s="76">
        <v>46020</v>
      </c>
      <c r="O3317" s="73">
        <f t="shared" si="436"/>
        <v>12</v>
      </c>
      <c r="P3317" s="73">
        <f>MONTH('RAW DATA'!$J3317)</f>
        <v>12</v>
      </c>
      <c r="Q3317" s="73" t="str">
        <f t="shared" si="437"/>
        <v>ICB</v>
      </c>
      <c r="R3317" s="75" t="str">
        <f t="shared" si="438"/>
        <v>CHINA</v>
      </c>
      <c r="S3317" s="75" t="str">
        <f>IF(OR('RAW DATA'!$D3317="",'RAW DATA'!$C3317='RAW DATA'!$D3317),"NO",IF('RAW DATA'!$C3317&lt;'RAW DATA'!$D3317,"YES","NO"))</f>
        <v>NO</v>
      </c>
      <c r="T3317" s="75" t="str">
        <f>IF('RAW DATA'!$D3317='RAW DATA'!$E3317,"YES","NO")</f>
        <v>NO</v>
      </c>
      <c r="U3317" s="73" t="str">
        <f>IF(('RAW DATA'!$D3317-'RAW DATA'!$M3317)&lt;=5,"YES","NO")</f>
        <v>YES</v>
      </c>
    </row>
    <row r="3318" spans="1:21" x14ac:dyDescent="0.25">
      <c r="A3318" s="99">
        <v>515</v>
      </c>
      <c r="B3318" s="90">
        <v>5548110326</v>
      </c>
      <c r="C3318" s="91">
        <v>46006</v>
      </c>
      <c r="D3318" s="91">
        <v>46003</v>
      </c>
      <c r="E3318" s="91">
        <v>46006</v>
      </c>
      <c r="F3318" s="90">
        <v>261166651</v>
      </c>
      <c r="G3318" s="96">
        <v>1482</v>
      </c>
      <c r="H3318" s="90" t="s">
        <v>14</v>
      </c>
      <c r="I3318" s="97">
        <v>7730476980</v>
      </c>
      <c r="J3318" s="91">
        <v>46014</v>
      </c>
      <c r="K3318" s="91" t="s">
        <v>87</v>
      </c>
      <c r="L3318" s="90"/>
      <c r="M3318" s="91">
        <v>46002</v>
      </c>
      <c r="N3318" s="91">
        <v>46020</v>
      </c>
      <c r="O3318" s="95">
        <f t="shared" si="436"/>
        <v>12</v>
      </c>
      <c r="P3318" s="95">
        <f>MONTH('RAW DATA'!$J3318)</f>
        <v>12</v>
      </c>
      <c r="Q3318" s="95" t="str">
        <f t="shared" si="437"/>
        <v>ICB</v>
      </c>
      <c r="R3318" s="96" t="str">
        <f t="shared" si="438"/>
        <v>CHINA</v>
      </c>
      <c r="S3318" s="96" t="str">
        <f>IF(OR('RAW DATA'!$D3318="",'RAW DATA'!$C3318='RAW DATA'!$D3318),"NO",IF('RAW DATA'!$C3318&lt;'RAW DATA'!$D3318,"YES","NO"))</f>
        <v>NO</v>
      </c>
      <c r="T3318" s="96" t="str">
        <f>IF('RAW DATA'!$D3318='RAW DATA'!$E3318,"YES","NO")</f>
        <v>NO</v>
      </c>
      <c r="U3318" s="95" t="str">
        <f>IF(('RAW DATA'!$D3318-'RAW DATA'!$M3318)&lt;=5,"YES","NO")</f>
        <v>YES</v>
      </c>
    </row>
    <row r="3319" spans="1:21" x14ac:dyDescent="0.25">
      <c r="A3319" s="87">
        <v>515</v>
      </c>
      <c r="B3319" s="74">
        <v>5548110319</v>
      </c>
      <c r="C3319" s="76">
        <v>46006</v>
      </c>
      <c r="D3319" s="76">
        <v>46003</v>
      </c>
      <c r="E3319" s="76">
        <v>46006</v>
      </c>
      <c r="F3319" s="74">
        <v>261166651</v>
      </c>
      <c r="G3319" s="75">
        <v>2124</v>
      </c>
      <c r="H3319" s="74" t="s">
        <v>14</v>
      </c>
      <c r="I3319" s="85">
        <v>7730476981</v>
      </c>
      <c r="J3319" s="76">
        <v>46014</v>
      </c>
      <c r="K3319" s="76" t="s">
        <v>87</v>
      </c>
      <c r="L3319" s="74"/>
      <c r="M3319" s="76">
        <v>46002</v>
      </c>
      <c r="N3319" s="76">
        <v>46020</v>
      </c>
      <c r="O3319" s="73">
        <f t="shared" si="436"/>
        <v>12</v>
      </c>
      <c r="P3319" s="73">
        <f>MONTH('RAW DATA'!$J3319)</f>
        <v>12</v>
      </c>
      <c r="Q3319" s="73" t="str">
        <f t="shared" si="437"/>
        <v>ICB</v>
      </c>
      <c r="R3319" s="75" t="str">
        <f t="shared" si="438"/>
        <v>CHINA</v>
      </c>
      <c r="S3319" s="75" t="str">
        <f>IF(OR('RAW DATA'!$D3319="",'RAW DATA'!$C3319='RAW DATA'!$D3319),"NO",IF('RAW DATA'!$C3319&lt;'RAW DATA'!$D3319,"YES","NO"))</f>
        <v>NO</v>
      </c>
      <c r="T3319" s="75" t="str">
        <f>IF('RAW DATA'!$D3319='RAW DATA'!$E3319,"YES","NO")</f>
        <v>NO</v>
      </c>
      <c r="U3319" s="73" t="str">
        <f>IF(('RAW DATA'!$D3319-'RAW DATA'!$M3319)&lt;=5,"YES","NO")</f>
        <v>YES</v>
      </c>
    </row>
    <row r="3320" spans="1:21" x14ac:dyDescent="0.25">
      <c r="A3320" s="99">
        <v>515</v>
      </c>
      <c r="B3320" s="90">
        <v>5548110318</v>
      </c>
      <c r="C3320" s="91">
        <v>46006</v>
      </c>
      <c r="D3320" s="91">
        <v>46003</v>
      </c>
      <c r="E3320" s="91">
        <v>46006</v>
      </c>
      <c r="F3320" s="90">
        <v>261166651</v>
      </c>
      <c r="G3320" s="96">
        <v>667</v>
      </c>
      <c r="H3320" s="90" t="s">
        <v>14</v>
      </c>
      <c r="I3320" s="97">
        <v>7730476982</v>
      </c>
      <c r="J3320" s="91">
        <v>46014</v>
      </c>
      <c r="K3320" s="91" t="s">
        <v>87</v>
      </c>
      <c r="L3320" s="90"/>
      <c r="M3320" s="91">
        <v>46002</v>
      </c>
      <c r="N3320" s="91">
        <v>46020</v>
      </c>
      <c r="O3320" s="95">
        <f t="shared" si="436"/>
        <v>12</v>
      </c>
      <c r="P3320" s="95">
        <f>MONTH('RAW DATA'!$J3320)</f>
        <v>12</v>
      </c>
      <c r="Q3320" s="95" t="str">
        <f t="shared" si="437"/>
        <v>ICB</v>
      </c>
      <c r="R3320" s="96" t="str">
        <f t="shared" si="438"/>
        <v>CHINA</v>
      </c>
      <c r="S3320" s="96" t="str">
        <f>IF(OR('RAW DATA'!$D3320="",'RAW DATA'!$C3320='RAW DATA'!$D3320),"NO",IF('RAW DATA'!$C3320&lt;'RAW DATA'!$D3320,"YES","NO"))</f>
        <v>NO</v>
      </c>
      <c r="T3320" s="96" t="str">
        <f>IF('RAW DATA'!$D3320='RAW DATA'!$E3320,"YES","NO")</f>
        <v>NO</v>
      </c>
      <c r="U3320" s="95" t="str">
        <f>IF(('RAW DATA'!$D3320-'RAW DATA'!$M3320)&lt;=5,"YES","NO")</f>
        <v>YES</v>
      </c>
    </row>
    <row r="3321" spans="1:21" x14ac:dyDescent="0.25">
      <c r="A3321" s="87">
        <v>515</v>
      </c>
      <c r="B3321" s="74">
        <v>5589520100</v>
      </c>
      <c r="C3321" s="76">
        <v>46016</v>
      </c>
      <c r="D3321" s="76">
        <v>46015</v>
      </c>
      <c r="E3321" s="76">
        <v>46016</v>
      </c>
      <c r="F3321" s="74">
        <v>261167340</v>
      </c>
      <c r="G3321" s="75">
        <v>1158</v>
      </c>
      <c r="H3321" s="74" t="s">
        <v>14</v>
      </c>
      <c r="I3321" s="85">
        <v>7730479945</v>
      </c>
      <c r="J3321" s="76">
        <v>46028</v>
      </c>
      <c r="K3321" s="76" t="s">
        <v>87</v>
      </c>
      <c r="L3321" s="74"/>
      <c r="M3321" s="76">
        <v>46014</v>
      </c>
      <c r="N3321" s="76">
        <v>46029</v>
      </c>
      <c r="O3321" s="73">
        <f t="shared" si="436"/>
        <v>12</v>
      </c>
      <c r="P3321" s="73">
        <f>MONTH('RAW DATA'!$J3321)</f>
        <v>1</v>
      </c>
      <c r="Q3321" s="73" t="str">
        <f t="shared" si="437"/>
        <v>ICB</v>
      </c>
      <c r="R3321" s="75" t="str">
        <f t="shared" si="438"/>
        <v>CHINA</v>
      </c>
      <c r="S3321" s="75" t="str">
        <f>IF(OR('RAW DATA'!$D3321="",'RAW DATA'!$C3321='RAW DATA'!$D3321),"NO",IF('RAW DATA'!$C3321&lt;'RAW DATA'!$D3321,"YES","NO"))</f>
        <v>NO</v>
      </c>
      <c r="T3321" s="75" t="str">
        <f>IF('RAW DATA'!$D3321='RAW DATA'!$E3321,"YES","NO")</f>
        <v>NO</v>
      </c>
      <c r="U3321" s="73" t="str">
        <f>IF(('RAW DATA'!$D3321-'RAW DATA'!$M3321)&lt;=5,"YES","NO")</f>
        <v>YES</v>
      </c>
    </row>
    <row r="3322" spans="1:21" x14ac:dyDescent="0.25">
      <c r="A3322" s="99">
        <v>515</v>
      </c>
      <c r="B3322" s="90">
        <v>5589519964</v>
      </c>
      <c r="C3322" s="91">
        <v>46016</v>
      </c>
      <c r="D3322" s="91">
        <v>46015</v>
      </c>
      <c r="E3322" s="91">
        <v>46016</v>
      </c>
      <c r="F3322" s="90">
        <v>261167340</v>
      </c>
      <c r="G3322" s="96">
        <v>1158</v>
      </c>
      <c r="H3322" s="90" t="s">
        <v>14</v>
      </c>
      <c r="I3322" s="97">
        <v>7730479946</v>
      </c>
      <c r="J3322" s="91">
        <v>46028</v>
      </c>
      <c r="K3322" s="91" t="s">
        <v>87</v>
      </c>
      <c r="L3322" s="90"/>
      <c r="M3322" s="91">
        <v>46014</v>
      </c>
      <c r="N3322" s="91">
        <v>46029</v>
      </c>
      <c r="O3322" s="95">
        <f t="shared" si="436"/>
        <v>12</v>
      </c>
      <c r="P3322" s="95">
        <f>MONTH('RAW DATA'!$J3322)</f>
        <v>1</v>
      </c>
      <c r="Q3322" s="95" t="str">
        <f t="shared" si="437"/>
        <v>ICB</v>
      </c>
      <c r="R3322" s="96" t="str">
        <f t="shared" si="438"/>
        <v>CHINA</v>
      </c>
      <c r="S3322" s="96" t="str">
        <f>IF(OR('RAW DATA'!$D3322="",'RAW DATA'!$C3322='RAW DATA'!$D3322),"NO",IF('RAW DATA'!$C3322&lt;'RAW DATA'!$D3322,"YES","NO"))</f>
        <v>NO</v>
      </c>
      <c r="T3322" s="96" t="str">
        <f>IF('RAW DATA'!$D3322='RAW DATA'!$E3322,"YES","NO")</f>
        <v>NO</v>
      </c>
      <c r="U3322" s="95" t="str">
        <f>IF(('RAW DATA'!$D3322-'RAW DATA'!$M3322)&lt;=5,"YES","NO")</f>
        <v>YES</v>
      </c>
    </row>
    <row r="3323" spans="1:21" x14ac:dyDescent="0.25">
      <c r="A3323" s="87">
        <v>515</v>
      </c>
      <c r="B3323" s="74">
        <v>5589519962</v>
      </c>
      <c r="C3323" s="76">
        <v>46016</v>
      </c>
      <c r="D3323" s="76">
        <v>46015</v>
      </c>
      <c r="E3323" s="76">
        <v>46016</v>
      </c>
      <c r="F3323" s="74">
        <v>261167340</v>
      </c>
      <c r="G3323" s="75">
        <v>1158</v>
      </c>
      <c r="H3323" s="74" t="s">
        <v>14</v>
      </c>
      <c r="I3323" s="85">
        <v>7730479947</v>
      </c>
      <c r="J3323" s="76">
        <v>46028</v>
      </c>
      <c r="K3323" s="76" t="s">
        <v>87</v>
      </c>
      <c r="L3323" s="74"/>
      <c r="M3323" s="76">
        <v>46014</v>
      </c>
      <c r="N3323" s="76">
        <v>46029</v>
      </c>
      <c r="O3323" s="73">
        <f t="shared" si="436"/>
        <v>12</v>
      </c>
      <c r="P3323" s="73">
        <f>MONTH('RAW DATA'!$J3323)</f>
        <v>1</v>
      </c>
      <c r="Q3323" s="73" t="str">
        <f t="shared" si="437"/>
        <v>ICB</v>
      </c>
      <c r="R3323" s="75" t="str">
        <f t="shared" si="438"/>
        <v>CHINA</v>
      </c>
      <c r="S3323" s="75" t="str">
        <f>IF(OR('RAW DATA'!$D3323="",'RAW DATA'!$C3323='RAW DATA'!$D3323),"NO",IF('RAW DATA'!$C3323&lt;'RAW DATA'!$D3323,"YES","NO"))</f>
        <v>NO</v>
      </c>
      <c r="T3323" s="75" t="str">
        <f>IF('RAW DATA'!$D3323='RAW DATA'!$E3323,"YES","NO")</f>
        <v>NO</v>
      </c>
      <c r="U3323" s="73" t="str">
        <f>IF(('RAW DATA'!$D3323-'RAW DATA'!$M3323)&lt;=5,"YES","NO")</f>
        <v>YES</v>
      </c>
    </row>
    <row r="3324" spans="1:21" x14ac:dyDescent="0.25">
      <c r="A3324" s="99">
        <v>515</v>
      </c>
      <c r="B3324" s="90">
        <v>5589519965</v>
      </c>
      <c r="C3324" s="91">
        <v>46016</v>
      </c>
      <c r="D3324" s="91">
        <v>46015</v>
      </c>
      <c r="E3324" s="91">
        <v>46016</v>
      </c>
      <c r="F3324" s="90">
        <v>261167340</v>
      </c>
      <c r="G3324" s="96">
        <v>1158</v>
      </c>
      <c r="H3324" s="90" t="s">
        <v>14</v>
      </c>
      <c r="I3324" s="97">
        <v>7730479950</v>
      </c>
      <c r="J3324" s="91">
        <v>46028</v>
      </c>
      <c r="K3324" s="91" t="s">
        <v>87</v>
      </c>
      <c r="L3324" s="90"/>
      <c r="M3324" s="91">
        <v>46014</v>
      </c>
      <c r="N3324" s="91">
        <v>46029</v>
      </c>
      <c r="O3324" s="95">
        <f t="shared" si="436"/>
        <v>12</v>
      </c>
      <c r="P3324" s="95">
        <f>MONTH('RAW DATA'!$J3324)</f>
        <v>1</v>
      </c>
      <c r="Q3324" s="95" t="str">
        <f t="shared" si="437"/>
        <v>ICB</v>
      </c>
      <c r="R3324" s="96" t="str">
        <f t="shared" si="438"/>
        <v>CHINA</v>
      </c>
      <c r="S3324" s="96" t="str">
        <f>IF(OR('RAW DATA'!$D3324="",'RAW DATA'!$C3324='RAW DATA'!$D3324),"NO",IF('RAW DATA'!$C3324&lt;'RAW DATA'!$D3324,"YES","NO"))</f>
        <v>NO</v>
      </c>
      <c r="T3324" s="96" t="str">
        <f>IF('RAW DATA'!$D3324='RAW DATA'!$E3324,"YES","NO")</f>
        <v>NO</v>
      </c>
      <c r="U3324" s="95" t="str">
        <f>IF(('RAW DATA'!$D3324-'RAW DATA'!$M3324)&lt;=5,"YES","NO")</f>
        <v>YES</v>
      </c>
    </row>
    <row r="3325" spans="1:21" x14ac:dyDescent="0.25">
      <c r="A3325" s="87">
        <v>515</v>
      </c>
      <c r="B3325" s="74">
        <v>5589519963</v>
      </c>
      <c r="C3325" s="76">
        <v>46016</v>
      </c>
      <c r="D3325" s="76">
        <v>46015</v>
      </c>
      <c r="E3325" s="76">
        <v>46016</v>
      </c>
      <c r="F3325" s="74">
        <v>261167340</v>
      </c>
      <c r="G3325" s="75">
        <v>1158</v>
      </c>
      <c r="H3325" s="74" t="s">
        <v>14</v>
      </c>
      <c r="I3325" s="85">
        <v>7730479948</v>
      </c>
      <c r="J3325" s="76">
        <v>46028</v>
      </c>
      <c r="K3325" s="76" t="s">
        <v>87</v>
      </c>
      <c r="L3325" s="74"/>
      <c r="M3325" s="76">
        <v>46014</v>
      </c>
      <c r="N3325" s="76">
        <v>46029</v>
      </c>
      <c r="O3325" s="73">
        <f t="shared" si="436"/>
        <v>12</v>
      </c>
      <c r="P3325" s="73">
        <f>MONTH('RAW DATA'!$J3325)</f>
        <v>1</v>
      </c>
      <c r="Q3325" s="73" t="str">
        <f t="shared" si="437"/>
        <v>ICB</v>
      </c>
      <c r="R3325" s="75" t="str">
        <f t="shared" si="438"/>
        <v>CHINA</v>
      </c>
      <c r="S3325" s="75" t="str">
        <f>IF(OR('RAW DATA'!$D3325="",'RAW DATA'!$C3325='RAW DATA'!$D3325),"NO",IF('RAW DATA'!$C3325&lt;'RAW DATA'!$D3325,"YES","NO"))</f>
        <v>NO</v>
      </c>
      <c r="T3325" s="75" t="str">
        <f>IF('RAW DATA'!$D3325='RAW DATA'!$E3325,"YES","NO")</f>
        <v>NO</v>
      </c>
      <c r="U3325" s="73" t="str">
        <f>IF(('RAW DATA'!$D3325-'RAW DATA'!$M3325)&lt;=5,"YES","NO")</f>
        <v>YES</v>
      </c>
    </row>
    <row r="3326" spans="1:21" x14ac:dyDescent="0.25">
      <c r="A3326" s="99">
        <v>515</v>
      </c>
      <c r="B3326" s="90">
        <v>5589519961</v>
      </c>
      <c r="C3326" s="91">
        <v>46016</v>
      </c>
      <c r="D3326" s="91">
        <v>46015</v>
      </c>
      <c r="E3326" s="91">
        <v>46016</v>
      </c>
      <c r="F3326" s="90">
        <v>261167340</v>
      </c>
      <c r="G3326" s="96">
        <v>1158</v>
      </c>
      <c r="H3326" s="90" t="s">
        <v>14</v>
      </c>
      <c r="I3326" s="97">
        <v>7730479951</v>
      </c>
      <c r="J3326" s="91">
        <v>46028</v>
      </c>
      <c r="K3326" s="91" t="s">
        <v>87</v>
      </c>
      <c r="L3326" s="90"/>
      <c r="M3326" s="91">
        <v>46014</v>
      </c>
      <c r="N3326" s="91">
        <v>46029</v>
      </c>
      <c r="O3326" s="95">
        <f t="shared" si="436"/>
        <v>12</v>
      </c>
      <c r="P3326" s="95">
        <f>MONTH('RAW DATA'!$J3326)</f>
        <v>1</v>
      </c>
      <c r="Q3326" s="95" t="str">
        <f t="shared" si="437"/>
        <v>ICB</v>
      </c>
      <c r="R3326" s="96" t="str">
        <f t="shared" si="438"/>
        <v>CHINA</v>
      </c>
      <c r="S3326" s="96" t="str">
        <f>IF(OR('RAW DATA'!$D3326="",'RAW DATA'!$C3326='RAW DATA'!$D3326),"NO",IF('RAW DATA'!$C3326&lt;'RAW DATA'!$D3326,"YES","NO"))</f>
        <v>NO</v>
      </c>
      <c r="T3326" s="96" t="str">
        <f>IF('RAW DATA'!$D3326='RAW DATA'!$E3326,"YES","NO")</f>
        <v>NO</v>
      </c>
      <c r="U3326" s="95" t="str">
        <f>IF(('RAW DATA'!$D3326-'RAW DATA'!$M3326)&lt;=5,"YES","NO")</f>
        <v>YES</v>
      </c>
    </row>
    <row r="3327" spans="1:21" x14ac:dyDescent="0.25">
      <c r="A3327" s="87">
        <v>515</v>
      </c>
      <c r="B3327" s="74">
        <v>5548125001</v>
      </c>
      <c r="C3327" s="76">
        <v>46014</v>
      </c>
      <c r="D3327" s="76">
        <v>46010</v>
      </c>
      <c r="E3327" s="76">
        <v>46014</v>
      </c>
      <c r="F3327" s="74">
        <v>261166683</v>
      </c>
      <c r="G3327" s="75">
        <v>2219</v>
      </c>
      <c r="H3327" s="74" t="s">
        <v>14</v>
      </c>
      <c r="I3327" s="85">
        <v>7730479801</v>
      </c>
      <c r="J3327" s="76">
        <v>46028</v>
      </c>
      <c r="K3327" s="76" t="s">
        <v>87</v>
      </c>
      <c r="L3327" s="74"/>
      <c r="M3327" s="76">
        <v>46010</v>
      </c>
      <c r="N3327" s="76">
        <v>46026</v>
      </c>
      <c r="O3327" s="73">
        <f t="shared" si="436"/>
        <v>12</v>
      </c>
      <c r="P3327" s="73">
        <f>MONTH('RAW DATA'!$J3327)</f>
        <v>1</v>
      </c>
      <c r="Q3327" s="73" t="str">
        <f t="shared" si="437"/>
        <v>ICB</v>
      </c>
      <c r="R3327" s="75" t="str">
        <f t="shared" si="438"/>
        <v>CHINA</v>
      </c>
      <c r="S3327" s="75" t="str">
        <f>IF(OR('RAW DATA'!$D3327="",'RAW DATA'!$C3327='RAW DATA'!$D3327),"NO",IF('RAW DATA'!$C3327&lt;'RAW DATA'!$D3327,"YES","NO"))</f>
        <v>NO</v>
      </c>
      <c r="T3327" s="75" t="str">
        <f>IF('RAW DATA'!$D3327='RAW DATA'!$E3327,"YES","NO")</f>
        <v>NO</v>
      </c>
      <c r="U3327" s="73" t="str">
        <f>IF(('RAW DATA'!$D3327-'RAW DATA'!$M3327)&lt;=5,"YES","NO")</f>
        <v>YES</v>
      </c>
    </row>
    <row r="3328" spans="1:21" x14ac:dyDescent="0.25">
      <c r="A3328" s="99">
        <v>515</v>
      </c>
      <c r="B3328" s="90">
        <v>5548124996</v>
      </c>
      <c r="C3328" s="91">
        <v>46014</v>
      </c>
      <c r="D3328" s="91">
        <v>46010</v>
      </c>
      <c r="E3328" s="91">
        <v>46014</v>
      </c>
      <c r="F3328" s="90">
        <v>261166683</v>
      </c>
      <c r="G3328" s="96">
        <v>577</v>
      </c>
      <c r="H3328" s="90" t="s">
        <v>14</v>
      </c>
      <c r="I3328" s="97">
        <v>7730479802</v>
      </c>
      <c r="J3328" s="91">
        <v>46028</v>
      </c>
      <c r="K3328" s="91" t="s">
        <v>87</v>
      </c>
      <c r="L3328" s="90"/>
      <c r="M3328" s="91">
        <v>46010</v>
      </c>
      <c r="N3328" s="91">
        <v>46026</v>
      </c>
      <c r="O3328" s="95">
        <f t="shared" si="436"/>
        <v>12</v>
      </c>
      <c r="P3328" s="95">
        <f>MONTH('RAW DATA'!$J3328)</f>
        <v>1</v>
      </c>
      <c r="Q3328" s="95" t="str">
        <f t="shared" si="437"/>
        <v>ICB</v>
      </c>
      <c r="R3328" s="96" t="str">
        <f t="shared" si="438"/>
        <v>CHINA</v>
      </c>
      <c r="S3328" s="96" t="str">
        <f>IF(OR('RAW DATA'!$D3328="",'RAW DATA'!$C3328='RAW DATA'!$D3328),"NO",IF('RAW DATA'!$C3328&lt;'RAW DATA'!$D3328,"YES","NO"))</f>
        <v>NO</v>
      </c>
      <c r="T3328" s="96" t="str">
        <f>IF('RAW DATA'!$D3328='RAW DATA'!$E3328,"YES","NO")</f>
        <v>NO</v>
      </c>
      <c r="U3328" s="95" t="str">
        <f>IF(('RAW DATA'!$D3328-'RAW DATA'!$M3328)&lt;=5,"YES","NO")</f>
        <v>YES</v>
      </c>
    </row>
    <row r="3329" spans="1:21" x14ac:dyDescent="0.25">
      <c r="A3329" s="87">
        <v>515</v>
      </c>
      <c r="B3329" s="74">
        <v>5548125002</v>
      </c>
      <c r="C3329" s="76">
        <v>46014</v>
      </c>
      <c r="D3329" s="76">
        <v>46010</v>
      </c>
      <c r="E3329" s="76">
        <v>46014</v>
      </c>
      <c r="F3329" s="74">
        <v>261166683</v>
      </c>
      <c r="G3329" s="75">
        <v>332</v>
      </c>
      <c r="H3329" s="74" t="s">
        <v>14</v>
      </c>
      <c r="I3329" s="85">
        <v>7730479803</v>
      </c>
      <c r="J3329" s="76">
        <v>46028</v>
      </c>
      <c r="K3329" s="76" t="s">
        <v>87</v>
      </c>
      <c r="L3329" s="74"/>
      <c r="M3329" s="76">
        <v>46010</v>
      </c>
      <c r="N3329" s="76">
        <v>46026</v>
      </c>
      <c r="O3329" s="73">
        <f t="shared" si="436"/>
        <v>12</v>
      </c>
      <c r="P3329" s="73">
        <f>MONTH('RAW DATA'!$J3329)</f>
        <v>1</v>
      </c>
      <c r="Q3329" s="73" t="str">
        <f t="shared" si="437"/>
        <v>ICB</v>
      </c>
      <c r="R3329" s="75" t="str">
        <f t="shared" si="438"/>
        <v>CHINA</v>
      </c>
      <c r="S3329" s="75" t="str">
        <f>IF(OR('RAW DATA'!$D3329="",'RAW DATA'!$C3329='RAW DATA'!$D3329),"NO",IF('RAW DATA'!$C3329&lt;'RAW DATA'!$D3329,"YES","NO"))</f>
        <v>NO</v>
      </c>
      <c r="T3329" s="75" t="str">
        <f>IF('RAW DATA'!$D3329='RAW DATA'!$E3329,"YES","NO")</f>
        <v>NO</v>
      </c>
      <c r="U3329" s="73" t="str">
        <f>IF(('RAW DATA'!$D3329-'RAW DATA'!$M3329)&lt;=5,"YES","NO")</f>
        <v>YES</v>
      </c>
    </row>
    <row r="3330" spans="1:21" x14ac:dyDescent="0.25">
      <c r="A3330" s="99">
        <v>515</v>
      </c>
      <c r="B3330" s="90">
        <v>5548125004</v>
      </c>
      <c r="C3330" s="91">
        <v>46014</v>
      </c>
      <c r="D3330" s="91">
        <v>46010</v>
      </c>
      <c r="E3330" s="91">
        <v>46014</v>
      </c>
      <c r="F3330" s="90">
        <v>261166683</v>
      </c>
      <c r="G3330" s="96">
        <v>399</v>
      </c>
      <c r="H3330" s="90" t="s">
        <v>14</v>
      </c>
      <c r="I3330" s="97">
        <v>7730479934</v>
      </c>
      <c r="J3330" s="91">
        <v>46028</v>
      </c>
      <c r="K3330" s="91" t="s">
        <v>87</v>
      </c>
      <c r="L3330" s="90"/>
      <c r="M3330" s="91">
        <v>46010</v>
      </c>
      <c r="N3330" s="91">
        <v>46026</v>
      </c>
      <c r="O3330" s="95">
        <f t="shared" si="436"/>
        <v>12</v>
      </c>
      <c r="P3330" s="95">
        <f>MONTH('RAW DATA'!$J3330)</f>
        <v>1</v>
      </c>
      <c r="Q3330" s="95" t="str">
        <f t="shared" si="437"/>
        <v>ICB</v>
      </c>
      <c r="R3330" s="96" t="str">
        <f t="shared" si="438"/>
        <v>CHINA</v>
      </c>
      <c r="S3330" s="96" t="str">
        <f>IF(OR('RAW DATA'!$D3330="",'RAW DATA'!$C3330='RAW DATA'!$D3330),"NO",IF('RAW DATA'!$C3330&lt;'RAW DATA'!$D3330,"YES","NO"))</f>
        <v>NO</v>
      </c>
      <c r="T3330" s="96" t="str">
        <f>IF('RAW DATA'!$D3330='RAW DATA'!$E3330,"YES","NO")</f>
        <v>NO</v>
      </c>
      <c r="U3330" s="95" t="str">
        <f>IF(('RAW DATA'!$D3330-'RAW DATA'!$M3330)&lt;=5,"YES","NO")</f>
        <v>YES</v>
      </c>
    </row>
    <row r="3331" spans="1:21" x14ac:dyDescent="0.25">
      <c r="A3331" s="87">
        <v>515</v>
      </c>
      <c r="B3331" s="74">
        <v>5548124994</v>
      </c>
      <c r="C3331" s="76">
        <v>46014</v>
      </c>
      <c r="D3331" s="76">
        <v>46010</v>
      </c>
      <c r="E3331" s="76">
        <v>46014</v>
      </c>
      <c r="F3331" s="74">
        <v>261166683</v>
      </c>
      <c r="G3331" s="75">
        <v>106</v>
      </c>
      <c r="H3331" s="74" t="s">
        <v>14</v>
      </c>
      <c r="I3331" s="85">
        <v>7730479935</v>
      </c>
      <c r="J3331" s="76">
        <v>46028</v>
      </c>
      <c r="K3331" s="76" t="s">
        <v>87</v>
      </c>
      <c r="L3331" s="74"/>
      <c r="M3331" s="76">
        <v>46010</v>
      </c>
      <c r="N3331" s="76">
        <v>46026</v>
      </c>
      <c r="O3331" s="73">
        <f t="shared" si="436"/>
        <v>12</v>
      </c>
      <c r="P3331" s="73">
        <f>MONTH('RAW DATA'!$J3331)</f>
        <v>1</v>
      </c>
      <c r="Q3331" s="73" t="str">
        <f t="shared" si="437"/>
        <v>ICB</v>
      </c>
      <c r="R3331" s="75" t="str">
        <f t="shared" si="438"/>
        <v>CHINA</v>
      </c>
      <c r="S3331" s="75" t="str">
        <f>IF(OR('RAW DATA'!$D3331="",'RAW DATA'!$C3331='RAW DATA'!$D3331),"NO",IF('RAW DATA'!$C3331&lt;'RAW DATA'!$D3331,"YES","NO"))</f>
        <v>NO</v>
      </c>
      <c r="T3331" s="75" t="str">
        <f>IF('RAW DATA'!$D3331='RAW DATA'!$E3331,"YES","NO")</f>
        <v>NO</v>
      </c>
      <c r="U3331" s="73" t="str">
        <f>IF(('RAW DATA'!$D3331-'RAW DATA'!$M3331)&lt;=5,"YES","NO")</f>
        <v>YES</v>
      </c>
    </row>
    <row r="3332" spans="1:21" x14ac:dyDescent="0.25">
      <c r="A3332" s="99">
        <v>515</v>
      </c>
      <c r="B3332" s="90">
        <v>5548125005</v>
      </c>
      <c r="C3332" s="91">
        <v>46014</v>
      </c>
      <c r="D3332" s="91">
        <v>46010</v>
      </c>
      <c r="E3332" s="91">
        <v>46014</v>
      </c>
      <c r="F3332" s="90">
        <v>261166683</v>
      </c>
      <c r="G3332" s="96">
        <v>399</v>
      </c>
      <c r="H3332" s="90" t="s">
        <v>14</v>
      </c>
      <c r="I3332" s="97">
        <v>7730479936</v>
      </c>
      <c r="J3332" s="91">
        <v>46028</v>
      </c>
      <c r="K3332" s="91" t="s">
        <v>87</v>
      </c>
      <c r="L3332" s="90"/>
      <c r="M3332" s="91">
        <v>46010</v>
      </c>
      <c r="N3332" s="91">
        <v>46026</v>
      </c>
      <c r="O3332" s="95">
        <f t="shared" si="436"/>
        <v>12</v>
      </c>
      <c r="P3332" s="95">
        <f>MONTH('RAW DATA'!$J3332)</f>
        <v>1</v>
      </c>
      <c r="Q3332" s="95" t="str">
        <f t="shared" si="437"/>
        <v>ICB</v>
      </c>
      <c r="R3332" s="96" t="str">
        <f t="shared" si="438"/>
        <v>CHINA</v>
      </c>
      <c r="S3332" s="96" t="str">
        <f>IF(OR('RAW DATA'!$D3332="",'RAW DATA'!$C3332='RAW DATA'!$D3332),"NO",IF('RAW DATA'!$C3332&lt;'RAW DATA'!$D3332,"YES","NO"))</f>
        <v>NO</v>
      </c>
      <c r="T3332" s="96" t="str">
        <f>IF('RAW DATA'!$D3332='RAW DATA'!$E3332,"YES","NO")</f>
        <v>NO</v>
      </c>
      <c r="U3332" s="95" t="str">
        <f>IF(('RAW DATA'!$D3332-'RAW DATA'!$M3332)&lt;=5,"YES","NO")</f>
        <v>YES</v>
      </c>
    </row>
    <row r="3333" spans="1:21" x14ac:dyDescent="0.25">
      <c r="A3333" s="87">
        <v>515</v>
      </c>
      <c r="B3333" s="74">
        <v>5548125003</v>
      </c>
      <c r="C3333" s="76">
        <v>46014</v>
      </c>
      <c r="D3333" s="76">
        <v>46010</v>
      </c>
      <c r="E3333" s="76">
        <v>46014</v>
      </c>
      <c r="F3333" s="74">
        <v>261166683</v>
      </c>
      <c r="G3333" s="75">
        <v>399</v>
      </c>
      <c r="H3333" s="74" t="s">
        <v>14</v>
      </c>
      <c r="I3333" s="85">
        <v>7730479937</v>
      </c>
      <c r="J3333" s="76">
        <v>46028</v>
      </c>
      <c r="K3333" s="76" t="s">
        <v>87</v>
      </c>
      <c r="L3333" s="74"/>
      <c r="M3333" s="76">
        <v>46010</v>
      </c>
      <c r="N3333" s="76">
        <v>46026</v>
      </c>
      <c r="O3333" s="73">
        <f t="shared" si="436"/>
        <v>12</v>
      </c>
      <c r="P3333" s="73">
        <f>MONTH('RAW DATA'!$J3333)</f>
        <v>1</v>
      </c>
      <c r="Q3333" s="73" t="str">
        <f t="shared" si="437"/>
        <v>ICB</v>
      </c>
      <c r="R3333" s="75" t="str">
        <f t="shared" si="438"/>
        <v>CHINA</v>
      </c>
      <c r="S3333" s="75" t="str">
        <f>IF(OR('RAW DATA'!$D3333="",'RAW DATA'!$C3333='RAW DATA'!$D3333),"NO",IF('RAW DATA'!$C3333&lt;'RAW DATA'!$D3333,"YES","NO"))</f>
        <v>NO</v>
      </c>
      <c r="T3333" s="75" t="str">
        <f>IF('RAW DATA'!$D3333='RAW DATA'!$E3333,"YES","NO")</f>
        <v>NO</v>
      </c>
      <c r="U3333" s="73" t="str">
        <f>IF(('RAW DATA'!$D3333-'RAW DATA'!$M3333)&lt;=5,"YES","NO")</f>
        <v>YES</v>
      </c>
    </row>
    <row r="3334" spans="1:21" x14ac:dyDescent="0.25">
      <c r="A3334" s="99">
        <v>515</v>
      </c>
      <c r="B3334" s="90">
        <v>5548124997</v>
      </c>
      <c r="C3334" s="91">
        <v>46014</v>
      </c>
      <c r="D3334" s="91">
        <v>46010</v>
      </c>
      <c r="E3334" s="91">
        <v>46014</v>
      </c>
      <c r="F3334" s="90">
        <v>261166683</v>
      </c>
      <c r="G3334" s="96">
        <v>1226</v>
      </c>
      <c r="H3334" s="90" t="s">
        <v>14</v>
      </c>
      <c r="I3334" s="97">
        <v>7730479938</v>
      </c>
      <c r="J3334" s="91">
        <v>46028</v>
      </c>
      <c r="K3334" s="91" t="s">
        <v>87</v>
      </c>
      <c r="L3334" s="90"/>
      <c r="M3334" s="91">
        <v>46010</v>
      </c>
      <c r="N3334" s="91">
        <v>46026</v>
      </c>
      <c r="O3334" s="95">
        <f t="shared" si="436"/>
        <v>12</v>
      </c>
      <c r="P3334" s="95">
        <f>MONTH('RAW DATA'!$J3334)</f>
        <v>1</v>
      </c>
      <c r="Q3334" s="95" t="str">
        <f t="shared" si="437"/>
        <v>ICB</v>
      </c>
      <c r="R3334" s="96" t="str">
        <f t="shared" si="438"/>
        <v>CHINA</v>
      </c>
      <c r="S3334" s="96" t="str">
        <f>IF(OR('RAW DATA'!$D3334="",'RAW DATA'!$C3334='RAW DATA'!$D3334),"NO",IF('RAW DATA'!$C3334&lt;'RAW DATA'!$D3334,"YES","NO"))</f>
        <v>NO</v>
      </c>
      <c r="T3334" s="96" t="str">
        <f>IF('RAW DATA'!$D3334='RAW DATA'!$E3334,"YES","NO")</f>
        <v>NO</v>
      </c>
      <c r="U3334" s="95" t="str">
        <f>IF(('RAW DATA'!$D3334-'RAW DATA'!$M3334)&lt;=5,"YES","NO")</f>
        <v>YES</v>
      </c>
    </row>
    <row r="3335" spans="1:21" x14ac:dyDescent="0.25">
      <c r="A3335" s="87">
        <v>515</v>
      </c>
      <c r="B3335" s="74">
        <v>5548125000</v>
      </c>
      <c r="C3335" s="76">
        <v>46014</v>
      </c>
      <c r="D3335" s="76">
        <v>46010</v>
      </c>
      <c r="E3335" s="76">
        <v>46014</v>
      </c>
      <c r="F3335" s="74">
        <v>261166683</v>
      </c>
      <c r="G3335" s="75">
        <v>459</v>
      </c>
      <c r="H3335" s="74" t="s">
        <v>14</v>
      </c>
      <c r="I3335" s="85">
        <v>7730479939</v>
      </c>
      <c r="J3335" s="76">
        <v>46028</v>
      </c>
      <c r="K3335" s="76" t="s">
        <v>87</v>
      </c>
      <c r="L3335" s="74"/>
      <c r="M3335" s="76">
        <v>46010</v>
      </c>
      <c r="N3335" s="76">
        <v>46026</v>
      </c>
      <c r="O3335" s="73">
        <f t="shared" si="436"/>
        <v>12</v>
      </c>
      <c r="P3335" s="73">
        <f>MONTH('RAW DATA'!$J3335)</f>
        <v>1</v>
      </c>
      <c r="Q3335" s="73" t="str">
        <f t="shared" si="437"/>
        <v>ICB</v>
      </c>
      <c r="R3335" s="75" t="str">
        <f t="shared" si="438"/>
        <v>CHINA</v>
      </c>
      <c r="S3335" s="75" t="str">
        <f>IF(OR('RAW DATA'!$D3335="",'RAW DATA'!$C3335='RAW DATA'!$D3335),"NO",IF('RAW DATA'!$C3335&lt;'RAW DATA'!$D3335,"YES","NO"))</f>
        <v>NO</v>
      </c>
      <c r="T3335" s="75" t="str">
        <f>IF('RAW DATA'!$D3335='RAW DATA'!$E3335,"YES","NO")</f>
        <v>NO</v>
      </c>
      <c r="U3335" s="73" t="str">
        <f>IF(('RAW DATA'!$D3335-'RAW DATA'!$M3335)&lt;=5,"YES","NO")</f>
        <v>YES</v>
      </c>
    </row>
    <row r="3336" spans="1:21" x14ac:dyDescent="0.25">
      <c r="A3336" s="99">
        <v>515</v>
      </c>
      <c r="B3336" s="90">
        <v>5548124995</v>
      </c>
      <c r="C3336" s="91">
        <v>46014</v>
      </c>
      <c r="D3336" s="91">
        <v>46010</v>
      </c>
      <c r="E3336" s="91">
        <v>46014</v>
      </c>
      <c r="F3336" s="90">
        <v>261166683</v>
      </c>
      <c r="G3336" s="96">
        <v>719</v>
      </c>
      <c r="H3336" s="90" t="s">
        <v>14</v>
      </c>
      <c r="I3336" s="97">
        <v>7730479940</v>
      </c>
      <c r="J3336" s="91">
        <v>46028</v>
      </c>
      <c r="K3336" s="91" t="s">
        <v>87</v>
      </c>
      <c r="L3336" s="90"/>
      <c r="M3336" s="91">
        <v>46010</v>
      </c>
      <c r="N3336" s="91">
        <v>46026</v>
      </c>
      <c r="O3336" s="95">
        <f t="shared" si="436"/>
        <v>12</v>
      </c>
      <c r="P3336" s="95">
        <f>MONTH('RAW DATA'!$J3336)</f>
        <v>1</v>
      </c>
      <c r="Q3336" s="95" t="str">
        <f t="shared" si="437"/>
        <v>ICB</v>
      </c>
      <c r="R3336" s="96" t="str">
        <f t="shared" si="438"/>
        <v>CHINA</v>
      </c>
      <c r="S3336" s="96" t="str">
        <f>IF(OR('RAW DATA'!$D3336="",'RAW DATA'!$C3336='RAW DATA'!$D3336),"NO",IF('RAW DATA'!$C3336&lt;'RAW DATA'!$D3336,"YES","NO"))</f>
        <v>NO</v>
      </c>
      <c r="T3336" s="96" t="str">
        <f>IF('RAW DATA'!$D3336='RAW DATA'!$E3336,"YES","NO")</f>
        <v>NO</v>
      </c>
      <c r="U3336" s="95" t="str">
        <f>IF(('RAW DATA'!$D3336-'RAW DATA'!$M3336)&lt;=5,"YES","NO")</f>
        <v>YES</v>
      </c>
    </row>
    <row r="3337" spans="1:21" x14ac:dyDescent="0.25">
      <c r="A3337" s="87">
        <v>515</v>
      </c>
      <c r="B3337" s="74">
        <v>5548125006</v>
      </c>
      <c r="C3337" s="76">
        <v>46014</v>
      </c>
      <c r="D3337" s="76">
        <v>46010</v>
      </c>
      <c r="E3337" s="76">
        <v>46014</v>
      </c>
      <c r="F3337" s="74">
        <v>261166683</v>
      </c>
      <c r="G3337" s="75">
        <v>2308</v>
      </c>
      <c r="H3337" s="74" t="s">
        <v>14</v>
      </c>
      <c r="I3337" s="85">
        <v>7730479942</v>
      </c>
      <c r="J3337" s="76">
        <v>46028</v>
      </c>
      <c r="K3337" s="76" t="s">
        <v>87</v>
      </c>
      <c r="L3337" s="74"/>
      <c r="M3337" s="76">
        <v>46010</v>
      </c>
      <c r="N3337" s="76">
        <v>46026</v>
      </c>
      <c r="O3337" s="73">
        <f t="shared" si="436"/>
        <v>12</v>
      </c>
      <c r="P3337" s="73">
        <f>MONTH('RAW DATA'!$J3337)</f>
        <v>1</v>
      </c>
      <c r="Q3337" s="73" t="str">
        <f t="shared" si="437"/>
        <v>ICB</v>
      </c>
      <c r="R3337" s="75" t="str">
        <f t="shared" si="438"/>
        <v>CHINA</v>
      </c>
      <c r="S3337" s="75" t="str">
        <f>IF(OR('RAW DATA'!$D3337="",'RAW DATA'!$C3337='RAW DATA'!$D3337),"NO",IF('RAW DATA'!$C3337&lt;'RAW DATA'!$D3337,"YES","NO"))</f>
        <v>NO</v>
      </c>
      <c r="T3337" s="75" t="str">
        <f>IF('RAW DATA'!$D3337='RAW DATA'!$E3337,"YES","NO")</f>
        <v>NO</v>
      </c>
      <c r="U3337" s="73" t="str">
        <f>IF(('RAW DATA'!$D3337-'RAW DATA'!$M3337)&lt;=5,"YES","NO")</f>
        <v>YES</v>
      </c>
    </row>
    <row r="3338" spans="1:21" x14ac:dyDescent="0.25">
      <c r="A3338" s="99">
        <v>515</v>
      </c>
      <c r="B3338" s="90">
        <v>5548124999</v>
      </c>
      <c r="C3338" s="91">
        <v>46014</v>
      </c>
      <c r="D3338" s="91">
        <v>46010</v>
      </c>
      <c r="E3338" s="91">
        <v>46014</v>
      </c>
      <c r="F3338" s="90">
        <v>261166683</v>
      </c>
      <c r="G3338" s="96">
        <v>1118</v>
      </c>
      <c r="H3338" s="90" t="s">
        <v>14</v>
      </c>
      <c r="I3338" s="97">
        <v>7730479943</v>
      </c>
      <c r="J3338" s="91">
        <v>46028</v>
      </c>
      <c r="K3338" s="91" t="s">
        <v>87</v>
      </c>
      <c r="L3338" s="90"/>
      <c r="M3338" s="91">
        <v>46010</v>
      </c>
      <c r="N3338" s="91">
        <v>46026</v>
      </c>
      <c r="O3338" s="95">
        <f t="shared" si="436"/>
        <v>12</v>
      </c>
      <c r="P3338" s="95">
        <f>MONTH('RAW DATA'!$J3338)</f>
        <v>1</v>
      </c>
      <c r="Q3338" s="95" t="str">
        <f t="shared" si="437"/>
        <v>ICB</v>
      </c>
      <c r="R3338" s="96" t="str">
        <f t="shared" si="438"/>
        <v>CHINA</v>
      </c>
      <c r="S3338" s="96" t="str">
        <f>IF(OR('RAW DATA'!$D3338="",'RAW DATA'!$C3338='RAW DATA'!$D3338),"NO",IF('RAW DATA'!$C3338&lt;'RAW DATA'!$D3338,"YES","NO"))</f>
        <v>NO</v>
      </c>
      <c r="T3338" s="96" t="str">
        <f>IF('RAW DATA'!$D3338='RAW DATA'!$E3338,"YES","NO")</f>
        <v>NO</v>
      </c>
      <c r="U3338" s="95" t="str">
        <f>IF(('RAW DATA'!$D3338-'RAW DATA'!$M3338)&lt;=5,"YES","NO")</f>
        <v>YES</v>
      </c>
    </row>
    <row r="3339" spans="1:21" x14ac:dyDescent="0.25">
      <c r="A3339" s="87">
        <v>515</v>
      </c>
      <c r="B3339" s="74">
        <v>5548124998</v>
      </c>
      <c r="C3339" s="76">
        <v>46014</v>
      </c>
      <c r="D3339" s="76">
        <v>46010</v>
      </c>
      <c r="E3339" s="76">
        <v>46014</v>
      </c>
      <c r="F3339" s="74">
        <v>261166683</v>
      </c>
      <c r="G3339" s="75">
        <v>1566</v>
      </c>
      <c r="H3339" s="74" t="s">
        <v>14</v>
      </c>
      <c r="I3339" s="85">
        <v>7730479944</v>
      </c>
      <c r="J3339" s="76">
        <v>46028</v>
      </c>
      <c r="K3339" s="76" t="s">
        <v>87</v>
      </c>
      <c r="L3339" s="74"/>
      <c r="M3339" s="76">
        <v>46010</v>
      </c>
      <c r="N3339" s="76">
        <v>46026</v>
      </c>
      <c r="O3339" s="73">
        <f t="shared" si="436"/>
        <v>12</v>
      </c>
      <c r="P3339" s="73">
        <f>MONTH('RAW DATA'!$J3339)</f>
        <v>1</v>
      </c>
      <c r="Q3339" s="73" t="str">
        <f t="shared" si="437"/>
        <v>ICB</v>
      </c>
      <c r="R3339" s="75" t="str">
        <f t="shared" si="438"/>
        <v>CHINA</v>
      </c>
      <c r="S3339" s="75" t="str">
        <f>IF(OR('RAW DATA'!$D3339="",'RAW DATA'!$C3339='RAW DATA'!$D3339),"NO",IF('RAW DATA'!$C3339&lt;'RAW DATA'!$D3339,"YES","NO"))</f>
        <v>NO</v>
      </c>
      <c r="T3339" s="75" t="str">
        <f>IF('RAW DATA'!$D3339='RAW DATA'!$E3339,"YES","NO")</f>
        <v>NO</v>
      </c>
      <c r="U3339" s="73" t="str">
        <f>IF(('RAW DATA'!$D3339-'RAW DATA'!$M3339)&lt;=5,"YES","NO")</f>
        <v>YES</v>
      </c>
    </row>
    <row r="3340" spans="1:21" x14ac:dyDescent="0.25">
      <c r="A3340" s="99">
        <v>515</v>
      </c>
      <c r="B3340" s="90">
        <v>5548138590</v>
      </c>
      <c r="C3340" s="91">
        <v>46022</v>
      </c>
      <c r="D3340" s="91">
        <v>46017</v>
      </c>
      <c r="E3340" s="91">
        <v>46022</v>
      </c>
      <c r="F3340" s="90">
        <v>261448441</v>
      </c>
      <c r="G3340" s="96">
        <v>1155</v>
      </c>
      <c r="H3340" s="90" t="s">
        <v>14</v>
      </c>
      <c r="I3340" s="97">
        <v>7730480343</v>
      </c>
      <c r="J3340" s="91">
        <v>46030</v>
      </c>
      <c r="K3340" s="91" t="s">
        <v>87</v>
      </c>
      <c r="L3340" s="90"/>
      <c r="M3340" s="91">
        <v>46017</v>
      </c>
      <c r="N3340" s="91">
        <v>46033</v>
      </c>
      <c r="O3340" s="95">
        <f t="shared" si="436"/>
        <v>12</v>
      </c>
      <c r="P3340" s="95">
        <f>MONTH('RAW DATA'!$J3340)</f>
        <v>1</v>
      </c>
      <c r="Q3340" s="95" t="str">
        <f t="shared" si="437"/>
        <v>ICB</v>
      </c>
      <c r="R3340" s="96" t="str">
        <f t="shared" si="438"/>
        <v>CHINA</v>
      </c>
      <c r="S3340" s="96" t="str">
        <f>IF(OR('RAW DATA'!$D3340="",'RAW DATA'!$C3340='RAW DATA'!$D3340),"NO",IF('RAW DATA'!$C3340&lt;'RAW DATA'!$D3340,"YES","NO"))</f>
        <v>NO</v>
      </c>
      <c r="T3340" s="96" t="str">
        <f>IF('RAW DATA'!$D3340='RAW DATA'!$E3340,"YES","NO")</f>
        <v>NO</v>
      </c>
      <c r="U3340" s="95" t="str">
        <f>IF(('RAW DATA'!$D3340-'RAW DATA'!$M3340)&lt;=5,"YES","NO")</f>
        <v>YES</v>
      </c>
    </row>
    <row r="3341" spans="1:21" x14ac:dyDescent="0.25">
      <c r="A3341" s="87">
        <v>515</v>
      </c>
      <c r="B3341" s="74">
        <v>5548138578</v>
      </c>
      <c r="C3341" s="76">
        <v>46022</v>
      </c>
      <c r="D3341" s="76">
        <v>46017</v>
      </c>
      <c r="E3341" s="76">
        <v>46022</v>
      </c>
      <c r="F3341" s="74">
        <v>261448441</v>
      </c>
      <c r="G3341" s="75">
        <v>942</v>
      </c>
      <c r="H3341" s="74" t="s">
        <v>14</v>
      </c>
      <c r="I3341" s="85">
        <v>7730480344</v>
      </c>
      <c r="J3341" s="76">
        <v>46030</v>
      </c>
      <c r="K3341" s="76" t="s">
        <v>87</v>
      </c>
      <c r="L3341" s="74"/>
      <c r="M3341" s="76">
        <v>46017</v>
      </c>
      <c r="N3341" s="76">
        <v>46033</v>
      </c>
      <c r="O3341" s="73">
        <f t="shared" si="436"/>
        <v>12</v>
      </c>
      <c r="P3341" s="73">
        <f>MONTH('RAW DATA'!$J3341)</f>
        <v>1</v>
      </c>
      <c r="Q3341" s="73" t="str">
        <f t="shared" si="437"/>
        <v>ICB</v>
      </c>
      <c r="R3341" s="75" t="str">
        <f t="shared" si="438"/>
        <v>CHINA</v>
      </c>
      <c r="S3341" s="75" t="str">
        <f>IF(OR('RAW DATA'!$D3341="",'RAW DATA'!$C3341='RAW DATA'!$D3341),"NO",IF('RAW DATA'!$C3341&lt;'RAW DATA'!$D3341,"YES","NO"))</f>
        <v>NO</v>
      </c>
      <c r="T3341" s="75" t="str">
        <f>IF('RAW DATA'!$D3341='RAW DATA'!$E3341,"YES","NO")</f>
        <v>NO</v>
      </c>
      <c r="U3341" s="73" t="str">
        <f>IF(('RAW DATA'!$D3341-'RAW DATA'!$M3341)&lt;=5,"YES","NO")</f>
        <v>YES</v>
      </c>
    </row>
    <row r="3342" spans="1:21" x14ac:dyDescent="0.25">
      <c r="A3342" s="99">
        <v>515</v>
      </c>
      <c r="B3342" s="90">
        <v>5548138580</v>
      </c>
      <c r="C3342" s="91">
        <v>46022</v>
      </c>
      <c r="D3342" s="91">
        <v>46017</v>
      </c>
      <c r="E3342" s="91">
        <v>46022</v>
      </c>
      <c r="F3342" s="90">
        <v>261448441</v>
      </c>
      <c r="G3342" s="96">
        <v>854</v>
      </c>
      <c r="H3342" s="90" t="s">
        <v>14</v>
      </c>
      <c r="I3342" s="97">
        <v>7730480345</v>
      </c>
      <c r="J3342" s="91">
        <v>46030</v>
      </c>
      <c r="K3342" s="91" t="s">
        <v>87</v>
      </c>
      <c r="L3342" s="90"/>
      <c r="M3342" s="91">
        <v>46017</v>
      </c>
      <c r="N3342" s="91">
        <v>46033</v>
      </c>
      <c r="O3342" s="95">
        <f t="shared" si="436"/>
        <v>12</v>
      </c>
      <c r="P3342" s="95">
        <f>MONTH('RAW DATA'!$J3342)</f>
        <v>1</v>
      </c>
      <c r="Q3342" s="95" t="str">
        <f t="shared" si="437"/>
        <v>ICB</v>
      </c>
      <c r="R3342" s="96" t="str">
        <f t="shared" si="438"/>
        <v>CHINA</v>
      </c>
      <c r="S3342" s="96" t="str">
        <f>IF(OR('RAW DATA'!$D3342="",'RAW DATA'!$C3342='RAW DATA'!$D3342),"NO",IF('RAW DATA'!$C3342&lt;'RAW DATA'!$D3342,"YES","NO"))</f>
        <v>NO</v>
      </c>
      <c r="T3342" s="96" t="str">
        <f>IF('RAW DATA'!$D3342='RAW DATA'!$E3342,"YES","NO")</f>
        <v>NO</v>
      </c>
      <c r="U3342" s="95" t="str">
        <f>IF(('RAW DATA'!$D3342-'RAW DATA'!$M3342)&lt;=5,"YES","NO")</f>
        <v>YES</v>
      </c>
    </row>
    <row r="3343" spans="1:21" x14ac:dyDescent="0.25">
      <c r="A3343" s="87">
        <v>515</v>
      </c>
      <c r="B3343" s="74">
        <v>5548138576</v>
      </c>
      <c r="C3343" s="76">
        <v>46022</v>
      </c>
      <c r="D3343" s="76">
        <v>46017</v>
      </c>
      <c r="E3343" s="76">
        <v>46022</v>
      </c>
      <c r="F3343" s="74">
        <v>261448441</v>
      </c>
      <c r="G3343" s="75">
        <v>131</v>
      </c>
      <c r="H3343" s="74" t="s">
        <v>14</v>
      </c>
      <c r="I3343" s="85">
        <v>7730480346</v>
      </c>
      <c r="J3343" s="76">
        <v>46030</v>
      </c>
      <c r="K3343" s="76" t="s">
        <v>87</v>
      </c>
      <c r="L3343" s="74"/>
      <c r="M3343" s="76">
        <v>46017</v>
      </c>
      <c r="N3343" s="76">
        <v>46033</v>
      </c>
      <c r="O3343" s="73">
        <f t="shared" si="436"/>
        <v>12</v>
      </c>
      <c r="P3343" s="73">
        <f>MONTH('RAW DATA'!$J3343)</f>
        <v>1</v>
      </c>
      <c r="Q3343" s="73" t="str">
        <f t="shared" si="437"/>
        <v>ICB</v>
      </c>
      <c r="R3343" s="75" t="str">
        <f t="shared" si="438"/>
        <v>CHINA</v>
      </c>
      <c r="S3343" s="75" t="str">
        <f>IF(OR('RAW DATA'!$D3343="",'RAW DATA'!$C3343='RAW DATA'!$D3343),"NO",IF('RAW DATA'!$C3343&lt;'RAW DATA'!$D3343,"YES","NO"))</f>
        <v>NO</v>
      </c>
      <c r="T3343" s="75" t="str">
        <f>IF('RAW DATA'!$D3343='RAW DATA'!$E3343,"YES","NO")</f>
        <v>NO</v>
      </c>
      <c r="U3343" s="73" t="str">
        <f>IF(('RAW DATA'!$D3343-'RAW DATA'!$M3343)&lt;=5,"YES","NO")</f>
        <v>YES</v>
      </c>
    </row>
    <row r="3344" spans="1:21" x14ac:dyDescent="0.25">
      <c r="A3344" s="99">
        <v>515</v>
      </c>
      <c r="B3344" s="90">
        <v>5548138583</v>
      </c>
      <c r="C3344" s="91">
        <v>46022</v>
      </c>
      <c r="D3344" s="91">
        <v>46017</v>
      </c>
      <c r="E3344" s="91">
        <v>46022</v>
      </c>
      <c r="F3344" s="90">
        <v>261448441</v>
      </c>
      <c r="G3344" s="96">
        <v>1562</v>
      </c>
      <c r="H3344" s="90" t="s">
        <v>14</v>
      </c>
      <c r="I3344" s="97">
        <v>7730480347</v>
      </c>
      <c r="J3344" s="91">
        <v>46030</v>
      </c>
      <c r="K3344" s="91" t="s">
        <v>87</v>
      </c>
      <c r="L3344" s="90"/>
      <c r="M3344" s="91">
        <v>46017</v>
      </c>
      <c r="N3344" s="91">
        <v>46033</v>
      </c>
      <c r="O3344" s="95">
        <f t="shared" si="436"/>
        <v>12</v>
      </c>
      <c r="P3344" s="95">
        <f>MONTH('RAW DATA'!$J3344)</f>
        <v>1</v>
      </c>
      <c r="Q3344" s="95" t="str">
        <f t="shared" si="437"/>
        <v>ICB</v>
      </c>
      <c r="R3344" s="96" t="str">
        <f t="shared" si="438"/>
        <v>CHINA</v>
      </c>
      <c r="S3344" s="96" t="str">
        <f>IF(OR('RAW DATA'!$D3344="",'RAW DATA'!$C3344='RAW DATA'!$D3344),"NO",IF('RAW DATA'!$C3344&lt;'RAW DATA'!$D3344,"YES","NO"))</f>
        <v>NO</v>
      </c>
      <c r="T3344" s="96" t="str">
        <f>IF('RAW DATA'!$D3344='RAW DATA'!$E3344,"YES","NO")</f>
        <v>NO</v>
      </c>
      <c r="U3344" s="95" t="str">
        <f>IF(('RAW DATA'!$D3344-'RAW DATA'!$M3344)&lt;=5,"YES","NO")</f>
        <v>YES</v>
      </c>
    </row>
    <row r="3345" spans="1:21" x14ac:dyDescent="0.25">
      <c r="A3345" s="87">
        <v>515</v>
      </c>
      <c r="B3345" s="74">
        <v>5548138586</v>
      </c>
      <c r="C3345" s="76">
        <v>46022</v>
      </c>
      <c r="D3345" s="76">
        <v>46017</v>
      </c>
      <c r="E3345" s="76">
        <v>46022</v>
      </c>
      <c r="F3345" s="74">
        <v>261448441</v>
      </c>
      <c r="G3345" s="75">
        <v>2441</v>
      </c>
      <c r="H3345" s="74" t="s">
        <v>14</v>
      </c>
      <c r="I3345" s="85">
        <v>7730480348</v>
      </c>
      <c r="J3345" s="76">
        <v>46030</v>
      </c>
      <c r="K3345" s="76" t="s">
        <v>87</v>
      </c>
      <c r="L3345" s="74"/>
      <c r="M3345" s="76">
        <v>46017</v>
      </c>
      <c r="N3345" s="76">
        <v>46033</v>
      </c>
      <c r="O3345" s="73">
        <f t="shared" si="436"/>
        <v>12</v>
      </c>
      <c r="P3345" s="73">
        <f>MONTH('RAW DATA'!$J3345)</f>
        <v>1</v>
      </c>
      <c r="Q3345" s="73" t="str">
        <f t="shared" si="437"/>
        <v>ICB</v>
      </c>
      <c r="R3345" s="75" t="str">
        <f t="shared" si="438"/>
        <v>CHINA</v>
      </c>
      <c r="S3345" s="75" t="str">
        <f>IF(OR('RAW DATA'!$D3345="",'RAW DATA'!$C3345='RAW DATA'!$D3345),"NO",IF('RAW DATA'!$C3345&lt;'RAW DATA'!$D3345,"YES","NO"))</f>
        <v>NO</v>
      </c>
      <c r="T3345" s="75" t="str">
        <f>IF('RAW DATA'!$D3345='RAW DATA'!$E3345,"YES","NO")</f>
        <v>NO</v>
      </c>
      <c r="U3345" s="73" t="str">
        <f>IF(('RAW DATA'!$D3345-'RAW DATA'!$M3345)&lt;=5,"YES","NO")</f>
        <v>YES</v>
      </c>
    </row>
    <row r="3346" spans="1:21" x14ac:dyDescent="0.25">
      <c r="A3346" s="99">
        <v>515</v>
      </c>
      <c r="B3346" s="90">
        <v>5548138587</v>
      </c>
      <c r="C3346" s="91">
        <v>46022</v>
      </c>
      <c r="D3346" s="91">
        <v>46017</v>
      </c>
      <c r="E3346" s="91">
        <v>46022</v>
      </c>
      <c r="F3346" s="90">
        <v>261448441</v>
      </c>
      <c r="G3346" s="96">
        <v>46</v>
      </c>
      <c r="H3346" s="90" t="s">
        <v>14</v>
      </c>
      <c r="I3346" s="97">
        <v>7730480349</v>
      </c>
      <c r="J3346" s="91">
        <v>46030</v>
      </c>
      <c r="K3346" s="91" t="s">
        <v>87</v>
      </c>
      <c r="L3346" s="90"/>
      <c r="M3346" s="91">
        <v>46017</v>
      </c>
      <c r="N3346" s="91">
        <v>46033</v>
      </c>
      <c r="O3346" s="95">
        <f t="shared" si="436"/>
        <v>12</v>
      </c>
      <c r="P3346" s="95">
        <f>MONTH('RAW DATA'!$J3346)</f>
        <v>1</v>
      </c>
      <c r="Q3346" s="95" t="str">
        <f t="shared" si="437"/>
        <v>ICB</v>
      </c>
      <c r="R3346" s="96" t="str">
        <f t="shared" si="438"/>
        <v>CHINA</v>
      </c>
      <c r="S3346" s="96" t="str">
        <f>IF(OR('RAW DATA'!$D3346="",'RAW DATA'!$C3346='RAW DATA'!$D3346),"NO",IF('RAW DATA'!$C3346&lt;'RAW DATA'!$D3346,"YES","NO"))</f>
        <v>NO</v>
      </c>
      <c r="T3346" s="96" t="str">
        <f>IF('RAW DATA'!$D3346='RAW DATA'!$E3346,"YES","NO")</f>
        <v>NO</v>
      </c>
      <c r="U3346" s="95" t="str">
        <f>IF(('RAW DATA'!$D3346-'RAW DATA'!$M3346)&lt;=5,"YES","NO")</f>
        <v>YES</v>
      </c>
    </row>
    <row r="3347" spans="1:21" x14ac:dyDescent="0.25">
      <c r="A3347" s="87">
        <v>515</v>
      </c>
      <c r="B3347" s="74">
        <v>5548138589</v>
      </c>
      <c r="C3347" s="76">
        <v>46022</v>
      </c>
      <c r="D3347" s="76">
        <v>46017</v>
      </c>
      <c r="E3347" s="76">
        <v>46022</v>
      </c>
      <c r="F3347" s="74">
        <v>261448441</v>
      </c>
      <c r="G3347" s="75">
        <v>401</v>
      </c>
      <c r="H3347" s="74" t="s">
        <v>14</v>
      </c>
      <c r="I3347" s="85">
        <v>7730480356</v>
      </c>
      <c r="J3347" s="76">
        <v>46030</v>
      </c>
      <c r="K3347" s="76" t="s">
        <v>87</v>
      </c>
      <c r="L3347" s="74"/>
      <c r="M3347" s="76">
        <v>46017</v>
      </c>
      <c r="N3347" s="76">
        <v>46033</v>
      </c>
      <c r="O3347" s="73">
        <f t="shared" si="436"/>
        <v>12</v>
      </c>
      <c r="P3347" s="73">
        <f>MONTH('RAW DATA'!$J3347)</f>
        <v>1</v>
      </c>
      <c r="Q3347" s="73" t="str">
        <f t="shared" si="437"/>
        <v>ICB</v>
      </c>
      <c r="R3347" s="75" t="str">
        <f t="shared" si="438"/>
        <v>CHINA</v>
      </c>
      <c r="S3347" s="75" t="str">
        <f>IF(OR('RAW DATA'!$D3347="",'RAW DATA'!$C3347='RAW DATA'!$D3347),"NO",IF('RAW DATA'!$C3347&lt;'RAW DATA'!$D3347,"YES","NO"))</f>
        <v>NO</v>
      </c>
      <c r="T3347" s="75" t="str">
        <f>IF('RAW DATA'!$D3347='RAW DATA'!$E3347,"YES","NO")</f>
        <v>NO</v>
      </c>
      <c r="U3347" s="73" t="str">
        <f>IF(('RAW DATA'!$D3347-'RAW DATA'!$M3347)&lt;=5,"YES","NO")</f>
        <v>YES</v>
      </c>
    </row>
    <row r="3348" spans="1:21" x14ac:dyDescent="0.25">
      <c r="A3348" s="99">
        <v>515</v>
      </c>
      <c r="B3348" s="90">
        <v>5548138581</v>
      </c>
      <c r="C3348" s="91">
        <v>46022</v>
      </c>
      <c r="D3348" s="91">
        <v>46017</v>
      </c>
      <c r="E3348" s="91">
        <v>46022</v>
      </c>
      <c r="F3348" s="90">
        <v>261448441</v>
      </c>
      <c r="G3348" s="96">
        <v>797</v>
      </c>
      <c r="H3348" s="90" t="s">
        <v>14</v>
      </c>
      <c r="I3348" s="97">
        <v>7730480357</v>
      </c>
      <c r="J3348" s="91">
        <v>46030</v>
      </c>
      <c r="K3348" s="91" t="s">
        <v>87</v>
      </c>
      <c r="L3348" s="90"/>
      <c r="M3348" s="91">
        <v>46017</v>
      </c>
      <c r="N3348" s="91">
        <v>46033</v>
      </c>
      <c r="O3348" s="95">
        <f t="shared" si="436"/>
        <v>12</v>
      </c>
      <c r="P3348" s="95">
        <f>MONTH('RAW DATA'!$J3348)</f>
        <v>1</v>
      </c>
      <c r="Q3348" s="95" t="str">
        <f t="shared" si="437"/>
        <v>ICB</v>
      </c>
      <c r="R3348" s="96" t="str">
        <f t="shared" si="438"/>
        <v>CHINA</v>
      </c>
      <c r="S3348" s="96" t="str">
        <f>IF(OR('RAW DATA'!$D3348="",'RAW DATA'!$C3348='RAW DATA'!$D3348),"NO",IF('RAW DATA'!$C3348&lt;'RAW DATA'!$D3348,"YES","NO"))</f>
        <v>NO</v>
      </c>
      <c r="T3348" s="96" t="str">
        <f>IF('RAW DATA'!$D3348='RAW DATA'!$E3348,"YES","NO")</f>
        <v>NO</v>
      </c>
      <c r="U3348" s="95" t="str">
        <f>IF(('RAW DATA'!$D3348-'RAW DATA'!$M3348)&lt;=5,"YES","NO")</f>
        <v>YES</v>
      </c>
    </row>
    <row r="3349" spans="1:21" x14ac:dyDescent="0.25">
      <c r="A3349" s="87">
        <v>515</v>
      </c>
      <c r="B3349" s="74">
        <v>5548138577</v>
      </c>
      <c r="C3349" s="76">
        <v>46022</v>
      </c>
      <c r="D3349" s="76">
        <v>46017</v>
      </c>
      <c r="E3349" s="76">
        <v>46022</v>
      </c>
      <c r="F3349" s="74">
        <v>261448441</v>
      </c>
      <c r="G3349" s="75">
        <v>1105</v>
      </c>
      <c r="H3349" s="74" t="s">
        <v>14</v>
      </c>
      <c r="I3349" s="85">
        <v>7730480358</v>
      </c>
      <c r="J3349" s="76">
        <v>46030</v>
      </c>
      <c r="K3349" s="76" t="s">
        <v>87</v>
      </c>
      <c r="L3349" s="74"/>
      <c r="M3349" s="76">
        <v>46017</v>
      </c>
      <c r="N3349" s="76">
        <v>46033</v>
      </c>
      <c r="O3349" s="73">
        <f t="shared" si="436"/>
        <v>12</v>
      </c>
      <c r="P3349" s="73">
        <f>MONTH('RAW DATA'!$J3349)</f>
        <v>1</v>
      </c>
      <c r="Q3349" s="73" t="str">
        <f t="shared" si="437"/>
        <v>ICB</v>
      </c>
      <c r="R3349" s="75" t="str">
        <f t="shared" si="438"/>
        <v>CHINA</v>
      </c>
      <c r="S3349" s="75" t="str">
        <f>IF(OR('RAW DATA'!$D3349="",'RAW DATA'!$C3349='RAW DATA'!$D3349),"NO",IF('RAW DATA'!$C3349&lt;'RAW DATA'!$D3349,"YES","NO"))</f>
        <v>NO</v>
      </c>
      <c r="T3349" s="75" t="str">
        <f>IF('RAW DATA'!$D3349='RAW DATA'!$E3349,"YES","NO")</f>
        <v>NO</v>
      </c>
      <c r="U3349" s="73" t="str">
        <f>IF(('RAW DATA'!$D3349-'RAW DATA'!$M3349)&lt;=5,"YES","NO")</f>
        <v>YES</v>
      </c>
    </row>
    <row r="3350" spans="1:21" x14ac:dyDescent="0.25">
      <c r="A3350" s="99">
        <v>515</v>
      </c>
      <c r="B3350" s="90">
        <v>5548138588</v>
      </c>
      <c r="C3350" s="91">
        <v>46022</v>
      </c>
      <c r="D3350" s="91">
        <v>46017</v>
      </c>
      <c r="E3350" s="91">
        <v>46022</v>
      </c>
      <c r="F3350" s="90">
        <v>261448441</v>
      </c>
      <c r="G3350" s="96">
        <v>1511</v>
      </c>
      <c r="H3350" s="90" t="s">
        <v>14</v>
      </c>
      <c r="I3350" s="97">
        <v>7730480359</v>
      </c>
      <c r="J3350" s="91">
        <v>46030</v>
      </c>
      <c r="K3350" s="91" t="s">
        <v>87</v>
      </c>
      <c r="L3350" s="90"/>
      <c r="M3350" s="91">
        <v>46017</v>
      </c>
      <c r="N3350" s="91">
        <v>46033</v>
      </c>
      <c r="O3350" s="95">
        <f t="shared" si="436"/>
        <v>12</v>
      </c>
      <c r="P3350" s="95">
        <f>MONTH('RAW DATA'!$J3350)</f>
        <v>1</v>
      </c>
      <c r="Q3350" s="95" t="str">
        <f t="shared" si="437"/>
        <v>ICB</v>
      </c>
      <c r="R3350" s="96" t="str">
        <f t="shared" si="438"/>
        <v>CHINA</v>
      </c>
      <c r="S3350" s="96" t="str">
        <f>IF(OR('RAW DATA'!$D3350="",'RAW DATA'!$C3350='RAW DATA'!$D3350),"NO",IF('RAW DATA'!$C3350&lt;'RAW DATA'!$D3350,"YES","NO"))</f>
        <v>NO</v>
      </c>
      <c r="T3350" s="96" t="str">
        <f>IF('RAW DATA'!$D3350='RAW DATA'!$E3350,"YES","NO")</f>
        <v>NO</v>
      </c>
      <c r="U3350" s="95" t="str">
        <f>IF(('RAW DATA'!$D3350-'RAW DATA'!$M3350)&lt;=5,"YES","NO")</f>
        <v>YES</v>
      </c>
    </row>
    <row r="3351" spans="1:21" x14ac:dyDescent="0.25">
      <c r="A3351" s="87">
        <v>515</v>
      </c>
      <c r="B3351" s="74">
        <v>5548138579</v>
      </c>
      <c r="C3351" s="76">
        <v>46022</v>
      </c>
      <c r="D3351" s="76">
        <v>46017</v>
      </c>
      <c r="E3351" s="76">
        <v>46022</v>
      </c>
      <c r="F3351" s="74">
        <v>261448441</v>
      </c>
      <c r="G3351" s="75">
        <v>614</v>
      </c>
      <c r="H3351" s="74" t="s">
        <v>14</v>
      </c>
      <c r="I3351" s="85">
        <v>7730481503</v>
      </c>
      <c r="J3351" s="76">
        <v>46036</v>
      </c>
      <c r="K3351" s="76" t="s">
        <v>87</v>
      </c>
      <c r="L3351" s="74"/>
      <c r="M3351" s="76">
        <v>46017</v>
      </c>
      <c r="N3351" s="76">
        <v>46033</v>
      </c>
      <c r="O3351" s="73">
        <f t="shared" si="436"/>
        <v>12</v>
      </c>
      <c r="P3351" s="73">
        <f>MONTH('RAW DATA'!$J3351)</f>
        <v>1</v>
      </c>
      <c r="Q3351" s="73" t="str">
        <f t="shared" si="437"/>
        <v>ICB</v>
      </c>
      <c r="R3351" s="75" t="str">
        <f t="shared" si="438"/>
        <v>CHINA</v>
      </c>
      <c r="S3351" s="75" t="str">
        <f>IF(OR('RAW DATA'!$D3351="",'RAW DATA'!$C3351='RAW DATA'!$D3351),"NO",IF('RAW DATA'!$C3351&lt;'RAW DATA'!$D3351,"YES","NO"))</f>
        <v>NO</v>
      </c>
      <c r="T3351" s="75" t="str">
        <f>IF('RAW DATA'!$D3351='RAW DATA'!$E3351,"YES","NO")</f>
        <v>NO</v>
      </c>
      <c r="U3351" s="73" t="str">
        <f>IF(('RAW DATA'!$D3351-'RAW DATA'!$M3351)&lt;=5,"YES","NO")</f>
        <v>YES</v>
      </c>
    </row>
    <row r="3352" spans="1:21" x14ac:dyDescent="0.25">
      <c r="A3352" s="99">
        <v>515</v>
      </c>
      <c r="B3352" s="90">
        <v>5548138584</v>
      </c>
      <c r="C3352" s="91">
        <v>46022</v>
      </c>
      <c r="D3352" s="91">
        <v>46017</v>
      </c>
      <c r="E3352" s="91">
        <v>46022</v>
      </c>
      <c r="F3352" s="90">
        <v>261448441</v>
      </c>
      <c r="G3352" s="96">
        <v>401</v>
      </c>
      <c r="H3352" s="90" t="s">
        <v>14</v>
      </c>
      <c r="I3352" s="97">
        <v>7730481504</v>
      </c>
      <c r="J3352" s="91">
        <v>46036</v>
      </c>
      <c r="K3352" s="91" t="s">
        <v>87</v>
      </c>
      <c r="L3352" s="90"/>
      <c r="M3352" s="91">
        <v>46017</v>
      </c>
      <c r="N3352" s="91">
        <v>46033</v>
      </c>
      <c r="O3352" s="95">
        <f t="shared" si="436"/>
        <v>12</v>
      </c>
      <c r="P3352" s="95">
        <f>MONTH('RAW DATA'!$J3352)</f>
        <v>1</v>
      </c>
      <c r="Q3352" s="95" t="str">
        <f t="shared" si="437"/>
        <v>ICB</v>
      </c>
      <c r="R3352" s="96" t="str">
        <f t="shared" si="438"/>
        <v>CHINA</v>
      </c>
      <c r="S3352" s="96" t="str">
        <f>IF(OR('RAW DATA'!$D3352="",'RAW DATA'!$C3352='RAW DATA'!$D3352),"NO",IF('RAW DATA'!$C3352&lt;'RAW DATA'!$D3352,"YES","NO"))</f>
        <v>NO</v>
      </c>
      <c r="T3352" s="96" t="str">
        <f>IF('RAW DATA'!$D3352='RAW DATA'!$E3352,"YES","NO")</f>
        <v>NO</v>
      </c>
      <c r="U3352" s="95" t="str">
        <f>IF(('RAW DATA'!$D3352-'RAW DATA'!$M3352)&lt;=5,"YES","NO")</f>
        <v>YES</v>
      </c>
    </row>
    <row r="3353" spans="1:21" x14ac:dyDescent="0.25">
      <c r="A3353" s="87">
        <v>515</v>
      </c>
      <c r="B3353" s="74">
        <v>5548138582</v>
      </c>
      <c r="C3353" s="76">
        <v>46022</v>
      </c>
      <c r="D3353" s="76">
        <v>46017</v>
      </c>
      <c r="E3353" s="76">
        <v>46022</v>
      </c>
      <c r="F3353" s="74">
        <v>261448441</v>
      </c>
      <c r="G3353" s="75">
        <v>2833</v>
      </c>
      <c r="H3353" s="74" t="s">
        <v>14</v>
      </c>
      <c r="I3353" s="85">
        <v>7730480366</v>
      </c>
      <c r="J3353" s="76">
        <v>46030</v>
      </c>
      <c r="K3353" s="76" t="s">
        <v>87</v>
      </c>
      <c r="L3353" s="74"/>
      <c r="M3353" s="76">
        <v>46017</v>
      </c>
      <c r="N3353" s="76">
        <v>46033</v>
      </c>
      <c r="O3353" s="73">
        <f t="shared" si="436"/>
        <v>12</v>
      </c>
      <c r="P3353" s="73">
        <f>MONTH('RAW DATA'!$J3353)</f>
        <v>1</v>
      </c>
      <c r="Q3353" s="73" t="str">
        <f t="shared" si="437"/>
        <v>ICB</v>
      </c>
      <c r="R3353" s="75" t="str">
        <f t="shared" si="438"/>
        <v>CHINA</v>
      </c>
      <c r="S3353" s="75" t="str">
        <f>IF(OR('RAW DATA'!$D3353="",'RAW DATA'!$C3353='RAW DATA'!$D3353),"NO",IF('RAW DATA'!$C3353&lt;'RAW DATA'!$D3353,"YES","NO"))</f>
        <v>NO</v>
      </c>
      <c r="T3353" s="75" t="str">
        <f>IF('RAW DATA'!$D3353='RAW DATA'!$E3353,"YES","NO")</f>
        <v>NO</v>
      </c>
      <c r="U3353" s="73" t="str">
        <f>IF(('RAW DATA'!$D3353-'RAW DATA'!$M3353)&lt;=5,"YES","NO")</f>
        <v>YES</v>
      </c>
    </row>
    <row r="3354" spans="1:21" x14ac:dyDescent="0.25">
      <c r="A3354" s="99">
        <v>515</v>
      </c>
      <c r="B3354" s="90">
        <v>5548138585</v>
      </c>
      <c r="C3354" s="91">
        <v>46022</v>
      </c>
      <c r="D3354" s="91">
        <v>46017</v>
      </c>
      <c r="E3354" s="91">
        <v>46022</v>
      </c>
      <c r="F3354" s="90">
        <v>261448441</v>
      </c>
      <c r="G3354" s="96">
        <v>401</v>
      </c>
      <c r="H3354" s="90" t="s">
        <v>14</v>
      </c>
      <c r="I3354" s="97">
        <v>7730480361</v>
      </c>
      <c r="J3354" s="91">
        <v>46030</v>
      </c>
      <c r="K3354" s="91" t="s">
        <v>87</v>
      </c>
      <c r="L3354" s="90"/>
      <c r="M3354" s="91">
        <v>46017</v>
      </c>
      <c r="N3354" s="91">
        <v>46033</v>
      </c>
      <c r="O3354" s="95">
        <f t="shared" si="436"/>
        <v>12</v>
      </c>
      <c r="P3354" s="95">
        <f>MONTH('RAW DATA'!$J3354)</f>
        <v>1</v>
      </c>
      <c r="Q3354" s="95" t="str">
        <f t="shared" si="437"/>
        <v>ICB</v>
      </c>
      <c r="R3354" s="96" t="str">
        <f t="shared" si="438"/>
        <v>CHINA</v>
      </c>
      <c r="S3354" s="96" t="str">
        <f>IF(OR('RAW DATA'!$D3354="",'RAW DATA'!$C3354='RAW DATA'!$D3354),"NO",IF('RAW DATA'!$C3354&lt;'RAW DATA'!$D3354,"YES","NO"))</f>
        <v>NO</v>
      </c>
      <c r="T3354" s="96" t="str">
        <f>IF('RAW DATA'!$D3354='RAW DATA'!$E3354,"YES","NO")</f>
        <v>NO</v>
      </c>
      <c r="U3354" s="95" t="str">
        <f>IF(('RAW DATA'!$D3354-'RAW DATA'!$M3354)&lt;=5,"YES","NO")</f>
        <v>YES</v>
      </c>
    </row>
    <row r="3355" spans="1:21" x14ac:dyDescent="0.25">
      <c r="A3355" s="87">
        <v>515</v>
      </c>
      <c r="B3355" s="74">
        <v>5589506760</v>
      </c>
      <c r="C3355" s="76">
        <v>46010</v>
      </c>
      <c r="D3355" s="76">
        <v>46009</v>
      </c>
      <c r="E3355" s="76">
        <v>46022</v>
      </c>
      <c r="F3355" s="74">
        <v>261167339</v>
      </c>
      <c r="G3355" s="75">
        <v>1156</v>
      </c>
      <c r="H3355" s="74" t="s">
        <v>14</v>
      </c>
      <c r="I3355" s="85">
        <v>7730480362</v>
      </c>
      <c r="J3355" s="76">
        <v>46030</v>
      </c>
      <c r="K3355" s="76" t="s">
        <v>87</v>
      </c>
      <c r="L3355" s="74"/>
      <c r="M3355" s="76">
        <v>46007</v>
      </c>
      <c r="N3355" s="76">
        <v>46022</v>
      </c>
      <c r="O3355" s="73">
        <f t="shared" si="436"/>
        <v>12</v>
      </c>
      <c r="P3355" s="73">
        <f>MONTH('RAW DATA'!$J3355)</f>
        <v>1</v>
      </c>
      <c r="Q3355" s="73" t="str">
        <f t="shared" si="437"/>
        <v>ICB</v>
      </c>
      <c r="R3355" s="75" t="str">
        <f t="shared" si="438"/>
        <v>CHINA</v>
      </c>
      <c r="S3355" s="75" t="str">
        <f>IF(OR('RAW DATA'!$D3355="",'RAW DATA'!$C3355='RAW DATA'!$D3355),"NO",IF('RAW DATA'!$C3355&lt;'RAW DATA'!$D3355,"YES","NO"))</f>
        <v>NO</v>
      </c>
      <c r="T3355" s="75" t="str">
        <f>IF('RAW DATA'!$D3355='RAW DATA'!$E3355,"YES","NO")</f>
        <v>NO</v>
      </c>
      <c r="U3355" s="73" t="str">
        <f>IF(('RAW DATA'!$D3355-'RAW DATA'!$M3355)&lt;=5,"YES","NO")</f>
        <v>YES</v>
      </c>
    </row>
    <row r="3356" spans="1:21" x14ac:dyDescent="0.25">
      <c r="A3356" s="99">
        <v>515</v>
      </c>
      <c r="B3356" s="90">
        <v>5589506765</v>
      </c>
      <c r="C3356" s="91">
        <v>46010</v>
      </c>
      <c r="D3356" s="91">
        <v>46009</v>
      </c>
      <c r="E3356" s="91">
        <v>46022</v>
      </c>
      <c r="F3356" s="90">
        <v>261167339</v>
      </c>
      <c r="G3356" s="96">
        <v>1156</v>
      </c>
      <c r="H3356" s="90" t="s">
        <v>14</v>
      </c>
      <c r="I3356" s="97">
        <v>7730480363</v>
      </c>
      <c r="J3356" s="91">
        <v>46030</v>
      </c>
      <c r="K3356" s="91" t="s">
        <v>87</v>
      </c>
      <c r="L3356" s="90"/>
      <c r="M3356" s="91">
        <v>46007</v>
      </c>
      <c r="N3356" s="91">
        <v>46022</v>
      </c>
      <c r="O3356" s="95">
        <f t="shared" si="436"/>
        <v>12</v>
      </c>
      <c r="P3356" s="95">
        <f>MONTH('RAW DATA'!$J3356)</f>
        <v>1</v>
      </c>
      <c r="Q3356" s="95" t="str">
        <f t="shared" si="437"/>
        <v>ICB</v>
      </c>
      <c r="R3356" s="96" t="str">
        <f t="shared" si="438"/>
        <v>CHINA</v>
      </c>
      <c r="S3356" s="96" t="str">
        <f>IF(OR('RAW DATA'!$D3356="",'RAW DATA'!$C3356='RAW DATA'!$D3356),"NO",IF('RAW DATA'!$C3356&lt;'RAW DATA'!$D3356,"YES","NO"))</f>
        <v>NO</v>
      </c>
      <c r="T3356" s="96" t="str">
        <f>IF('RAW DATA'!$D3356='RAW DATA'!$E3356,"YES","NO")</f>
        <v>NO</v>
      </c>
      <c r="U3356" s="95" t="str">
        <f>IF(('RAW DATA'!$D3356-'RAW DATA'!$M3356)&lt;=5,"YES","NO")</f>
        <v>YES</v>
      </c>
    </row>
    <row r="3357" spans="1:21" x14ac:dyDescent="0.25">
      <c r="A3357" s="87">
        <v>515</v>
      </c>
      <c r="B3357" s="74">
        <v>5589506768</v>
      </c>
      <c r="C3357" s="76">
        <v>46010</v>
      </c>
      <c r="D3357" s="76">
        <v>46009</v>
      </c>
      <c r="E3357" s="76">
        <v>46022</v>
      </c>
      <c r="F3357" s="74">
        <v>261167339</v>
      </c>
      <c r="G3357" s="75">
        <v>1156</v>
      </c>
      <c r="H3357" s="74" t="s">
        <v>14</v>
      </c>
      <c r="I3357" s="85">
        <v>7730480365</v>
      </c>
      <c r="J3357" s="76">
        <v>46030</v>
      </c>
      <c r="K3357" s="76" t="s">
        <v>87</v>
      </c>
      <c r="L3357" s="74"/>
      <c r="M3357" s="76">
        <v>46007</v>
      </c>
      <c r="N3357" s="76">
        <v>46022</v>
      </c>
      <c r="O3357" s="73">
        <f t="shared" si="436"/>
        <v>12</v>
      </c>
      <c r="P3357" s="73">
        <f>MONTH('RAW DATA'!$J3357)</f>
        <v>1</v>
      </c>
      <c r="Q3357" s="73" t="str">
        <f t="shared" si="437"/>
        <v>ICB</v>
      </c>
      <c r="R3357" s="75" t="str">
        <f t="shared" si="438"/>
        <v>CHINA</v>
      </c>
      <c r="S3357" s="75" t="str">
        <f>IF(OR('RAW DATA'!$D3357="",'RAW DATA'!$C3357='RAW DATA'!$D3357),"NO",IF('RAW DATA'!$C3357&lt;'RAW DATA'!$D3357,"YES","NO"))</f>
        <v>NO</v>
      </c>
      <c r="T3357" s="75" t="str">
        <f>IF('RAW DATA'!$D3357='RAW DATA'!$E3357,"YES","NO")</f>
        <v>NO</v>
      </c>
      <c r="U3357" s="73" t="str">
        <f>IF(('RAW DATA'!$D3357-'RAW DATA'!$M3357)&lt;=5,"YES","NO")</f>
        <v>YES</v>
      </c>
    </row>
    <row r="3358" spans="1:21" x14ac:dyDescent="0.25">
      <c r="A3358" s="99">
        <v>515</v>
      </c>
      <c r="B3358" s="90">
        <v>5589506762</v>
      </c>
      <c r="C3358" s="91">
        <v>46010</v>
      </c>
      <c r="D3358" s="91">
        <v>46009</v>
      </c>
      <c r="E3358" s="91">
        <v>46022</v>
      </c>
      <c r="F3358" s="90">
        <v>261167339</v>
      </c>
      <c r="G3358" s="96">
        <v>1156</v>
      </c>
      <c r="H3358" s="90" t="s">
        <v>14</v>
      </c>
      <c r="I3358" s="97">
        <v>7730480364</v>
      </c>
      <c r="J3358" s="91">
        <v>46030</v>
      </c>
      <c r="K3358" s="91" t="s">
        <v>87</v>
      </c>
      <c r="L3358" s="90"/>
      <c r="M3358" s="91">
        <v>46007</v>
      </c>
      <c r="N3358" s="91">
        <v>46022</v>
      </c>
      <c r="O3358" s="95">
        <f t="shared" si="436"/>
        <v>12</v>
      </c>
      <c r="P3358" s="95">
        <f>MONTH('RAW DATA'!$J3358)</f>
        <v>1</v>
      </c>
      <c r="Q3358" s="95" t="str">
        <f t="shared" si="437"/>
        <v>ICB</v>
      </c>
      <c r="R3358" s="96" t="str">
        <f t="shared" si="438"/>
        <v>CHINA</v>
      </c>
      <c r="S3358" s="96" t="str">
        <f>IF(OR('RAW DATA'!$D3358="",'RAW DATA'!$C3358='RAW DATA'!$D3358),"NO",IF('RAW DATA'!$C3358&lt;'RAW DATA'!$D3358,"YES","NO"))</f>
        <v>NO</v>
      </c>
      <c r="T3358" s="96" t="str">
        <f>IF('RAW DATA'!$D3358='RAW DATA'!$E3358,"YES","NO")</f>
        <v>NO</v>
      </c>
      <c r="U3358" s="95" t="str">
        <f>IF(('RAW DATA'!$D3358-'RAW DATA'!$M3358)&lt;=5,"YES","NO")</f>
        <v>YES</v>
      </c>
    </row>
    <row r="3359" spans="1:21" x14ac:dyDescent="0.25">
      <c r="A3359" s="87">
        <v>515</v>
      </c>
      <c r="B3359" s="74">
        <v>5548004789</v>
      </c>
      <c r="C3359" s="76">
        <v>45947</v>
      </c>
      <c r="D3359" s="76">
        <v>45946</v>
      </c>
      <c r="E3359" s="76">
        <v>45947</v>
      </c>
      <c r="F3359" s="74">
        <v>258730291</v>
      </c>
      <c r="G3359" s="75">
        <v>59552</v>
      </c>
      <c r="H3359" s="74" t="s">
        <v>14</v>
      </c>
      <c r="I3359" s="85">
        <v>7730463808</v>
      </c>
      <c r="J3359" s="76">
        <v>45960</v>
      </c>
      <c r="K3359" s="76" t="s">
        <v>376</v>
      </c>
      <c r="L3359" s="74"/>
      <c r="M3359" s="76">
        <v>45943</v>
      </c>
      <c r="N3359" s="76">
        <v>45958</v>
      </c>
      <c r="O3359" s="73">
        <f t="shared" ref="O3359:O3403" si="439">IF(D3359="", "", IF(YEAR(D3359)=2024, "", MONTH(D3359)))</f>
        <v>10</v>
      </c>
      <c r="P3359" s="73">
        <f>MONTH('RAW DATA'!$J3359)</f>
        <v>10</v>
      </c>
      <c r="Q3359" s="73" t="str">
        <f t="shared" ref="Q3359:Q3403" si="440">IF(OR(A3359=71,A3359=1595,A3359=1588,A3359=1594,A3359=3547,A3359=1571,A3359=1538,A3359=1570,A3359=1569,A3359=1590,A3359=1591,A3359=1589,A3359=515,A3359=1572,A3359=3546,A3359=1592,A3359=3548,A3359=122,A3359=10171,A3359=40,A3359=35,A3359=95,A3359=381,A3359=136,A3359=375),"ICB","Vendor")</f>
        <v>ICB</v>
      </c>
      <c r="R3359" s="75" t="str">
        <f t="shared" ref="R3359:R3403" si="441">IF(OR(A3359=71,A3359=515,A3359=1592,A3359=1589,A3359=1591,A3359=1571,A3359=1572),"CHINA",IF(A3359=35,"POLAND",
IF(A3359=10171,"VIETNAM",
IF(A3359=381,"TURKEY",
IF(A3359=375,"CAMBODIA",
IF(A3359=40,"AUSTRALIA",""))))))</f>
        <v>CHINA</v>
      </c>
      <c r="S3359" s="75" t="str">
        <f>IF(OR('RAW DATA'!$D3359="",'RAW DATA'!$C3359='RAW DATA'!$D3359),"NO",IF('RAW DATA'!$C3359&lt;'RAW DATA'!$D3359,"YES","NO"))</f>
        <v>NO</v>
      </c>
      <c r="T3359" s="75" t="str">
        <f>IF('RAW DATA'!$D3359='RAW DATA'!$E3359,"YES","NO")</f>
        <v>NO</v>
      </c>
      <c r="U3359" s="73" t="str">
        <f>IF(('RAW DATA'!$D3359-'RAW DATA'!$M3359)&lt;=5,"YES","NO")</f>
        <v>YES</v>
      </c>
    </row>
    <row r="3360" spans="1:21" x14ac:dyDescent="0.25">
      <c r="A3360" s="99">
        <v>515</v>
      </c>
      <c r="B3360" s="90">
        <v>5283295549</v>
      </c>
      <c r="C3360" s="91">
        <v>45946</v>
      </c>
      <c r="D3360" s="91">
        <v>45945</v>
      </c>
      <c r="E3360" s="91">
        <v>45946</v>
      </c>
      <c r="F3360" s="90">
        <v>259917917</v>
      </c>
      <c r="G3360" s="96">
        <v>1139</v>
      </c>
      <c r="H3360" s="90" t="s">
        <v>14</v>
      </c>
      <c r="I3360" s="97">
        <v>7730466073</v>
      </c>
      <c r="J3360" s="91">
        <v>45971</v>
      </c>
      <c r="K3360" s="91" t="s">
        <v>376</v>
      </c>
      <c r="L3360" s="90"/>
      <c r="M3360" s="91">
        <v>45939</v>
      </c>
      <c r="N3360" s="91">
        <v>45966</v>
      </c>
      <c r="O3360" s="95">
        <f t="shared" si="439"/>
        <v>10</v>
      </c>
      <c r="P3360" s="95">
        <f>MONTH('RAW DATA'!$J3360)</f>
        <v>11</v>
      </c>
      <c r="Q3360" s="95" t="str">
        <f t="shared" si="440"/>
        <v>ICB</v>
      </c>
      <c r="R3360" s="96" t="str">
        <f t="shared" si="441"/>
        <v>CHINA</v>
      </c>
      <c r="S3360" s="96" t="str">
        <f>IF(OR('RAW DATA'!$D3360="",'RAW DATA'!$C3360='RAW DATA'!$D3360),"NO",IF('RAW DATA'!$C3360&lt;'RAW DATA'!$D3360,"YES","NO"))</f>
        <v>NO</v>
      </c>
      <c r="T3360" s="96" t="str">
        <f>IF('RAW DATA'!$D3360='RAW DATA'!$E3360,"YES","NO")</f>
        <v>NO</v>
      </c>
      <c r="U3360" s="95" t="str">
        <f>IF(('RAW DATA'!$D3360-'RAW DATA'!$M3360)&lt;=5,"YES","NO")</f>
        <v>NO</v>
      </c>
    </row>
    <row r="3361" spans="1:21" x14ac:dyDescent="0.25">
      <c r="A3361" s="87">
        <v>515</v>
      </c>
      <c r="B3361" s="74">
        <v>5283295545</v>
      </c>
      <c r="C3361" s="76">
        <v>45946</v>
      </c>
      <c r="D3361" s="76">
        <v>45945</v>
      </c>
      <c r="E3361" s="76">
        <v>45946</v>
      </c>
      <c r="F3361" s="74">
        <v>259917917</v>
      </c>
      <c r="G3361" s="75">
        <v>18666</v>
      </c>
      <c r="H3361" s="74" t="s">
        <v>14</v>
      </c>
      <c r="I3361" s="85">
        <v>7730466073</v>
      </c>
      <c r="J3361" s="76">
        <v>45971</v>
      </c>
      <c r="K3361" s="76" t="s">
        <v>376</v>
      </c>
      <c r="L3361" s="74"/>
      <c r="M3361" s="76">
        <v>45939</v>
      </c>
      <c r="N3361" s="76">
        <v>45966</v>
      </c>
      <c r="O3361" s="73">
        <f t="shared" si="439"/>
        <v>10</v>
      </c>
      <c r="P3361" s="73">
        <f>MONTH('RAW DATA'!$J3361)</f>
        <v>11</v>
      </c>
      <c r="Q3361" s="73" t="str">
        <f t="shared" si="440"/>
        <v>ICB</v>
      </c>
      <c r="R3361" s="75" t="str">
        <f t="shared" si="441"/>
        <v>CHINA</v>
      </c>
      <c r="S3361" s="75" t="str">
        <f>IF(OR('RAW DATA'!$D3361="",'RAW DATA'!$C3361='RAW DATA'!$D3361),"NO",IF('RAW DATA'!$C3361&lt;'RAW DATA'!$D3361,"YES","NO"))</f>
        <v>NO</v>
      </c>
      <c r="T3361" s="75" t="str">
        <f>IF('RAW DATA'!$D3361='RAW DATA'!$E3361,"YES","NO")</f>
        <v>NO</v>
      </c>
      <c r="U3361" s="73" t="str">
        <f>IF(('RAW DATA'!$D3361-'RAW DATA'!$M3361)&lt;=5,"YES","NO")</f>
        <v>NO</v>
      </c>
    </row>
    <row r="3362" spans="1:21" x14ac:dyDescent="0.25">
      <c r="A3362" s="99">
        <v>515</v>
      </c>
      <c r="B3362" s="90">
        <v>5548008709</v>
      </c>
      <c r="C3362" s="91">
        <v>45948</v>
      </c>
      <c r="D3362" s="91">
        <v>45947</v>
      </c>
      <c r="E3362" s="91">
        <v>45948</v>
      </c>
      <c r="F3362" s="90">
        <v>258986228</v>
      </c>
      <c r="G3362" s="96">
        <v>8953</v>
      </c>
      <c r="H3362" s="90" t="s">
        <v>14</v>
      </c>
      <c r="I3362" s="97">
        <v>7730466073</v>
      </c>
      <c r="J3362" s="91">
        <v>45971</v>
      </c>
      <c r="K3362" s="91" t="s">
        <v>376</v>
      </c>
      <c r="L3362" s="90"/>
      <c r="M3362" s="91">
        <v>45947</v>
      </c>
      <c r="N3362" s="91">
        <v>45964</v>
      </c>
      <c r="O3362" s="95">
        <f t="shared" si="439"/>
        <v>10</v>
      </c>
      <c r="P3362" s="95">
        <f>MONTH('RAW DATA'!$J3362)</f>
        <v>11</v>
      </c>
      <c r="Q3362" s="95" t="str">
        <f t="shared" si="440"/>
        <v>ICB</v>
      </c>
      <c r="R3362" s="96" t="str">
        <f t="shared" si="441"/>
        <v>CHINA</v>
      </c>
      <c r="S3362" s="96" t="str">
        <f>IF(OR('RAW DATA'!$D3362="",'RAW DATA'!$C3362='RAW DATA'!$D3362),"NO",IF('RAW DATA'!$C3362&lt;'RAW DATA'!$D3362,"YES","NO"))</f>
        <v>NO</v>
      </c>
      <c r="T3362" s="96" t="str">
        <f>IF('RAW DATA'!$D3362='RAW DATA'!$E3362,"YES","NO")</f>
        <v>NO</v>
      </c>
      <c r="U3362" s="95" t="str">
        <f>IF(('RAW DATA'!$D3362-'RAW DATA'!$M3362)&lt;=5,"YES","NO")</f>
        <v>YES</v>
      </c>
    </row>
    <row r="3363" spans="1:21" x14ac:dyDescent="0.25">
      <c r="A3363" s="87">
        <v>515</v>
      </c>
      <c r="B3363" s="74">
        <v>5548008706</v>
      </c>
      <c r="C3363" s="76">
        <v>45948</v>
      </c>
      <c r="D3363" s="76">
        <v>45947</v>
      </c>
      <c r="E3363" s="76">
        <v>45948</v>
      </c>
      <c r="F3363" s="74">
        <v>258986228</v>
      </c>
      <c r="G3363" s="75">
        <v>39392</v>
      </c>
      <c r="H3363" s="74" t="s">
        <v>14</v>
      </c>
      <c r="I3363" s="85">
        <v>7730466073</v>
      </c>
      <c r="J3363" s="76">
        <v>45971</v>
      </c>
      <c r="K3363" s="76" t="s">
        <v>376</v>
      </c>
      <c r="L3363" s="74"/>
      <c r="M3363" s="76">
        <v>45947</v>
      </c>
      <c r="N3363" s="76">
        <v>45964</v>
      </c>
      <c r="O3363" s="73">
        <f t="shared" si="439"/>
        <v>10</v>
      </c>
      <c r="P3363" s="73">
        <f>MONTH('RAW DATA'!$J3363)</f>
        <v>11</v>
      </c>
      <c r="Q3363" s="73" t="str">
        <f t="shared" si="440"/>
        <v>ICB</v>
      </c>
      <c r="R3363" s="75" t="str">
        <f t="shared" si="441"/>
        <v>CHINA</v>
      </c>
      <c r="S3363" s="75" t="str">
        <f>IF(OR('RAW DATA'!$D3363="",'RAW DATA'!$C3363='RAW DATA'!$D3363),"NO",IF('RAW DATA'!$C3363&lt;'RAW DATA'!$D3363,"YES","NO"))</f>
        <v>NO</v>
      </c>
      <c r="T3363" s="75" t="str">
        <f>IF('RAW DATA'!$D3363='RAW DATA'!$E3363,"YES","NO")</f>
        <v>NO</v>
      </c>
      <c r="U3363" s="73" t="str">
        <f>IF(('RAW DATA'!$D3363-'RAW DATA'!$M3363)&lt;=5,"YES","NO")</f>
        <v>YES</v>
      </c>
    </row>
    <row r="3364" spans="1:21" x14ac:dyDescent="0.25">
      <c r="A3364" s="99">
        <v>515</v>
      </c>
      <c r="B3364" s="90">
        <v>5548008708</v>
      </c>
      <c r="C3364" s="91">
        <v>45948</v>
      </c>
      <c r="D3364" s="91">
        <v>45947</v>
      </c>
      <c r="E3364" s="91">
        <v>45948</v>
      </c>
      <c r="F3364" s="90">
        <v>258986228</v>
      </c>
      <c r="G3364" s="96">
        <v>6162</v>
      </c>
      <c r="H3364" s="90" t="s">
        <v>14</v>
      </c>
      <c r="I3364" s="97">
        <v>7730466073</v>
      </c>
      <c r="J3364" s="91">
        <v>45971</v>
      </c>
      <c r="K3364" s="91" t="s">
        <v>376</v>
      </c>
      <c r="L3364" s="90"/>
      <c r="M3364" s="91">
        <v>45947</v>
      </c>
      <c r="N3364" s="91">
        <v>45964</v>
      </c>
      <c r="O3364" s="95">
        <f t="shared" si="439"/>
        <v>10</v>
      </c>
      <c r="P3364" s="95">
        <f>MONTH('RAW DATA'!$J3364)</f>
        <v>11</v>
      </c>
      <c r="Q3364" s="95" t="str">
        <f t="shared" si="440"/>
        <v>ICB</v>
      </c>
      <c r="R3364" s="96" t="str">
        <f t="shared" si="441"/>
        <v>CHINA</v>
      </c>
      <c r="S3364" s="96" t="str">
        <f>IF(OR('RAW DATA'!$D3364="",'RAW DATA'!$C3364='RAW DATA'!$D3364),"NO",IF('RAW DATA'!$C3364&lt;'RAW DATA'!$D3364,"YES","NO"))</f>
        <v>NO</v>
      </c>
      <c r="T3364" s="96" t="str">
        <f>IF('RAW DATA'!$D3364='RAW DATA'!$E3364,"YES","NO")</f>
        <v>NO</v>
      </c>
      <c r="U3364" s="95" t="str">
        <f>IF(('RAW DATA'!$D3364-'RAW DATA'!$M3364)&lt;=5,"YES","NO")</f>
        <v>YES</v>
      </c>
    </row>
    <row r="3365" spans="1:21" x14ac:dyDescent="0.25">
      <c r="A3365" s="87">
        <v>515</v>
      </c>
      <c r="B3365" s="74">
        <v>5283300187</v>
      </c>
      <c r="C3365" s="76">
        <v>45952</v>
      </c>
      <c r="D3365" s="76">
        <v>45947</v>
      </c>
      <c r="E3365" s="76">
        <v>45952</v>
      </c>
      <c r="F3365" s="74">
        <v>259294910</v>
      </c>
      <c r="G3365" s="75">
        <v>23882</v>
      </c>
      <c r="H3365" s="74" t="s">
        <v>14</v>
      </c>
      <c r="I3365" s="85">
        <v>7730466073</v>
      </c>
      <c r="J3365" s="76">
        <v>45971</v>
      </c>
      <c r="K3365" s="76" t="s">
        <v>376</v>
      </c>
      <c r="L3365" s="74"/>
      <c r="M3365" s="76">
        <v>45929</v>
      </c>
      <c r="N3365" s="76">
        <v>45945</v>
      </c>
      <c r="O3365" s="73">
        <f t="shared" si="439"/>
        <v>10</v>
      </c>
      <c r="P3365" s="73">
        <f>MONTH('RAW DATA'!$J3365)</f>
        <v>11</v>
      </c>
      <c r="Q3365" s="73" t="str">
        <f t="shared" si="440"/>
        <v>ICB</v>
      </c>
      <c r="R3365" s="75" t="str">
        <f t="shared" si="441"/>
        <v>CHINA</v>
      </c>
      <c r="S3365" s="75" t="str">
        <f>IF(OR('RAW DATA'!$D3365="",'RAW DATA'!$C3365='RAW DATA'!$D3365),"NO",IF('RAW DATA'!$C3365&lt;'RAW DATA'!$D3365,"YES","NO"))</f>
        <v>NO</v>
      </c>
      <c r="T3365" s="75" t="str">
        <f>IF('RAW DATA'!$D3365='RAW DATA'!$E3365,"YES","NO")</f>
        <v>NO</v>
      </c>
      <c r="U3365" s="73" t="str">
        <f>IF(('RAW DATA'!$D3365-'RAW DATA'!$M3365)&lt;=5,"YES","NO")</f>
        <v>NO</v>
      </c>
    </row>
    <row r="3366" spans="1:21" x14ac:dyDescent="0.25">
      <c r="A3366" s="99">
        <v>515</v>
      </c>
      <c r="B3366" s="90">
        <v>5283307615</v>
      </c>
      <c r="C3366" s="91">
        <v>45953</v>
      </c>
      <c r="D3366" s="91">
        <v>45952</v>
      </c>
      <c r="E3366" s="91">
        <v>45953</v>
      </c>
      <c r="F3366" s="90">
        <v>259965502</v>
      </c>
      <c r="G3366" s="96">
        <v>15932</v>
      </c>
      <c r="H3366" s="90" t="s">
        <v>14</v>
      </c>
      <c r="I3366" s="97">
        <v>7730466073</v>
      </c>
      <c r="J3366" s="91">
        <v>45971</v>
      </c>
      <c r="K3366" s="91" t="s">
        <v>376</v>
      </c>
      <c r="L3366" s="90"/>
      <c r="M3366" s="91">
        <v>45950</v>
      </c>
      <c r="N3366" s="91">
        <v>45966</v>
      </c>
      <c r="O3366" s="95">
        <f t="shared" si="439"/>
        <v>10</v>
      </c>
      <c r="P3366" s="95">
        <f>MONTH('RAW DATA'!$J3366)</f>
        <v>11</v>
      </c>
      <c r="Q3366" s="95" t="str">
        <f t="shared" si="440"/>
        <v>ICB</v>
      </c>
      <c r="R3366" s="96" t="str">
        <f t="shared" si="441"/>
        <v>CHINA</v>
      </c>
      <c r="S3366" s="96" t="str">
        <f>IF(OR('RAW DATA'!$D3366="",'RAW DATA'!$C3366='RAW DATA'!$D3366),"NO",IF('RAW DATA'!$C3366&lt;'RAW DATA'!$D3366,"YES","NO"))</f>
        <v>NO</v>
      </c>
      <c r="T3366" s="96" t="str">
        <f>IF('RAW DATA'!$D3366='RAW DATA'!$E3366,"YES","NO")</f>
        <v>NO</v>
      </c>
      <c r="U3366" s="95" t="str">
        <f>IF(('RAW DATA'!$D3366-'RAW DATA'!$M3366)&lt;=5,"YES","NO")</f>
        <v>YES</v>
      </c>
    </row>
    <row r="3367" spans="1:21" x14ac:dyDescent="0.25">
      <c r="A3367" s="87">
        <v>515</v>
      </c>
      <c r="B3367" s="74">
        <v>5283313933</v>
      </c>
      <c r="C3367" s="76">
        <v>45954</v>
      </c>
      <c r="D3367" s="76">
        <v>45954</v>
      </c>
      <c r="E3367" s="76">
        <v>45954</v>
      </c>
      <c r="F3367" s="74">
        <v>259478876</v>
      </c>
      <c r="G3367" s="75">
        <v>1784</v>
      </c>
      <c r="H3367" s="74" t="s">
        <v>14</v>
      </c>
      <c r="I3367" s="85">
        <v>7730466073</v>
      </c>
      <c r="J3367" s="76">
        <v>45971</v>
      </c>
      <c r="K3367" s="76" t="s">
        <v>376</v>
      </c>
      <c r="L3367" s="74"/>
      <c r="M3367" s="76">
        <v>45936</v>
      </c>
      <c r="N3367" s="76">
        <v>45952</v>
      </c>
      <c r="O3367" s="73">
        <f t="shared" si="439"/>
        <v>10</v>
      </c>
      <c r="P3367" s="73">
        <f>MONTH('RAW DATA'!$J3367)</f>
        <v>11</v>
      </c>
      <c r="Q3367" s="73" t="str">
        <f t="shared" si="440"/>
        <v>ICB</v>
      </c>
      <c r="R3367" s="75" t="str">
        <f t="shared" si="441"/>
        <v>CHINA</v>
      </c>
      <c r="S3367" s="75" t="str">
        <f>IF(OR('RAW DATA'!$D3367="",'RAW DATA'!$C3367='RAW DATA'!$D3367),"NO",IF('RAW DATA'!$C3367&lt;'RAW DATA'!$D3367,"YES","NO"))</f>
        <v>NO</v>
      </c>
      <c r="T3367" s="75" t="str">
        <f>IF('RAW DATA'!$D3367='RAW DATA'!$E3367,"YES","NO")</f>
        <v>YES</v>
      </c>
      <c r="U3367" s="73" t="str">
        <f>IF(('RAW DATA'!$D3367-'RAW DATA'!$M3367)&lt;=5,"YES","NO")</f>
        <v>NO</v>
      </c>
    </row>
    <row r="3368" spans="1:21" x14ac:dyDescent="0.25">
      <c r="A3368" s="99">
        <v>515</v>
      </c>
      <c r="B3368" s="90">
        <v>5548022097</v>
      </c>
      <c r="C3368" s="91">
        <v>45954</v>
      </c>
      <c r="D3368" s="91">
        <v>45954</v>
      </c>
      <c r="E3368" s="91">
        <v>45954</v>
      </c>
      <c r="F3368" s="90">
        <v>259478868</v>
      </c>
      <c r="G3368" s="96">
        <v>22455</v>
      </c>
      <c r="H3368" s="90" t="s">
        <v>14</v>
      </c>
      <c r="I3368" s="97">
        <v>7730466073</v>
      </c>
      <c r="J3368" s="91">
        <v>45971</v>
      </c>
      <c r="K3368" s="91" t="s">
        <v>376</v>
      </c>
      <c r="L3368" s="90"/>
      <c r="M3368" s="91">
        <v>45953</v>
      </c>
      <c r="N3368" s="91">
        <v>45970</v>
      </c>
      <c r="O3368" s="95">
        <f t="shared" si="439"/>
        <v>10</v>
      </c>
      <c r="P3368" s="95">
        <f>MONTH('RAW DATA'!$J3368)</f>
        <v>11</v>
      </c>
      <c r="Q3368" s="95" t="str">
        <f t="shared" si="440"/>
        <v>ICB</v>
      </c>
      <c r="R3368" s="96" t="str">
        <f t="shared" si="441"/>
        <v>CHINA</v>
      </c>
      <c r="S3368" s="96" t="str">
        <f>IF(OR('RAW DATA'!$D3368="",'RAW DATA'!$C3368='RAW DATA'!$D3368),"NO",IF('RAW DATA'!$C3368&lt;'RAW DATA'!$D3368,"YES","NO"))</f>
        <v>NO</v>
      </c>
      <c r="T3368" s="96" t="str">
        <f>IF('RAW DATA'!$D3368='RAW DATA'!$E3368,"YES","NO")</f>
        <v>YES</v>
      </c>
      <c r="U3368" s="95" t="str">
        <f>IF(('RAW DATA'!$D3368-'RAW DATA'!$M3368)&lt;=5,"YES","NO")</f>
        <v>YES</v>
      </c>
    </row>
    <row r="3369" spans="1:21" x14ac:dyDescent="0.25">
      <c r="A3369" s="87">
        <v>515</v>
      </c>
      <c r="B3369" s="74">
        <v>5548022090</v>
      </c>
      <c r="C3369" s="76">
        <v>45954</v>
      </c>
      <c r="D3369" s="76">
        <v>45954</v>
      </c>
      <c r="E3369" s="76">
        <v>45954</v>
      </c>
      <c r="F3369" s="74">
        <v>259478868</v>
      </c>
      <c r="G3369" s="75">
        <v>8237</v>
      </c>
      <c r="H3369" s="74" t="s">
        <v>14</v>
      </c>
      <c r="I3369" s="85">
        <v>7730466073</v>
      </c>
      <c r="J3369" s="76">
        <v>45971</v>
      </c>
      <c r="K3369" s="76" t="s">
        <v>376</v>
      </c>
      <c r="L3369" s="74"/>
      <c r="M3369" s="76">
        <v>45953</v>
      </c>
      <c r="N3369" s="76">
        <v>45970</v>
      </c>
      <c r="O3369" s="73">
        <f t="shared" si="439"/>
        <v>10</v>
      </c>
      <c r="P3369" s="73">
        <f>MONTH('RAW DATA'!$J3369)</f>
        <v>11</v>
      </c>
      <c r="Q3369" s="73" t="str">
        <f t="shared" si="440"/>
        <v>ICB</v>
      </c>
      <c r="R3369" s="75" t="str">
        <f t="shared" si="441"/>
        <v>CHINA</v>
      </c>
      <c r="S3369" s="75" t="str">
        <f>IF(OR('RAW DATA'!$D3369="",'RAW DATA'!$C3369='RAW DATA'!$D3369),"NO",IF('RAW DATA'!$C3369&lt;'RAW DATA'!$D3369,"YES","NO"))</f>
        <v>NO</v>
      </c>
      <c r="T3369" s="75" t="str">
        <f>IF('RAW DATA'!$D3369='RAW DATA'!$E3369,"YES","NO")</f>
        <v>YES</v>
      </c>
      <c r="U3369" s="73" t="str">
        <f>IF(('RAW DATA'!$D3369-'RAW DATA'!$M3369)&lt;=5,"YES","NO")</f>
        <v>YES</v>
      </c>
    </row>
    <row r="3370" spans="1:21" x14ac:dyDescent="0.25">
      <c r="A3370" s="99">
        <v>515</v>
      </c>
      <c r="B3370" s="90">
        <v>5548022094</v>
      </c>
      <c r="C3370" s="91">
        <v>45954</v>
      </c>
      <c r="D3370" s="91">
        <v>45954</v>
      </c>
      <c r="E3370" s="91">
        <v>45954</v>
      </c>
      <c r="F3370" s="90">
        <v>259478868</v>
      </c>
      <c r="G3370" s="96">
        <v>44061</v>
      </c>
      <c r="H3370" s="90" t="s">
        <v>14</v>
      </c>
      <c r="I3370" s="97">
        <v>7730466073</v>
      </c>
      <c r="J3370" s="91">
        <v>45971</v>
      </c>
      <c r="K3370" s="91" t="s">
        <v>376</v>
      </c>
      <c r="L3370" s="90"/>
      <c r="M3370" s="91">
        <v>45953</v>
      </c>
      <c r="N3370" s="91">
        <v>45970</v>
      </c>
      <c r="O3370" s="95">
        <f t="shared" si="439"/>
        <v>10</v>
      </c>
      <c r="P3370" s="95">
        <f>MONTH('RAW DATA'!$J3370)</f>
        <v>11</v>
      </c>
      <c r="Q3370" s="95" t="str">
        <f t="shared" si="440"/>
        <v>ICB</v>
      </c>
      <c r="R3370" s="96" t="str">
        <f t="shared" si="441"/>
        <v>CHINA</v>
      </c>
      <c r="S3370" s="96" t="str">
        <f>IF(OR('RAW DATA'!$D3370="",'RAW DATA'!$C3370='RAW DATA'!$D3370),"NO",IF('RAW DATA'!$C3370&lt;'RAW DATA'!$D3370,"YES","NO"))</f>
        <v>NO</v>
      </c>
      <c r="T3370" s="96" t="str">
        <f>IF('RAW DATA'!$D3370='RAW DATA'!$E3370,"YES","NO")</f>
        <v>YES</v>
      </c>
      <c r="U3370" s="95" t="str">
        <f>IF(('RAW DATA'!$D3370-'RAW DATA'!$M3370)&lt;=5,"YES","NO")</f>
        <v>YES</v>
      </c>
    </row>
    <row r="3371" spans="1:21" x14ac:dyDescent="0.25">
      <c r="A3371" s="87">
        <v>515</v>
      </c>
      <c r="B3371" s="74">
        <v>5283324073</v>
      </c>
      <c r="C3371" s="76">
        <v>45960</v>
      </c>
      <c r="D3371" s="76">
        <v>45959</v>
      </c>
      <c r="E3371" s="76">
        <v>45960</v>
      </c>
      <c r="F3371" s="74">
        <v>259965914</v>
      </c>
      <c r="G3371" s="75">
        <v>22472</v>
      </c>
      <c r="H3371" s="74" t="s">
        <v>14</v>
      </c>
      <c r="I3371" s="85">
        <v>7730466073</v>
      </c>
      <c r="J3371" s="76">
        <v>45971</v>
      </c>
      <c r="K3371" s="76" t="s">
        <v>376</v>
      </c>
      <c r="L3371" s="74"/>
      <c r="M3371" s="76">
        <v>45959</v>
      </c>
      <c r="N3371" s="76">
        <v>45973</v>
      </c>
      <c r="O3371" s="73">
        <f t="shared" si="439"/>
        <v>10</v>
      </c>
      <c r="P3371" s="73">
        <f>MONTH('RAW DATA'!$J3371)</f>
        <v>11</v>
      </c>
      <c r="Q3371" s="73" t="str">
        <f t="shared" si="440"/>
        <v>ICB</v>
      </c>
      <c r="R3371" s="75" t="str">
        <f t="shared" si="441"/>
        <v>CHINA</v>
      </c>
      <c r="S3371" s="75" t="str">
        <f>IF(OR('RAW DATA'!$D3371="",'RAW DATA'!$C3371='RAW DATA'!$D3371),"NO",IF('RAW DATA'!$C3371&lt;'RAW DATA'!$D3371,"YES","NO"))</f>
        <v>NO</v>
      </c>
      <c r="T3371" s="75" t="str">
        <f>IF('RAW DATA'!$D3371='RAW DATA'!$E3371,"YES","NO")</f>
        <v>NO</v>
      </c>
      <c r="U3371" s="73" t="str">
        <f>IF(('RAW DATA'!$D3371-'RAW DATA'!$M3371)&lt;=5,"YES","NO")</f>
        <v>YES</v>
      </c>
    </row>
    <row r="3372" spans="1:21" x14ac:dyDescent="0.25">
      <c r="A3372" s="99">
        <v>515</v>
      </c>
      <c r="B3372" s="90">
        <v>5548039512</v>
      </c>
      <c r="C3372" s="91">
        <v>45965</v>
      </c>
      <c r="D3372" s="91">
        <v>45964</v>
      </c>
      <c r="E3372" s="91">
        <v>45965</v>
      </c>
      <c r="F3372" s="90">
        <v>259864568</v>
      </c>
      <c r="G3372" s="96">
        <v>44988</v>
      </c>
      <c r="H3372" s="90" t="s">
        <v>14</v>
      </c>
      <c r="I3372" s="97">
        <v>7730466073</v>
      </c>
      <c r="J3372" s="91">
        <v>45971</v>
      </c>
      <c r="K3372" s="91" t="s">
        <v>376</v>
      </c>
      <c r="L3372" s="90"/>
      <c r="M3372" s="91">
        <v>45962</v>
      </c>
      <c r="N3372" s="91">
        <v>45978</v>
      </c>
      <c r="O3372" s="95">
        <f t="shared" si="439"/>
        <v>11</v>
      </c>
      <c r="P3372" s="95">
        <f>MONTH('RAW DATA'!$J3372)</f>
        <v>11</v>
      </c>
      <c r="Q3372" s="95" t="str">
        <f t="shared" si="440"/>
        <v>ICB</v>
      </c>
      <c r="R3372" s="96" t="str">
        <f t="shared" si="441"/>
        <v>CHINA</v>
      </c>
      <c r="S3372" s="96" t="str">
        <f>IF(OR('RAW DATA'!$D3372="",'RAW DATA'!$C3372='RAW DATA'!$D3372),"NO",IF('RAW DATA'!$C3372&lt;'RAW DATA'!$D3372,"YES","NO"))</f>
        <v>NO</v>
      </c>
      <c r="T3372" s="96" t="str">
        <f>IF('RAW DATA'!$D3372='RAW DATA'!$E3372,"YES","NO")</f>
        <v>NO</v>
      </c>
      <c r="U3372" s="95" t="str">
        <f>IF(('RAW DATA'!$D3372-'RAW DATA'!$M3372)&lt;=5,"YES","NO")</f>
        <v>YES</v>
      </c>
    </row>
    <row r="3373" spans="1:21" x14ac:dyDescent="0.25">
      <c r="A3373" s="87">
        <v>515</v>
      </c>
      <c r="B3373" s="74">
        <v>5548039515</v>
      </c>
      <c r="C3373" s="76">
        <v>45965</v>
      </c>
      <c r="D3373" s="76">
        <v>45964</v>
      </c>
      <c r="E3373" s="76">
        <v>45965</v>
      </c>
      <c r="F3373" s="74">
        <v>259864568</v>
      </c>
      <c r="G3373" s="75">
        <v>15219</v>
      </c>
      <c r="H3373" s="74" t="s">
        <v>14</v>
      </c>
      <c r="I3373" s="85">
        <v>7730466073</v>
      </c>
      <c r="J3373" s="76">
        <v>45971</v>
      </c>
      <c r="K3373" s="76" t="s">
        <v>376</v>
      </c>
      <c r="L3373" s="74"/>
      <c r="M3373" s="76">
        <v>45962</v>
      </c>
      <c r="N3373" s="76">
        <v>45978</v>
      </c>
      <c r="O3373" s="73">
        <f t="shared" si="439"/>
        <v>11</v>
      </c>
      <c r="P3373" s="73">
        <f>MONTH('RAW DATA'!$J3373)</f>
        <v>11</v>
      </c>
      <c r="Q3373" s="73" t="str">
        <f t="shared" si="440"/>
        <v>ICB</v>
      </c>
      <c r="R3373" s="75" t="str">
        <f t="shared" si="441"/>
        <v>CHINA</v>
      </c>
      <c r="S3373" s="75" t="str">
        <f>IF(OR('RAW DATA'!$D3373="",'RAW DATA'!$C3373='RAW DATA'!$D3373),"NO",IF('RAW DATA'!$C3373&lt;'RAW DATA'!$D3373,"YES","NO"))</f>
        <v>NO</v>
      </c>
      <c r="T3373" s="75" t="str">
        <f>IF('RAW DATA'!$D3373='RAW DATA'!$E3373,"YES","NO")</f>
        <v>NO</v>
      </c>
      <c r="U3373" s="73" t="str">
        <f>IF(('RAW DATA'!$D3373-'RAW DATA'!$M3373)&lt;=5,"YES","NO")</f>
        <v>YES</v>
      </c>
    </row>
    <row r="3374" spans="1:21" x14ac:dyDescent="0.25">
      <c r="A3374" s="99">
        <v>515</v>
      </c>
      <c r="B3374" s="90">
        <v>5548039513</v>
      </c>
      <c r="C3374" s="91">
        <v>45965</v>
      </c>
      <c r="D3374" s="91">
        <v>45964</v>
      </c>
      <c r="E3374" s="91">
        <v>45965</v>
      </c>
      <c r="F3374" s="90">
        <v>259864568</v>
      </c>
      <c r="G3374" s="96">
        <v>17514</v>
      </c>
      <c r="H3374" s="90" t="s">
        <v>14</v>
      </c>
      <c r="I3374" s="97">
        <v>7730466073</v>
      </c>
      <c r="J3374" s="91">
        <v>45971</v>
      </c>
      <c r="K3374" s="91" t="s">
        <v>376</v>
      </c>
      <c r="L3374" s="90"/>
      <c r="M3374" s="91">
        <v>45962</v>
      </c>
      <c r="N3374" s="91">
        <v>45978</v>
      </c>
      <c r="O3374" s="95">
        <f t="shared" si="439"/>
        <v>11</v>
      </c>
      <c r="P3374" s="95">
        <f>MONTH('RAW DATA'!$J3374)</f>
        <v>11</v>
      </c>
      <c r="Q3374" s="95" t="str">
        <f t="shared" si="440"/>
        <v>ICB</v>
      </c>
      <c r="R3374" s="96" t="str">
        <f t="shared" si="441"/>
        <v>CHINA</v>
      </c>
      <c r="S3374" s="96" t="str">
        <f>IF(OR('RAW DATA'!$D3374="",'RAW DATA'!$C3374='RAW DATA'!$D3374),"NO",IF('RAW DATA'!$C3374&lt;'RAW DATA'!$D3374,"YES","NO"))</f>
        <v>NO</v>
      </c>
      <c r="T3374" s="96" t="str">
        <f>IF('RAW DATA'!$D3374='RAW DATA'!$E3374,"YES","NO")</f>
        <v>NO</v>
      </c>
      <c r="U3374" s="95" t="str">
        <f>IF(('RAW DATA'!$D3374-'RAW DATA'!$M3374)&lt;=5,"YES","NO")</f>
        <v>YES</v>
      </c>
    </row>
    <row r="3375" spans="1:21" x14ac:dyDescent="0.25">
      <c r="A3375" s="87">
        <v>515</v>
      </c>
      <c r="B3375" s="74">
        <v>5548050920</v>
      </c>
      <c r="C3375" s="76">
        <v>45972</v>
      </c>
      <c r="D3375" s="76">
        <v>45971</v>
      </c>
      <c r="E3375" s="76">
        <v>45972</v>
      </c>
      <c r="F3375" s="74">
        <v>259864579</v>
      </c>
      <c r="G3375" s="75">
        <v>56015</v>
      </c>
      <c r="H3375" s="74" t="s">
        <v>14</v>
      </c>
      <c r="I3375" s="85">
        <v>7730470842</v>
      </c>
      <c r="J3375" s="76">
        <v>45989</v>
      </c>
      <c r="K3375" s="76" t="s">
        <v>376</v>
      </c>
      <c r="L3375" s="74"/>
      <c r="M3375" s="76">
        <v>45968</v>
      </c>
      <c r="N3375" s="76">
        <v>45985</v>
      </c>
      <c r="O3375" s="73">
        <f t="shared" si="439"/>
        <v>11</v>
      </c>
      <c r="P3375" s="73">
        <f>MONTH('RAW DATA'!$J3375)</f>
        <v>11</v>
      </c>
      <c r="Q3375" s="73" t="str">
        <f t="shared" si="440"/>
        <v>ICB</v>
      </c>
      <c r="R3375" s="75" t="str">
        <f t="shared" si="441"/>
        <v>CHINA</v>
      </c>
      <c r="S3375" s="75" t="str">
        <f>IF(OR('RAW DATA'!$D3375="",'RAW DATA'!$C3375='RAW DATA'!$D3375),"NO",IF('RAW DATA'!$C3375&lt;'RAW DATA'!$D3375,"YES","NO"))</f>
        <v>NO</v>
      </c>
      <c r="T3375" s="75" t="str">
        <f>IF('RAW DATA'!$D3375='RAW DATA'!$E3375,"YES","NO")</f>
        <v>NO</v>
      </c>
      <c r="U3375" s="73" t="str">
        <f>IF(('RAW DATA'!$D3375-'RAW DATA'!$M3375)&lt;=5,"YES","NO")</f>
        <v>YES</v>
      </c>
    </row>
    <row r="3376" spans="1:21" x14ac:dyDescent="0.25">
      <c r="A3376" s="99">
        <v>515</v>
      </c>
      <c r="B3376" s="90">
        <v>5548062247</v>
      </c>
      <c r="C3376" s="91">
        <v>45978</v>
      </c>
      <c r="D3376" s="91">
        <v>45975</v>
      </c>
      <c r="E3376" s="91">
        <v>45978</v>
      </c>
      <c r="F3376" s="90">
        <v>261277677</v>
      </c>
      <c r="G3376" s="96">
        <v>17977</v>
      </c>
      <c r="H3376" s="90" t="s">
        <v>14</v>
      </c>
      <c r="I3376" s="97">
        <v>7730470842</v>
      </c>
      <c r="J3376" s="91">
        <v>45989</v>
      </c>
      <c r="K3376" s="91" t="s">
        <v>376</v>
      </c>
      <c r="L3376" s="90"/>
      <c r="M3376" s="91">
        <v>45975</v>
      </c>
      <c r="N3376" s="91">
        <v>45991</v>
      </c>
      <c r="O3376" s="95">
        <f t="shared" si="439"/>
        <v>11</v>
      </c>
      <c r="P3376" s="95">
        <f>MONTH('RAW DATA'!$J3376)</f>
        <v>11</v>
      </c>
      <c r="Q3376" s="95" t="str">
        <f t="shared" si="440"/>
        <v>ICB</v>
      </c>
      <c r="R3376" s="96" t="str">
        <f t="shared" si="441"/>
        <v>CHINA</v>
      </c>
      <c r="S3376" s="96" t="str">
        <f>IF(OR('RAW DATA'!$D3376="",'RAW DATA'!$C3376='RAW DATA'!$D3376),"NO",IF('RAW DATA'!$C3376&lt;'RAW DATA'!$D3376,"YES","NO"))</f>
        <v>NO</v>
      </c>
      <c r="T3376" s="96" t="str">
        <f>IF('RAW DATA'!$D3376='RAW DATA'!$E3376,"YES","NO")</f>
        <v>NO</v>
      </c>
      <c r="U3376" s="95" t="str">
        <f>IF(('RAW DATA'!$D3376-'RAW DATA'!$M3376)&lt;=5,"YES","NO")</f>
        <v>YES</v>
      </c>
    </row>
    <row r="3377" spans="1:21" x14ac:dyDescent="0.25">
      <c r="A3377" s="87">
        <v>515</v>
      </c>
      <c r="B3377" s="74">
        <v>5283358985</v>
      </c>
      <c r="C3377" s="76">
        <v>45978</v>
      </c>
      <c r="D3377" s="76">
        <v>45974</v>
      </c>
      <c r="E3377" s="76">
        <v>45978</v>
      </c>
      <c r="F3377" s="74">
        <v>260777967</v>
      </c>
      <c r="G3377" s="75">
        <v>46849</v>
      </c>
      <c r="H3377" s="74" t="s">
        <v>14</v>
      </c>
      <c r="I3377" s="85">
        <v>7730470842</v>
      </c>
      <c r="J3377" s="76">
        <v>45989</v>
      </c>
      <c r="K3377" s="76" t="s">
        <v>376</v>
      </c>
      <c r="L3377" s="74"/>
      <c r="M3377" s="76">
        <v>45972</v>
      </c>
      <c r="N3377" s="76">
        <v>45988</v>
      </c>
      <c r="O3377" s="73">
        <f t="shared" si="439"/>
        <v>11</v>
      </c>
      <c r="P3377" s="73">
        <f>MONTH('RAW DATA'!$J3377)</f>
        <v>11</v>
      </c>
      <c r="Q3377" s="73" t="str">
        <f t="shared" si="440"/>
        <v>ICB</v>
      </c>
      <c r="R3377" s="75" t="str">
        <f t="shared" si="441"/>
        <v>CHINA</v>
      </c>
      <c r="S3377" s="75" t="str">
        <f>IF(OR('RAW DATA'!$D3377="",'RAW DATA'!$C3377='RAW DATA'!$D3377),"NO",IF('RAW DATA'!$C3377&lt;'RAW DATA'!$D3377,"YES","NO"))</f>
        <v>NO</v>
      </c>
      <c r="T3377" s="75" t="str">
        <f>IF('RAW DATA'!$D3377='RAW DATA'!$E3377,"YES","NO")</f>
        <v>NO</v>
      </c>
      <c r="U3377" s="73" t="str">
        <f>IF(('RAW DATA'!$D3377-'RAW DATA'!$M3377)&lt;=5,"YES","NO")</f>
        <v>YES</v>
      </c>
    </row>
    <row r="3378" spans="1:21" x14ac:dyDescent="0.25">
      <c r="A3378" s="99">
        <v>515</v>
      </c>
      <c r="B3378" s="90">
        <v>5283358990</v>
      </c>
      <c r="C3378" s="91">
        <v>45978</v>
      </c>
      <c r="D3378" s="91">
        <v>45974</v>
      </c>
      <c r="E3378" s="91">
        <v>45978</v>
      </c>
      <c r="F3378" s="90">
        <v>260777967</v>
      </c>
      <c r="G3378" s="96">
        <v>899</v>
      </c>
      <c r="H3378" s="90" t="s">
        <v>14</v>
      </c>
      <c r="I3378" s="97">
        <v>7730470842</v>
      </c>
      <c r="J3378" s="91">
        <v>45989</v>
      </c>
      <c r="K3378" s="91" t="s">
        <v>376</v>
      </c>
      <c r="L3378" s="90"/>
      <c r="M3378" s="91">
        <v>45972</v>
      </c>
      <c r="N3378" s="91">
        <v>45988</v>
      </c>
      <c r="O3378" s="95">
        <f t="shared" si="439"/>
        <v>11</v>
      </c>
      <c r="P3378" s="95">
        <f>MONTH('RAW DATA'!$J3378)</f>
        <v>11</v>
      </c>
      <c r="Q3378" s="95" t="str">
        <f t="shared" si="440"/>
        <v>ICB</v>
      </c>
      <c r="R3378" s="96" t="str">
        <f t="shared" si="441"/>
        <v>CHINA</v>
      </c>
      <c r="S3378" s="96" t="str">
        <f>IF(OR('RAW DATA'!$D3378="",'RAW DATA'!$C3378='RAW DATA'!$D3378),"NO",IF('RAW DATA'!$C3378&lt;'RAW DATA'!$D3378,"YES","NO"))</f>
        <v>NO</v>
      </c>
      <c r="T3378" s="96" t="str">
        <f>IF('RAW DATA'!$D3378='RAW DATA'!$E3378,"YES","NO")</f>
        <v>NO</v>
      </c>
      <c r="U3378" s="95" t="str">
        <f>IF(('RAW DATA'!$D3378-'RAW DATA'!$M3378)&lt;=5,"YES","NO")</f>
        <v>YES</v>
      </c>
    </row>
    <row r="3379" spans="1:21" x14ac:dyDescent="0.25">
      <c r="A3379" s="87">
        <v>515</v>
      </c>
      <c r="B3379" s="74">
        <v>5548074557</v>
      </c>
      <c r="C3379" s="76">
        <v>45985</v>
      </c>
      <c r="D3379" s="76">
        <v>45982</v>
      </c>
      <c r="E3379" s="76">
        <v>45985</v>
      </c>
      <c r="F3379" s="74">
        <v>261166713</v>
      </c>
      <c r="G3379" s="75">
        <v>12082</v>
      </c>
      <c r="H3379" s="74" t="s">
        <v>14</v>
      </c>
      <c r="I3379" s="85">
        <v>7730472299</v>
      </c>
      <c r="J3379" s="76">
        <v>45995</v>
      </c>
      <c r="K3379" s="76" t="s">
        <v>376</v>
      </c>
      <c r="L3379" s="74"/>
      <c r="M3379" s="76">
        <v>45983</v>
      </c>
      <c r="N3379" s="76">
        <v>45998</v>
      </c>
      <c r="O3379" s="73">
        <f t="shared" si="439"/>
        <v>11</v>
      </c>
      <c r="P3379" s="73">
        <f>MONTH('RAW DATA'!$J3379)</f>
        <v>12</v>
      </c>
      <c r="Q3379" s="73" t="str">
        <f t="shared" si="440"/>
        <v>ICB</v>
      </c>
      <c r="R3379" s="75" t="str">
        <f t="shared" si="441"/>
        <v>CHINA</v>
      </c>
      <c r="S3379" s="75" t="str">
        <f>IF(OR('RAW DATA'!$D3379="",'RAW DATA'!$C3379='RAW DATA'!$D3379),"NO",IF('RAW DATA'!$C3379&lt;'RAW DATA'!$D3379,"YES","NO"))</f>
        <v>NO</v>
      </c>
      <c r="T3379" s="75" t="str">
        <f>IF('RAW DATA'!$D3379='RAW DATA'!$E3379,"YES","NO")</f>
        <v>NO</v>
      </c>
      <c r="U3379" s="73" t="str">
        <f>IF(('RAW DATA'!$D3379-'RAW DATA'!$M3379)&lt;=5,"YES","NO")</f>
        <v>YES</v>
      </c>
    </row>
    <row r="3380" spans="1:21" x14ac:dyDescent="0.25">
      <c r="A3380" s="99">
        <v>515</v>
      </c>
      <c r="B3380" s="90">
        <v>5548074556</v>
      </c>
      <c r="C3380" s="91">
        <v>45985</v>
      </c>
      <c r="D3380" s="91">
        <v>45982</v>
      </c>
      <c r="E3380" s="91">
        <v>45985</v>
      </c>
      <c r="F3380" s="90">
        <v>261166713</v>
      </c>
      <c r="G3380" s="96">
        <v>13129</v>
      </c>
      <c r="H3380" s="90" t="s">
        <v>14</v>
      </c>
      <c r="I3380" s="97">
        <v>7730472299</v>
      </c>
      <c r="J3380" s="91">
        <v>45995</v>
      </c>
      <c r="K3380" s="91" t="s">
        <v>376</v>
      </c>
      <c r="L3380" s="90"/>
      <c r="M3380" s="91">
        <v>45983</v>
      </c>
      <c r="N3380" s="91">
        <v>45998</v>
      </c>
      <c r="O3380" s="95">
        <f t="shared" si="439"/>
        <v>11</v>
      </c>
      <c r="P3380" s="95">
        <f>MONTH('RAW DATA'!$J3380)</f>
        <v>12</v>
      </c>
      <c r="Q3380" s="95" t="str">
        <f t="shared" si="440"/>
        <v>ICB</v>
      </c>
      <c r="R3380" s="96" t="str">
        <f t="shared" si="441"/>
        <v>CHINA</v>
      </c>
      <c r="S3380" s="96" t="str">
        <f>IF(OR('RAW DATA'!$D3380="",'RAW DATA'!$C3380='RAW DATA'!$D3380),"NO",IF('RAW DATA'!$C3380&lt;'RAW DATA'!$D3380,"YES","NO"))</f>
        <v>NO</v>
      </c>
      <c r="T3380" s="96" t="str">
        <f>IF('RAW DATA'!$D3380='RAW DATA'!$E3380,"YES","NO")</f>
        <v>NO</v>
      </c>
      <c r="U3380" s="95" t="str">
        <f>IF(('RAW DATA'!$D3380-'RAW DATA'!$M3380)&lt;=5,"YES","NO")</f>
        <v>YES</v>
      </c>
    </row>
    <row r="3381" spans="1:21" x14ac:dyDescent="0.25">
      <c r="A3381" s="87">
        <v>515</v>
      </c>
      <c r="B3381" s="74">
        <v>5548074559</v>
      </c>
      <c r="C3381" s="76">
        <v>45985</v>
      </c>
      <c r="D3381" s="76">
        <v>45982</v>
      </c>
      <c r="E3381" s="76">
        <v>45985</v>
      </c>
      <c r="F3381" s="74">
        <v>261166713</v>
      </c>
      <c r="G3381" s="75">
        <v>14457</v>
      </c>
      <c r="H3381" s="74" t="s">
        <v>14</v>
      </c>
      <c r="I3381" s="85">
        <v>7730472299</v>
      </c>
      <c r="J3381" s="76">
        <v>45995</v>
      </c>
      <c r="K3381" s="76" t="s">
        <v>376</v>
      </c>
      <c r="L3381" s="74"/>
      <c r="M3381" s="76">
        <v>45983</v>
      </c>
      <c r="N3381" s="76">
        <v>45998</v>
      </c>
      <c r="O3381" s="73">
        <f t="shared" si="439"/>
        <v>11</v>
      </c>
      <c r="P3381" s="73">
        <f>MONTH('RAW DATA'!$J3381)</f>
        <v>12</v>
      </c>
      <c r="Q3381" s="73" t="str">
        <f t="shared" si="440"/>
        <v>ICB</v>
      </c>
      <c r="R3381" s="75" t="str">
        <f t="shared" si="441"/>
        <v>CHINA</v>
      </c>
      <c r="S3381" s="75" t="str">
        <f>IF(OR('RAW DATA'!$D3381="",'RAW DATA'!$C3381='RAW DATA'!$D3381),"NO",IF('RAW DATA'!$C3381&lt;'RAW DATA'!$D3381,"YES","NO"))</f>
        <v>NO</v>
      </c>
      <c r="T3381" s="75" t="str">
        <f>IF('RAW DATA'!$D3381='RAW DATA'!$E3381,"YES","NO")</f>
        <v>NO</v>
      </c>
      <c r="U3381" s="73" t="str">
        <f>IF(('RAW DATA'!$D3381-'RAW DATA'!$M3381)&lt;=5,"YES","NO")</f>
        <v>YES</v>
      </c>
    </row>
    <row r="3382" spans="1:21" x14ac:dyDescent="0.25">
      <c r="A3382" s="99">
        <v>515</v>
      </c>
      <c r="B3382" s="90">
        <v>5283387642</v>
      </c>
      <c r="C3382" s="91">
        <v>45988</v>
      </c>
      <c r="D3382" s="91">
        <v>45987</v>
      </c>
      <c r="E3382" s="91">
        <v>45988</v>
      </c>
      <c r="F3382" s="90">
        <v>260777975</v>
      </c>
      <c r="G3382" s="96">
        <v>17068</v>
      </c>
      <c r="H3382" s="90" t="s">
        <v>14</v>
      </c>
      <c r="I3382" s="97">
        <v>7730475912</v>
      </c>
      <c r="J3382" s="91">
        <v>46009</v>
      </c>
      <c r="K3382" s="91" t="s">
        <v>376</v>
      </c>
      <c r="L3382" s="90"/>
      <c r="M3382" s="91">
        <v>45986</v>
      </c>
      <c r="N3382" s="91">
        <v>46001</v>
      </c>
      <c r="O3382" s="95">
        <f t="shared" si="439"/>
        <v>11</v>
      </c>
      <c r="P3382" s="95">
        <f>MONTH('RAW DATA'!$J3382)</f>
        <v>12</v>
      </c>
      <c r="Q3382" s="95" t="str">
        <f t="shared" si="440"/>
        <v>ICB</v>
      </c>
      <c r="R3382" s="96" t="str">
        <f t="shared" si="441"/>
        <v>CHINA</v>
      </c>
      <c r="S3382" s="96" t="str">
        <f>IF(OR('RAW DATA'!$D3382="",'RAW DATA'!$C3382='RAW DATA'!$D3382),"NO",IF('RAW DATA'!$C3382&lt;'RAW DATA'!$D3382,"YES","NO"))</f>
        <v>NO</v>
      </c>
      <c r="T3382" s="96" t="str">
        <f>IF('RAW DATA'!$D3382='RAW DATA'!$E3382,"YES","NO")</f>
        <v>NO</v>
      </c>
      <c r="U3382" s="95" t="str">
        <f>IF(('RAW DATA'!$D3382-'RAW DATA'!$M3382)&lt;=5,"YES","NO")</f>
        <v>YES</v>
      </c>
    </row>
    <row r="3383" spans="1:21" x14ac:dyDescent="0.25">
      <c r="A3383" s="87">
        <v>515</v>
      </c>
      <c r="B3383" s="74">
        <v>5283387639</v>
      </c>
      <c r="C3383" s="76">
        <v>45988</v>
      </c>
      <c r="D3383" s="76">
        <v>45987</v>
      </c>
      <c r="E3383" s="76">
        <v>45988</v>
      </c>
      <c r="F3383" s="74">
        <v>261167293</v>
      </c>
      <c r="G3383" s="75">
        <v>10597</v>
      </c>
      <c r="H3383" s="74" t="s">
        <v>14</v>
      </c>
      <c r="I3383" s="85">
        <v>7730475912</v>
      </c>
      <c r="J3383" s="76">
        <v>46009</v>
      </c>
      <c r="K3383" s="76" t="s">
        <v>376</v>
      </c>
      <c r="L3383" s="74"/>
      <c r="M3383" s="76">
        <v>45985</v>
      </c>
      <c r="N3383" s="76">
        <v>46001</v>
      </c>
      <c r="O3383" s="73">
        <f t="shared" si="439"/>
        <v>11</v>
      </c>
      <c r="P3383" s="73">
        <f>MONTH('RAW DATA'!$J3383)</f>
        <v>12</v>
      </c>
      <c r="Q3383" s="73" t="str">
        <f t="shared" si="440"/>
        <v>ICB</v>
      </c>
      <c r="R3383" s="75" t="str">
        <f t="shared" si="441"/>
        <v>CHINA</v>
      </c>
      <c r="S3383" s="75" t="str">
        <f>IF(OR('RAW DATA'!$D3383="",'RAW DATA'!$C3383='RAW DATA'!$D3383),"NO",IF('RAW DATA'!$C3383&lt;'RAW DATA'!$D3383,"YES","NO"))</f>
        <v>NO</v>
      </c>
      <c r="T3383" s="75" t="str">
        <f>IF('RAW DATA'!$D3383='RAW DATA'!$E3383,"YES","NO")</f>
        <v>NO</v>
      </c>
      <c r="U3383" s="73" t="str">
        <f>IF(('RAW DATA'!$D3383-'RAW DATA'!$M3383)&lt;=5,"YES","NO")</f>
        <v>YES</v>
      </c>
    </row>
    <row r="3384" spans="1:21" x14ac:dyDescent="0.25">
      <c r="A3384" s="99">
        <v>515</v>
      </c>
      <c r="B3384" s="90">
        <v>5283387673</v>
      </c>
      <c r="C3384" s="91">
        <v>45988</v>
      </c>
      <c r="D3384" s="91">
        <v>45987</v>
      </c>
      <c r="E3384" s="91">
        <v>45988</v>
      </c>
      <c r="F3384" s="90">
        <v>261167293</v>
      </c>
      <c r="G3384" s="96">
        <v>17019</v>
      </c>
      <c r="H3384" s="90" t="s">
        <v>14</v>
      </c>
      <c r="I3384" s="97">
        <v>7730475912</v>
      </c>
      <c r="J3384" s="91">
        <v>46009</v>
      </c>
      <c r="K3384" s="91" t="s">
        <v>376</v>
      </c>
      <c r="L3384" s="90"/>
      <c r="M3384" s="91">
        <v>45985</v>
      </c>
      <c r="N3384" s="91">
        <v>46001</v>
      </c>
      <c r="O3384" s="95">
        <f t="shared" si="439"/>
        <v>11</v>
      </c>
      <c r="P3384" s="95">
        <f>MONTH('RAW DATA'!$J3384)</f>
        <v>12</v>
      </c>
      <c r="Q3384" s="95" t="str">
        <f t="shared" si="440"/>
        <v>ICB</v>
      </c>
      <c r="R3384" s="96" t="str">
        <f t="shared" si="441"/>
        <v>CHINA</v>
      </c>
      <c r="S3384" s="96" t="str">
        <f>IF(OR('RAW DATA'!$D3384="",'RAW DATA'!$C3384='RAW DATA'!$D3384),"NO",IF('RAW DATA'!$C3384&lt;'RAW DATA'!$D3384,"YES","NO"))</f>
        <v>NO</v>
      </c>
      <c r="T3384" s="96" t="str">
        <f>IF('RAW DATA'!$D3384='RAW DATA'!$E3384,"YES","NO")</f>
        <v>NO</v>
      </c>
      <c r="U3384" s="95" t="str">
        <f>IF(('RAW DATA'!$D3384-'RAW DATA'!$M3384)&lt;=5,"YES","NO")</f>
        <v>YES</v>
      </c>
    </row>
    <row r="3385" spans="1:21" x14ac:dyDescent="0.25">
      <c r="A3385" s="87">
        <v>515</v>
      </c>
      <c r="B3385" s="74">
        <v>5548087204</v>
      </c>
      <c r="C3385" s="76">
        <v>45993</v>
      </c>
      <c r="D3385" s="76">
        <v>45989</v>
      </c>
      <c r="E3385" s="76">
        <v>45993</v>
      </c>
      <c r="F3385" s="74">
        <v>261166388</v>
      </c>
      <c r="G3385" s="75">
        <v>9071</v>
      </c>
      <c r="H3385" s="74" t="s">
        <v>14</v>
      </c>
      <c r="I3385" s="85">
        <v>7730475912</v>
      </c>
      <c r="J3385" s="76">
        <v>46009</v>
      </c>
      <c r="K3385" s="76" t="s">
        <v>376</v>
      </c>
      <c r="L3385" s="74"/>
      <c r="M3385" s="76">
        <v>45989</v>
      </c>
      <c r="N3385" s="76">
        <v>46009</v>
      </c>
      <c r="O3385" s="73">
        <f t="shared" si="439"/>
        <v>11</v>
      </c>
      <c r="P3385" s="73">
        <f>MONTH('RAW DATA'!$J3385)</f>
        <v>12</v>
      </c>
      <c r="Q3385" s="73" t="str">
        <f t="shared" si="440"/>
        <v>ICB</v>
      </c>
      <c r="R3385" s="75" t="str">
        <f t="shared" si="441"/>
        <v>CHINA</v>
      </c>
      <c r="S3385" s="75" t="str">
        <f>IF(OR('RAW DATA'!$D3385="",'RAW DATA'!$C3385='RAW DATA'!$D3385),"NO",IF('RAW DATA'!$C3385&lt;'RAW DATA'!$D3385,"YES","NO"))</f>
        <v>NO</v>
      </c>
      <c r="T3385" s="75" t="str">
        <f>IF('RAW DATA'!$D3385='RAW DATA'!$E3385,"YES","NO")</f>
        <v>NO</v>
      </c>
      <c r="U3385" s="73" t="str">
        <f>IF(('RAW DATA'!$D3385-'RAW DATA'!$M3385)&lt;=5,"YES","NO")</f>
        <v>YES</v>
      </c>
    </row>
    <row r="3386" spans="1:21" x14ac:dyDescent="0.25">
      <c r="A3386" s="99">
        <v>515</v>
      </c>
      <c r="B3386" s="90">
        <v>5283402771</v>
      </c>
      <c r="C3386" s="91">
        <v>45994</v>
      </c>
      <c r="D3386" s="91">
        <v>45994</v>
      </c>
      <c r="E3386" s="91">
        <v>45994</v>
      </c>
      <c r="F3386" s="90">
        <v>261167294</v>
      </c>
      <c r="G3386" s="96">
        <v>44065</v>
      </c>
      <c r="H3386" s="90" t="s">
        <v>14</v>
      </c>
      <c r="I3386" s="97">
        <v>7730475912</v>
      </c>
      <c r="J3386" s="91">
        <v>46009</v>
      </c>
      <c r="K3386" s="91" t="s">
        <v>376</v>
      </c>
      <c r="L3386" s="90"/>
      <c r="M3386" s="91">
        <v>45992</v>
      </c>
      <c r="N3386" s="91">
        <v>46009</v>
      </c>
      <c r="O3386" s="95">
        <f t="shared" si="439"/>
        <v>12</v>
      </c>
      <c r="P3386" s="95">
        <f>MONTH('RAW DATA'!$J3386)</f>
        <v>12</v>
      </c>
      <c r="Q3386" s="95" t="str">
        <f t="shared" si="440"/>
        <v>ICB</v>
      </c>
      <c r="R3386" s="96" t="str">
        <f t="shared" si="441"/>
        <v>CHINA</v>
      </c>
      <c r="S3386" s="96" t="str">
        <f>IF(OR('RAW DATA'!$D3386="",'RAW DATA'!$C3386='RAW DATA'!$D3386),"NO",IF('RAW DATA'!$C3386&lt;'RAW DATA'!$D3386,"YES","NO"))</f>
        <v>NO</v>
      </c>
      <c r="T3386" s="96" t="str">
        <f>IF('RAW DATA'!$D3386='RAW DATA'!$E3386,"YES","NO")</f>
        <v>YES</v>
      </c>
      <c r="U3386" s="95" t="str">
        <f>IF(('RAW DATA'!$D3386-'RAW DATA'!$M3386)&lt;=5,"YES","NO")</f>
        <v>YES</v>
      </c>
    </row>
    <row r="3387" spans="1:21" x14ac:dyDescent="0.25">
      <c r="A3387" s="87">
        <v>515</v>
      </c>
      <c r="B3387" s="74">
        <v>5548097748</v>
      </c>
      <c r="C3387" s="76">
        <v>46001</v>
      </c>
      <c r="D3387" s="76">
        <v>45996</v>
      </c>
      <c r="E3387" s="76">
        <v>46001</v>
      </c>
      <c r="F3387" s="74">
        <v>261166648</v>
      </c>
      <c r="G3387" s="75">
        <v>20652</v>
      </c>
      <c r="H3387" s="74" t="s">
        <v>14</v>
      </c>
      <c r="I3387" s="85">
        <v>7730475912</v>
      </c>
      <c r="J3387" s="76">
        <v>46009</v>
      </c>
      <c r="K3387" s="76" t="s">
        <v>376</v>
      </c>
      <c r="L3387" s="74"/>
      <c r="M3387" s="76">
        <v>45995</v>
      </c>
      <c r="N3387" s="76">
        <v>46012</v>
      </c>
      <c r="O3387" s="73">
        <f t="shared" si="439"/>
        <v>12</v>
      </c>
      <c r="P3387" s="73">
        <f>MONTH('RAW DATA'!$J3387)</f>
        <v>12</v>
      </c>
      <c r="Q3387" s="73" t="str">
        <f t="shared" si="440"/>
        <v>ICB</v>
      </c>
      <c r="R3387" s="75" t="str">
        <f t="shared" si="441"/>
        <v>CHINA</v>
      </c>
      <c r="S3387" s="75" t="str">
        <f>IF(OR('RAW DATA'!$D3387="",'RAW DATA'!$C3387='RAW DATA'!$D3387),"NO",IF('RAW DATA'!$C3387&lt;'RAW DATA'!$D3387,"YES","NO"))</f>
        <v>NO</v>
      </c>
      <c r="T3387" s="75" t="str">
        <f>IF('RAW DATA'!$D3387='RAW DATA'!$E3387,"YES","NO")</f>
        <v>NO</v>
      </c>
      <c r="U3387" s="73" t="str">
        <f>IF(('RAW DATA'!$D3387-'RAW DATA'!$M3387)&lt;=5,"YES","NO")</f>
        <v>YES</v>
      </c>
    </row>
    <row r="3388" spans="1:21" x14ac:dyDescent="0.25">
      <c r="A3388" s="99">
        <v>515</v>
      </c>
      <c r="B3388" s="90">
        <v>5548097726</v>
      </c>
      <c r="C3388" s="91">
        <v>46001</v>
      </c>
      <c r="D3388" s="91">
        <v>45996</v>
      </c>
      <c r="E3388" s="91">
        <v>46001</v>
      </c>
      <c r="F3388" s="90">
        <v>261166648</v>
      </c>
      <c r="G3388" s="96">
        <v>12433</v>
      </c>
      <c r="H3388" s="90" t="s">
        <v>14</v>
      </c>
      <c r="I3388" s="97">
        <v>7730475912</v>
      </c>
      <c r="J3388" s="91">
        <v>46009</v>
      </c>
      <c r="K3388" s="91" t="s">
        <v>376</v>
      </c>
      <c r="L3388" s="90"/>
      <c r="M3388" s="91">
        <v>45995</v>
      </c>
      <c r="N3388" s="91">
        <v>46012</v>
      </c>
      <c r="O3388" s="95">
        <f t="shared" si="439"/>
        <v>12</v>
      </c>
      <c r="P3388" s="95">
        <f>MONTH('RAW DATA'!$J3388)</f>
        <v>12</v>
      </c>
      <c r="Q3388" s="95" t="str">
        <f t="shared" si="440"/>
        <v>ICB</v>
      </c>
      <c r="R3388" s="96" t="str">
        <f t="shared" si="441"/>
        <v>CHINA</v>
      </c>
      <c r="S3388" s="96" t="str">
        <f>IF(OR('RAW DATA'!$D3388="",'RAW DATA'!$C3388='RAW DATA'!$D3388),"NO",IF('RAW DATA'!$C3388&lt;'RAW DATA'!$D3388,"YES","NO"))</f>
        <v>NO</v>
      </c>
      <c r="T3388" s="96" t="str">
        <f>IF('RAW DATA'!$D3388='RAW DATA'!$E3388,"YES","NO")</f>
        <v>NO</v>
      </c>
      <c r="U3388" s="95" t="str">
        <f>IF(('RAW DATA'!$D3388-'RAW DATA'!$M3388)&lt;=5,"YES","NO")</f>
        <v>YES</v>
      </c>
    </row>
    <row r="3389" spans="1:21" x14ac:dyDescent="0.25">
      <c r="A3389" s="87">
        <v>515</v>
      </c>
      <c r="B3389" s="74">
        <v>5548097735</v>
      </c>
      <c r="C3389" s="76">
        <v>46001</v>
      </c>
      <c r="D3389" s="76">
        <v>45996</v>
      </c>
      <c r="E3389" s="76">
        <v>46001</v>
      </c>
      <c r="F3389" s="74">
        <v>261166648</v>
      </c>
      <c r="G3389" s="75">
        <v>8357</v>
      </c>
      <c r="H3389" s="74" t="s">
        <v>14</v>
      </c>
      <c r="I3389" s="85">
        <v>7730475912</v>
      </c>
      <c r="J3389" s="76">
        <v>46009</v>
      </c>
      <c r="K3389" s="76" t="s">
        <v>376</v>
      </c>
      <c r="L3389" s="74"/>
      <c r="M3389" s="76">
        <v>45995</v>
      </c>
      <c r="N3389" s="76">
        <v>46012</v>
      </c>
      <c r="O3389" s="73">
        <f t="shared" si="439"/>
        <v>12</v>
      </c>
      <c r="P3389" s="73">
        <f>MONTH('RAW DATA'!$J3389)</f>
        <v>12</v>
      </c>
      <c r="Q3389" s="73" t="str">
        <f t="shared" si="440"/>
        <v>ICB</v>
      </c>
      <c r="R3389" s="75" t="str">
        <f t="shared" si="441"/>
        <v>CHINA</v>
      </c>
      <c r="S3389" s="75" t="str">
        <f>IF(OR('RAW DATA'!$D3389="",'RAW DATA'!$C3389='RAW DATA'!$D3389),"NO",IF('RAW DATA'!$C3389&lt;'RAW DATA'!$D3389,"YES","NO"))</f>
        <v>NO</v>
      </c>
      <c r="T3389" s="75" t="str">
        <f>IF('RAW DATA'!$D3389='RAW DATA'!$E3389,"YES","NO")</f>
        <v>NO</v>
      </c>
      <c r="U3389" s="73" t="str">
        <f>IF(('RAW DATA'!$D3389-'RAW DATA'!$M3389)&lt;=5,"YES","NO")</f>
        <v>YES</v>
      </c>
    </row>
    <row r="3390" spans="1:21" x14ac:dyDescent="0.25">
      <c r="A3390" s="99">
        <v>515</v>
      </c>
      <c r="B3390" s="90">
        <v>5589489644</v>
      </c>
      <c r="C3390" s="91">
        <v>46001</v>
      </c>
      <c r="D3390" s="91">
        <v>46001</v>
      </c>
      <c r="E3390" s="91">
        <v>46001</v>
      </c>
      <c r="F3390" s="90">
        <v>261167338</v>
      </c>
      <c r="G3390" s="96">
        <v>6934</v>
      </c>
      <c r="H3390" s="90" t="s">
        <v>14</v>
      </c>
      <c r="I3390" s="97">
        <v>7730475912</v>
      </c>
      <c r="J3390" s="91">
        <v>46009</v>
      </c>
      <c r="K3390" s="91" t="s">
        <v>376</v>
      </c>
      <c r="L3390" s="90"/>
      <c r="M3390" s="91">
        <v>46000</v>
      </c>
      <c r="N3390" s="91">
        <v>46017</v>
      </c>
      <c r="O3390" s="95">
        <f t="shared" si="439"/>
        <v>12</v>
      </c>
      <c r="P3390" s="95">
        <f>MONTH('RAW DATA'!$J3390)</f>
        <v>12</v>
      </c>
      <c r="Q3390" s="95" t="str">
        <f t="shared" si="440"/>
        <v>ICB</v>
      </c>
      <c r="R3390" s="96" t="str">
        <f t="shared" si="441"/>
        <v>CHINA</v>
      </c>
      <c r="S3390" s="96" t="str">
        <f>IF(OR('RAW DATA'!$D3390="",'RAW DATA'!$C3390='RAW DATA'!$D3390),"NO",IF('RAW DATA'!$C3390&lt;'RAW DATA'!$D3390,"YES","NO"))</f>
        <v>NO</v>
      </c>
      <c r="T3390" s="96" t="str">
        <f>IF('RAW DATA'!$D3390='RAW DATA'!$E3390,"YES","NO")</f>
        <v>YES</v>
      </c>
      <c r="U3390" s="95" t="str">
        <f>IF(('RAW DATA'!$D3390-'RAW DATA'!$M3390)&lt;=5,"YES","NO")</f>
        <v>YES</v>
      </c>
    </row>
    <row r="3391" spans="1:21" x14ac:dyDescent="0.25">
      <c r="A3391" s="87">
        <v>515</v>
      </c>
      <c r="B3391" s="74">
        <v>5589489640</v>
      </c>
      <c r="C3391" s="76">
        <v>46001</v>
      </c>
      <c r="D3391" s="76">
        <v>46001</v>
      </c>
      <c r="E3391" s="76">
        <v>46001</v>
      </c>
      <c r="F3391" s="74">
        <v>261167338</v>
      </c>
      <c r="G3391" s="75">
        <v>13763</v>
      </c>
      <c r="H3391" s="74" t="s">
        <v>14</v>
      </c>
      <c r="I3391" s="85">
        <v>7730475912</v>
      </c>
      <c r="J3391" s="76">
        <v>46009</v>
      </c>
      <c r="K3391" s="76" t="s">
        <v>376</v>
      </c>
      <c r="L3391" s="74"/>
      <c r="M3391" s="76">
        <v>46000</v>
      </c>
      <c r="N3391" s="76">
        <v>46017</v>
      </c>
      <c r="O3391" s="73">
        <f t="shared" si="439"/>
        <v>12</v>
      </c>
      <c r="P3391" s="73">
        <f>MONTH('RAW DATA'!$J3391)</f>
        <v>12</v>
      </c>
      <c r="Q3391" s="73" t="str">
        <f t="shared" si="440"/>
        <v>ICB</v>
      </c>
      <c r="R3391" s="75" t="str">
        <f t="shared" si="441"/>
        <v>CHINA</v>
      </c>
      <c r="S3391" s="75" t="str">
        <f>IF(OR('RAW DATA'!$D3391="",'RAW DATA'!$C3391='RAW DATA'!$D3391),"NO",IF('RAW DATA'!$C3391&lt;'RAW DATA'!$D3391,"YES","NO"))</f>
        <v>NO</v>
      </c>
      <c r="T3391" s="75" t="str">
        <f>IF('RAW DATA'!$D3391='RAW DATA'!$E3391,"YES","NO")</f>
        <v>YES</v>
      </c>
      <c r="U3391" s="73" t="str">
        <f>IF(('RAW DATA'!$D3391-'RAW DATA'!$M3391)&lt;=5,"YES","NO")</f>
        <v>YES</v>
      </c>
    </row>
    <row r="3392" spans="1:21" x14ac:dyDescent="0.25">
      <c r="A3392" s="99">
        <v>515</v>
      </c>
      <c r="B3392" s="90">
        <v>5589489648</v>
      </c>
      <c r="C3392" s="91">
        <v>46001</v>
      </c>
      <c r="D3392" s="91">
        <v>46001</v>
      </c>
      <c r="E3392" s="91">
        <v>46001</v>
      </c>
      <c r="F3392" s="90">
        <v>261167338</v>
      </c>
      <c r="G3392" s="96">
        <v>9719</v>
      </c>
      <c r="H3392" s="90" t="s">
        <v>14</v>
      </c>
      <c r="I3392" s="97">
        <v>7730475912</v>
      </c>
      <c r="J3392" s="91">
        <v>46009</v>
      </c>
      <c r="K3392" s="91" t="s">
        <v>376</v>
      </c>
      <c r="L3392" s="90"/>
      <c r="M3392" s="91">
        <v>46000</v>
      </c>
      <c r="N3392" s="91">
        <v>46017</v>
      </c>
      <c r="O3392" s="95">
        <f t="shared" si="439"/>
        <v>12</v>
      </c>
      <c r="P3392" s="95">
        <f>MONTH('RAW DATA'!$J3392)</f>
        <v>12</v>
      </c>
      <c r="Q3392" s="95" t="str">
        <f t="shared" si="440"/>
        <v>ICB</v>
      </c>
      <c r="R3392" s="96" t="str">
        <f t="shared" si="441"/>
        <v>CHINA</v>
      </c>
      <c r="S3392" s="96" t="str">
        <f>IF(OR('RAW DATA'!$D3392="",'RAW DATA'!$C3392='RAW DATA'!$D3392),"NO",IF('RAW DATA'!$C3392&lt;'RAW DATA'!$D3392,"YES","NO"))</f>
        <v>NO</v>
      </c>
      <c r="T3392" s="96" t="str">
        <f>IF('RAW DATA'!$D3392='RAW DATA'!$E3392,"YES","NO")</f>
        <v>YES</v>
      </c>
      <c r="U3392" s="95" t="str">
        <f>IF(('RAW DATA'!$D3392-'RAW DATA'!$M3392)&lt;=5,"YES","NO")</f>
        <v>YES</v>
      </c>
    </row>
    <row r="3393" spans="1:21" x14ac:dyDescent="0.25">
      <c r="A3393" s="87">
        <v>515</v>
      </c>
      <c r="B3393" s="74">
        <v>5548110392</v>
      </c>
      <c r="C3393" s="76">
        <v>46006</v>
      </c>
      <c r="D3393" s="76">
        <v>46003</v>
      </c>
      <c r="E3393" s="76">
        <v>46006</v>
      </c>
      <c r="F3393" s="74">
        <v>261166651</v>
      </c>
      <c r="G3393" s="75">
        <v>30556</v>
      </c>
      <c r="H3393" s="74" t="s">
        <v>14</v>
      </c>
      <c r="I3393" s="85">
        <v>7730480549</v>
      </c>
      <c r="J3393" s="76">
        <v>46031</v>
      </c>
      <c r="K3393" s="76" t="s">
        <v>376</v>
      </c>
      <c r="L3393" s="74"/>
      <c r="M3393" s="76">
        <v>46002</v>
      </c>
      <c r="N3393" s="76">
        <v>46020</v>
      </c>
      <c r="O3393" s="73">
        <f t="shared" si="439"/>
        <v>12</v>
      </c>
      <c r="P3393" s="73">
        <f>MONTH('RAW DATA'!$J3393)</f>
        <v>1</v>
      </c>
      <c r="Q3393" s="73" t="str">
        <f t="shared" si="440"/>
        <v>ICB</v>
      </c>
      <c r="R3393" s="75" t="str">
        <f t="shared" si="441"/>
        <v>CHINA</v>
      </c>
      <c r="S3393" s="75" t="str">
        <f>IF(OR('RAW DATA'!$D3393="",'RAW DATA'!$C3393='RAW DATA'!$D3393),"NO",IF('RAW DATA'!$C3393&lt;'RAW DATA'!$D3393,"YES","NO"))</f>
        <v>NO</v>
      </c>
      <c r="T3393" s="75" t="str">
        <f>IF('RAW DATA'!$D3393='RAW DATA'!$E3393,"YES","NO")</f>
        <v>NO</v>
      </c>
      <c r="U3393" s="73" t="str">
        <f>IF(('RAW DATA'!$D3393-'RAW DATA'!$M3393)&lt;=5,"YES","NO")</f>
        <v>YES</v>
      </c>
    </row>
    <row r="3394" spans="1:21" x14ac:dyDescent="0.25">
      <c r="A3394" s="99">
        <v>515</v>
      </c>
      <c r="B3394" s="90">
        <v>5548110391</v>
      </c>
      <c r="C3394" s="91">
        <v>46006</v>
      </c>
      <c r="D3394" s="91">
        <v>46003</v>
      </c>
      <c r="E3394" s="91">
        <v>46006</v>
      </c>
      <c r="F3394" s="90">
        <v>261166651</v>
      </c>
      <c r="G3394" s="96">
        <v>6085</v>
      </c>
      <c r="H3394" s="90" t="s">
        <v>14</v>
      </c>
      <c r="I3394" s="97">
        <v>7730480549</v>
      </c>
      <c r="J3394" s="91">
        <v>46031</v>
      </c>
      <c r="K3394" s="91" t="s">
        <v>376</v>
      </c>
      <c r="L3394" s="90"/>
      <c r="M3394" s="91">
        <v>46002</v>
      </c>
      <c r="N3394" s="91">
        <v>46020</v>
      </c>
      <c r="O3394" s="95">
        <f t="shared" si="439"/>
        <v>12</v>
      </c>
      <c r="P3394" s="95">
        <f>MONTH('RAW DATA'!$J3394)</f>
        <v>1</v>
      </c>
      <c r="Q3394" s="95" t="str">
        <f t="shared" si="440"/>
        <v>ICB</v>
      </c>
      <c r="R3394" s="96" t="str">
        <f t="shared" si="441"/>
        <v>CHINA</v>
      </c>
      <c r="S3394" s="96" t="str">
        <f>IF(OR('RAW DATA'!$D3394="",'RAW DATA'!$C3394='RAW DATA'!$D3394),"NO",IF('RAW DATA'!$C3394&lt;'RAW DATA'!$D3394,"YES","NO"))</f>
        <v>NO</v>
      </c>
      <c r="T3394" s="96" t="str">
        <f>IF('RAW DATA'!$D3394='RAW DATA'!$E3394,"YES","NO")</f>
        <v>NO</v>
      </c>
      <c r="U3394" s="95" t="str">
        <f>IF(('RAW DATA'!$D3394-'RAW DATA'!$M3394)&lt;=5,"YES","NO")</f>
        <v>YES</v>
      </c>
    </row>
    <row r="3395" spans="1:21" x14ac:dyDescent="0.25">
      <c r="A3395" s="87">
        <v>515</v>
      </c>
      <c r="B3395" s="74">
        <v>5548110386</v>
      </c>
      <c r="C3395" s="76">
        <v>46006</v>
      </c>
      <c r="D3395" s="76">
        <v>46003</v>
      </c>
      <c r="E3395" s="76">
        <v>46006</v>
      </c>
      <c r="F3395" s="74">
        <v>261166651</v>
      </c>
      <c r="G3395" s="75">
        <v>12876</v>
      </c>
      <c r="H3395" s="74" t="s">
        <v>14</v>
      </c>
      <c r="I3395" s="85">
        <v>7730480549</v>
      </c>
      <c r="J3395" s="76">
        <v>46031</v>
      </c>
      <c r="K3395" s="76" t="s">
        <v>376</v>
      </c>
      <c r="L3395" s="74"/>
      <c r="M3395" s="76">
        <v>46002</v>
      </c>
      <c r="N3395" s="76">
        <v>46020</v>
      </c>
      <c r="O3395" s="73">
        <f t="shared" si="439"/>
        <v>12</v>
      </c>
      <c r="P3395" s="73">
        <f>MONTH('RAW DATA'!$J3395)</f>
        <v>1</v>
      </c>
      <c r="Q3395" s="73" t="str">
        <f t="shared" si="440"/>
        <v>ICB</v>
      </c>
      <c r="R3395" s="75" t="str">
        <f t="shared" si="441"/>
        <v>CHINA</v>
      </c>
      <c r="S3395" s="75" t="str">
        <f>IF(OR('RAW DATA'!$D3395="",'RAW DATA'!$C3395='RAW DATA'!$D3395),"NO",IF('RAW DATA'!$C3395&lt;'RAW DATA'!$D3395,"YES","NO"))</f>
        <v>NO</v>
      </c>
      <c r="T3395" s="75" t="str">
        <f>IF('RAW DATA'!$D3395='RAW DATA'!$E3395,"YES","NO")</f>
        <v>NO</v>
      </c>
      <c r="U3395" s="73" t="str">
        <f>IF(('RAW DATA'!$D3395-'RAW DATA'!$M3395)&lt;=5,"YES","NO")</f>
        <v>YES</v>
      </c>
    </row>
    <row r="3396" spans="1:21" x14ac:dyDescent="0.25">
      <c r="A3396" s="99">
        <v>515</v>
      </c>
      <c r="B3396" s="90">
        <v>5548125397</v>
      </c>
      <c r="C3396" s="91">
        <v>46014</v>
      </c>
      <c r="D3396" s="91">
        <v>46010</v>
      </c>
      <c r="E3396" s="91">
        <v>46014</v>
      </c>
      <c r="F3396" s="90">
        <v>261166683</v>
      </c>
      <c r="G3396" s="96">
        <v>79872</v>
      </c>
      <c r="H3396" s="90" t="s">
        <v>14</v>
      </c>
      <c r="I3396" s="97">
        <v>7730480549</v>
      </c>
      <c r="J3396" s="91">
        <v>46031</v>
      </c>
      <c r="K3396" s="91" t="s">
        <v>376</v>
      </c>
      <c r="L3396" s="90"/>
      <c r="M3396" s="91">
        <v>46010</v>
      </c>
      <c r="N3396" s="91">
        <v>46026</v>
      </c>
      <c r="O3396" s="95">
        <f t="shared" si="439"/>
        <v>12</v>
      </c>
      <c r="P3396" s="95">
        <f>MONTH('RAW DATA'!$J3396)</f>
        <v>1</v>
      </c>
      <c r="Q3396" s="95" t="str">
        <f t="shared" si="440"/>
        <v>ICB</v>
      </c>
      <c r="R3396" s="96" t="str">
        <f t="shared" si="441"/>
        <v>CHINA</v>
      </c>
      <c r="S3396" s="96" t="str">
        <f>IF(OR('RAW DATA'!$D3396="",'RAW DATA'!$C3396='RAW DATA'!$D3396),"NO",IF('RAW DATA'!$C3396&lt;'RAW DATA'!$D3396,"YES","NO"))</f>
        <v>NO</v>
      </c>
      <c r="T3396" s="96" t="str">
        <f>IF('RAW DATA'!$D3396='RAW DATA'!$E3396,"YES","NO")</f>
        <v>NO</v>
      </c>
      <c r="U3396" s="95" t="str">
        <f>IF(('RAW DATA'!$D3396-'RAW DATA'!$M3396)&lt;=5,"YES","NO")</f>
        <v>YES</v>
      </c>
    </row>
    <row r="3397" spans="1:21" x14ac:dyDescent="0.25">
      <c r="A3397" s="87">
        <v>515</v>
      </c>
      <c r="B3397" s="74">
        <v>5548125455</v>
      </c>
      <c r="C3397" s="76">
        <v>46014</v>
      </c>
      <c r="D3397" s="76">
        <v>46010</v>
      </c>
      <c r="E3397" s="76">
        <v>46014</v>
      </c>
      <c r="F3397" s="74">
        <v>261166683</v>
      </c>
      <c r="G3397" s="75">
        <v>20751</v>
      </c>
      <c r="H3397" s="74" t="s">
        <v>14</v>
      </c>
      <c r="I3397" s="85">
        <v>7730480549</v>
      </c>
      <c r="J3397" s="76">
        <v>46031</v>
      </c>
      <c r="K3397" s="76" t="s">
        <v>376</v>
      </c>
      <c r="L3397" s="74"/>
      <c r="M3397" s="76">
        <v>46010</v>
      </c>
      <c r="N3397" s="76">
        <v>46026</v>
      </c>
      <c r="O3397" s="73">
        <f t="shared" si="439"/>
        <v>12</v>
      </c>
      <c r="P3397" s="73">
        <f>MONTH('RAW DATA'!$J3397)</f>
        <v>1</v>
      </c>
      <c r="Q3397" s="73" t="str">
        <f t="shared" si="440"/>
        <v>ICB</v>
      </c>
      <c r="R3397" s="75" t="str">
        <f t="shared" si="441"/>
        <v>CHINA</v>
      </c>
      <c r="S3397" s="75" t="str">
        <f>IF(OR('RAW DATA'!$D3397="",'RAW DATA'!$C3397='RAW DATA'!$D3397),"NO",IF('RAW DATA'!$C3397&lt;'RAW DATA'!$D3397,"YES","NO"))</f>
        <v>NO</v>
      </c>
      <c r="T3397" s="75" t="str">
        <f>IF('RAW DATA'!$D3397='RAW DATA'!$E3397,"YES","NO")</f>
        <v>NO</v>
      </c>
      <c r="U3397" s="73" t="str">
        <f>IF(('RAW DATA'!$D3397-'RAW DATA'!$M3397)&lt;=5,"YES","NO")</f>
        <v>YES</v>
      </c>
    </row>
    <row r="3398" spans="1:21" x14ac:dyDescent="0.25">
      <c r="A3398" s="99">
        <v>515</v>
      </c>
      <c r="B3398" s="90">
        <v>5548125454</v>
      </c>
      <c r="C3398" s="91">
        <v>46014</v>
      </c>
      <c r="D3398" s="91">
        <v>46010</v>
      </c>
      <c r="E3398" s="91">
        <v>46014</v>
      </c>
      <c r="F3398" s="90">
        <v>261166683</v>
      </c>
      <c r="G3398" s="96">
        <v>119534</v>
      </c>
      <c r="H3398" s="90" t="s">
        <v>14</v>
      </c>
      <c r="I3398" s="97">
        <v>7730480549</v>
      </c>
      <c r="J3398" s="91">
        <v>46031</v>
      </c>
      <c r="K3398" s="91" t="s">
        <v>376</v>
      </c>
      <c r="L3398" s="90"/>
      <c r="M3398" s="91">
        <v>46010</v>
      </c>
      <c r="N3398" s="91">
        <v>46026</v>
      </c>
      <c r="O3398" s="95">
        <f t="shared" si="439"/>
        <v>12</v>
      </c>
      <c r="P3398" s="95">
        <f>MONTH('RAW DATA'!$J3398)</f>
        <v>1</v>
      </c>
      <c r="Q3398" s="95" t="str">
        <f t="shared" si="440"/>
        <v>ICB</v>
      </c>
      <c r="R3398" s="96" t="str">
        <f t="shared" si="441"/>
        <v>CHINA</v>
      </c>
      <c r="S3398" s="96" t="str">
        <f>IF(OR('RAW DATA'!$D3398="",'RAW DATA'!$C3398='RAW DATA'!$D3398),"NO",IF('RAW DATA'!$C3398&lt;'RAW DATA'!$D3398,"YES","NO"))</f>
        <v>NO</v>
      </c>
      <c r="T3398" s="96" t="str">
        <f>IF('RAW DATA'!$D3398='RAW DATA'!$E3398,"YES","NO")</f>
        <v>NO</v>
      </c>
      <c r="U3398" s="95" t="str">
        <f>IF(('RAW DATA'!$D3398-'RAW DATA'!$M3398)&lt;=5,"YES","NO")</f>
        <v>YES</v>
      </c>
    </row>
    <row r="3399" spans="1:21" x14ac:dyDescent="0.25">
      <c r="A3399" s="87">
        <v>515</v>
      </c>
      <c r="B3399" s="74">
        <v>5548125414</v>
      </c>
      <c r="C3399" s="76">
        <v>46014</v>
      </c>
      <c r="D3399" s="76">
        <v>46010</v>
      </c>
      <c r="E3399" s="76">
        <v>46014</v>
      </c>
      <c r="F3399" s="74">
        <v>261166683</v>
      </c>
      <c r="G3399" s="75">
        <v>6618</v>
      </c>
      <c r="H3399" s="74" t="s">
        <v>14</v>
      </c>
      <c r="I3399" s="85">
        <v>7730480549</v>
      </c>
      <c r="J3399" s="76">
        <v>46031</v>
      </c>
      <c r="K3399" s="76" t="s">
        <v>376</v>
      </c>
      <c r="L3399" s="74"/>
      <c r="M3399" s="76">
        <v>46010</v>
      </c>
      <c r="N3399" s="76">
        <v>46026</v>
      </c>
      <c r="O3399" s="73">
        <f t="shared" si="439"/>
        <v>12</v>
      </c>
      <c r="P3399" s="73">
        <f>MONTH('RAW DATA'!$J3399)</f>
        <v>1</v>
      </c>
      <c r="Q3399" s="73" t="str">
        <f t="shared" si="440"/>
        <v>ICB</v>
      </c>
      <c r="R3399" s="75" t="str">
        <f t="shared" si="441"/>
        <v>CHINA</v>
      </c>
      <c r="S3399" s="75" t="str">
        <f>IF(OR('RAW DATA'!$D3399="",'RAW DATA'!$C3399='RAW DATA'!$D3399),"NO",IF('RAW DATA'!$C3399&lt;'RAW DATA'!$D3399,"YES","NO"))</f>
        <v>NO</v>
      </c>
      <c r="T3399" s="75" t="str">
        <f>IF('RAW DATA'!$D3399='RAW DATA'!$E3399,"YES","NO")</f>
        <v>NO</v>
      </c>
      <c r="U3399" s="73" t="str">
        <f>IF(('RAW DATA'!$D3399-'RAW DATA'!$M3399)&lt;=5,"YES","NO")</f>
        <v>YES</v>
      </c>
    </row>
    <row r="3400" spans="1:21" x14ac:dyDescent="0.25">
      <c r="A3400" s="99">
        <v>515</v>
      </c>
      <c r="B3400" s="90">
        <v>5548139239</v>
      </c>
      <c r="C3400" s="91">
        <v>46022</v>
      </c>
      <c r="D3400" s="91">
        <v>46020</v>
      </c>
      <c r="E3400" s="91">
        <v>46022</v>
      </c>
      <c r="F3400" s="90">
        <v>261448441</v>
      </c>
      <c r="G3400" s="96">
        <v>17782</v>
      </c>
      <c r="H3400" s="90" t="s">
        <v>14</v>
      </c>
      <c r="I3400" s="97">
        <v>7730480549</v>
      </c>
      <c r="J3400" s="91">
        <v>46031</v>
      </c>
      <c r="K3400" s="91" t="s">
        <v>376</v>
      </c>
      <c r="L3400" s="90"/>
      <c r="M3400" s="91">
        <v>46017</v>
      </c>
      <c r="N3400" s="91">
        <v>46033</v>
      </c>
      <c r="O3400" s="95">
        <f t="shared" si="439"/>
        <v>12</v>
      </c>
      <c r="P3400" s="95">
        <f>MONTH('RAW DATA'!$J3400)</f>
        <v>1</v>
      </c>
      <c r="Q3400" s="95" t="str">
        <f t="shared" si="440"/>
        <v>ICB</v>
      </c>
      <c r="R3400" s="96" t="str">
        <f t="shared" si="441"/>
        <v>CHINA</v>
      </c>
      <c r="S3400" s="96" t="str">
        <f>IF(OR('RAW DATA'!$D3400="",'RAW DATA'!$C3400='RAW DATA'!$D3400),"NO",IF('RAW DATA'!$C3400&lt;'RAW DATA'!$D3400,"YES","NO"))</f>
        <v>NO</v>
      </c>
      <c r="T3400" s="96" t="str">
        <f>IF('RAW DATA'!$D3400='RAW DATA'!$E3400,"YES","NO")</f>
        <v>NO</v>
      </c>
      <c r="U3400" s="95" t="str">
        <f>IF(('RAW DATA'!$D3400-'RAW DATA'!$M3400)&lt;=5,"YES","NO")</f>
        <v>YES</v>
      </c>
    </row>
    <row r="3401" spans="1:21" x14ac:dyDescent="0.25">
      <c r="A3401" s="87">
        <v>515</v>
      </c>
      <c r="B3401" s="74">
        <v>5548139240</v>
      </c>
      <c r="C3401" s="76">
        <v>46022</v>
      </c>
      <c r="D3401" s="76">
        <v>46020</v>
      </c>
      <c r="E3401" s="76">
        <v>46022</v>
      </c>
      <c r="F3401" s="74">
        <v>261448441</v>
      </c>
      <c r="G3401" s="75">
        <v>19463</v>
      </c>
      <c r="H3401" s="74" t="s">
        <v>14</v>
      </c>
      <c r="I3401" s="85">
        <v>7730480549</v>
      </c>
      <c r="J3401" s="76">
        <v>46031</v>
      </c>
      <c r="K3401" s="76" t="s">
        <v>376</v>
      </c>
      <c r="L3401" s="74"/>
      <c r="M3401" s="76">
        <v>46017</v>
      </c>
      <c r="N3401" s="76">
        <v>46033</v>
      </c>
      <c r="O3401" s="73">
        <f t="shared" si="439"/>
        <v>12</v>
      </c>
      <c r="P3401" s="73">
        <f>MONTH('RAW DATA'!$J3401)</f>
        <v>1</v>
      </c>
      <c r="Q3401" s="73" t="str">
        <f t="shared" si="440"/>
        <v>ICB</v>
      </c>
      <c r="R3401" s="75" t="str">
        <f t="shared" si="441"/>
        <v>CHINA</v>
      </c>
      <c r="S3401" s="75" t="str">
        <f>IF(OR('RAW DATA'!$D3401="",'RAW DATA'!$C3401='RAW DATA'!$D3401),"NO",IF('RAW DATA'!$C3401&lt;'RAW DATA'!$D3401,"YES","NO"))</f>
        <v>NO</v>
      </c>
      <c r="T3401" s="75" t="str">
        <f>IF('RAW DATA'!$D3401='RAW DATA'!$E3401,"YES","NO")</f>
        <v>NO</v>
      </c>
      <c r="U3401" s="73" t="str">
        <f>IF(('RAW DATA'!$D3401-'RAW DATA'!$M3401)&lt;=5,"YES","NO")</f>
        <v>YES</v>
      </c>
    </row>
    <row r="3402" spans="1:21" x14ac:dyDescent="0.25">
      <c r="A3402" s="99">
        <v>515</v>
      </c>
      <c r="B3402" s="90">
        <v>5589507046</v>
      </c>
      <c r="C3402" s="91">
        <v>46010</v>
      </c>
      <c r="D3402" s="91">
        <v>46009</v>
      </c>
      <c r="E3402" s="91">
        <v>46022</v>
      </c>
      <c r="F3402" s="90">
        <v>261167339</v>
      </c>
      <c r="G3402" s="96">
        <v>4186</v>
      </c>
      <c r="H3402" s="90" t="s">
        <v>14</v>
      </c>
      <c r="I3402" s="97">
        <v>7730480549</v>
      </c>
      <c r="J3402" s="91">
        <v>46031</v>
      </c>
      <c r="K3402" s="91" t="s">
        <v>376</v>
      </c>
      <c r="L3402" s="90"/>
      <c r="M3402" s="91">
        <v>46007</v>
      </c>
      <c r="N3402" s="91">
        <v>46022</v>
      </c>
      <c r="O3402" s="95">
        <f t="shared" si="439"/>
        <v>12</v>
      </c>
      <c r="P3402" s="95">
        <f>MONTH('RAW DATA'!$J3402)</f>
        <v>1</v>
      </c>
      <c r="Q3402" s="95" t="str">
        <f t="shared" si="440"/>
        <v>ICB</v>
      </c>
      <c r="R3402" s="96" t="str">
        <f t="shared" si="441"/>
        <v>CHINA</v>
      </c>
      <c r="S3402" s="96" t="str">
        <f>IF(OR('RAW DATA'!$D3402="",'RAW DATA'!$C3402='RAW DATA'!$D3402),"NO",IF('RAW DATA'!$C3402&lt;'RAW DATA'!$D3402,"YES","NO"))</f>
        <v>NO</v>
      </c>
      <c r="T3402" s="96" t="str">
        <f>IF('RAW DATA'!$D3402='RAW DATA'!$E3402,"YES","NO")</f>
        <v>NO</v>
      </c>
      <c r="U3402" s="95" t="str">
        <f>IF(('RAW DATA'!$D3402-'RAW DATA'!$M3402)&lt;=5,"YES","NO")</f>
        <v>YES</v>
      </c>
    </row>
    <row r="3403" spans="1:21" x14ac:dyDescent="0.25">
      <c r="A3403" s="87">
        <v>515</v>
      </c>
      <c r="B3403" s="74">
        <v>5589507043</v>
      </c>
      <c r="C3403" s="76">
        <v>46010</v>
      </c>
      <c r="D3403" s="76">
        <v>46009</v>
      </c>
      <c r="E3403" s="76">
        <v>46022</v>
      </c>
      <c r="F3403" s="74">
        <v>261167339</v>
      </c>
      <c r="G3403" s="75">
        <v>30246</v>
      </c>
      <c r="H3403" s="74" t="s">
        <v>14</v>
      </c>
      <c r="I3403" s="85">
        <v>7730480549</v>
      </c>
      <c r="J3403" s="76">
        <v>46031</v>
      </c>
      <c r="K3403" s="76" t="s">
        <v>376</v>
      </c>
      <c r="L3403" s="74"/>
      <c r="M3403" s="76">
        <v>46007</v>
      </c>
      <c r="N3403" s="76">
        <v>46022</v>
      </c>
      <c r="O3403" s="73">
        <f t="shared" si="439"/>
        <v>12</v>
      </c>
      <c r="P3403" s="73">
        <f>MONTH('RAW DATA'!$J3403)</f>
        <v>1</v>
      </c>
      <c r="Q3403" s="73" t="str">
        <f t="shared" si="440"/>
        <v>ICB</v>
      </c>
      <c r="R3403" s="75" t="str">
        <f t="shared" si="441"/>
        <v>CHINA</v>
      </c>
      <c r="S3403" s="75" t="str">
        <f>IF(OR('RAW DATA'!$D3403="",'RAW DATA'!$C3403='RAW DATA'!$D3403),"NO",IF('RAW DATA'!$C3403&lt;'RAW DATA'!$D3403,"YES","NO"))</f>
        <v>NO</v>
      </c>
      <c r="T3403" s="75" t="str">
        <f>IF('RAW DATA'!$D3403='RAW DATA'!$E3403,"YES","NO")</f>
        <v>NO</v>
      </c>
      <c r="U3403" s="73" t="str">
        <f>IF(('RAW DATA'!$D3403-'RAW DATA'!$M3403)&lt;=5,"YES","NO")</f>
        <v>YES</v>
      </c>
    </row>
    <row r="3404" spans="1:21" x14ac:dyDescent="0.25">
      <c r="A3404" s="89">
        <v>515</v>
      </c>
      <c r="B3404" s="90">
        <v>5547448893</v>
      </c>
      <c r="C3404" s="91">
        <v>45670</v>
      </c>
      <c r="D3404" s="90"/>
      <c r="E3404" s="90"/>
      <c r="F3404" s="90">
        <v>248143054</v>
      </c>
      <c r="G3404" s="96">
        <v>23597</v>
      </c>
      <c r="H3404" s="90" t="s">
        <v>14</v>
      </c>
      <c r="I3404" s="97">
        <v>7730413393</v>
      </c>
      <c r="J3404" s="91">
        <v>45715</v>
      </c>
      <c r="K3404" s="90" t="s">
        <v>92</v>
      </c>
      <c r="L3404" s="90"/>
      <c r="M3404" s="91">
        <v>45660</v>
      </c>
      <c r="N3404" s="91">
        <v>45678</v>
      </c>
      <c r="O3404" s="95" t="str">
        <f t="shared" ref="O3404:O3467" si="442">IF(D3404="", "", IF(YEAR(D3404)=2024, "", MONTH(D3404)))</f>
        <v/>
      </c>
      <c r="P3404" s="95">
        <f>MONTH('RAW DATA'!$J3404)</f>
        <v>2</v>
      </c>
      <c r="Q3404" s="95" t="str">
        <f t="shared" ref="Q3404:Q3467" si="443">IF(OR(A3404=71,A3404=1595,A3404=1588,A3404=1594,A3404=3547,A3404=1571,A3404=1538,A3404=1570,A3404=1569,A3404=1590,A3404=1591,A3404=1589,A3404=515,A3404=1572,A3404=3546,A3404=1592,A3404=3548,A3404=122,A3404=10171,A3404=40,A3404=35,A3404=95,A3404=381,A3404=136,A3404=375),"ICB","Vendor")</f>
        <v>ICB</v>
      </c>
      <c r="R3404" s="96" t="str">
        <f t="shared" ref="R3404:R3467" si="444">IF(OR(A3404=71,A3404=515,A3404=1592,A3404=1589,A3404=1591,A3404=1571,A3404=1572),"CHINA",IF(A3404=35,"POLAND",
IF(A3404=10171,"VIETNAM",
IF(A3404=381,"TURKEY",
IF(A3404=375,"CAMBODIA",
IF(A3404=40,"AUSTRALIA",""))))))</f>
        <v>CHINA</v>
      </c>
      <c r="S3404" s="96" t="str">
        <f>IF(OR('RAW DATA'!$D3404="",'RAW DATA'!$C3404='RAW DATA'!$D3404),"NO",IF('RAW DATA'!$C3404&lt;'RAW DATA'!$D3404,"YES","NO"))</f>
        <v>NO</v>
      </c>
      <c r="T3404" s="96" t="str">
        <f>IF('RAW DATA'!$D3404='RAW DATA'!$E3404,"YES","NO")</f>
        <v>YES</v>
      </c>
      <c r="U3404" s="95" t="str">
        <f>IF(('RAW DATA'!$D3404-'RAW DATA'!$M3404)&lt;=5,"YES","NO")</f>
        <v>YES</v>
      </c>
    </row>
    <row r="3405" spans="1:21" x14ac:dyDescent="0.25">
      <c r="A3405" s="77">
        <v>515</v>
      </c>
      <c r="B3405" s="74">
        <v>5547448892</v>
      </c>
      <c r="C3405" s="76">
        <v>45670</v>
      </c>
      <c r="D3405" s="74"/>
      <c r="E3405" s="74"/>
      <c r="F3405" s="74">
        <v>248143054</v>
      </c>
      <c r="G3405" s="75">
        <v>9439</v>
      </c>
      <c r="H3405" s="74" t="s">
        <v>14</v>
      </c>
      <c r="I3405" s="85">
        <v>7730413393</v>
      </c>
      <c r="J3405" s="76">
        <v>45715</v>
      </c>
      <c r="K3405" s="74" t="s">
        <v>92</v>
      </c>
      <c r="L3405" s="74"/>
      <c r="M3405" s="76">
        <v>45660</v>
      </c>
      <c r="N3405" s="76">
        <v>45678</v>
      </c>
      <c r="O3405" s="73" t="str">
        <f t="shared" si="442"/>
        <v/>
      </c>
      <c r="P3405" s="73">
        <f>MONTH('RAW DATA'!$J3405)</f>
        <v>2</v>
      </c>
      <c r="Q3405" s="73" t="str">
        <f t="shared" si="443"/>
        <v>ICB</v>
      </c>
      <c r="R3405" s="75" t="str">
        <f t="shared" si="444"/>
        <v>CHINA</v>
      </c>
      <c r="S3405" s="75" t="str">
        <f>IF(OR('RAW DATA'!$D3405="",'RAW DATA'!$C3405='RAW DATA'!$D3405),"NO",IF('RAW DATA'!$C3405&lt;'RAW DATA'!$D3405,"YES","NO"))</f>
        <v>NO</v>
      </c>
      <c r="T3405" s="75" t="str">
        <f>IF('RAW DATA'!$D3405='RAW DATA'!$E3405,"YES","NO")</f>
        <v>YES</v>
      </c>
      <c r="U3405" s="73" t="str">
        <f>IF(('RAW DATA'!$D3405-'RAW DATA'!$M3405)&lt;=5,"YES","NO")</f>
        <v>YES</v>
      </c>
    </row>
    <row r="3406" spans="1:21" x14ac:dyDescent="0.25">
      <c r="A3406" s="89">
        <v>515</v>
      </c>
      <c r="B3406" s="90">
        <v>5547514292</v>
      </c>
      <c r="C3406" s="91">
        <v>45699</v>
      </c>
      <c r="D3406" s="90"/>
      <c r="E3406" s="90"/>
      <c r="F3406" s="90">
        <v>248776804</v>
      </c>
      <c r="G3406" s="96">
        <v>30115</v>
      </c>
      <c r="H3406" s="90" t="s">
        <v>14</v>
      </c>
      <c r="I3406" s="97">
        <v>7730413393</v>
      </c>
      <c r="J3406" s="91">
        <v>45715</v>
      </c>
      <c r="K3406" s="90" t="s">
        <v>92</v>
      </c>
      <c r="L3406" s="90"/>
      <c r="M3406" s="91">
        <v>45674</v>
      </c>
      <c r="N3406" s="91">
        <v>45692</v>
      </c>
      <c r="O3406" s="95" t="str">
        <f t="shared" si="442"/>
        <v/>
      </c>
      <c r="P3406" s="95">
        <f>MONTH('RAW DATA'!$J3406)</f>
        <v>2</v>
      </c>
      <c r="Q3406" s="95" t="str">
        <f t="shared" si="443"/>
        <v>ICB</v>
      </c>
      <c r="R3406" s="96" t="str">
        <f t="shared" si="444"/>
        <v>CHINA</v>
      </c>
      <c r="S3406" s="96" t="str">
        <f>IF(OR('RAW DATA'!$D3406="",'RAW DATA'!$C3406='RAW DATA'!$D3406),"NO",IF('RAW DATA'!$C3406&lt;'RAW DATA'!$D3406,"YES","NO"))</f>
        <v>NO</v>
      </c>
      <c r="T3406" s="96" t="str">
        <f>IF('RAW DATA'!$D3406='RAW DATA'!$E3406,"YES","NO")</f>
        <v>YES</v>
      </c>
      <c r="U3406" s="95" t="str">
        <f>IF(('RAW DATA'!$D3406-'RAW DATA'!$M3406)&lt;=5,"YES","NO")</f>
        <v>YES</v>
      </c>
    </row>
    <row r="3407" spans="1:21" x14ac:dyDescent="0.25">
      <c r="A3407" s="77">
        <v>515</v>
      </c>
      <c r="B3407" s="74">
        <v>5547514293</v>
      </c>
      <c r="C3407" s="76">
        <v>45699</v>
      </c>
      <c r="D3407" s="74"/>
      <c r="E3407" s="74"/>
      <c r="F3407" s="74">
        <v>248776804</v>
      </c>
      <c r="G3407" s="75">
        <v>18822</v>
      </c>
      <c r="H3407" s="74" t="s">
        <v>14</v>
      </c>
      <c r="I3407" s="85">
        <v>7730413393</v>
      </c>
      <c r="J3407" s="76">
        <v>45715</v>
      </c>
      <c r="K3407" s="74" t="s">
        <v>92</v>
      </c>
      <c r="L3407" s="74"/>
      <c r="M3407" s="76">
        <v>45674</v>
      </c>
      <c r="N3407" s="76">
        <v>45692</v>
      </c>
      <c r="O3407" s="73" t="str">
        <f t="shared" si="442"/>
        <v/>
      </c>
      <c r="P3407" s="73">
        <f>MONTH('RAW DATA'!$J3407)</f>
        <v>2</v>
      </c>
      <c r="Q3407" s="73" t="str">
        <f t="shared" si="443"/>
        <v>ICB</v>
      </c>
      <c r="R3407" s="75" t="str">
        <f t="shared" si="444"/>
        <v>CHINA</v>
      </c>
      <c r="S3407" s="75" t="str">
        <f>IF(OR('RAW DATA'!$D3407="",'RAW DATA'!$C3407='RAW DATA'!$D3407),"NO",IF('RAW DATA'!$C3407&lt;'RAW DATA'!$D3407,"YES","NO"))</f>
        <v>NO</v>
      </c>
      <c r="T3407" s="75" t="str">
        <f>IF('RAW DATA'!$D3407='RAW DATA'!$E3407,"YES","NO")</f>
        <v>YES</v>
      </c>
      <c r="U3407" s="73" t="str">
        <f>IF(('RAW DATA'!$D3407-'RAW DATA'!$M3407)&lt;=5,"YES","NO")</f>
        <v>YES</v>
      </c>
    </row>
    <row r="3408" spans="1:21" x14ac:dyDescent="0.25">
      <c r="A3408" s="89">
        <v>515</v>
      </c>
      <c r="B3408" s="90">
        <v>5547514184</v>
      </c>
      <c r="C3408" s="91">
        <v>45699</v>
      </c>
      <c r="D3408" s="90"/>
      <c r="E3408" s="90"/>
      <c r="F3408" s="90">
        <v>248417388</v>
      </c>
      <c r="G3408" s="96">
        <v>15999</v>
      </c>
      <c r="H3408" s="90" t="s">
        <v>14</v>
      </c>
      <c r="I3408" s="97">
        <v>7730413393</v>
      </c>
      <c r="J3408" s="91">
        <v>45715</v>
      </c>
      <c r="K3408" s="90" t="s">
        <v>92</v>
      </c>
      <c r="L3408" s="90"/>
      <c r="M3408" s="91">
        <v>45676</v>
      </c>
      <c r="N3408" s="91">
        <v>45694</v>
      </c>
      <c r="O3408" s="95" t="str">
        <f t="shared" si="442"/>
        <v/>
      </c>
      <c r="P3408" s="95">
        <f>MONTH('RAW DATA'!$J3408)</f>
        <v>2</v>
      </c>
      <c r="Q3408" s="95" t="str">
        <f t="shared" si="443"/>
        <v>ICB</v>
      </c>
      <c r="R3408" s="96" t="str">
        <f t="shared" si="444"/>
        <v>CHINA</v>
      </c>
      <c r="S3408" s="96" t="str">
        <f>IF(OR('RAW DATA'!$D3408="",'RAW DATA'!$C3408='RAW DATA'!$D3408),"NO",IF('RAW DATA'!$C3408&lt;'RAW DATA'!$D3408,"YES","NO"))</f>
        <v>NO</v>
      </c>
      <c r="T3408" s="96" t="str">
        <f>IF('RAW DATA'!$D3408='RAW DATA'!$E3408,"YES","NO")</f>
        <v>YES</v>
      </c>
      <c r="U3408" s="95" t="str">
        <f>IF(('RAW DATA'!$D3408-'RAW DATA'!$M3408)&lt;=5,"YES","NO")</f>
        <v>YES</v>
      </c>
    </row>
    <row r="3409" spans="1:21" x14ac:dyDescent="0.25">
      <c r="A3409" s="77">
        <v>515</v>
      </c>
      <c r="B3409" s="74">
        <v>5547514208</v>
      </c>
      <c r="C3409" s="76">
        <v>45699</v>
      </c>
      <c r="D3409" s="74"/>
      <c r="E3409" s="74"/>
      <c r="F3409" s="74">
        <v>248417388</v>
      </c>
      <c r="G3409" s="75">
        <v>18822</v>
      </c>
      <c r="H3409" s="74" t="s">
        <v>14</v>
      </c>
      <c r="I3409" s="85">
        <v>7730413393</v>
      </c>
      <c r="J3409" s="76">
        <v>45715</v>
      </c>
      <c r="K3409" s="74" t="s">
        <v>92</v>
      </c>
      <c r="L3409" s="74"/>
      <c r="M3409" s="76">
        <v>45676</v>
      </c>
      <c r="N3409" s="76">
        <v>45694</v>
      </c>
      <c r="O3409" s="73" t="str">
        <f t="shared" si="442"/>
        <v/>
      </c>
      <c r="P3409" s="73">
        <f>MONTH('RAW DATA'!$J3409)</f>
        <v>2</v>
      </c>
      <c r="Q3409" s="73" t="str">
        <f t="shared" si="443"/>
        <v>ICB</v>
      </c>
      <c r="R3409" s="75" t="str">
        <f t="shared" si="444"/>
        <v>CHINA</v>
      </c>
      <c r="S3409" s="75" t="str">
        <f>IF(OR('RAW DATA'!$D3409="",'RAW DATA'!$C3409='RAW DATA'!$D3409),"NO",IF('RAW DATA'!$C3409&lt;'RAW DATA'!$D3409,"YES","NO"))</f>
        <v>NO</v>
      </c>
      <c r="T3409" s="75" t="str">
        <f>IF('RAW DATA'!$D3409='RAW DATA'!$E3409,"YES","NO")</f>
        <v>YES</v>
      </c>
      <c r="U3409" s="73" t="str">
        <f>IF(('RAW DATA'!$D3409-'RAW DATA'!$M3409)&lt;=5,"YES","NO")</f>
        <v>YES</v>
      </c>
    </row>
    <row r="3410" spans="1:21" x14ac:dyDescent="0.25">
      <c r="A3410" s="89">
        <v>515</v>
      </c>
      <c r="B3410" s="90">
        <v>5547505641</v>
      </c>
      <c r="C3410" s="91">
        <v>45699</v>
      </c>
      <c r="D3410" s="90"/>
      <c r="E3410" s="90"/>
      <c r="F3410" s="90">
        <v>248807046</v>
      </c>
      <c r="G3410" s="96">
        <v>15149</v>
      </c>
      <c r="H3410" s="90" t="s">
        <v>14</v>
      </c>
      <c r="I3410" s="97">
        <v>7730413393</v>
      </c>
      <c r="J3410" s="91">
        <v>45715</v>
      </c>
      <c r="K3410" s="90" t="s">
        <v>92</v>
      </c>
      <c r="L3410" s="90"/>
      <c r="M3410" s="91">
        <v>45681</v>
      </c>
      <c r="N3410" s="91">
        <v>45700</v>
      </c>
      <c r="O3410" s="95" t="str">
        <f t="shared" si="442"/>
        <v/>
      </c>
      <c r="P3410" s="95">
        <f>MONTH('RAW DATA'!$J3410)</f>
        <v>2</v>
      </c>
      <c r="Q3410" s="95" t="str">
        <f t="shared" si="443"/>
        <v>ICB</v>
      </c>
      <c r="R3410" s="96" t="str">
        <f t="shared" si="444"/>
        <v>CHINA</v>
      </c>
      <c r="S3410" s="96" t="str">
        <f>IF(OR('RAW DATA'!$D3410="",'RAW DATA'!$C3410='RAW DATA'!$D3410),"NO",IF('RAW DATA'!$C3410&lt;'RAW DATA'!$D3410,"YES","NO"))</f>
        <v>NO</v>
      </c>
      <c r="T3410" s="96" t="str">
        <f>IF('RAW DATA'!$D3410='RAW DATA'!$E3410,"YES","NO")</f>
        <v>YES</v>
      </c>
      <c r="U3410" s="95" t="str">
        <f>IF(('RAW DATA'!$D3410-'RAW DATA'!$M3410)&lt;=5,"YES","NO")</f>
        <v>YES</v>
      </c>
    </row>
    <row r="3411" spans="1:21" x14ac:dyDescent="0.25">
      <c r="A3411" s="77">
        <v>515</v>
      </c>
      <c r="B3411" s="74">
        <v>5547505640</v>
      </c>
      <c r="C3411" s="76">
        <v>45699</v>
      </c>
      <c r="D3411" s="74"/>
      <c r="E3411" s="74"/>
      <c r="F3411" s="74">
        <v>248807046</v>
      </c>
      <c r="G3411" s="75">
        <v>16096</v>
      </c>
      <c r="H3411" s="74" t="s">
        <v>14</v>
      </c>
      <c r="I3411" s="85">
        <v>7730413393</v>
      </c>
      <c r="J3411" s="76">
        <v>45715</v>
      </c>
      <c r="K3411" s="74" t="s">
        <v>92</v>
      </c>
      <c r="L3411" s="74"/>
      <c r="M3411" s="76">
        <v>45681</v>
      </c>
      <c r="N3411" s="76">
        <v>45700</v>
      </c>
      <c r="O3411" s="73" t="str">
        <f t="shared" si="442"/>
        <v/>
      </c>
      <c r="P3411" s="73">
        <f>MONTH('RAW DATA'!$J3411)</f>
        <v>2</v>
      </c>
      <c r="Q3411" s="73" t="str">
        <f t="shared" si="443"/>
        <v>ICB</v>
      </c>
      <c r="R3411" s="75" t="str">
        <f t="shared" si="444"/>
        <v>CHINA</v>
      </c>
      <c r="S3411" s="75" t="str">
        <f>IF(OR('RAW DATA'!$D3411="",'RAW DATA'!$C3411='RAW DATA'!$D3411),"NO",IF('RAW DATA'!$C3411&lt;'RAW DATA'!$D3411,"YES","NO"))</f>
        <v>NO</v>
      </c>
      <c r="T3411" s="75" t="str">
        <f>IF('RAW DATA'!$D3411='RAW DATA'!$E3411,"YES","NO")</f>
        <v>YES</v>
      </c>
      <c r="U3411" s="73" t="str">
        <f>IF(('RAW DATA'!$D3411-'RAW DATA'!$M3411)&lt;=5,"YES","NO")</f>
        <v>YES</v>
      </c>
    </row>
    <row r="3412" spans="1:21" x14ac:dyDescent="0.25">
      <c r="A3412" s="89">
        <v>515</v>
      </c>
      <c r="B3412" s="90">
        <v>5547505643</v>
      </c>
      <c r="C3412" s="91">
        <v>45699</v>
      </c>
      <c r="D3412" s="90"/>
      <c r="E3412" s="90"/>
      <c r="F3412" s="90">
        <v>248807046</v>
      </c>
      <c r="G3412" s="96">
        <v>2367</v>
      </c>
      <c r="H3412" s="90" t="s">
        <v>14</v>
      </c>
      <c r="I3412" s="97">
        <v>7730413393</v>
      </c>
      <c r="J3412" s="91">
        <v>45715</v>
      </c>
      <c r="K3412" s="90" t="s">
        <v>92</v>
      </c>
      <c r="L3412" s="90"/>
      <c r="M3412" s="91">
        <v>45681</v>
      </c>
      <c r="N3412" s="91">
        <v>45700</v>
      </c>
      <c r="O3412" s="95" t="str">
        <f t="shared" si="442"/>
        <v/>
      </c>
      <c r="P3412" s="95">
        <f>MONTH('RAW DATA'!$J3412)</f>
        <v>2</v>
      </c>
      <c r="Q3412" s="95" t="str">
        <f t="shared" si="443"/>
        <v>ICB</v>
      </c>
      <c r="R3412" s="96" t="str">
        <f t="shared" si="444"/>
        <v>CHINA</v>
      </c>
      <c r="S3412" s="96" t="str">
        <f>IF(OR('RAW DATA'!$D3412="",'RAW DATA'!$C3412='RAW DATA'!$D3412),"NO",IF('RAW DATA'!$C3412&lt;'RAW DATA'!$D3412,"YES","NO"))</f>
        <v>NO</v>
      </c>
      <c r="T3412" s="96" t="str">
        <f>IF('RAW DATA'!$D3412='RAW DATA'!$E3412,"YES","NO")</f>
        <v>YES</v>
      </c>
      <c r="U3412" s="95" t="str">
        <f>IF(('RAW DATA'!$D3412-'RAW DATA'!$M3412)&lt;=5,"YES","NO")</f>
        <v>YES</v>
      </c>
    </row>
    <row r="3413" spans="1:21" x14ac:dyDescent="0.25">
      <c r="A3413" s="77">
        <v>515</v>
      </c>
      <c r="B3413" s="74">
        <v>5547505642</v>
      </c>
      <c r="C3413" s="76">
        <v>45699</v>
      </c>
      <c r="D3413" s="74"/>
      <c r="E3413" s="74"/>
      <c r="F3413" s="74">
        <v>248807046</v>
      </c>
      <c r="G3413" s="75">
        <v>14202</v>
      </c>
      <c r="H3413" s="74" t="s">
        <v>14</v>
      </c>
      <c r="I3413" s="85">
        <v>7730413393</v>
      </c>
      <c r="J3413" s="76">
        <v>45715</v>
      </c>
      <c r="K3413" s="74" t="s">
        <v>92</v>
      </c>
      <c r="L3413" s="74"/>
      <c r="M3413" s="76">
        <v>45681</v>
      </c>
      <c r="N3413" s="76">
        <v>45700</v>
      </c>
      <c r="O3413" s="73" t="str">
        <f t="shared" si="442"/>
        <v/>
      </c>
      <c r="P3413" s="73">
        <f>MONTH('RAW DATA'!$J3413)</f>
        <v>2</v>
      </c>
      <c r="Q3413" s="73" t="str">
        <f t="shared" si="443"/>
        <v>ICB</v>
      </c>
      <c r="R3413" s="75" t="str">
        <f t="shared" si="444"/>
        <v>CHINA</v>
      </c>
      <c r="S3413" s="75" t="str">
        <f>IF(OR('RAW DATA'!$D3413="",'RAW DATA'!$C3413='RAW DATA'!$D3413),"NO",IF('RAW DATA'!$C3413&lt;'RAW DATA'!$D3413,"YES","NO"))</f>
        <v>NO</v>
      </c>
      <c r="T3413" s="75" t="str">
        <f>IF('RAW DATA'!$D3413='RAW DATA'!$E3413,"YES","NO")</f>
        <v>YES</v>
      </c>
      <c r="U3413" s="73" t="str">
        <f>IF(('RAW DATA'!$D3413-'RAW DATA'!$M3413)&lt;=5,"YES","NO")</f>
        <v>YES</v>
      </c>
    </row>
    <row r="3414" spans="1:21" x14ac:dyDescent="0.25">
      <c r="A3414" s="89">
        <v>515</v>
      </c>
      <c r="B3414" s="90">
        <v>5547512856</v>
      </c>
      <c r="C3414" s="91">
        <v>45699</v>
      </c>
      <c r="D3414" s="90"/>
      <c r="E3414" s="90"/>
      <c r="F3414" s="90">
        <v>249357372</v>
      </c>
      <c r="G3414" s="96">
        <v>15197</v>
      </c>
      <c r="H3414" s="90" t="s">
        <v>14</v>
      </c>
      <c r="I3414" s="97">
        <v>7730415680</v>
      </c>
      <c r="J3414" s="91">
        <v>45733</v>
      </c>
      <c r="K3414" s="90" t="s">
        <v>92</v>
      </c>
      <c r="L3414" s="90"/>
      <c r="M3414" s="91">
        <v>45692</v>
      </c>
      <c r="N3414" s="91">
        <v>45709</v>
      </c>
      <c r="O3414" s="95" t="str">
        <f t="shared" si="442"/>
        <v/>
      </c>
      <c r="P3414" s="95">
        <f>MONTH('RAW DATA'!$J3414)</f>
        <v>3</v>
      </c>
      <c r="Q3414" s="95" t="str">
        <f t="shared" si="443"/>
        <v>ICB</v>
      </c>
      <c r="R3414" s="96" t="str">
        <f t="shared" si="444"/>
        <v>CHINA</v>
      </c>
      <c r="S3414" s="96" t="str">
        <f>IF(OR('RAW DATA'!$D3414="",'RAW DATA'!$C3414='RAW DATA'!$D3414),"NO",IF('RAW DATA'!$C3414&lt;'RAW DATA'!$D3414,"YES","NO"))</f>
        <v>NO</v>
      </c>
      <c r="T3414" s="96" t="str">
        <f>IF('RAW DATA'!$D3414='RAW DATA'!$E3414,"YES","NO")</f>
        <v>YES</v>
      </c>
      <c r="U3414" s="95" t="str">
        <f>IF(('RAW DATA'!$D3414-'RAW DATA'!$M3414)&lt;=5,"YES","NO")</f>
        <v>YES</v>
      </c>
    </row>
    <row r="3415" spans="1:21" x14ac:dyDescent="0.25">
      <c r="A3415" s="77">
        <v>515</v>
      </c>
      <c r="B3415" s="74">
        <v>5547533612</v>
      </c>
      <c r="C3415" s="76">
        <v>45713</v>
      </c>
      <c r="D3415" s="74"/>
      <c r="E3415" s="74"/>
      <c r="F3415" s="74">
        <v>249809354</v>
      </c>
      <c r="G3415" s="75">
        <v>5682</v>
      </c>
      <c r="H3415" s="74" t="s">
        <v>14</v>
      </c>
      <c r="I3415" s="85">
        <v>7730415680</v>
      </c>
      <c r="J3415" s="76">
        <v>45733</v>
      </c>
      <c r="K3415" s="74" t="s">
        <v>92</v>
      </c>
      <c r="L3415" s="74"/>
      <c r="M3415" s="76">
        <v>45707</v>
      </c>
      <c r="N3415" s="76">
        <v>45725</v>
      </c>
      <c r="O3415" s="73" t="str">
        <f t="shared" si="442"/>
        <v/>
      </c>
      <c r="P3415" s="73">
        <f>MONTH('RAW DATA'!$J3415)</f>
        <v>3</v>
      </c>
      <c r="Q3415" s="73" t="str">
        <f t="shared" si="443"/>
        <v>ICB</v>
      </c>
      <c r="R3415" s="75" t="str">
        <f t="shared" si="444"/>
        <v>CHINA</v>
      </c>
      <c r="S3415" s="75" t="str">
        <f>IF(OR('RAW DATA'!$D3415="",'RAW DATA'!$C3415='RAW DATA'!$D3415),"NO",IF('RAW DATA'!$C3415&lt;'RAW DATA'!$D3415,"YES","NO"))</f>
        <v>NO</v>
      </c>
      <c r="T3415" s="75" t="str">
        <f>IF('RAW DATA'!$D3415='RAW DATA'!$E3415,"YES","NO")</f>
        <v>YES</v>
      </c>
      <c r="U3415" s="73" t="str">
        <f>IF(('RAW DATA'!$D3415-'RAW DATA'!$M3415)&lt;=5,"YES","NO")</f>
        <v>YES</v>
      </c>
    </row>
    <row r="3416" spans="1:21" x14ac:dyDescent="0.25">
      <c r="A3416" s="89">
        <v>515</v>
      </c>
      <c r="B3416" s="90">
        <v>5547545131</v>
      </c>
      <c r="C3416" s="91">
        <v>45720</v>
      </c>
      <c r="D3416" s="90"/>
      <c r="E3416" s="90"/>
      <c r="F3416" s="90">
        <v>250040785</v>
      </c>
      <c r="G3416" s="96">
        <v>8561</v>
      </c>
      <c r="H3416" s="90" t="s">
        <v>14</v>
      </c>
      <c r="I3416" s="97">
        <v>7730415680</v>
      </c>
      <c r="J3416" s="91">
        <v>45733</v>
      </c>
      <c r="K3416" s="90" t="s">
        <v>92</v>
      </c>
      <c r="L3416" s="90"/>
      <c r="M3416" s="91">
        <v>45715</v>
      </c>
      <c r="N3416" s="91">
        <v>45732</v>
      </c>
      <c r="O3416" s="95" t="str">
        <f t="shared" si="442"/>
        <v/>
      </c>
      <c r="P3416" s="95">
        <f>MONTH('RAW DATA'!$J3416)</f>
        <v>3</v>
      </c>
      <c r="Q3416" s="95" t="str">
        <f t="shared" si="443"/>
        <v>ICB</v>
      </c>
      <c r="R3416" s="96" t="str">
        <f t="shared" si="444"/>
        <v>CHINA</v>
      </c>
      <c r="S3416" s="96" t="str">
        <f>IF(OR('RAW DATA'!$D3416="",'RAW DATA'!$C3416='RAW DATA'!$D3416),"NO",IF('RAW DATA'!$C3416&lt;'RAW DATA'!$D3416,"YES","NO"))</f>
        <v>NO</v>
      </c>
      <c r="T3416" s="96" t="str">
        <f>IF('RAW DATA'!$D3416='RAW DATA'!$E3416,"YES","NO")</f>
        <v>YES</v>
      </c>
      <c r="U3416" s="95" t="str">
        <f>IF(('RAW DATA'!$D3416-'RAW DATA'!$M3416)&lt;=5,"YES","NO")</f>
        <v>YES</v>
      </c>
    </row>
    <row r="3417" spans="1:21" x14ac:dyDescent="0.25">
      <c r="A3417" s="77">
        <v>515</v>
      </c>
      <c r="B3417" s="74">
        <v>5547558476</v>
      </c>
      <c r="C3417" s="76">
        <v>45727</v>
      </c>
      <c r="D3417" s="74"/>
      <c r="E3417" s="74"/>
      <c r="F3417" s="74">
        <v>250150185</v>
      </c>
      <c r="G3417" s="75">
        <v>18064</v>
      </c>
      <c r="H3417" s="74" t="s">
        <v>14</v>
      </c>
      <c r="I3417" s="85">
        <v>7730418361</v>
      </c>
      <c r="J3417" s="76">
        <v>45755</v>
      </c>
      <c r="K3417" s="74" t="s">
        <v>92</v>
      </c>
      <c r="L3417" s="74"/>
      <c r="M3417" s="76">
        <v>45722</v>
      </c>
      <c r="N3417" s="76">
        <v>45739</v>
      </c>
      <c r="O3417" s="73" t="str">
        <f t="shared" si="442"/>
        <v/>
      </c>
      <c r="P3417" s="73">
        <f>MONTH('RAW DATA'!$J3417)</f>
        <v>4</v>
      </c>
      <c r="Q3417" s="73" t="str">
        <f t="shared" si="443"/>
        <v>ICB</v>
      </c>
      <c r="R3417" s="75" t="str">
        <f t="shared" si="444"/>
        <v>CHINA</v>
      </c>
      <c r="S3417" s="75" t="str">
        <f>IF(OR('RAW DATA'!$D3417="",'RAW DATA'!$C3417='RAW DATA'!$D3417),"NO",IF('RAW DATA'!$C3417&lt;'RAW DATA'!$D3417,"YES","NO"))</f>
        <v>NO</v>
      </c>
      <c r="T3417" s="75" t="str">
        <f>IF('RAW DATA'!$D3417='RAW DATA'!$E3417,"YES","NO")</f>
        <v>YES</v>
      </c>
      <c r="U3417" s="73" t="str">
        <f>IF(('RAW DATA'!$D3417-'RAW DATA'!$M3417)&lt;=5,"YES","NO")</f>
        <v>YES</v>
      </c>
    </row>
    <row r="3418" spans="1:21" x14ac:dyDescent="0.25">
      <c r="A3418" s="89">
        <v>515</v>
      </c>
      <c r="B3418" s="90">
        <v>5547569897</v>
      </c>
      <c r="C3418" s="91">
        <v>45735</v>
      </c>
      <c r="D3418" s="90"/>
      <c r="E3418" s="90"/>
      <c r="F3418" s="90">
        <v>250761405</v>
      </c>
      <c r="G3418" s="96">
        <v>17146</v>
      </c>
      <c r="H3418" s="90" t="s">
        <v>14</v>
      </c>
      <c r="I3418" s="97">
        <v>7730418361</v>
      </c>
      <c r="J3418" s="91">
        <v>45755</v>
      </c>
      <c r="K3418" s="90" t="s">
        <v>92</v>
      </c>
      <c r="L3418" s="90"/>
      <c r="M3418" s="91">
        <v>45729</v>
      </c>
      <c r="N3418" s="91">
        <v>45746</v>
      </c>
      <c r="O3418" s="95" t="str">
        <f t="shared" si="442"/>
        <v/>
      </c>
      <c r="P3418" s="95">
        <f>MONTH('RAW DATA'!$J3418)</f>
        <v>4</v>
      </c>
      <c r="Q3418" s="95" t="str">
        <f t="shared" si="443"/>
        <v>ICB</v>
      </c>
      <c r="R3418" s="96" t="str">
        <f t="shared" si="444"/>
        <v>CHINA</v>
      </c>
      <c r="S3418" s="96" t="str">
        <f>IF(OR('RAW DATA'!$D3418="",'RAW DATA'!$C3418='RAW DATA'!$D3418),"NO",IF('RAW DATA'!$C3418&lt;'RAW DATA'!$D3418,"YES","NO"))</f>
        <v>NO</v>
      </c>
      <c r="T3418" s="96" t="str">
        <f>IF('RAW DATA'!$D3418='RAW DATA'!$E3418,"YES","NO")</f>
        <v>YES</v>
      </c>
      <c r="U3418" s="95" t="str">
        <f>IF(('RAW DATA'!$D3418-'RAW DATA'!$M3418)&lt;=5,"YES","NO")</f>
        <v>YES</v>
      </c>
    </row>
    <row r="3419" spans="1:21" x14ac:dyDescent="0.25">
      <c r="A3419" s="77">
        <v>515</v>
      </c>
      <c r="B3419" s="74">
        <v>5547585944</v>
      </c>
      <c r="C3419" s="76">
        <v>45743</v>
      </c>
      <c r="D3419" s="74"/>
      <c r="E3419" s="74"/>
      <c r="F3419" s="74">
        <v>250988698</v>
      </c>
      <c r="G3419" s="75">
        <v>9536</v>
      </c>
      <c r="H3419" s="74" t="s">
        <v>14</v>
      </c>
      <c r="I3419" s="85">
        <v>7730418361</v>
      </c>
      <c r="J3419" s="76">
        <v>45755</v>
      </c>
      <c r="K3419" s="74" t="s">
        <v>92</v>
      </c>
      <c r="L3419" s="74"/>
      <c r="M3419" s="76">
        <v>45736</v>
      </c>
      <c r="N3419" s="76">
        <v>45753</v>
      </c>
      <c r="O3419" s="73" t="str">
        <f t="shared" si="442"/>
        <v/>
      </c>
      <c r="P3419" s="73">
        <f>MONTH('RAW DATA'!$J3419)</f>
        <v>4</v>
      </c>
      <c r="Q3419" s="73" t="str">
        <f t="shared" si="443"/>
        <v>ICB</v>
      </c>
      <c r="R3419" s="75" t="str">
        <f t="shared" si="444"/>
        <v>CHINA</v>
      </c>
      <c r="S3419" s="75" t="str">
        <f>IF(OR('RAW DATA'!$D3419="",'RAW DATA'!$C3419='RAW DATA'!$D3419),"NO",IF('RAW DATA'!$C3419&lt;'RAW DATA'!$D3419,"YES","NO"))</f>
        <v>NO</v>
      </c>
      <c r="T3419" s="75" t="str">
        <f>IF('RAW DATA'!$D3419='RAW DATA'!$E3419,"YES","NO")</f>
        <v>YES</v>
      </c>
      <c r="U3419" s="73" t="str">
        <f>IF(('RAW DATA'!$D3419-'RAW DATA'!$M3419)&lt;=5,"YES","NO")</f>
        <v>YES</v>
      </c>
    </row>
    <row r="3420" spans="1:21" x14ac:dyDescent="0.25">
      <c r="A3420" s="89">
        <v>515</v>
      </c>
      <c r="B3420" s="90">
        <v>5547609055</v>
      </c>
      <c r="C3420" s="91">
        <v>45755</v>
      </c>
      <c r="D3420" s="90"/>
      <c r="E3420" s="90"/>
      <c r="F3420" s="90" t="s">
        <v>89</v>
      </c>
      <c r="G3420" s="96">
        <v>10438</v>
      </c>
      <c r="H3420" s="90" t="s">
        <v>14</v>
      </c>
      <c r="I3420" s="97">
        <v>7730422060</v>
      </c>
      <c r="J3420" s="91">
        <v>45786</v>
      </c>
      <c r="K3420" s="90" t="s">
        <v>92</v>
      </c>
      <c r="L3420" s="90"/>
      <c r="M3420" s="91">
        <v>45750</v>
      </c>
      <c r="N3420" s="91">
        <v>45767</v>
      </c>
      <c r="O3420" s="95" t="str">
        <f t="shared" si="442"/>
        <v/>
      </c>
      <c r="P3420" s="95">
        <f>MONTH('RAW DATA'!$J3420)</f>
        <v>5</v>
      </c>
      <c r="Q3420" s="95" t="str">
        <f t="shared" si="443"/>
        <v>ICB</v>
      </c>
      <c r="R3420" s="96" t="str">
        <f t="shared" si="444"/>
        <v>CHINA</v>
      </c>
      <c r="S3420" s="96" t="str">
        <f>IF(OR('RAW DATA'!$D3420="",'RAW DATA'!$C3420='RAW DATA'!$D3420),"NO",IF('RAW DATA'!$C3420&lt;'RAW DATA'!$D3420,"YES","NO"))</f>
        <v>NO</v>
      </c>
      <c r="T3420" s="96" t="str">
        <f>IF('RAW DATA'!$D3420='RAW DATA'!$E3420,"YES","NO")</f>
        <v>YES</v>
      </c>
      <c r="U3420" s="95" t="str">
        <f>IF(('RAW DATA'!$D3420-'RAW DATA'!$M3420)&lt;=5,"YES","NO")</f>
        <v>YES</v>
      </c>
    </row>
    <row r="3421" spans="1:21" x14ac:dyDescent="0.25">
      <c r="A3421" s="77">
        <v>515</v>
      </c>
      <c r="B3421" s="74">
        <v>5547609056</v>
      </c>
      <c r="C3421" s="76">
        <v>45755</v>
      </c>
      <c r="D3421" s="74"/>
      <c r="E3421" s="74"/>
      <c r="F3421" s="74" t="s">
        <v>89</v>
      </c>
      <c r="G3421" s="75">
        <v>19927</v>
      </c>
      <c r="H3421" s="74" t="s">
        <v>14</v>
      </c>
      <c r="I3421" s="85">
        <v>7730422060</v>
      </c>
      <c r="J3421" s="76">
        <v>45786</v>
      </c>
      <c r="K3421" s="74" t="s">
        <v>92</v>
      </c>
      <c r="L3421" s="74"/>
      <c r="M3421" s="76">
        <v>45750</v>
      </c>
      <c r="N3421" s="76">
        <v>45767</v>
      </c>
      <c r="O3421" s="73" t="str">
        <f t="shared" si="442"/>
        <v/>
      </c>
      <c r="P3421" s="73">
        <f>MONTH('RAW DATA'!$J3421)</f>
        <v>5</v>
      </c>
      <c r="Q3421" s="73" t="str">
        <f t="shared" si="443"/>
        <v>ICB</v>
      </c>
      <c r="R3421" s="75" t="str">
        <f t="shared" si="444"/>
        <v>CHINA</v>
      </c>
      <c r="S3421" s="75" t="str">
        <f>IF(OR('RAW DATA'!$D3421="",'RAW DATA'!$C3421='RAW DATA'!$D3421),"NO",IF('RAW DATA'!$C3421&lt;'RAW DATA'!$D3421,"YES","NO"))</f>
        <v>NO</v>
      </c>
      <c r="T3421" s="75" t="str">
        <f>IF('RAW DATA'!$D3421='RAW DATA'!$E3421,"YES","NO")</f>
        <v>YES</v>
      </c>
      <c r="U3421" s="73" t="str">
        <f>IF(('RAW DATA'!$D3421-'RAW DATA'!$M3421)&lt;=5,"YES","NO")</f>
        <v>YES</v>
      </c>
    </row>
    <row r="3422" spans="1:21" x14ac:dyDescent="0.25">
      <c r="A3422" s="89">
        <v>515</v>
      </c>
      <c r="B3422" s="90">
        <v>5547598248</v>
      </c>
      <c r="C3422" s="91">
        <v>45755</v>
      </c>
      <c r="D3422" s="90"/>
      <c r="E3422" s="90"/>
      <c r="F3422" s="90" t="s">
        <v>90</v>
      </c>
      <c r="G3422" s="96">
        <v>22799</v>
      </c>
      <c r="H3422" s="90" t="s">
        <v>14</v>
      </c>
      <c r="I3422" s="97">
        <v>7730422060</v>
      </c>
      <c r="J3422" s="91">
        <v>45786</v>
      </c>
      <c r="K3422" s="90" t="s">
        <v>92</v>
      </c>
      <c r="L3422" s="90"/>
      <c r="M3422" s="91">
        <v>45743</v>
      </c>
      <c r="N3422" s="91">
        <v>45760</v>
      </c>
      <c r="O3422" s="95" t="str">
        <f t="shared" si="442"/>
        <v/>
      </c>
      <c r="P3422" s="95">
        <f>MONTH('RAW DATA'!$J3422)</f>
        <v>5</v>
      </c>
      <c r="Q3422" s="95" t="str">
        <f t="shared" si="443"/>
        <v>ICB</v>
      </c>
      <c r="R3422" s="96" t="str">
        <f t="shared" si="444"/>
        <v>CHINA</v>
      </c>
      <c r="S3422" s="96" t="str">
        <f>IF(OR('RAW DATA'!$D3422="",'RAW DATA'!$C3422='RAW DATA'!$D3422),"NO",IF('RAW DATA'!$C3422&lt;'RAW DATA'!$D3422,"YES","NO"))</f>
        <v>NO</v>
      </c>
      <c r="T3422" s="96" t="str">
        <f>IF('RAW DATA'!$D3422='RAW DATA'!$E3422,"YES","NO")</f>
        <v>YES</v>
      </c>
      <c r="U3422" s="95" t="str">
        <f>IF(('RAW DATA'!$D3422-'RAW DATA'!$M3422)&lt;=5,"YES","NO")</f>
        <v>YES</v>
      </c>
    </row>
    <row r="3423" spans="1:21" x14ac:dyDescent="0.25">
      <c r="A3423" s="77">
        <v>515</v>
      </c>
      <c r="B3423" s="74">
        <v>5547622657</v>
      </c>
      <c r="C3423" s="76">
        <v>45768</v>
      </c>
      <c r="D3423" s="74"/>
      <c r="E3423" s="74"/>
      <c r="F3423" s="74">
        <v>252050525</v>
      </c>
      <c r="G3423" s="75">
        <v>28165</v>
      </c>
      <c r="H3423" s="74" t="s">
        <v>14</v>
      </c>
      <c r="I3423" s="85">
        <v>7730422060</v>
      </c>
      <c r="J3423" s="76">
        <v>45786</v>
      </c>
      <c r="K3423" s="74" t="s">
        <v>92</v>
      </c>
      <c r="L3423" s="74"/>
      <c r="M3423" s="76">
        <v>45757</v>
      </c>
      <c r="N3423" s="76">
        <v>45774</v>
      </c>
      <c r="O3423" s="73" t="str">
        <f t="shared" si="442"/>
        <v/>
      </c>
      <c r="P3423" s="73">
        <f>MONTH('RAW DATA'!$J3423)</f>
        <v>5</v>
      </c>
      <c r="Q3423" s="73" t="str">
        <f t="shared" si="443"/>
        <v>ICB</v>
      </c>
      <c r="R3423" s="75" t="str">
        <f t="shared" si="444"/>
        <v>CHINA</v>
      </c>
      <c r="S3423" s="75" t="str">
        <f>IF(OR('RAW DATA'!$D3423="",'RAW DATA'!$C3423='RAW DATA'!$D3423),"NO",IF('RAW DATA'!$C3423&lt;'RAW DATA'!$D3423,"YES","NO"))</f>
        <v>NO</v>
      </c>
      <c r="T3423" s="75" t="str">
        <f>IF('RAW DATA'!$D3423='RAW DATA'!$E3423,"YES","NO")</f>
        <v>YES</v>
      </c>
      <c r="U3423" s="73" t="str">
        <f>IF(('RAW DATA'!$D3423-'RAW DATA'!$M3423)&lt;=5,"YES","NO")</f>
        <v>YES</v>
      </c>
    </row>
    <row r="3424" spans="1:21" x14ac:dyDescent="0.25">
      <c r="A3424" s="89">
        <v>515</v>
      </c>
      <c r="B3424" s="90">
        <v>5547634201</v>
      </c>
      <c r="C3424" s="91">
        <v>45776</v>
      </c>
      <c r="D3424" s="90"/>
      <c r="E3424" s="90"/>
      <c r="F3424" s="90" t="s">
        <v>91</v>
      </c>
      <c r="G3424" s="96">
        <v>16975</v>
      </c>
      <c r="H3424" s="90" t="s">
        <v>14</v>
      </c>
      <c r="I3424" s="97">
        <v>7730422060</v>
      </c>
      <c r="J3424" s="91">
        <v>45786</v>
      </c>
      <c r="K3424" s="90" t="s">
        <v>92</v>
      </c>
      <c r="L3424" s="90"/>
      <c r="M3424" s="91">
        <v>45764</v>
      </c>
      <c r="N3424" s="91">
        <v>45781</v>
      </c>
      <c r="O3424" s="95" t="str">
        <f t="shared" si="442"/>
        <v/>
      </c>
      <c r="P3424" s="95">
        <f>MONTH('RAW DATA'!$J3424)</f>
        <v>5</v>
      </c>
      <c r="Q3424" s="95" t="str">
        <f t="shared" si="443"/>
        <v>ICB</v>
      </c>
      <c r="R3424" s="96" t="str">
        <f t="shared" si="444"/>
        <v>CHINA</v>
      </c>
      <c r="S3424" s="96" t="str">
        <f>IF(OR('RAW DATA'!$D3424="",'RAW DATA'!$C3424='RAW DATA'!$D3424),"NO",IF('RAW DATA'!$C3424&lt;'RAW DATA'!$D3424,"YES","NO"))</f>
        <v>NO</v>
      </c>
      <c r="T3424" s="96" t="str">
        <f>IF('RAW DATA'!$D3424='RAW DATA'!$E3424,"YES","NO")</f>
        <v>YES</v>
      </c>
      <c r="U3424" s="95" t="str">
        <f>IF(('RAW DATA'!$D3424-'RAW DATA'!$M3424)&lt;=5,"YES","NO")</f>
        <v>YES</v>
      </c>
    </row>
    <row r="3425" spans="1:21" x14ac:dyDescent="0.25">
      <c r="A3425" s="77">
        <v>515</v>
      </c>
      <c r="B3425" s="74">
        <v>5547644320</v>
      </c>
      <c r="C3425" s="76">
        <v>45779</v>
      </c>
      <c r="D3425" s="74"/>
      <c r="E3425" s="74"/>
      <c r="F3425" s="74" t="s">
        <v>101</v>
      </c>
      <c r="G3425" s="75">
        <v>8511</v>
      </c>
      <c r="H3425" s="74" t="s">
        <v>14</v>
      </c>
      <c r="I3425" s="85">
        <v>7730425742</v>
      </c>
      <c r="J3425" s="76">
        <v>45810</v>
      </c>
      <c r="K3425" s="74" t="s">
        <v>92</v>
      </c>
      <c r="L3425" s="74"/>
      <c r="M3425" s="76">
        <v>45771</v>
      </c>
      <c r="N3425" s="76">
        <v>45788</v>
      </c>
      <c r="O3425" s="73" t="str">
        <f t="shared" si="442"/>
        <v/>
      </c>
      <c r="P3425" s="73">
        <f>MONTH('RAW DATA'!$J3425)</f>
        <v>6</v>
      </c>
      <c r="Q3425" s="73" t="str">
        <f t="shared" si="443"/>
        <v>ICB</v>
      </c>
      <c r="R3425" s="75" t="str">
        <f t="shared" si="444"/>
        <v>CHINA</v>
      </c>
      <c r="S3425" s="75" t="str">
        <f>IF(OR('RAW DATA'!$D3425="",'RAW DATA'!$C3425='RAW DATA'!$D3425),"NO",IF('RAW DATA'!$C3425&lt;'RAW DATA'!$D3425,"YES","NO"))</f>
        <v>NO</v>
      </c>
      <c r="T3425" s="75" t="str">
        <f>IF('RAW DATA'!$D3425='RAW DATA'!$E3425,"YES","NO")</f>
        <v>YES</v>
      </c>
      <c r="U3425" s="73" t="str">
        <f>IF(('RAW DATA'!$D3425-'RAW DATA'!$M3425)&lt;=5,"YES","NO")</f>
        <v>YES</v>
      </c>
    </row>
    <row r="3426" spans="1:21" x14ac:dyDescent="0.25">
      <c r="A3426" s="89">
        <v>515</v>
      </c>
      <c r="B3426" s="90">
        <v>5547644321</v>
      </c>
      <c r="C3426" s="91">
        <v>45779</v>
      </c>
      <c r="D3426" s="90"/>
      <c r="E3426" s="90"/>
      <c r="F3426" s="90" t="s">
        <v>101</v>
      </c>
      <c r="G3426" s="96">
        <v>22695</v>
      </c>
      <c r="H3426" s="90" t="s">
        <v>14</v>
      </c>
      <c r="I3426" s="97">
        <v>7730425742</v>
      </c>
      <c r="J3426" s="91">
        <v>45810</v>
      </c>
      <c r="K3426" s="90" t="s">
        <v>92</v>
      </c>
      <c r="L3426" s="90"/>
      <c r="M3426" s="91">
        <v>45771</v>
      </c>
      <c r="N3426" s="91">
        <v>45788</v>
      </c>
      <c r="O3426" s="95" t="str">
        <f t="shared" si="442"/>
        <v/>
      </c>
      <c r="P3426" s="95">
        <f>MONTH('RAW DATA'!$J3426)</f>
        <v>6</v>
      </c>
      <c r="Q3426" s="95" t="str">
        <f t="shared" si="443"/>
        <v>ICB</v>
      </c>
      <c r="R3426" s="96" t="str">
        <f t="shared" si="444"/>
        <v>CHINA</v>
      </c>
      <c r="S3426" s="96" t="str">
        <f>IF(OR('RAW DATA'!$D3426="",'RAW DATA'!$C3426='RAW DATA'!$D3426),"NO",IF('RAW DATA'!$C3426&lt;'RAW DATA'!$D3426,"YES","NO"))</f>
        <v>NO</v>
      </c>
      <c r="T3426" s="96" t="str">
        <f>IF('RAW DATA'!$D3426='RAW DATA'!$E3426,"YES","NO")</f>
        <v>YES</v>
      </c>
      <c r="U3426" s="95" t="str">
        <f>IF(('RAW DATA'!$D3426-'RAW DATA'!$M3426)&lt;=5,"YES","NO")</f>
        <v>YES</v>
      </c>
    </row>
    <row r="3427" spans="1:21" x14ac:dyDescent="0.25">
      <c r="A3427" s="77">
        <v>515</v>
      </c>
      <c r="B3427" s="74">
        <v>5547655343</v>
      </c>
      <c r="C3427" s="76">
        <v>45785</v>
      </c>
      <c r="D3427" s="74"/>
      <c r="E3427" s="74"/>
      <c r="F3427" s="74" t="s">
        <v>102</v>
      </c>
      <c r="G3427" s="75">
        <v>285</v>
      </c>
      <c r="H3427" s="74" t="s">
        <v>14</v>
      </c>
      <c r="I3427" s="85">
        <v>7730425742</v>
      </c>
      <c r="J3427" s="76">
        <v>45810</v>
      </c>
      <c r="K3427" s="74" t="s">
        <v>92</v>
      </c>
      <c r="L3427" s="74"/>
      <c r="M3427" s="76">
        <v>45778</v>
      </c>
      <c r="N3427" s="76">
        <v>45795</v>
      </c>
      <c r="O3427" s="73" t="str">
        <f t="shared" si="442"/>
        <v/>
      </c>
      <c r="P3427" s="73">
        <f>MONTH('RAW DATA'!$J3427)</f>
        <v>6</v>
      </c>
      <c r="Q3427" s="73" t="str">
        <f t="shared" si="443"/>
        <v>ICB</v>
      </c>
      <c r="R3427" s="75" t="str">
        <f t="shared" si="444"/>
        <v>CHINA</v>
      </c>
      <c r="S3427" s="75" t="str">
        <f>IF(OR('RAW DATA'!$D3427="",'RAW DATA'!$C3427='RAW DATA'!$D3427),"NO",IF('RAW DATA'!$C3427&lt;'RAW DATA'!$D3427,"YES","NO"))</f>
        <v>NO</v>
      </c>
      <c r="T3427" s="75" t="str">
        <f>IF('RAW DATA'!$D3427='RAW DATA'!$E3427,"YES","NO")</f>
        <v>YES</v>
      </c>
      <c r="U3427" s="73" t="str">
        <f>IF(('RAW DATA'!$D3427-'RAW DATA'!$M3427)&lt;=5,"YES","NO")</f>
        <v>YES</v>
      </c>
    </row>
    <row r="3428" spans="1:21" x14ac:dyDescent="0.25">
      <c r="A3428" s="89">
        <v>515</v>
      </c>
      <c r="B3428" s="90">
        <v>5547655342</v>
      </c>
      <c r="C3428" s="91">
        <v>45785</v>
      </c>
      <c r="D3428" s="90"/>
      <c r="E3428" s="90"/>
      <c r="F3428" s="90" t="s">
        <v>102</v>
      </c>
      <c r="G3428" s="96">
        <v>1805</v>
      </c>
      <c r="H3428" s="90" t="s">
        <v>14</v>
      </c>
      <c r="I3428" s="97">
        <v>7730425742</v>
      </c>
      <c r="J3428" s="91">
        <v>45810</v>
      </c>
      <c r="K3428" s="90" t="s">
        <v>92</v>
      </c>
      <c r="L3428" s="90"/>
      <c r="M3428" s="91">
        <v>45778</v>
      </c>
      <c r="N3428" s="91">
        <v>45795</v>
      </c>
      <c r="O3428" s="95" t="str">
        <f t="shared" si="442"/>
        <v/>
      </c>
      <c r="P3428" s="95">
        <f>MONTH('RAW DATA'!$J3428)</f>
        <v>6</v>
      </c>
      <c r="Q3428" s="95" t="str">
        <f t="shared" si="443"/>
        <v>ICB</v>
      </c>
      <c r="R3428" s="96" t="str">
        <f t="shared" si="444"/>
        <v>CHINA</v>
      </c>
      <c r="S3428" s="96" t="str">
        <f>IF(OR('RAW DATA'!$D3428="",'RAW DATA'!$C3428='RAW DATA'!$D3428),"NO",IF('RAW DATA'!$C3428&lt;'RAW DATA'!$D3428,"YES","NO"))</f>
        <v>NO</v>
      </c>
      <c r="T3428" s="96" t="str">
        <f>IF('RAW DATA'!$D3428='RAW DATA'!$E3428,"YES","NO")</f>
        <v>YES</v>
      </c>
      <c r="U3428" s="95" t="str">
        <f>IF(('RAW DATA'!$D3428-'RAW DATA'!$M3428)&lt;=5,"YES","NO")</f>
        <v>YES</v>
      </c>
    </row>
    <row r="3429" spans="1:21" x14ac:dyDescent="0.25">
      <c r="A3429" s="77">
        <v>515</v>
      </c>
      <c r="B3429" s="74">
        <v>5547662795</v>
      </c>
      <c r="C3429" s="76">
        <v>45792</v>
      </c>
      <c r="D3429" s="74"/>
      <c r="E3429" s="74"/>
      <c r="F3429" s="74" t="s">
        <v>104</v>
      </c>
      <c r="G3429" s="75">
        <v>9073</v>
      </c>
      <c r="H3429" s="74" t="s">
        <v>14</v>
      </c>
      <c r="I3429" s="85">
        <v>7730425742</v>
      </c>
      <c r="J3429" s="76">
        <v>45810</v>
      </c>
      <c r="K3429" s="74" t="s">
        <v>92</v>
      </c>
      <c r="L3429" s="74"/>
      <c r="M3429" s="76">
        <v>45785</v>
      </c>
      <c r="N3429" s="76">
        <v>45802</v>
      </c>
      <c r="O3429" s="73" t="str">
        <f t="shared" si="442"/>
        <v/>
      </c>
      <c r="P3429" s="73">
        <f>MONTH('RAW DATA'!$J3429)</f>
        <v>6</v>
      </c>
      <c r="Q3429" s="73" t="str">
        <f t="shared" si="443"/>
        <v>ICB</v>
      </c>
      <c r="R3429" s="75" t="str">
        <f t="shared" si="444"/>
        <v>CHINA</v>
      </c>
      <c r="S3429" s="75" t="str">
        <f>IF(OR('RAW DATA'!$D3429="",'RAW DATA'!$C3429='RAW DATA'!$D3429),"NO",IF('RAW DATA'!$C3429&lt;'RAW DATA'!$D3429,"YES","NO"))</f>
        <v>NO</v>
      </c>
      <c r="T3429" s="75" t="str">
        <f>IF('RAW DATA'!$D3429='RAW DATA'!$E3429,"YES","NO")</f>
        <v>YES</v>
      </c>
      <c r="U3429" s="73" t="str">
        <f>IF(('RAW DATA'!$D3429-'RAW DATA'!$M3429)&lt;=5,"YES","NO")</f>
        <v>YES</v>
      </c>
    </row>
    <row r="3430" spans="1:21" x14ac:dyDescent="0.25">
      <c r="A3430" s="89">
        <v>515</v>
      </c>
      <c r="B3430" s="90">
        <v>5547662794</v>
      </c>
      <c r="C3430" s="91">
        <v>45792</v>
      </c>
      <c r="D3430" s="90"/>
      <c r="E3430" s="90"/>
      <c r="F3430" s="90" t="s">
        <v>104</v>
      </c>
      <c r="G3430" s="96">
        <v>21963</v>
      </c>
      <c r="H3430" s="90" t="s">
        <v>14</v>
      </c>
      <c r="I3430" s="97">
        <v>7730425742</v>
      </c>
      <c r="J3430" s="91">
        <v>45810</v>
      </c>
      <c r="K3430" s="90" t="s">
        <v>92</v>
      </c>
      <c r="L3430" s="90"/>
      <c r="M3430" s="91">
        <v>45785</v>
      </c>
      <c r="N3430" s="91">
        <v>45802</v>
      </c>
      <c r="O3430" s="95" t="str">
        <f t="shared" si="442"/>
        <v/>
      </c>
      <c r="P3430" s="95">
        <f>MONTH('RAW DATA'!$J3430)</f>
        <v>6</v>
      </c>
      <c r="Q3430" s="95" t="str">
        <f t="shared" si="443"/>
        <v>ICB</v>
      </c>
      <c r="R3430" s="96" t="str">
        <f t="shared" si="444"/>
        <v>CHINA</v>
      </c>
      <c r="S3430" s="96" t="str">
        <f>IF(OR('RAW DATA'!$D3430="",'RAW DATA'!$C3430='RAW DATA'!$D3430),"NO",IF('RAW DATA'!$C3430&lt;'RAW DATA'!$D3430,"YES","NO"))</f>
        <v>NO</v>
      </c>
      <c r="T3430" s="96" t="str">
        <f>IF('RAW DATA'!$D3430='RAW DATA'!$E3430,"YES","NO")</f>
        <v>YES</v>
      </c>
      <c r="U3430" s="95" t="str">
        <f>IF(('RAW DATA'!$D3430-'RAW DATA'!$M3430)&lt;=5,"YES","NO")</f>
        <v>YES</v>
      </c>
    </row>
    <row r="3431" spans="1:21" x14ac:dyDescent="0.25">
      <c r="A3431" s="77">
        <v>515</v>
      </c>
      <c r="B3431" s="74">
        <v>5547662793</v>
      </c>
      <c r="C3431" s="76">
        <v>45792</v>
      </c>
      <c r="D3431" s="74"/>
      <c r="E3431" s="74"/>
      <c r="F3431" s="74" t="s">
        <v>104</v>
      </c>
      <c r="G3431" s="75">
        <v>11459</v>
      </c>
      <c r="H3431" s="74" t="s">
        <v>14</v>
      </c>
      <c r="I3431" s="85">
        <v>7730425742</v>
      </c>
      <c r="J3431" s="76">
        <v>45810</v>
      </c>
      <c r="K3431" s="74" t="s">
        <v>92</v>
      </c>
      <c r="L3431" s="74"/>
      <c r="M3431" s="76">
        <v>45785</v>
      </c>
      <c r="N3431" s="76">
        <v>45802</v>
      </c>
      <c r="O3431" s="73" t="str">
        <f t="shared" si="442"/>
        <v/>
      </c>
      <c r="P3431" s="73">
        <f>MONTH('RAW DATA'!$J3431)</f>
        <v>6</v>
      </c>
      <c r="Q3431" s="73" t="str">
        <f t="shared" si="443"/>
        <v>ICB</v>
      </c>
      <c r="R3431" s="75" t="str">
        <f t="shared" si="444"/>
        <v>CHINA</v>
      </c>
      <c r="S3431" s="75" t="str">
        <f>IF(OR('RAW DATA'!$D3431="",'RAW DATA'!$C3431='RAW DATA'!$D3431),"NO",IF('RAW DATA'!$C3431&lt;'RAW DATA'!$D3431,"YES","NO"))</f>
        <v>NO</v>
      </c>
      <c r="T3431" s="75" t="str">
        <f>IF('RAW DATA'!$D3431='RAW DATA'!$E3431,"YES","NO")</f>
        <v>YES</v>
      </c>
      <c r="U3431" s="73" t="str">
        <f>IF(('RAW DATA'!$D3431-'RAW DATA'!$M3431)&lt;=5,"YES","NO")</f>
        <v>YES</v>
      </c>
    </row>
    <row r="3432" spans="1:21" x14ac:dyDescent="0.25">
      <c r="A3432" s="89">
        <v>515</v>
      </c>
      <c r="B3432" s="90">
        <v>5547674039</v>
      </c>
      <c r="C3432" s="91">
        <v>45804</v>
      </c>
      <c r="D3432" s="90"/>
      <c r="E3432" s="90"/>
      <c r="F3432" s="90" t="s">
        <v>108</v>
      </c>
      <c r="G3432" s="96">
        <v>13402</v>
      </c>
      <c r="H3432" s="90" t="s">
        <v>14</v>
      </c>
      <c r="I3432" s="97">
        <v>7730425742</v>
      </c>
      <c r="J3432" s="91">
        <v>45810</v>
      </c>
      <c r="K3432" s="90" t="s">
        <v>92</v>
      </c>
      <c r="L3432" s="90"/>
      <c r="M3432" s="91">
        <v>45792</v>
      </c>
      <c r="N3432" s="91">
        <v>45809</v>
      </c>
      <c r="O3432" s="95" t="str">
        <f t="shared" si="442"/>
        <v/>
      </c>
      <c r="P3432" s="95">
        <f>MONTH('RAW DATA'!$J3432)</f>
        <v>6</v>
      </c>
      <c r="Q3432" s="95" t="str">
        <f t="shared" si="443"/>
        <v>ICB</v>
      </c>
      <c r="R3432" s="96" t="str">
        <f t="shared" si="444"/>
        <v>CHINA</v>
      </c>
      <c r="S3432" s="96" t="str">
        <f>IF(OR('RAW DATA'!$D3432="",'RAW DATA'!$C3432='RAW DATA'!$D3432),"NO",IF('RAW DATA'!$C3432&lt;'RAW DATA'!$D3432,"YES","NO"))</f>
        <v>NO</v>
      </c>
      <c r="T3432" s="96" t="str">
        <f>IF('RAW DATA'!$D3432='RAW DATA'!$E3432,"YES","NO")</f>
        <v>YES</v>
      </c>
      <c r="U3432" s="95" t="str">
        <f>IF(('RAW DATA'!$D3432-'RAW DATA'!$M3432)&lt;=5,"YES","NO")</f>
        <v>YES</v>
      </c>
    </row>
    <row r="3433" spans="1:21" x14ac:dyDescent="0.25">
      <c r="A3433" s="77">
        <v>515</v>
      </c>
      <c r="B3433" s="74">
        <v>5547674038</v>
      </c>
      <c r="C3433" s="76">
        <v>45804</v>
      </c>
      <c r="D3433" s="74"/>
      <c r="E3433" s="74"/>
      <c r="F3433" s="74" t="s">
        <v>108</v>
      </c>
      <c r="G3433" s="75">
        <v>6701</v>
      </c>
      <c r="H3433" s="74" t="s">
        <v>14</v>
      </c>
      <c r="I3433" s="85">
        <v>7730425742</v>
      </c>
      <c r="J3433" s="76">
        <v>45810</v>
      </c>
      <c r="K3433" s="74" t="s">
        <v>92</v>
      </c>
      <c r="L3433" s="74"/>
      <c r="M3433" s="76">
        <v>45792</v>
      </c>
      <c r="N3433" s="76">
        <v>45809</v>
      </c>
      <c r="O3433" s="73" t="str">
        <f t="shared" si="442"/>
        <v/>
      </c>
      <c r="P3433" s="73">
        <f>MONTH('RAW DATA'!$J3433)</f>
        <v>6</v>
      </c>
      <c r="Q3433" s="73" t="str">
        <f t="shared" si="443"/>
        <v>ICB</v>
      </c>
      <c r="R3433" s="75" t="str">
        <f t="shared" si="444"/>
        <v>CHINA</v>
      </c>
      <c r="S3433" s="75" t="str">
        <f>IF(OR('RAW DATA'!$D3433="",'RAW DATA'!$C3433='RAW DATA'!$D3433),"NO",IF('RAW DATA'!$C3433&lt;'RAW DATA'!$D3433,"YES","NO"))</f>
        <v>NO</v>
      </c>
      <c r="T3433" s="75" t="str">
        <f>IF('RAW DATA'!$D3433='RAW DATA'!$E3433,"YES","NO")</f>
        <v>YES</v>
      </c>
      <c r="U3433" s="73" t="str">
        <f>IF(('RAW DATA'!$D3433-'RAW DATA'!$M3433)&lt;=5,"YES","NO")</f>
        <v>YES</v>
      </c>
    </row>
    <row r="3434" spans="1:21" x14ac:dyDescent="0.25">
      <c r="A3434" s="89">
        <v>515</v>
      </c>
      <c r="B3434" s="90">
        <v>5547685234</v>
      </c>
      <c r="C3434" s="91">
        <v>45805</v>
      </c>
      <c r="D3434" s="90"/>
      <c r="E3434" s="90"/>
      <c r="F3434" s="90" t="s">
        <v>109</v>
      </c>
      <c r="G3434" s="96">
        <v>18193</v>
      </c>
      <c r="H3434" s="90" t="s">
        <v>14</v>
      </c>
      <c r="I3434" s="97">
        <v>7730425742</v>
      </c>
      <c r="J3434" s="91">
        <v>45810</v>
      </c>
      <c r="K3434" s="90" t="s">
        <v>92</v>
      </c>
      <c r="L3434" s="90"/>
      <c r="M3434" s="91">
        <v>45799</v>
      </c>
      <c r="N3434" s="91">
        <v>45816</v>
      </c>
      <c r="O3434" s="95" t="str">
        <f t="shared" si="442"/>
        <v/>
      </c>
      <c r="P3434" s="95">
        <f>MONTH('RAW DATA'!$J3434)</f>
        <v>6</v>
      </c>
      <c r="Q3434" s="95" t="str">
        <f t="shared" si="443"/>
        <v>ICB</v>
      </c>
      <c r="R3434" s="96" t="str">
        <f t="shared" si="444"/>
        <v>CHINA</v>
      </c>
      <c r="S3434" s="96" t="str">
        <f>IF(OR('RAW DATA'!$D3434="",'RAW DATA'!$C3434='RAW DATA'!$D3434),"NO",IF('RAW DATA'!$C3434&lt;'RAW DATA'!$D3434,"YES","NO"))</f>
        <v>NO</v>
      </c>
      <c r="T3434" s="96" t="str">
        <f>IF('RAW DATA'!$D3434='RAW DATA'!$E3434,"YES","NO")</f>
        <v>YES</v>
      </c>
      <c r="U3434" s="95" t="str">
        <f>IF(('RAW DATA'!$D3434-'RAW DATA'!$M3434)&lt;=5,"YES","NO")</f>
        <v>YES</v>
      </c>
    </row>
    <row r="3435" spans="1:21" x14ac:dyDescent="0.25">
      <c r="A3435" s="77">
        <v>515</v>
      </c>
      <c r="B3435" s="74">
        <v>5547685233</v>
      </c>
      <c r="C3435" s="76">
        <v>45805</v>
      </c>
      <c r="D3435" s="74"/>
      <c r="E3435" s="74"/>
      <c r="F3435" s="74" t="s">
        <v>109</v>
      </c>
      <c r="G3435" s="75">
        <v>16278</v>
      </c>
      <c r="H3435" s="74" t="s">
        <v>14</v>
      </c>
      <c r="I3435" s="85">
        <v>7730425742</v>
      </c>
      <c r="J3435" s="76">
        <v>45810</v>
      </c>
      <c r="K3435" s="74" t="s">
        <v>92</v>
      </c>
      <c r="L3435" s="74"/>
      <c r="M3435" s="76">
        <v>45799</v>
      </c>
      <c r="N3435" s="76">
        <v>45816</v>
      </c>
      <c r="O3435" s="73" t="str">
        <f t="shared" si="442"/>
        <v/>
      </c>
      <c r="P3435" s="73">
        <f>MONTH('RAW DATA'!$J3435)</f>
        <v>6</v>
      </c>
      <c r="Q3435" s="73" t="str">
        <f t="shared" si="443"/>
        <v>ICB</v>
      </c>
      <c r="R3435" s="75" t="str">
        <f t="shared" si="444"/>
        <v>CHINA</v>
      </c>
      <c r="S3435" s="75" t="str">
        <f>IF(OR('RAW DATA'!$D3435="",'RAW DATA'!$C3435='RAW DATA'!$D3435),"NO",IF('RAW DATA'!$C3435&lt;'RAW DATA'!$D3435,"YES","NO"))</f>
        <v>NO</v>
      </c>
      <c r="T3435" s="75" t="str">
        <f>IF('RAW DATA'!$D3435='RAW DATA'!$E3435,"YES","NO")</f>
        <v>YES</v>
      </c>
      <c r="U3435" s="73" t="str">
        <f>IF(('RAW DATA'!$D3435-'RAW DATA'!$M3435)&lt;=5,"YES","NO")</f>
        <v>YES</v>
      </c>
    </row>
    <row r="3436" spans="1:21" x14ac:dyDescent="0.25">
      <c r="A3436" s="89">
        <v>515</v>
      </c>
      <c r="B3436" s="90">
        <v>5547712683</v>
      </c>
      <c r="C3436" s="91">
        <v>45819</v>
      </c>
      <c r="D3436" s="90"/>
      <c r="E3436" s="90"/>
      <c r="F3436" s="90">
        <v>254156807</v>
      </c>
      <c r="G3436" s="96">
        <v>25914</v>
      </c>
      <c r="H3436" s="90" t="s">
        <v>14</v>
      </c>
      <c r="I3436" s="97">
        <v>7730432185</v>
      </c>
      <c r="J3436" s="91">
        <v>45839</v>
      </c>
      <c r="K3436" s="90" t="s">
        <v>92</v>
      </c>
      <c r="L3436" s="90"/>
      <c r="M3436" s="91">
        <v>45813</v>
      </c>
      <c r="N3436" s="91">
        <v>45830</v>
      </c>
      <c r="O3436" s="95" t="str">
        <f t="shared" si="442"/>
        <v/>
      </c>
      <c r="P3436" s="95">
        <f>MONTH('RAW DATA'!$J3436)</f>
        <v>7</v>
      </c>
      <c r="Q3436" s="95" t="str">
        <f t="shared" si="443"/>
        <v>ICB</v>
      </c>
      <c r="R3436" s="96" t="str">
        <f t="shared" si="444"/>
        <v>CHINA</v>
      </c>
      <c r="S3436" s="96" t="str">
        <f>IF(OR('RAW DATA'!$D3436="",'RAW DATA'!$C3436='RAW DATA'!$D3436),"NO",IF('RAW DATA'!$C3436&lt;'RAW DATA'!$D3436,"YES","NO"))</f>
        <v>NO</v>
      </c>
      <c r="T3436" s="96" t="str">
        <f>IF('RAW DATA'!$D3436='RAW DATA'!$E3436,"YES","NO")</f>
        <v>YES</v>
      </c>
      <c r="U3436" s="95" t="str">
        <f>IF(('RAW DATA'!$D3436-'RAW DATA'!$M3436)&lt;=5,"YES","NO")</f>
        <v>YES</v>
      </c>
    </row>
    <row r="3437" spans="1:21" x14ac:dyDescent="0.25">
      <c r="A3437" s="77">
        <v>515</v>
      </c>
      <c r="B3437" s="74">
        <v>5547712695</v>
      </c>
      <c r="C3437" s="76">
        <v>45819</v>
      </c>
      <c r="D3437" s="74"/>
      <c r="E3437" s="74"/>
      <c r="F3437" s="74">
        <v>254156807</v>
      </c>
      <c r="G3437" s="75">
        <v>18236</v>
      </c>
      <c r="H3437" s="74" t="s">
        <v>14</v>
      </c>
      <c r="I3437" s="85">
        <v>7730432185</v>
      </c>
      <c r="J3437" s="76">
        <v>45839</v>
      </c>
      <c r="K3437" s="74" t="s">
        <v>92</v>
      </c>
      <c r="L3437" s="74"/>
      <c r="M3437" s="76">
        <v>45813</v>
      </c>
      <c r="N3437" s="76">
        <v>45830</v>
      </c>
      <c r="O3437" s="73" t="str">
        <f t="shared" si="442"/>
        <v/>
      </c>
      <c r="P3437" s="73">
        <f>MONTH('RAW DATA'!$J3437)</f>
        <v>7</v>
      </c>
      <c r="Q3437" s="73" t="str">
        <f t="shared" si="443"/>
        <v>ICB</v>
      </c>
      <c r="R3437" s="75" t="str">
        <f t="shared" si="444"/>
        <v>CHINA</v>
      </c>
      <c r="S3437" s="75" t="str">
        <f>IF(OR('RAW DATA'!$D3437="",'RAW DATA'!$C3437='RAW DATA'!$D3437),"NO",IF('RAW DATA'!$C3437&lt;'RAW DATA'!$D3437,"YES","NO"))</f>
        <v>NO</v>
      </c>
      <c r="T3437" s="75" t="str">
        <f>IF('RAW DATA'!$D3437='RAW DATA'!$E3437,"YES","NO")</f>
        <v>YES</v>
      </c>
      <c r="U3437" s="73" t="str">
        <f>IF(('RAW DATA'!$D3437-'RAW DATA'!$M3437)&lt;=5,"YES","NO")</f>
        <v>YES</v>
      </c>
    </row>
    <row r="3438" spans="1:21" x14ac:dyDescent="0.25">
      <c r="A3438" s="89">
        <v>515</v>
      </c>
      <c r="B3438" s="90">
        <v>5547699033</v>
      </c>
      <c r="C3438" s="91">
        <v>45819</v>
      </c>
      <c r="D3438" s="90"/>
      <c r="E3438" s="90"/>
      <c r="F3438" s="90">
        <v>253830387</v>
      </c>
      <c r="G3438" s="96">
        <v>13434</v>
      </c>
      <c r="H3438" s="90" t="s">
        <v>14</v>
      </c>
      <c r="I3438" s="97">
        <v>7730432185</v>
      </c>
      <c r="J3438" s="91">
        <v>45839</v>
      </c>
      <c r="K3438" s="90" t="s">
        <v>92</v>
      </c>
      <c r="L3438" s="90"/>
      <c r="M3438" s="91">
        <v>45806</v>
      </c>
      <c r="N3438" s="91">
        <v>45823</v>
      </c>
      <c r="O3438" s="95" t="str">
        <f t="shared" si="442"/>
        <v/>
      </c>
      <c r="P3438" s="95">
        <f>MONTH('RAW DATA'!$J3438)</f>
        <v>7</v>
      </c>
      <c r="Q3438" s="95" t="str">
        <f t="shared" si="443"/>
        <v>ICB</v>
      </c>
      <c r="R3438" s="96" t="str">
        <f t="shared" si="444"/>
        <v>CHINA</v>
      </c>
      <c r="S3438" s="96" t="str">
        <f>IF(OR('RAW DATA'!$D3438="",'RAW DATA'!$C3438='RAW DATA'!$D3438),"NO",IF('RAW DATA'!$C3438&lt;'RAW DATA'!$D3438,"YES","NO"))</f>
        <v>NO</v>
      </c>
      <c r="T3438" s="96" t="str">
        <f>IF('RAW DATA'!$D3438='RAW DATA'!$E3438,"YES","NO")</f>
        <v>YES</v>
      </c>
      <c r="U3438" s="95" t="str">
        <f>IF(('RAW DATA'!$D3438-'RAW DATA'!$M3438)&lt;=5,"YES","NO")</f>
        <v>YES</v>
      </c>
    </row>
    <row r="3439" spans="1:21" x14ac:dyDescent="0.25">
      <c r="A3439" s="77">
        <v>515</v>
      </c>
      <c r="B3439" s="74">
        <v>5547699032</v>
      </c>
      <c r="C3439" s="76">
        <v>45819</v>
      </c>
      <c r="D3439" s="74"/>
      <c r="E3439" s="74"/>
      <c r="F3439" s="74">
        <v>253830387</v>
      </c>
      <c r="G3439" s="75">
        <v>19191</v>
      </c>
      <c r="H3439" s="74" t="s">
        <v>14</v>
      </c>
      <c r="I3439" s="85">
        <v>7730432185</v>
      </c>
      <c r="J3439" s="76">
        <v>45839</v>
      </c>
      <c r="K3439" s="74" t="s">
        <v>92</v>
      </c>
      <c r="L3439" s="74"/>
      <c r="M3439" s="76">
        <v>45806</v>
      </c>
      <c r="N3439" s="76">
        <v>45823</v>
      </c>
      <c r="O3439" s="73" t="str">
        <f t="shared" si="442"/>
        <v/>
      </c>
      <c r="P3439" s="73">
        <f>MONTH('RAW DATA'!$J3439)</f>
        <v>7</v>
      </c>
      <c r="Q3439" s="73" t="str">
        <f t="shared" si="443"/>
        <v>ICB</v>
      </c>
      <c r="R3439" s="75" t="str">
        <f t="shared" si="444"/>
        <v>CHINA</v>
      </c>
      <c r="S3439" s="75" t="str">
        <f>IF(OR('RAW DATA'!$D3439="",'RAW DATA'!$C3439='RAW DATA'!$D3439),"NO",IF('RAW DATA'!$C3439&lt;'RAW DATA'!$D3439,"YES","NO"))</f>
        <v>NO</v>
      </c>
      <c r="T3439" s="75" t="str">
        <f>IF('RAW DATA'!$D3439='RAW DATA'!$E3439,"YES","NO")</f>
        <v>YES</v>
      </c>
      <c r="U3439" s="73" t="str">
        <f>IF(('RAW DATA'!$D3439-'RAW DATA'!$M3439)&lt;=5,"YES","NO")</f>
        <v>YES</v>
      </c>
    </row>
    <row r="3440" spans="1:21" x14ac:dyDescent="0.25">
      <c r="A3440" s="89">
        <v>515</v>
      </c>
      <c r="B3440" s="90">
        <v>5547729142</v>
      </c>
      <c r="C3440" s="91">
        <v>45831</v>
      </c>
      <c r="D3440" s="90"/>
      <c r="E3440" s="90"/>
      <c r="F3440" s="90">
        <v>254274039</v>
      </c>
      <c r="G3440" s="96">
        <v>23045</v>
      </c>
      <c r="H3440" s="90" t="s">
        <v>14</v>
      </c>
      <c r="I3440" s="97">
        <v>7730432185</v>
      </c>
      <c r="J3440" s="91">
        <v>45839</v>
      </c>
      <c r="K3440" s="90" t="s">
        <v>92</v>
      </c>
      <c r="L3440" s="90"/>
      <c r="M3440" s="91">
        <v>45820</v>
      </c>
      <c r="N3440" s="91">
        <v>45837</v>
      </c>
      <c r="O3440" s="95" t="str">
        <f t="shared" si="442"/>
        <v/>
      </c>
      <c r="P3440" s="95">
        <f>MONTH('RAW DATA'!$J3440)</f>
        <v>7</v>
      </c>
      <c r="Q3440" s="95" t="str">
        <f t="shared" si="443"/>
        <v>ICB</v>
      </c>
      <c r="R3440" s="96" t="str">
        <f t="shared" si="444"/>
        <v>CHINA</v>
      </c>
      <c r="S3440" s="96" t="str">
        <f>IF(OR('RAW DATA'!$D3440="",'RAW DATA'!$C3440='RAW DATA'!$D3440),"NO",IF('RAW DATA'!$C3440&lt;'RAW DATA'!$D3440,"YES","NO"))</f>
        <v>NO</v>
      </c>
      <c r="T3440" s="96" t="str">
        <f>IF('RAW DATA'!$D3440='RAW DATA'!$E3440,"YES","NO")</f>
        <v>YES</v>
      </c>
      <c r="U3440" s="95" t="str">
        <f>IF(('RAW DATA'!$D3440-'RAW DATA'!$M3440)&lt;=5,"YES","NO")</f>
        <v>YES</v>
      </c>
    </row>
    <row r="3441" spans="1:21" x14ac:dyDescent="0.25">
      <c r="A3441" s="77">
        <v>515</v>
      </c>
      <c r="B3441" s="74">
        <v>5547729141</v>
      </c>
      <c r="C3441" s="76">
        <v>45831</v>
      </c>
      <c r="D3441" s="74"/>
      <c r="E3441" s="74"/>
      <c r="F3441" s="74">
        <v>254274039</v>
      </c>
      <c r="G3441" s="75">
        <v>16324</v>
      </c>
      <c r="H3441" s="74" t="s">
        <v>14</v>
      </c>
      <c r="I3441" s="85">
        <v>7730432185</v>
      </c>
      <c r="J3441" s="76">
        <v>45839</v>
      </c>
      <c r="K3441" s="74" t="s">
        <v>92</v>
      </c>
      <c r="L3441" s="74"/>
      <c r="M3441" s="76">
        <v>45820</v>
      </c>
      <c r="N3441" s="76">
        <v>45837</v>
      </c>
      <c r="O3441" s="73" t="str">
        <f t="shared" si="442"/>
        <v/>
      </c>
      <c r="P3441" s="73">
        <f>MONTH('RAW DATA'!$J3441)</f>
        <v>7</v>
      </c>
      <c r="Q3441" s="73" t="str">
        <f t="shared" si="443"/>
        <v>ICB</v>
      </c>
      <c r="R3441" s="75" t="str">
        <f t="shared" si="444"/>
        <v>CHINA</v>
      </c>
      <c r="S3441" s="75" t="str">
        <f>IF(OR('RAW DATA'!$D3441="",'RAW DATA'!$C3441='RAW DATA'!$D3441),"NO",IF('RAW DATA'!$C3441&lt;'RAW DATA'!$D3441,"YES","NO"))</f>
        <v>NO</v>
      </c>
      <c r="T3441" s="75" t="str">
        <f>IF('RAW DATA'!$D3441='RAW DATA'!$E3441,"YES","NO")</f>
        <v>YES</v>
      </c>
      <c r="U3441" s="73" t="str">
        <f>IF(('RAW DATA'!$D3441-'RAW DATA'!$M3441)&lt;=5,"YES","NO")</f>
        <v>YES</v>
      </c>
    </row>
    <row r="3442" spans="1:21" x14ac:dyDescent="0.25">
      <c r="A3442" s="89">
        <v>515</v>
      </c>
      <c r="B3442" s="90">
        <v>5547748287</v>
      </c>
      <c r="C3442" s="91">
        <v>45839</v>
      </c>
      <c r="D3442" s="91">
        <v>45831</v>
      </c>
      <c r="E3442" s="91"/>
      <c r="F3442" s="90">
        <v>254323542</v>
      </c>
      <c r="G3442" s="96">
        <v>10561</v>
      </c>
      <c r="H3442" s="90" t="s">
        <v>14</v>
      </c>
      <c r="I3442" s="97">
        <v>7730440891</v>
      </c>
      <c r="J3442" s="91">
        <v>45870</v>
      </c>
      <c r="K3442" s="90" t="s">
        <v>92</v>
      </c>
      <c r="L3442" s="90"/>
      <c r="M3442" s="91">
        <v>45827</v>
      </c>
      <c r="N3442" s="91">
        <v>45844</v>
      </c>
      <c r="O3442" s="95">
        <f t="shared" si="442"/>
        <v>6</v>
      </c>
      <c r="P3442" s="95">
        <f>MONTH('RAW DATA'!$J3442)</f>
        <v>8</v>
      </c>
      <c r="Q3442" s="95" t="str">
        <f t="shared" si="443"/>
        <v>ICB</v>
      </c>
      <c r="R3442" s="96" t="str">
        <f t="shared" si="444"/>
        <v>CHINA</v>
      </c>
      <c r="S3442" s="96" t="str">
        <f>IF(OR('RAW DATA'!$D3442="",'RAW DATA'!$C3442='RAW DATA'!$D3442),"NO",IF('RAW DATA'!$C3442&lt;'RAW DATA'!$D3442,"YES","NO"))</f>
        <v>NO</v>
      </c>
      <c r="T3442" s="96" t="str">
        <f>IF('RAW DATA'!$D3442='RAW DATA'!$E3442,"YES","NO")</f>
        <v>NO</v>
      </c>
      <c r="U3442" s="95" t="str">
        <f>IF(('RAW DATA'!$D3442-'RAW DATA'!$M3442)&lt;=5,"YES","NO")</f>
        <v>YES</v>
      </c>
    </row>
    <row r="3443" spans="1:21" x14ac:dyDescent="0.25">
      <c r="A3443" s="77">
        <v>515</v>
      </c>
      <c r="B3443" s="74">
        <v>5547748288</v>
      </c>
      <c r="C3443" s="76">
        <v>45839</v>
      </c>
      <c r="D3443" s="76">
        <v>45831</v>
      </c>
      <c r="E3443" s="76"/>
      <c r="F3443" s="74">
        <v>254323542</v>
      </c>
      <c r="G3443" s="75">
        <v>26882</v>
      </c>
      <c r="H3443" s="74" t="s">
        <v>14</v>
      </c>
      <c r="I3443" s="85">
        <v>7730440891</v>
      </c>
      <c r="J3443" s="76">
        <v>45870</v>
      </c>
      <c r="K3443" s="74" t="s">
        <v>92</v>
      </c>
      <c r="L3443" s="74"/>
      <c r="M3443" s="76">
        <v>45827</v>
      </c>
      <c r="N3443" s="76">
        <v>45844</v>
      </c>
      <c r="O3443" s="73">
        <f t="shared" si="442"/>
        <v>6</v>
      </c>
      <c r="P3443" s="73">
        <f>MONTH('RAW DATA'!$J3443)</f>
        <v>8</v>
      </c>
      <c r="Q3443" s="73" t="str">
        <f t="shared" si="443"/>
        <v>ICB</v>
      </c>
      <c r="R3443" s="75" t="str">
        <f t="shared" si="444"/>
        <v>CHINA</v>
      </c>
      <c r="S3443" s="75" t="str">
        <f>IF(OR('RAW DATA'!$D3443="",'RAW DATA'!$C3443='RAW DATA'!$D3443),"NO",IF('RAW DATA'!$C3443&lt;'RAW DATA'!$D3443,"YES","NO"))</f>
        <v>NO</v>
      </c>
      <c r="T3443" s="75" t="str">
        <f>IF('RAW DATA'!$D3443='RAW DATA'!$E3443,"YES","NO")</f>
        <v>NO</v>
      </c>
      <c r="U3443" s="73" t="str">
        <f>IF(('RAW DATA'!$D3443-'RAW DATA'!$M3443)&lt;=5,"YES","NO")</f>
        <v>YES</v>
      </c>
    </row>
    <row r="3444" spans="1:21" x14ac:dyDescent="0.25">
      <c r="A3444" s="89">
        <v>515</v>
      </c>
      <c r="B3444" s="90">
        <v>5547765504</v>
      </c>
      <c r="C3444" s="91">
        <v>45846</v>
      </c>
      <c r="D3444" s="91">
        <v>45838</v>
      </c>
      <c r="E3444" s="91"/>
      <c r="F3444" s="90">
        <v>254337690</v>
      </c>
      <c r="G3444" s="96">
        <v>15402</v>
      </c>
      <c r="H3444" s="90" t="s">
        <v>14</v>
      </c>
      <c r="I3444" s="97">
        <v>7730440891</v>
      </c>
      <c r="J3444" s="91">
        <v>45870</v>
      </c>
      <c r="K3444" s="90" t="s">
        <v>92</v>
      </c>
      <c r="L3444" s="90"/>
      <c r="M3444" s="91">
        <v>45835</v>
      </c>
      <c r="N3444" s="91">
        <v>45851</v>
      </c>
      <c r="O3444" s="95">
        <f t="shared" si="442"/>
        <v>6</v>
      </c>
      <c r="P3444" s="95">
        <f>MONTH('RAW DATA'!$J3444)</f>
        <v>8</v>
      </c>
      <c r="Q3444" s="95" t="str">
        <f t="shared" si="443"/>
        <v>ICB</v>
      </c>
      <c r="R3444" s="96" t="str">
        <f t="shared" si="444"/>
        <v>CHINA</v>
      </c>
      <c r="S3444" s="96" t="str">
        <f>IF(OR('RAW DATA'!$D3444="",'RAW DATA'!$C3444='RAW DATA'!$D3444),"NO",IF('RAW DATA'!$C3444&lt;'RAW DATA'!$D3444,"YES","NO"))</f>
        <v>NO</v>
      </c>
      <c r="T3444" s="96" t="str">
        <f>IF('RAW DATA'!$D3444='RAW DATA'!$E3444,"YES","NO")</f>
        <v>NO</v>
      </c>
      <c r="U3444" s="95" t="str">
        <f>IF(('RAW DATA'!$D3444-'RAW DATA'!$M3444)&lt;=5,"YES","NO")</f>
        <v>YES</v>
      </c>
    </row>
    <row r="3445" spans="1:21" x14ac:dyDescent="0.25">
      <c r="A3445" s="77">
        <v>515</v>
      </c>
      <c r="B3445" s="74">
        <v>5547765503</v>
      </c>
      <c r="C3445" s="76">
        <v>45846</v>
      </c>
      <c r="D3445" s="76">
        <v>45838</v>
      </c>
      <c r="E3445" s="76"/>
      <c r="F3445" s="74">
        <v>254337690</v>
      </c>
      <c r="G3445" s="75">
        <v>15402</v>
      </c>
      <c r="H3445" s="74" t="s">
        <v>14</v>
      </c>
      <c r="I3445" s="85">
        <v>7730440891</v>
      </c>
      <c r="J3445" s="76">
        <v>45870</v>
      </c>
      <c r="K3445" s="74" t="s">
        <v>92</v>
      </c>
      <c r="L3445" s="74"/>
      <c r="M3445" s="76">
        <v>45835</v>
      </c>
      <c r="N3445" s="76">
        <v>45851</v>
      </c>
      <c r="O3445" s="73">
        <f t="shared" si="442"/>
        <v>6</v>
      </c>
      <c r="P3445" s="73">
        <f>MONTH('RAW DATA'!$J3445)</f>
        <v>8</v>
      </c>
      <c r="Q3445" s="73" t="str">
        <f t="shared" si="443"/>
        <v>ICB</v>
      </c>
      <c r="R3445" s="75" t="str">
        <f t="shared" si="444"/>
        <v>CHINA</v>
      </c>
      <c r="S3445" s="75" t="str">
        <f>IF(OR('RAW DATA'!$D3445="",'RAW DATA'!$C3445='RAW DATA'!$D3445),"NO",IF('RAW DATA'!$C3445&lt;'RAW DATA'!$D3445,"YES","NO"))</f>
        <v>NO</v>
      </c>
      <c r="T3445" s="75" t="str">
        <f>IF('RAW DATA'!$D3445='RAW DATA'!$E3445,"YES","NO")</f>
        <v>NO</v>
      </c>
      <c r="U3445" s="73" t="str">
        <f>IF(('RAW DATA'!$D3445-'RAW DATA'!$M3445)&lt;=5,"YES","NO")</f>
        <v>YES</v>
      </c>
    </row>
    <row r="3446" spans="1:21" x14ac:dyDescent="0.25">
      <c r="A3446" s="89">
        <v>515</v>
      </c>
      <c r="B3446" s="90">
        <v>5547779283</v>
      </c>
      <c r="C3446" s="91">
        <v>45846</v>
      </c>
      <c r="D3446" s="91">
        <v>45842</v>
      </c>
      <c r="E3446" s="91"/>
      <c r="F3446" s="90">
        <v>254418931</v>
      </c>
      <c r="G3446" s="96">
        <v>27918</v>
      </c>
      <c r="H3446" s="90" t="s">
        <v>14</v>
      </c>
      <c r="I3446" s="97">
        <v>7730440891</v>
      </c>
      <c r="J3446" s="91">
        <v>45870</v>
      </c>
      <c r="K3446" s="90" t="s">
        <v>92</v>
      </c>
      <c r="L3446" s="90"/>
      <c r="M3446" s="91">
        <v>45841</v>
      </c>
      <c r="N3446" s="91">
        <v>45858</v>
      </c>
      <c r="O3446" s="95">
        <f t="shared" si="442"/>
        <v>7</v>
      </c>
      <c r="P3446" s="95">
        <f>MONTH('RAW DATA'!$J3446)</f>
        <v>8</v>
      </c>
      <c r="Q3446" s="95" t="str">
        <f t="shared" si="443"/>
        <v>ICB</v>
      </c>
      <c r="R3446" s="96" t="str">
        <f t="shared" si="444"/>
        <v>CHINA</v>
      </c>
      <c r="S3446" s="96" t="str">
        <f>IF(OR('RAW DATA'!$D3446="",'RAW DATA'!$C3446='RAW DATA'!$D3446),"NO",IF('RAW DATA'!$C3446&lt;'RAW DATA'!$D3446,"YES","NO"))</f>
        <v>NO</v>
      </c>
      <c r="T3446" s="96" t="str">
        <f>IF('RAW DATA'!$D3446='RAW DATA'!$E3446,"YES","NO")</f>
        <v>NO</v>
      </c>
      <c r="U3446" s="95" t="str">
        <f>IF(('RAW DATA'!$D3446-'RAW DATA'!$M3446)&lt;=5,"YES","NO")</f>
        <v>YES</v>
      </c>
    </row>
    <row r="3447" spans="1:21" x14ac:dyDescent="0.25">
      <c r="A3447" s="77">
        <v>515</v>
      </c>
      <c r="B3447" s="74">
        <v>5547779284</v>
      </c>
      <c r="C3447" s="76">
        <v>45846</v>
      </c>
      <c r="D3447" s="76">
        <v>45842</v>
      </c>
      <c r="E3447" s="76"/>
      <c r="F3447" s="74">
        <v>254418931</v>
      </c>
      <c r="G3447" s="75">
        <v>7702</v>
      </c>
      <c r="H3447" s="74" t="s">
        <v>14</v>
      </c>
      <c r="I3447" s="85">
        <v>7730440891</v>
      </c>
      <c r="J3447" s="76">
        <v>45870</v>
      </c>
      <c r="K3447" s="74" t="s">
        <v>92</v>
      </c>
      <c r="L3447" s="74"/>
      <c r="M3447" s="76">
        <v>45841</v>
      </c>
      <c r="N3447" s="76">
        <v>45858</v>
      </c>
      <c r="O3447" s="73">
        <f t="shared" si="442"/>
        <v>7</v>
      </c>
      <c r="P3447" s="73">
        <f>MONTH('RAW DATA'!$J3447)</f>
        <v>8</v>
      </c>
      <c r="Q3447" s="73" t="str">
        <f t="shared" si="443"/>
        <v>ICB</v>
      </c>
      <c r="R3447" s="75" t="str">
        <f t="shared" si="444"/>
        <v>CHINA</v>
      </c>
      <c r="S3447" s="75" t="str">
        <f>IF(OR('RAW DATA'!$D3447="",'RAW DATA'!$C3447='RAW DATA'!$D3447),"NO",IF('RAW DATA'!$C3447&lt;'RAW DATA'!$D3447,"YES","NO"))</f>
        <v>NO</v>
      </c>
      <c r="T3447" s="75" t="str">
        <f>IF('RAW DATA'!$D3447='RAW DATA'!$E3447,"YES","NO")</f>
        <v>NO</v>
      </c>
      <c r="U3447" s="73" t="str">
        <f>IF(('RAW DATA'!$D3447-'RAW DATA'!$M3447)&lt;=5,"YES","NO")</f>
        <v>YES</v>
      </c>
    </row>
    <row r="3448" spans="1:21" x14ac:dyDescent="0.25">
      <c r="A3448" s="89">
        <v>515</v>
      </c>
      <c r="B3448" s="90">
        <v>5547794528</v>
      </c>
      <c r="C3448" s="91">
        <v>45859</v>
      </c>
      <c r="D3448" s="91">
        <v>45850</v>
      </c>
      <c r="E3448" s="91">
        <v>45859</v>
      </c>
      <c r="F3448" s="90">
        <v>254418933</v>
      </c>
      <c r="G3448" s="96">
        <v>23055</v>
      </c>
      <c r="H3448" s="90" t="s">
        <v>14</v>
      </c>
      <c r="I3448" s="97">
        <v>7730440891</v>
      </c>
      <c r="J3448" s="91">
        <v>45870</v>
      </c>
      <c r="K3448" s="90" t="s">
        <v>92</v>
      </c>
      <c r="L3448" s="90"/>
      <c r="M3448" s="91">
        <v>45848</v>
      </c>
      <c r="N3448" s="91">
        <v>45865</v>
      </c>
      <c r="O3448" s="95">
        <f t="shared" si="442"/>
        <v>7</v>
      </c>
      <c r="P3448" s="95">
        <f>MONTH('RAW DATA'!$J3448)</f>
        <v>8</v>
      </c>
      <c r="Q3448" s="95" t="str">
        <f t="shared" si="443"/>
        <v>ICB</v>
      </c>
      <c r="R3448" s="96" t="str">
        <f t="shared" si="444"/>
        <v>CHINA</v>
      </c>
      <c r="S3448" s="96" t="str">
        <f>IF(OR('RAW DATA'!$D3448="",'RAW DATA'!$C3448='RAW DATA'!$D3448),"NO",IF('RAW DATA'!$C3448&lt;'RAW DATA'!$D3448,"YES","NO"))</f>
        <v>NO</v>
      </c>
      <c r="T3448" s="96" t="str">
        <f>IF('RAW DATA'!$D3448='RAW DATA'!$E3448,"YES","NO")</f>
        <v>NO</v>
      </c>
      <c r="U3448" s="95" t="str">
        <f>IF(('RAW DATA'!$D3448-'RAW DATA'!$M3448)&lt;=5,"YES","NO")</f>
        <v>YES</v>
      </c>
    </row>
    <row r="3449" spans="1:21" x14ac:dyDescent="0.25">
      <c r="A3449" s="77">
        <v>515</v>
      </c>
      <c r="B3449" s="74">
        <v>5547812534</v>
      </c>
      <c r="C3449" s="76">
        <v>45867</v>
      </c>
      <c r="D3449" s="76">
        <v>45860</v>
      </c>
      <c r="E3449" s="76">
        <v>45867</v>
      </c>
      <c r="F3449" s="74">
        <v>254710931</v>
      </c>
      <c r="G3449" s="75">
        <v>16343</v>
      </c>
      <c r="H3449" s="74" t="s">
        <v>14</v>
      </c>
      <c r="I3449" s="85">
        <v>7730440891</v>
      </c>
      <c r="J3449" s="76">
        <v>45870</v>
      </c>
      <c r="K3449" s="74" t="s">
        <v>92</v>
      </c>
      <c r="L3449" s="74"/>
      <c r="M3449" s="76">
        <v>45855</v>
      </c>
      <c r="N3449" s="76">
        <v>45872</v>
      </c>
      <c r="O3449" s="73">
        <f t="shared" si="442"/>
        <v>7</v>
      </c>
      <c r="P3449" s="73">
        <f>MONTH('RAW DATA'!$J3449)</f>
        <v>8</v>
      </c>
      <c r="Q3449" s="73" t="str">
        <f t="shared" si="443"/>
        <v>ICB</v>
      </c>
      <c r="R3449" s="75" t="str">
        <f t="shared" si="444"/>
        <v>CHINA</v>
      </c>
      <c r="S3449" s="75" t="str">
        <f>IF(OR('RAW DATA'!$D3449="",'RAW DATA'!$C3449='RAW DATA'!$D3449),"NO",IF('RAW DATA'!$C3449&lt;'RAW DATA'!$D3449,"YES","NO"))</f>
        <v>NO</v>
      </c>
      <c r="T3449" s="75" t="str">
        <f>IF('RAW DATA'!$D3449='RAW DATA'!$E3449,"YES","NO")</f>
        <v>NO</v>
      </c>
      <c r="U3449" s="73" t="str">
        <f>IF(('RAW DATA'!$D3449-'RAW DATA'!$M3449)&lt;=5,"YES","NO")</f>
        <v>YES</v>
      </c>
    </row>
    <row r="3450" spans="1:21" x14ac:dyDescent="0.25">
      <c r="A3450" s="89">
        <v>515</v>
      </c>
      <c r="B3450" s="90">
        <v>5547812596</v>
      </c>
      <c r="C3450" s="91">
        <v>45867</v>
      </c>
      <c r="D3450" s="91">
        <v>45860</v>
      </c>
      <c r="E3450" s="91">
        <v>45867</v>
      </c>
      <c r="F3450" s="90">
        <v>254710931</v>
      </c>
      <c r="G3450" s="96">
        <v>6729</v>
      </c>
      <c r="H3450" s="90" t="s">
        <v>14</v>
      </c>
      <c r="I3450" s="97">
        <v>7730440891</v>
      </c>
      <c r="J3450" s="91">
        <v>45870</v>
      </c>
      <c r="K3450" s="90" t="s">
        <v>92</v>
      </c>
      <c r="L3450" s="90"/>
      <c r="M3450" s="91">
        <v>45855</v>
      </c>
      <c r="N3450" s="91">
        <v>45872</v>
      </c>
      <c r="O3450" s="95">
        <f t="shared" si="442"/>
        <v>7</v>
      </c>
      <c r="P3450" s="95">
        <f>MONTH('RAW DATA'!$J3450)</f>
        <v>8</v>
      </c>
      <c r="Q3450" s="95" t="str">
        <f t="shared" si="443"/>
        <v>ICB</v>
      </c>
      <c r="R3450" s="96" t="str">
        <f t="shared" si="444"/>
        <v>CHINA</v>
      </c>
      <c r="S3450" s="96" t="str">
        <f>IF(OR('RAW DATA'!$D3450="",'RAW DATA'!$C3450='RAW DATA'!$D3450),"NO",IF('RAW DATA'!$C3450&lt;'RAW DATA'!$D3450,"YES","NO"))</f>
        <v>NO</v>
      </c>
      <c r="T3450" s="96" t="str">
        <f>IF('RAW DATA'!$D3450='RAW DATA'!$E3450,"YES","NO")</f>
        <v>NO</v>
      </c>
      <c r="U3450" s="95" t="str">
        <f>IF(('RAW DATA'!$D3450-'RAW DATA'!$M3450)&lt;=5,"YES","NO")</f>
        <v>YES</v>
      </c>
    </row>
    <row r="3451" spans="1:21" x14ac:dyDescent="0.25">
      <c r="A3451" s="77">
        <v>515</v>
      </c>
      <c r="B3451" s="74">
        <v>5547814035</v>
      </c>
      <c r="C3451" s="76">
        <v>45867</v>
      </c>
      <c r="D3451" s="76">
        <v>45860</v>
      </c>
      <c r="E3451" s="76">
        <v>45867</v>
      </c>
      <c r="F3451" s="74">
        <v>254710931</v>
      </c>
      <c r="G3451" s="75">
        <v>10575</v>
      </c>
      <c r="H3451" s="74" t="s">
        <v>14</v>
      </c>
      <c r="I3451" s="85">
        <v>7730440891</v>
      </c>
      <c r="J3451" s="76">
        <v>45870</v>
      </c>
      <c r="K3451" s="74" t="s">
        <v>92</v>
      </c>
      <c r="L3451" s="74"/>
      <c r="M3451" s="76">
        <v>45855</v>
      </c>
      <c r="N3451" s="76">
        <v>45872</v>
      </c>
      <c r="O3451" s="73">
        <f t="shared" si="442"/>
        <v>7</v>
      </c>
      <c r="P3451" s="73">
        <f>MONTH('RAW DATA'!$J3451)</f>
        <v>8</v>
      </c>
      <c r="Q3451" s="73" t="str">
        <f t="shared" si="443"/>
        <v>ICB</v>
      </c>
      <c r="R3451" s="75" t="str">
        <f t="shared" si="444"/>
        <v>CHINA</v>
      </c>
      <c r="S3451" s="75" t="str">
        <f>IF(OR('RAW DATA'!$D3451="",'RAW DATA'!$C3451='RAW DATA'!$D3451),"NO",IF('RAW DATA'!$C3451&lt;'RAW DATA'!$D3451,"YES","NO"))</f>
        <v>NO</v>
      </c>
      <c r="T3451" s="75" t="str">
        <f>IF('RAW DATA'!$D3451='RAW DATA'!$E3451,"YES","NO")</f>
        <v>NO</v>
      </c>
      <c r="U3451" s="73" t="str">
        <f>IF(('RAW DATA'!$D3451-'RAW DATA'!$M3451)&lt;=5,"YES","NO")</f>
        <v>YES</v>
      </c>
    </row>
    <row r="3452" spans="1:21" x14ac:dyDescent="0.25">
      <c r="A3452" s="89">
        <v>515</v>
      </c>
      <c r="B3452" s="90">
        <v>5547826955</v>
      </c>
      <c r="C3452" s="91">
        <v>45867</v>
      </c>
      <c r="D3452" s="91">
        <v>45866</v>
      </c>
      <c r="E3452" s="91">
        <v>45867</v>
      </c>
      <c r="F3452" s="90">
        <v>254710931</v>
      </c>
      <c r="G3452" s="96">
        <v>9613</v>
      </c>
      <c r="H3452" s="90" t="s">
        <v>14</v>
      </c>
      <c r="I3452" s="97">
        <v>7730440891</v>
      </c>
      <c r="J3452" s="91">
        <v>45870</v>
      </c>
      <c r="K3452" s="90" t="s">
        <v>92</v>
      </c>
      <c r="L3452" s="90"/>
      <c r="M3452" s="91">
        <v>45855</v>
      </c>
      <c r="N3452" s="91">
        <v>45872</v>
      </c>
      <c r="O3452" s="95">
        <f t="shared" si="442"/>
        <v>7</v>
      </c>
      <c r="P3452" s="95">
        <f>MONTH('RAW DATA'!$J3452)</f>
        <v>8</v>
      </c>
      <c r="Q3452" s="95" t="str">
        <f t="shared" si="443"/>
        <v>ICB</v>
      </c>
      <c r="R3452" s="96" t="str">
        <f t="shared" si="444"/>
        <v>CHINA</v>
      </c>
      <c r="S3452" s="96" t="str">
        <f>IF(OR('RAW DATA'!$D3452="",'RAW DATA'!$C3452='RAW DATA'!$D3452),"NO",IF('RAW DATA'!$C3452&lt;'RAW DATA'!$D3452,"YES","NO"))</f>
        <v>NO</v>
      </c>
      <c r="T3452" s="96" t="str">
        <f>IF('RAW DATA'!$D3452='RAW DATA'!$E3452,"YES","NO")</f>
        <v>NO</v>
      </c>
      <c r="U3452" s="95" t="str">
        <f>IF(('RAW DATA'!$D3452-'RAW DATA'!$M3452)&lt;=5,"YES","NO")</f>
        <v>NO</v>
      </c>
    </row>
    <row r="3453" spans="1:21" x14ac:dyDescent="0.25">
      <c r="A3453" s="77">
        <v>515</v>
      </c>
      <c r="B3453" s="74">
        <v>5547822837</v>
      </c>
      <c r="C3453" s="76">
        <v>45866</v>
      </c>
      <c r="D3453" s="76">
        <v>45866</v>
      </c>
      <c r="E3453" s="76">
        <v>45866</v>
      </c>
      <c r="F3453" s="74">
        <v>254951530</v>
      </c>
      <c r="G3453" s="75">
        <v>3858</v>
      </c>
      <c r="H3453" s="74" t="s">
        <v>14</v>
      </c>
      <c r="I3453" s="85">
        <v>7730448178</v>
      </c>
      <c r="J3453" s="76">
        <v>45902</v>
      </c>
      <c r="K3453" s="74" t="s">
        <v>92</v>
      </c>
      <c r="L3453" s="74"/>
      <c r="M3453" s="76">
        <v>45863</v>
      </c>
      <c r="N3453" s="76">
        <v>45879</v>
      </c>
      <c r="O3453" s="73">
        <f t="shared" si="442"/>
        <v>7</v>
      </c>
      <c r="P3453" s="73">
        <f>MONTH('RAW DATA'!$J3453)</f>
        <v>9</v>
      </c>
      <c r="Q3453" s="73" t="str">
        <f t="shared" si="443"/>
        <v>ICB</v>
      </c>
      <c r="R3453" s="75" t="str">
        <f t="shared" si="444"/>
        <v>CHINA</v>
      </c>
      <c r="S3453" s="75" t="str">
        <f>IF(OR('RAW DATA'!$D3453="",'RAW DATA'!$C3453='RAW DATA'!$D3453),"NO",IF('RAW DATA'!$C3453&lt;'RAW DATA'!$D3453,"YES","NO"))</f>
        <v>NO</v>
      </c>
      <c r="T3453" s="75" t="str">
        <f>IF('RAW DATA'!$D3453='RAW DATA'!$E3453,"YES","NO")</f>
        <v>YES</v>
      </c>
      <c r="U3453" s="73" t="str">
        <f>IF(('RAW DATA'!$D3453-'RAW DATA'!$M3453)&lt;=5,"YES","NO")</f>
        <v>YES</v>
      </c>
    </row>
    <row r="3454" spans="1:21" x14ac:dyDescent="0.25">
      <c r="A3454" s="89">
        <v>515</v>
      </c>
      <c r="B3454" s="90">
        <v>5547822838</v>
      </c>
      <c r="C3454" s="91">
        <v>45866</v>
      </c>
      <c r="D3454" s="91">
        <v>45866</v>
      </c>
      <c r="E3454" s="91">
        <v>45866</v>
      </c>
      <c r="F3454" s="90">
        <v>254951530</v>
      </c>
      <c r="G3454" s="96">
        <v>13502</v>
      </c>
      <c r="H3454" s="90" t="s">
        <v>14</v>
      </c>
      <c r="I3454" s="97">
        <v>7730448178</v>
      </c>
      <c r="J3454" s="91">
        <v>45902</v>
      </c>
      <c r="K3454" s="90" t="s">
        <v>92</v>
      </c>
      <c r="L3454" s="90"/>
      <c r="M3454" s="91">
        <v>45863</v>
      </c>
      <c r="N3454" s="91">
        <v>45879</v>
      </c>
      <c r="O3454" s="95">
        <f t="shared" si="442"/>
        <v>7</v>
      </c>
      <c r="P3454" s="95">
        <f>MONTH('RAW DATA'!$J3454)</f>
        <v>9</v>
      </c>
      <c r="Q3454" s="95" t="str">
        <f t="shared" si="443"/>
        <v>ICB</v>
      </c>
      <c r="R3454" s="96" t="str">
        <f t="shared" si="444"/>
        <v>CHINA</v>
      </c>
      <c r="S3454" s="96" t="str">
        <f>IF(OR('RAW DATA'!$D3454="",'RAW DATA'!$C3454='RAW DATA'!$D3454),"NO",IF('RAW DATA'!$C3454&lt;'RAW DATA'!$D3454,"YES","NO"))</f>
        <v>NO</v>
      </c>
      <c r="T3454" s="96" t="str">
        <f>IF('RAW DATA'!$D3454='RAW DATA'!$E3454,"YES","NO")</f>
        <v>YES</v>
      </c>
      <c r="U3454" s="95" t="str">
        <f>IF(('RAW DATA'!$D3454-'RAW DATA'!$M3454)&lt;=5,"YES","NO")</f>
        <v>YES</v>
      </c>
    </row>
    <row r="3455" spans="1:21" x14ac:dyDescent="0.25">
      <c r="A3455" s="77">
        <v>515</v>
      </c>
      <c r="B3455" s="74">
        <v>5547822839</v>
      </c>
      <c r="C3455" s="76">
        <v>45866</v>
      </c>
      <c r="D3455" s="76">
        <v>45866</v>
      </c>
      <c r="E3455" s="76">
        <v>45866</v>
      </c>
      <c r="F3455" s="74">
        <v>254951530</v>
      </c>
      <c r="G3455" s="75">
        <v>14313</v>
      </c>
      <c r="H3455" s="74" t="s">
        <v>14</v>
      </c>
      <c r="I3455" s="85">
        <v>7730448178</v>
      </c>
      <c r="J3455" s="76">
        <v>45902</v>
      </c>
      <c r="K3455" s="74" t="s">
        <v>92</v>
      </c>
      <c r="L3455" s="74"/>
      <c r="M3455" s="76">
        <v>45863</v>
      </c>
      <c r="N3455" s="76">
        <v>45879</v>
      </c>
      <c r="O3455" s="73">
        <f t="shared" si="442"/>
        <v>7</v>
      </c>
      <c r="P3455" s="73">
        <f>MONTH('RAW DATA'!$J3455)</f>
        <v>9</v>
      </c>
      <c r="Q3455" s="73" t="str">
        <f t="shared" si="443"/>
        <v>ICB</v>
      </c>
      <c r="R3455" s="75" t="str">
        <f t="shared" si="444"/>
        <v>CHINA</v>
      </c>
      <c r="S3455" s="75" t="str">
        <f>IF(OR('RAW DATA'!$D3455="",'RAW DATA'!$C3455='RAW DATA'!$D3455),"NO",IF('RAW DATA'!$C3455&lt;'RAW DATA'!$D3455,"YES","NO"))</f>
        <v>NO</v>
      </c>
      <c r="T3455" s="75" t="str">
        <f>IF('RAW DATA'!$D3455='RAW DATA'!$E3455,"YES","NO")</f>
        <v>YES</v>
      </c>
      <c r="U3455" s="73" t="str">
        <f>IF(('RAW DATA'!$D3455-'RAW DATA'!$M3455)&lt;=5,"YES","NO")</f>
        <v>YES</v>
      </c>
    </row>
    <row r="3456" spans="1:21" x14ac:dyDescent="0.25">
      <c r="A3456" s="89">
        <v>515</v>
      </c>
      <c r="B3456" s="90">
        <v>5547822840</v>
      </c>
      <c r="C3456" s="91">
        <v>45866</v>
      </c>
      <c r="D3456" s="91">
        <v>45866</v>
      </c>
      <c r="E3456" s="91">
        <v>45866</v>
      </c>
      <c r="F3456" s="90">
        <v>254951530</v>
      </c>
      <c r="G3456" s="96">
        <v>11573</v>
      </c>
      <c r="H3456" s="90" t="s">
        <v>14</v>
      </c>
      <c r="I3456" s="97">
        <v>7730448178</v>
      </c>
      <c r="J3456" s="91">
        <v>45902</v>
      </c>
      <c r="K3456" s="90" t="s">
        <v>92</v>
      </c>
      <c r="L3456" s="90"/>
      <c r="M3456" s="91">
        <v>45863</v>
      </c>
      <c r="N3456" s="91">
        <v>45879</v>
      </c>
      <c r="O3456" s="95">
        <f t="shared" si="442"/>
        <v>7</v>
      </c>
      <c r="P3456" s="95">
        <f>MONTH('RAW DATA'!$J3456)</f>
        <v>9</v>
      </c>
      <c r="Q3456" s="95" t="str">
        <f t="shared" si="443"/>
        <v>ICB</v>
      </c>
      <c r="R3456" s="96" t="str">
        <f t="shared" si="444"/>
        <v>CHINA</v>
      </c>
      <c r="S3456" s="96" t="str">
        <f>IF(OR('RAW DATA'!$D3456="",'RAW DATA'!$C3456='RAW DATA'!$D3456),"NO",IF('RAW DATA'!$C3456&lt;'RAW DATA'!$D3456,"YES","NO"))</f>
        <v>NO</v>
      </c>
      <c r="T3456" s="96" t="str">
        <f>IF('RAW DATA'!$D3456='RAW DATA'!$E3456,"YES","NO")</f>
        <v>YES</v>
      </c>
      <c r="U3456" s="95" t="str">
        <f>IF(('RAW DATA'!$D3456-'RAW DATA'!$M3456)&lt;=5,"YES","NO")</f>
        <v>YES</v>
      </c>
    </row>
    <row r="3457" spans="1:21" x14ac:dyDescent="0.25">
      <c r="A3457" s="77">
        <v>515</v>
      </c>
      <c r="B3457" s="74">
        <v>5547856372</v>
      </c>
      <c r="C3457" s="76">
        <v>45881</v>
      </c>
      <c r="D3457" s="76">
        <v>45879</v>
      </c>
      <c r="E3457" s="76">
        <v>45881</v>
      </c>
      <c r="F3457" s="74">
        <v>255223583</v>
      </c>
      <c r="G3457" s="75">
        <v>14395</v>
      </c>
      <c r="H3457" s="74" t="s">
        <v>14</v>
      </c>
      <c r="I3457" s="85">
        <v>7730448178</v>
      </c>
      <c r="J3457" s="76">
        <v>45902</v>
      </c>
      <c r="K3457" s="74" t="s">
        <v>92</v>
      </c>
      <c r="L3457" s="74"/>
      <c r="M3457" s="76">
        <v>45876</v>
      </c>
      <c r="N3457" s="76">
        <v>45893</v>
      </c>
      <c r="O3457" s="73">
        <f t="shared" si="442"/>
        <v>8</v>
      </c>
      <c r="P3457" s="73">
        <f>MONTH('RAW DATA'!$J3457)</f>
        <v>9</v>
      </c>
      <c r="Q3457" s="73" t="str">
        <f t="shared" si="443"/>
        <v>ICB</v>
      </c>
      <c r="R3457" s="75" t="str">
        <f t="shared" si="444"/>
        <v>CHINA</v>
      </c>
      <c r="S3457" s="75" t="str">
        <f>IF(OR('RAW DATA'!$D3457="",'RAW DATA'!$C3457='RAW DATA'!$D3457),"NO",IF('RAW DATA'!$C3457&lt;'RAW DATA'!$D3457,"YES","NO"))</f>
        <v>NO</v>
      </c>
      <c r="T3457" s="75" t="str">
        <f>IF('RAW DATA'!$D3457='RAW DATA'!$E3457,"YES","NO")</f>
        <v>NO</v>
      </c>
      <c r="U3457" s="73" t="str">
        <f>IF(('RAW DATA'!$D3457-'RAW DATA'!$M3457)&lt;=5,"YES","NO")</f>
        <v>YES</v>
      </c>
    </row>
    <row r="3458" spans="1:21" x14ac:dyDescent="0.25">
      <c r="A3458" s="89">
        <v>515</v>
      </c>
      <c r="B3458" s="90">
        <v>5547856373</v>
      </c>
      <c r="C3458" s="91">
        <v>45881</v>
      </c>
      <c r="D3458" s="91">
        <v>45879</v>
      </c>
      <c r="E3458" s="91">
        <v>45881</v>
      </c>
      <c r="F3458" s="90">
        <v>255223583</v>
      </c>
      <c r="G3458" s="96">
        <v>5758</v>
      </c>
      <c r="H3458" s="90" t="s">
        <v>14</v>
      </c>
      <c r="I3458" s="97">
        <v>7730448178</v>
      </c>
      <c r="J3458" s="91">
        <v>45902</v>
      </c>
      <c r="K3458" s="90" t="s">
        <v>92</v>
      </c>
      <c r="L3458" s="90"/>
      <c r="M3458" s="91">
        <v>45876</v>
      </c>
      <c r="N3458" s="91">
        <v>45893</v>
      </c>
      <c r="O3458" s="95">
        <f t="shared" si="442"/>
        <v>8</v>
      </c>
      <c r="P3458" s="95">
        <f>MONTH('RAW DATA'!$J3458)</f>
        <v>9</v>
      </c>
      <c r="Q3458" s="95" t="str">
        <f t="shared" si="443"/>
        <v>ICB</v>
      </c>
      <c r="R3458" s="96" t="str">
        <f t="shared" si="444"/>
        <v>CHINA</v>
      </c>
      <c r="S3458" s="96" t="str">
        <f>IF(OR('RAW DATA'!$D3458="",'RAW DATA'!$C3458='RAW DATA'!$D3458),"NO",IF('RAW DATA'!$C3458&lt;'RAW DATA'!$D3458,"YES","NO"))</f>
        <v>NO</v>
      </c>
      <c r="T3458" s="96" t="str">
        <f>IF('RAW DATA'!$D3458='RAW DATA'!$E3458,"YES","NO")</f>
        <v>NO</v>
      </c>
      <c r="U3458" s="95" t="str">
        <f>IF(('RAW DATA'!$D3458-'RAW DATA'!$M3458)&lt;=5,"YES","NO")</f>
        <v>YES</v>
      </c>
    </row>
    <row r="3459" spans="1:21" x14ac:dyDescent="0.25">
      <c r="A3459" s="77">
        <v>515</v>
      </c>
      <c r="B3459" s="74">
        <v>5547856374</v>
      </c>
      <c r="C3459" s="76">
        <v>45881</v>
      </c>
      <c r="D3459" s="76">
        <v>45879</v>
      </c>
      <c r="E3459" s="76">
        <v>45881</v>
      </c>
      <c r="F3459" s="74">
        <v>255223583</v>
      </c>
      <c r="G3459" s="75">
        <v>11516</v>
      </c>
      <c r="H3459" s="74" t="s">
        <v>14</v>
      </c>
      <c r="I3459" s="85">
        <v>7730448178</v>
      </c>
      <c r="J3459" s="76">
        <v>45902</v>
      </c>
      <c r="K3459" s="74" t="s">
        <v>92</v>
      </c>
      <c r="L3459" s="74"/>
      <c r="M3459" s="76">
        <v>45876</v>
      </c>
      <c r="N3459" s="76">
        <v>45893</v>
      </c>
      <c r="O3459" s="73">
        <f t="shared" si="442"/>
        <v>8</v>
      </c>
      <c r="P3459" s="73">
        <f>MONTH('RAW DATA'!$J3459)</f>
        <v>9</v>
      </c>
      <c r="Q3459" s="73" t="str">
        <f t="shared" si="443"/>
        <v>ICB</v>
      </c>
      <c r="R3459" s="75" t="str">
        <f t="shared" si="444"/>
        <v>CHINA</v>
      </c>
      <c r="S3459" s="75" t="str">
        <f>IF(OR('RAW DATA'!$D3459="",'RAW DATA'!$C3459='RAW DATA'!$D3459),"NO",IF('RAW DATA'!$C3459&lt;'RAW DATA'!$D3459,"YES","NO"))</f>
        <v>NO</v>
      </c>
      <c r="T3459" s="75" t="str">
        <f>IF('RAW DATA'!$D3459='RAW DATA'!$E3459,"YES","NO")</f>
        <v>NO</v>
      </c>
      <c r="U3459" s="73" t="str">
        <f>IF(('RAW DATA'!$D3459-'RAW DATA'!$M3459)&lt;=5,"YES","NO")</f>
        <v>YES</v>
      </c>
    </row>
    <row r="3460" spans="1:21" x14ac:dyDescent="0.25">
      <c r="A3460" s="89">
        <v>515</v>
      </c>
      <c r="B3460" s="90">
        <v>5547835263</v>
      </c>
      <c r="C3460" s="91">
        <v>45881</v>
      </c>
      <c r="D3460" s="91">
        <v>45869</v>
      </c>
      <c r="E3460" s="91">
        <v>45881</v>
      </c>
      <c r="F3460" s="90">
        <v>255100164</v>
      </c>
      <c r="G3460" s="96">
        <v>9607</v>
      </c>
      <c r="H3460" s="90" t="s">
        <v>14</v>
      </c>
      <c r="I3460" s="97">
        <v>7730448178</v>
      </c>
      <c r="J3460" s="91">
        <v>45902</v>
      </c>
      <c r="K3460" s="90" t="s">
        <v>92</v>
      </c>
      <c r="L3460" s="90"/>
      <c r="M3460" s="91">
        <v>45869</v>
      </c>
      <c r="N3460" s="91">
        <v>45886</v>
      </c>
      <c r="O3460" s="95">
        <f t="shared" si="442"/>
        <v>7</v>
      </c>
      <c r="P3460" s="95">
        <f>MONTH('RAW DATA'!$J3460)</f>
        <v>9</v>
      </c>
      <c r="Q3460" s="95" t="str">
        <f t="shared" si="443"/>
        <v>ICB</v>
      </c>
      <c r="R3460" s="96" t="str">
        <f t="shared" si="444"/>
        <v>CHINA</v>
      </c>
      <c r="S3460" s="96" t="str">
        <f>IF(OR('RAW DATA'!$D3460="",'RAW DATA'!$C3460='RAW DATA'!$D3460),"NO",IF('RAW DATA'!$C3460&lt;'RAW DATA'!$D3460,"YES","NO"))</f>
        <v>NO</v>
      </c>
      <c r="T3460" s="96" t="str">
        <f>IF('RAW DATA'!$D3460='RAW DATA'!$E3460,"YES","NO")</f>
        <v>NO</v>
      </c>
      <c r="U3460" s="95" t="str">
        <f>IF(('RAW DATA'!$D3460-'RAW DATA'!$M3460)&lt;=5,"YES","NO")</f>
        <v>YES</v>
      </c>
    </row>
    <row r="3461" spans="1:21" x14ac:dyDescent="0.25">
      <c r="A3461" s="77">
        <v>515</v>
      </c>
      <c r="B3461" s="74">
        <v>5547835266</v>
      </c>
      <c r="C3461" s="76">
        <v>45881</v>
      </c>
      <c r="D3461" s="76">
        <v>45869</v>
      </c>
      <c r="E3461" s="76">
        <v>45881</v>
      </c>
      <c r="F3461" s="74">
        <v>255100164</v>
      </c>
      <c r="G3461" s="75">
        <v>21135</v>
      </c>
      <c r="H3461" s="74" t="s">
        <v>14</v>
      </c>
      <c r="I3461" s="85">
        <v>7730448178</v>
      </c>
      <c r="J3461" s="76">
        <v>45902</v>
      </c>
      <c r="K3461" s="74" t="s">
        <v>92</v>
      </c>
      <c r="L3461" s="74"/>
      <c r="M3461" s="76">
        <v>45869</v>
      </c>
      <c r="N3461" s="76">
        <v>45886</v>
      </c>
      <c r="O3461" s="73">
        <f t="shared" si="442"/>
        <v>7</v>
      </c>
      <c r="P3461" s="73">
        <f>MONTH('RAW DATA'!$J3461)</f>
        <v>9</v>
      </c>
      <c r="Q3461" s="73" t="str">
        <f t="shared" si="443"/>
        <v>ICB</v>
      </c>
      <c r="R3461" s="75" t="str">
        <f t="shared" si="444"/>
        <v>CHINA</v>
      </c>
      <c r="S3461" s="75" t="str">
        <f>IF(OR('RAW DATA'!$D3461="",'RAW DATA'!$C3461='RAW DATA'!$D3461),"NO",IF('RAW DATA'!$C3461&lt;'RAW DATA'!$D3461,"YES","NO"))</f>
        <v>NO</v>
      </c>
      <c r="T3461" s="75" t="str">
        <f>IF('RAW DATA'!$D3461='RAW DATA'!$E3461,"YES","NO")</f>
        <v>NO</v>
      </c>
      <c r="U3461" s="73" t="str">
        <f>IF(('RAW DATA'!$D3461-'RAW DATA'!$M3461)&lt;=5,"YES","NO")</f>
        <v>YES</v>
      </c>
    </row>
    <row r="3462" spans="1:21" x14ac:dyDescent="0.25">
      <c r="A3462" s="89">
        <v>515</v>
      </c>
      <c r="B3462" s="90">
        <v>5547873543</v>
      </c>
      <c r="C3462" s="91">
        <v>45888</v>
      </c>
      <c r="D3462" s="91">
        <v>45884</v>
      </c>
      <c r="E3462" s="91">
        <v>45888</v>
      </c>
      <c r="F3462" s="90">
        <v>255607679</v>
      </c>
      <c r="G3462" s="96">
        <v>1731</v>
      </c>
      <c r="H3462" s="90" t="s">
        <v>14</v>
      </c>
      <c r="I3462" s="97">
        <v>7730448178</v>
      </c>
      <c r="J3462" s="91">
        <v>45902</v>
      </c>
      <c r="K3462" s="90" t="s">
        <v>92</v>
      </c>
      <c r="L3462" s="90"/>
      <c r="M3462" s="91">
        <v>45883</v>
      </c>
      <c r="N3462" s="91">
        <v>45900</v>
      </c>
      <c r="O3462" s="95">
        <f t="shared" si="442"/>
        <v>8</v>
      </c>
      <c r="P3462" s="95">
        <f>MONTH('RAW DATA'!$J3462)</f>
        <v>9</v>
      </c>
      <c r="Q3462" s="95" t="str">
        <f t="shared" si="443"/>
        <v>ICB</v>
      </c>
      <c r="R3462" s="96" t="str">
        <f t="shared" si="444"/>
        <v>CHINA</v>
      </c>
      <c r="S3462" s="96" t="str">
        <f>IF(OR('RAW DATA'!$D3462="",'RAW DATA'!$C3462='RAW DATA'!$D3462),"NO",IF('RAW DATA'!$C3462&lt;'RAW DATA'!$D3462,"YES","NO"))</f>
        <v>NO</v>
      </c>
      <c r="T3462" s="96" t="str">
        <f>IF('RAW DATA'!$D3462='RAW DATA'!$E3462,"YES","NO")</f>
        <v>NO</v>
      </c>
      <c r="U3462" s="95" t="str">
        <f>IF(('RAW DATA'!$D3462-'RAW DATA'!$M3462)&lt;=5,"YES","NO")</f>
        <v>YES</v>
      </c>
    </row>
    <row r="3463" spans="1:21" x14ac:dyDescent="0.25">
      <c r="A3463" s="77">
        <v>515</v>
      </c>
      <c r="B3463" s="74">
        <v>5547873534</v>
      </c>
      <c r="C3463" s="76">
        <v>45888</v>
      </c>
      <c r="D3463" s="76">
        <v>45884</v>
      </c>
      <c r="E3463" s="76">
        <v>45888</v>
      </c>
      <c r="F3463" s="74">
        <v>255607679</v>
      </c>
      <c r="G3463" s="75">
        <v>14425</v>
      </c>
      <c r="H3463" s="74" t="s">
        <v>14</v>
      </c>
      <c r="I3463" s="85">
        <v>7730448178</v>
      </c>
      <c r="J3463" s="76">
        <v>45902</v>
      </c>
      <c r="K3463" s="74" t="s">
        <v>92</v>
      </c>
      <c r="L3463" s="74"/>
      <c r="M3463" s="76">
        <v>45883</v>
      </c>
      <c r="N3463" s="76">
        <v>45900</v>
      </c>
      <c r="O3463" s="73">
        <f t="shared" si="442"/>
        <v>8</v>
      </c>
      <c r="P3463" s="73">
        <f>MONTH('RAW DATA'!$J3463)</f>
        <v>9</v>
      </c>
      <c r="Q3463" s="73" t="str">
        <f t="shared" si="443"/>
        <v>ICB</v>
      </c>
      <c r="R3463" s="75" t="str">
        <f t="shared" si="444"/>
        <v>CHINA</v>
      </c>
      <c r="S3463" s="75" t="str">
        <f>IF(OR('RAW DATA'!$D3463="",'RAW DATA'!$C3463='RAW DATA'!$D3463),"NO",IF('RAW DATA'!$C3463&lt;'RAW DATA'!$D3463,"YES","NO"))</f>
        <v>NO</v>
      </c>
      <c r="T3463" s="75" t="str">
        <f>IF('RAW DATA'!$D3463='RAW DATA'!$E3463,"YES","NO")</f>
        <v>NO</v>
      </c>
      <c r="U3463" s="73" t="str">
        <f>IF(('RAW DATA'!$D3463-'RAW DATA'!$M3463)&lt;=5,"YES","NO")</f>
        <v>YES</v>
      </c>
    </row>
    <row r="3464" spans="1:21" x14ac:dyDescent="0.25">
      <c r="A3464" s="89">
        <v>515</v>
      </c>
      <c r="B3464" s="90">
        <v>5547908686</v>
      </c>
      <c r="C3464" s="91">
        <v>45901</v>
      </c>
      <c r="D3464" s="91">
        <v>45900</v>
      </c>
      <c r="E3464" s="91">
        <v>45901</v>
      </c>
      <c r="F3464" s="90">
        <v>256651147</v>
      </c>
      <c r="G3464" s="96">
        <v>22664</v>
      </c>
      <c r="H3464" s="90" t="s">
        <v>14</v>
      </c>
      <c r="I3464" s="97">
        <v>7730457319</v>
      </c>
      <c r="J3464" s="91">
        <v>45936</v>
      </c>
      <c r="K3464" s="90" t="s">
        <v>92</v>
      </c>
      <c r="L3464" s="90"/>
      <c r="M3464" s="91">
        <v>45898</v>
      </c>
      <c r="N3464" s="91">
        <v>45914</v>
      </c>
      <c r="O3464" s="95">
        <f t="shared" si="442"/>
        <v>8</v>
      </c>
      <c r="P3464" s="95">
        <f>MONTH('RAW DATA'!$J3464)</f>
        <v>10</v>
      </c>
      <c r="Q3464" s="95" t="str">
        <f t="shared" si="443"/>
        <v>ICB</v>
      </c>
      <c r="R3464" s="96" t="str">
        <f t="shared" si="444"/>
        <v>CHINA</v>
      </c>
      <c r="S3464" s="96" t="str">
        <f>IF(OR('RAW DATA'!$D3464="",'RAW DATA'!$C3464='RAW DATA'!$D3464),"NO",IF('RAW DATA'!$C3464&lt;'RAW DATA'!$D3464,"YES","NO"))</f>
        <v>NO</v>
      </c>
      <c r="T3464" s="96" t="str">
        <f>IF('RAW DATA'!$D3464='RAW DATA'!$E3464,"YES","NO")</f>
        <v>NO</v>
      </c>
      <c r="U3464" s="95" t="str">
        <f>IF(('RAW DATA'!$D3464-'RAW DATA'!$M3464)&lt;=5,"YES","NO")</f>
        <v>YES</v>
      </c>
    </row>
    <row r="3465" spans="1:21" x14ac:dyDescent="0.25">
      <c r="A3465" s="77">
        <v>515</v>
      </c>
      <c r="B3465" s="74">
        <v>5547908687</v>
      </c>
      <c r="C3465" s="76">
        <v>45901</v>
      </c>
      <c r="D3465" s="76">
        <v>45900</v>
      </c>
      <c r="E3465" s="76">
        <v>45901</v>
      </c>
      <c r="F3465" s="74">
        <v>256651147</v>
      </c>
      <c r="G3465" s="75">
        <v>11825</v>
      </c>
      <c r="H3465" s="74" t="s">
        <v>14</v>
      </c>
      <c r="I3465" s="85">
        <v>7730457319</v>
      </c>
      <c r="J3465" s="76">
        <v>45936</v>
      </c>
      <c r="K3465" s="74" t="s">
        <v>92</v>
      </c>
      <c r="L3465" s="74"/>
      <c r="M3465" s="76">
        <v>45898</v>
      </c>
      <c r="N3465" s="76">
        <v>45914</v>
      </c>
      <c r="O3465" s="73">
        <f t="shared" si="442"/>
        <v>8</v>
      </c>
      <c r="P3465" s="73">
        <f>MONTH('RAW DATA'!$J3465)</f>
        <v>10</v>
      </c>
      <c r="Q3465" s="73" t="str">
        <f t="shared" si="443"/>
        <v>ICB</v>
      </c>
      <c r="R3465" s="75" t="str">
        <f t="shared" si="444"/>
        <v>CHINA</v>
      </c>
      <c r="S3465" s="75" t="str">
        <f>IF(OR('RAW DATA'!$D3465="",'RAW DATA'!$C3465='RAW DATA'!$D3465),"NO",IF('RAW DATA'!$C3465&lt;'RAW DATA'!$D3465,"YES","NO"))</f>
        <v>NO</v>
      </c>
      <c r="T3465" s="75" t="str">
        <f>IF('RAW DATA'!$D3465='RAW DATA'!$E3465,"YES","NO")</f>
        <v>NO</v>
      </c>
      <c r="U3465" s="73" t="str">
        <f>IF(('RAW DATA'!$D3465-'RAW DATA'!$M3465)&lt;=5,"YES","NO")</f>
        <v>YES</v>
      </c>
    </row>
    <row r="3466" spans="1:21" x14ac:dyDescent="0.25">
      <c r="A3466" s="89">
        <v>515</v>
      </c>
      <c r="B3466" s="90">
        <v>5547890625</v>
      </c>
      <c r="C3466" s="91">
        <v>45901</v>
      </c>
      <c r="D3466" s="91">
        <v>45893</v>
      </c>
      <c r="E3466" s="91">
        <v>45901</v>
      </c>
      <c r="F3466" s="90">
        <v>256080932</v>
      </c>
      <c r="G3466" s="96">
        <v>8819</v>
      </c>
      <c r="H3466" s="90" t="s">
        <v>14</v>
      </c>
      <c r="I3466" s="97">
        <v>7730457319</v>
      </c>
      <c r="J3466" s="91">
        <v>45936</v>
      </c>
      <c r="K3466" s="90" t="s">
        <v>92</v>
      </c>
      <c r="L3466" s="90"/>
      <c r="M3466" s="91">
        <v>45890</v>
      </c>
      <c r="N3466" s="91">
        <v>45907</v>
      </c>
      <c r="O3466" s="95">
        <f t="shared" si="442"/>
        <v>8</v>
      </c>
      <c r="P3466" s="95">
        <f>MONTH('RAW DATA'!$J3466)</f>
        <v>10</v>
      </c>
      <c r="Q3466" s="95" t="str">
        <f t="shared" si="443"/>
        <v>ICB</v>
      </c>
      <c r="R3466" s="96" t="str">
        <f t="shared" si="444"/>
        <v>CHINA</v>
      </c>
      <c r="S3466" s="96" t="str">
        <f>IF(OR('RAW DATA'!$D3466="",'RAW DATA'!$C3466='RAW DATA'!$D3466),"NO",IF('RAW DATA'!$C3466&lt;'RAW DATA'!$D3466,"YES","NO"))</f>
        <v>NO</v>
      </c>
      <c r="T3466" s="96" t="str">
        <f>IF('RAW DATA'!$D3466='RAW DATA'!$E3466,"YES","NO")</f>
        <v>NO</v>
      </c>
      <c r="U3466" s="95" t="str">
        <f>IF(('RAW DATA'!$D3466-'RAW DATA'!$M3466)&lt;=5,"YES","NO")</f>
        <v>YES</v>
      </c>
    </row>
    <row r="3467" spans="1:21" x14ac:dyDescent="0.25">
      <c r="A3467" s="77">
        <v>515</v>
      </c>
      <c r="B3467" s="74">
        <v>5547890626</v>
      </c>
      <c r="C3467" s="76">
        <v>45901</v>
      </c>
      <c r="D3467" s="76">
        <v>45893</v>
      </c>
      <c r="E3467" s="76">
        <v>45901</v>
      </c>
      <c r="F3467" s="74">
        <v>256080932</v>
      </c>
      <c r="G3467" s="75">
        <v>18618</v>
      </c>
      <c r="H3467" s="74" t="s">
        <v>14</v>
      </c>
      <c r="I3467" s="85">
        <v>7730457319</v>
      </c>
      <c r="J3467" s="76">
        <v>45936</v>
      </c>
      <c r="K3467" s="74" t="s">
        <v>92</v>
      </c>
      <c r="L3467" s="74"/>
      <c r="M3467" s="76">
        <v>45890</v>
      </c>
      <c r="N3467" s="76">
        <v>45907</v>
      </c>
      <c r="O3467" s="73">
        <f t="shared" si="442"/>
        <v>8</v>
      </c>
      <c r="P3467" s="73">
        <f>MONTH('RAW DATA'!$J3467)</f>
        <v>10</v>
      </c>
      <c r="Q3467" s="73" t="str">
        <f t="shared" si="443"/>
        <v>ICB</v>
      </c>
      <c r="R3467" s="75" t="str">
        <f t="shared" si="444"/>
        <v>CHINA</v>
      </c>
      <c r="S3467" s="75" t="str">
        <f>IF(OR('RAW DATA'!$D3467="",'RAW DATA'!$C3467='RAW DATA'!$D3467),"NO",IF('RAW DATA'!$C3467&lt;'RAW DATA'!$D3467,"YES","NO"))</f>
        <v>NO</v>
      </c>
      <c r="T3467" s="75" t="str">
        <f>IF('RAW DATA'!$D3467='RAW DATA'!$E3467,"YES","NO")</f>
        <v>NO</v>
      </c>
      <c r="U3467" s="73" t="str">
        <f>IF(('RAW DATA'!$D3467-'RAW DATA'!$M3467)&lt;=5,"YES","NO")</f>
        <v>YES</v>
      </c>
    </row>
    <row r="3468" spans="1:21" x14ac:dyDescent="0.25">
      <c r="A3468" s="89">
        <v>515</v>
      </c>
      <c r="B3468" s="90">
        <v>5547925050</v>
      </c>
      <c r="C3468" s="91">
        <v>45912</v>
      </c>
      <c r="D3468" s="91">
        <v>45905</v>
      </c>
      <c r="E3468" s="91">
        <v>45912</v>
      </c>
      <c r="F3468" s="90">
        <v>256946615</v>
      </c>
      <c r="G3468" s="96">
        <v>29552</v>
      </c>
      <c r="H3468" s="90" t="s">
        <v>14</v>
      </c>
      <c r="I3468" s="97">
        <v>7730457319</v>
      </c>
      <c r="J3468" s="91">
        <v>45936</v>
      </c>
      <c r="K3468" s="90" t="s">
        <v>92</v>
      </c>
      <c r="L3468" s="90"/>
      <c r="M3468" s="91">
        <v>45904</v>
      </c>
      <c r="N3468" s="91">
        <v>45921</v>
      </c>
      <c r="O3468" s="95">
        <f t="shared" ref="O3468:O3531" si="445">IF(D3468="", "", IF(YEAR(D3468)=2024, "", MONTH(D3468)))</f>
        <v>9</v>
      </c>
      <c r="P3468" s="95">
        <f>MONTH('RAW DATA'!$J3468)</f>
        <v>10</v>
      </c>
      <c r="Q3468" s="95" t="str">
        <f t="shared" ref="Q3468:Q3531" si="446">IF(OR(A3468=71,A3468=1595,A3468=1588,A3468=1594,A3468=3547,A3468=1571,A3468=1538,A3468=1570,A3468=1569,A3468=1590,A3468=1591,A3468=1589,A3468=515,A3468=1572,A3468=3546,A3468=1592,A3468=3548,A3468=122,A3468=10171,A3468=40,A3468=35,A3468=95,A3468=381,A3468=136,A3468=375),"ICB","Vendor")</f>
        <v>ICB</v>
      </c>
      <c r="R3468" s="96" t="str">
        <f t="shared" ref="R3468:R3531" si="447">IF(OR(A3468=71,A3468=515,A3468=1592,A3468=1589,A3468=1591,A3468=1571,A3468=1572),"CHINA",IF(A3468=35,"POLAND",
IF(A3468=10171,"VIETNAM",
IF(A3468=381,"TURKEY",
IF(A3468=375,"CAMBODIA",
IF(A3468=40,"AUSTRALIA",""))))))</f>
        <v>CHINA</v>
      </c>
      <c r="S3468" s="96" t="str">
        <f>IF(OR('RAW DATA'!$D3468="",'RAW DATA'!$C3468='RAW DATA'!$D3468),"NO",IF('RAW DATA'!$C3468&lt;'RAW DATA'!$D3468,"YES","NO"))</f>
        <v>NO</v>
      </c>
      <c r="T3468" s="96" t="str">
        <f>IF('RAW DATA'!$D3468='RAW DATA'!$E3468,"YES","NO")</f>
        <v>NO</v>
      </c>
      <c r="U3468" s="95" t="str">
        <f>IF(('RAW DATA'!$D3468-'RAW DATA'!$M3468)&lt;=5,"YES","NO")</f>
        <v>YES</v>
      </c>
    </row>
    <row r="3469" spans="1:21" x14ac:dyDescent="0.25">
      <c r="A3469" s="77">
        <v>515</v>
      </c>
      <c r="B3469" s="74">
        <v>5547940565</v>
      </c>
      <c r="C3469" s="76">
        <v>45917</v>
      </c>
      <c r="D3469" s="76">
        <v>45912</v>
      </c>
      <c r="E3469" s="76">
        <v>45917</v>
      </c>
      <c r="F3469" s="74">
        <v>257329485</v>
      </c>
      <c r="G3469" s="75">
        <v>17753</v>
      </c>
      <c r="H3469" s="74" t="s">
        <v>14</v>
      </c>
      <c r="I3469" s="85">
        <v>7730457319</v>
      </c>
      <c r="J3469" s="76">
        <v>45936</v>
      </c>
      <c r="K3469" s="74" t="s">
        <v>92</v>
      </c>
      <c r="L3469" s="74"/>
      <c r="M3469" s="76">
        <v>45911</v>
      </c>
      <c r="N3469" s="76">
        <v>45928</v>
      </c>
      <c r="O3469" s="73">
        <f t="shared" si="445"/>
        <v>9</v>
      </c>
      <c r="P3469" s="73">
        <f>MONTH('RAW DATA'!$J3469)</f>
        <v>10</v>
      </c>
      <c r="Q3469" s="73" t="str">
        <f t="shared" si="446"/>
        <v>ICB</v>
      </c>
      <c r="R3469" s="75" t="str">
        <f t="shared" si="447"/>
        <v>CHINA</v>
      </c>
      <c r="S3469" s="75" t="str">
        <f>IF(OR('RAW DATA'!$D3469="",'RAW DATA'!$C3469='RAW DATA'!$D3469),"NO",IF('RAW DATA'!$C3469&lt;'RAW DATA'!$D3469,"YES","NO"))</f>
        <v>NO</v>
      </c>
      <c r="T3469" s="75" t="str">
        <f>IF('RAW DATA'!$D3469='RAW DATA'!$E3469,"YES","NO")</f>
        <v>NO</v>
      </c>
      <c r="U3469" s="73" t="str">
        <f>IF(('RAW DATA'!$D3469-'RAW DATA'!$M3469)&lt;=5,"YES","NO")</f>
        <v>YES</v>
      </c>
    </row>
    <row r="3470" spans="1:21" x14ac:dyDescent="0.25">
      <c r="A3470" s="89">
        <v>515</v>
      </c>
      <c r="B3470" s="90">
        <v>5547940567</v>
      </c>
      <c r="C3470" s="91">
        <v>45917</v>
      </c>
      <c r="D3470" s="91">
        <v>45912</v>
      </c>
      <c r="E3470" s="91">
        <v>45917</v>
      </c>
      <c r="F3470" s="90">
        <v>257329485</v>
      </c>
      <c r="G3470" s="96">
        <v>5924</v>
      </c>
      <c r="H3470" s="90" t="s">
        <v>14</v>
      </c>
      <c r="I3470" s="97">
        <v>7730457319</v>
      </c>
      <c r="J3470" s="91">
        <v>45936</v>
      </c>
      <c r="K3470" s="90" t="s">
        <v>92</v>
      </c>
      <c r="L3470" s="90"/>
      <c r="M3470" s="91">
        <v>45911</v>
      </c>
      <c r="N3470" s="91">
        <v>45928</v>
      </c>
      <c r="O3470" s="95">
        <f t="shared" si="445"/>
        <v>9</v>
      </c>
      <c r="P3470" s="95">
        <f>MONTH('RAW DATA'!$J3470)</f>
        <v>10</v>
      </c>
      <c r="Q3470" s="95" t="str">
        <f t="shared" si="446"/>
        <v>ICB</v>
      </c>
      <c r="R3470" s="96" t="str">
        <f t="shared" si="447"/>
        <v>CHINA</v>
      </c>
      <c r="S3470" s="96" t="str">
        <f>IF(OR('RAW DATA'!$D3470="",'RAW DATA'!$C3470='RAW DATA'!$D3470),"NO",IF('RAW DATA'!$C3470&lt;'RAW DATA'!$D3470,"YES","NO"))</f>
        <v>NO</v>
      </c>
      <c r="T3470" s="96" t="str">
        <f>IF('RAW DATA'!$D3470='RAW DATA'!$E3470,"YES","NO")</f>
        <v>NO</v>
      </c>
      <c r="U3470" s="95" t="str">
        <f>IF(('RAW DATA'!$D3470-'RAW DATA'!$M3470)&lt;=5,"YES","NO")</f>
        <v>YES</v>
      </c>
    </row>
    <row r="3471" spans="1:21" x14ac:dyDescent="0.25">
      <c r="A3471" s="77">
        <v>515</v>
      </c>
      <c r="B3471" s="74">
        <v>5547954673</v>
      </c>
      <c r="C3471" s="76">
        <v>45922</v>
      </c>
      <c r="D3471" s="76">
        <v>45919</v>
      </c>
      <c r="E3471" s="76">
        <v>45922</v>
      </c>
      <c r="F3471" s="74">
        <v>257832280</v>
      </c>
      <c r="G3471" s="75">
        <v>11875</v>
      </c>
      <c r="H3471" s="74" t="s">
        <v>14</v>
      </c>
      <c r="I3471" s="85">
        <v>7730457319</v>
      </c>
      <c r="J3471" s="76">
        <v>45936</v>
      </c>
      <c r="K3471" s="74" t="s">
        <v>92</v>
      </c>
      <c r="L3471" s="74"/>
      <c r="M3471" s="76">
        <v>45918</v>
      </c>
      <c r="N3471" s="76">
        <v>45935</v>
      </c>
      <c r="O3471" s="73">
        <f t="shared" si="445"/>
        <v>9</v>
      </c>
      <c r="P3471" s="73">
        <f>MONTH('RAW DATA'!$J3471)</f>
        <v>10</v>
      </c>
      <c r="Q3471" s="73" t="str">
        <f t="shared" si="446"/>
        <v>ICB</v>
      </c>
      <c r="R3471" s="75" t="str">
        <f t="shared" si="447"/>
        <v>CHINA</v>
      </c>
      <c r="S3471" s="75" t="str">
        <f>IF(OR('RAW DATA'!$D3471="",'RAW DATA'!$C3471='RAW DATA'!$D3471),"NO",IF('RAW DATA'!$C3471&lt;'RAW DATA'!$D3471,"YES","NO"))</f>
        <v>NO</v>
      </c>
      <c r="T3471" s="75" t="str">
        <f>IF('RAW DATA'!$D3471='RAW DATA'!$E3471,"YES","NO")</f>
        <v>NO</v>
      </c>
      <c r="U3471" s="73" t="str">
        <f>IF(('RAW DATA'!$D3471-'RAW DATA'!$M3471)&lt;=5,"YES","NO")</f>
        <v>YES</v>
      </c>
    </row>
    <row r="3472" spans="1:21" x14ac:dyDescent="0.25">
      <c r="A3472" s="89">
        <v>515</v>
      </c>
      <c r="B3472" s="90">
        <v>5547954682</v>
      </c>
      <c r="C3472" s="91">
        <v>45922</v>
      </c>
      <c r="D3472" s="91">
        <v>45919</v>
      </c>
      <c r="E3472" s="91">
        <v>45922</v>
      </c>
      <c r="F3472" s="90">
        <v>257832280</v>
      </c>
      <c r="G3472" s="96">
        <v>17812</v>
      </c>
      <c r="H3472" s="90" t="s">
        <v>14</v>
      </c>
      <c r="I3472" s="97">
        <v>7730457319</v>
      </c>
      <c r="J3472" s="91">
        <v>45936</v>
      </c>
      <c r="K3472" s="90" t="s">
        <v>92</v>
      </c>
      <c r="L3472" s="90"/>
      <c r="M3472" s="91">
        <v>45918</v>
      </c>
      <c r="N3472" s="91">
        <v>45935</v>
      </c>
      <c r="O3472" s="95">
        <f t="shared" si="445"/>
        <v>9</v>
      </c>
      <c r="P3472" s="95">
        <f>MONTH('RAW DATA'!$J3472)</f>
        <v>10</v>
      </c>
      <c r="Q3472" s="95" t="str">
        <f t="shared" si="446"/>
        <v>ICB</v>
      </c>
      <c r="R3472" s="96" t="str">
        <f t="shared" si="447"/>
        <v>CHINA</v>
      </c>
      <c r="S3472" s="96" t="str">
        <f>IF(OR('RAW DATA'!$D3472="",'RAW DATA'!$C3472='RAW DATA'!$D3472),"NO",IF('RAW DATA'!$C3472&lt;'RAW DATA'!$D3472,"YES","NO"))</f>
        <v>NO</v>
      </c>
      <c r="T3472" s="96" t="str">
        <f>IF('RAW DATA'!$D3472='RAW DATA'!$E3472,"YES","NO")</f>
        <v>NO</v>
      </c>
      <c r="U3472" s="95" t="str">
        <f>IF(('RAW DATA'!$D3472-'RAW DATA'!$M3472)&lt;=5,"YES","NO")</f>
        <v>YES</v>
      </c>
    </row>
    <row r="3473" spans="1:21" x14ac:dyDescent="0.25">
      <c r="A3473" s="77">
        <v>515</v>
      </c>
      <c r="B3473" s="74">
        <v>5547980968</v>
      </c>
      <c r="C3473" s="76">
        <v>45939</v>
      </c>
      <c r="D3473" s="76">
        <v>45933</v>
      </c>
      <c r="E3473" s="76">
        <v>45939</v>
      </c>
      <c r="F3473" s="74">
        <v>258264778</v>
      </c>
      <c r="G3473" s="75">
        <v>13834</v>
      </c>
      <c r="H3473" s="74" t="s">
        <v>14</v>
      </c>
      <c r="I3473" s="85">
        <v>7730465918</v>
      </c>
      <c r="J3473" s="76">
        <v>45971</v>
      </c>
      <c r="K3473" s="74" t="s">
        <v>92</v>
      </c>
      <c r="L3473" s="74"/>
      <c r="M3473" s="76">
        <v>45930</v>
      </c>
      <c r="N3473" s="76">
        <v>45942</v>
      </c>
      <c r="O3473" s="73">
        <f t="shared" si="445"/>
        <v>10</v>
      </c>
      <c r="P3473" s="73">
        <f>MONTH('RAW DATA'!$J3473)</f>
        <v>11</v>
      </c>
      <c r="Q3473" s="73" t="str">
        <f t="shared" si="446"/>
        <v>ICB</v>
      </c>
      <c r="R3473" s="75" t="str">
        <f t="shared" si="447"/>
        <v>CHINA</v>
      </c>
      <c r="S3473" s="75" t="str">
        <f>IF(OR('RAW DATA'!$D3473="",'RAW DATA'!$C3473='RAW DATA'!$D3473),"NO",IF('RAW DATA'!$C3473&lt;'RAW DATA'!$D3473,"YES","NO"))</f>
        <v>NO</v>
      </c>
      <c r="T3473" s="75" t="str">
        <f>IF('RAW DATA'!$D3473='RAW DATA'!$E3473,"YES","NO")</f>
        <v>NO</v>
      </c>
      <c r="U3473" s="73" t="str">
        <f>IF(('RAW DATA'!$D3473-'RAW DATA'!$M3473)&lt;=5,"YES","NO")</f>
        <v>YES</v>
      </c>
    </row>
    <row r="3474" spans="1:21" x14ac:dyDescent="0.25">
      <c r="A3474" s="89">
        <v>515</v>
      </c>
      <c r="B3474" s="90">
        <v>5547980964</v>
      </c>
      <c r="C3474" s="91">
        <v>45939</v>
      </c>
      <c r="D3474" s="91">
        <v>45933</v>
      </c>
      <c r="E3474" s="91">
        <v>45939</v>
      </c>
      <c r="F3474" s="90">
        <v>258264778</v>
      </c>
      <c r="G3474" s="96">
        <v>23715</v>
      </c>
      <c r="H3474" s="90" t="s">
        <v>14</v>
      </c>
      <c r="I3474" s="97">
        <v>7730465918</v>
      </c>
      <c r="J3474" s="91">
        <v>45971</v>
      </c>
      <c r="K3474" s="90" t="s">
        <v>92</v>
      </c>
      <c r="L3474" s="90"/>
      <c r="M3474" s="91">
        <v>45930</v>
      </c>
      <c r="N3474" s="91">
        <v>45942</v>
      </c>
      <c r="O3474" s="95">
        <f t="shared" si="445"/>
        <v>10</v>
      </c>
      <c r="P3474" s="95">
        <f>MONTH('RAW DATA'!$J3474)</f>
        <v>11</v>
      </c>
      <c r="Q3474" s="95" t="str">
        <f t="shared" si="446"/>
        <v>ICB</v>
      </c>
      <c r="R3474" s="96" t="str">
        <f t="shared" si="447"/>
        <v>CHINA</v>
      </c>
      <c r="S3474" s="96" t="str">
        <f>IF(OR('RAW DATA'!$D3474="",'RAW DATA'!$C3474='RAW DATA'!$D3474),"NO",IF('RAW DATA'!$C3474&lt;'RAW DATA'!$D3474,"YES","NO"))</f>
        <v>NO</v>
      </c>
      <c r="T3474" s="96" t="str">
        <f>IF('RAW DATA'!$D3474='RAW DATA'!$E3474,"YES","NO")</f>
        <v>NO</v>
      </c>
      <c r="U3474" s="95" t="str">
        <f>IF(('RAW DATA'!$D3474-'RAW DATA'!$M3474)&lt;=5,"YES","NO")</f>
        <v>YES</v>
      </c>
    </row>
    <row r="3475" spans="1:21" x14ac:dyDescent="0.25">
      <c r="A3475" s="77">
        <v>515</v>
      </c>
      <c r="B3475" s="74">
        <v>5547988367</v>
      </c>
      <c r="C3475" s="76">
        <v>45939</v>
      </c>
      <c r="D3475" s="76">
        <v>45938</v>
      </c>
      <c r="E3475" s="76">
        <v>45939</v>
      </c>
      <c r="F3475" s="74">
        <v>258264776</v>
      </c>
      <c r="G3475" s="75">
        <v>18774</v>
      </c>
      <c r="H3475" s="74" t="s">
        <v>14</v>
      </c>
      <c r="I3475" s="85">
        <v>7730465918</v>
      </c>
      <c r="J3475" s="76">
        <v>45971</v>
      </c>
      <c r="K3475" s="74" t="s">
        <v>92</v>
      </c>
      <c r="L3475" s="74"/>
      <c r="M3475" s="76">
        <v>45934</v>
      </c>
      <c r="N3475" s="76">
        <v>45949</v>
      </c>
      <c r="O3475" s="73">
        <f t="shared" si="445"/>
        <v>10</v>
      </c>
      <c r="P3475" s="73">
        <f>MONTH('RAW DATA'!$J3475)</f>
        <v>11</v>
      </c>
      <c r="Q3475" s="73" t="str">
        <f t="shared" si="446"/>
        <v>ICB</v>
      </c>
      <c r="R3475" s="75" t="str">
        <f t="shared" si="447"/>
        <v>CHINA</v>
      </c>
      <c r="S3475" s="75" t="str">
        <f>IF(OR('RAW DATA'!$D3475="",'RAW DATA'!$C3475='RAW DATA'!$D3475),"NO",IF('RAW DATA'!$C3475&lt;'RAW DATA'!$D3475,"YES","NO"))</f>
        <v>NO</v>
      </c>
      <c r="T3475" s="75" t="str">
        <f>IF('RAW DATA'!$D3475='RAW DATA'!$E3475,"YES","NO")</f>
        <v>NO</v>
      </c>
      <c r="U3475" s="73" t="str">
        <f>IF(('RAW DATA'!$D3475-'RAW DATA'!$M3475)&lt;=5,"YES","NO")</f>
        <v>YES</v>
      </c>
    </row>
    <row r="3476" spans="1:21" x14ac:dyDescent="0.25">
      <c r="A3476" s="89">
        <v>515</v>
      </c>
      <c r="B3476" s="90">
        <v>5547988366</v>
      </c>
      <c r="C3476" s="91">
        <v>45939</v>
      </c>
      <c r="D3476" s="91">
        <v>45938</v>
      </c>
      <c r="E3476" s="91">
        <v>45939</v>
      </c>
      <c r="F3476" s="90">
        <v>258264776</v>
      </c>
      <c r="G3476" s="96">
        <v>6917</v>
      </c>
      <c r="H3476" s="90" t="s">
        <v>14</v>
      </c>
      <c r="I3476" s="97">
        <v>7730465918</v>
      </c>
      <c r="J3476" s="91">
        <v>45971</v>
      </c>
      <c r="K3476" s="90" t="s">
        <v>92</v>
      </c>
      <c r="L3476" s="90"/>
      <c r="M3476" s="91">
        <v>45934</v>
      </c>
      <c r="N3476" s="91">
        <v>45949</v>
      </c>
      <c r="O3476" s="95">
        <f t="shared" si="445"/>
        <v>10</v>
      </c>
      <c r="P3476" s="95">
        <f>MONTH('RAW DATA'!$J3476)</f>
        <v>11</v>
      </c>
      <c r="Q3476" s="95" t="str">
        <f t="shared" si="446"/>
        <v>ICB</v>
      </c>
      <c r="R3476" s="96" t="str">
        <f t="shared" si="447"/>
        <v>CHINA</v>
      </c>
      <c r="S3476" s="96" t="str">
        <f>IF(OR('RAW DATA'!$D3476="",'RAW DATA'!$C3476='RAW DATA'!$D3476),"NO",IF('RAW DATA'!$C3476&lt;'RAW DATA'!$D3476,"YES","NO"))</f>
        <v>NO</v>
      </c>
      <c r="T3476" s="96" t="str">
        <f>IF('RAW DATA'!$D3476='RAW DATA'!$E3476,"YES","NO")</f>
        <v>NO</v>
      </c>
      <c r="U3476" s="95" t="str">
        <f>IF(('RAW DATA'!$D3476-'RAW DATA'!$M3476)&lt;=5,"YES","NO")</f>
        <v>YES</v>
      </c>
    </row>
    <row r="3477" spans="1:21" x14ac:dyDescent="0.25">
      <c r="A3477" s="77">
        <v>515</v>
      </c>
      <c r="B3477" s="74">
        <v>5283295648</v>
      </c>
      <c r="C3477" s="76">
        <v>45946</v>
      </c>
      <c r="D3477" s="76">
        <v>45945</v>
      </c>
      <c r="E3477" s="76">
        <v>45946</v>
      </c>
      <c r="F3477" s="74">
        <v>259917917</v>
      </c>
      <c r="G3477" s="75">
        <v>1182</v>
      </c>
      <c r="H3477" s="74" t="s">
        <v>14</v>
      </c>
      <c r="I3477" s="85">
        <v>7730465918</v>
      </c>
      <c r="J3477" s="76">
        <v>45971</v>
      </c>
      <c r="K3477" s="74" t="s">
        <v>92</v>
      </c>
      <c r="L3477" s="74"/>
      <c r="M3477" s="76">
        <v>45939</v>
      </c>
      <c r="N3477" s="76">
        <v>45966</v>
      </c>
      <c r="O3477" s="73">
        <f t="shared" si="445"/>
        <v>10</v>
      </c>
      <c r="P3477" s="73">
        <f>MONTH('RAW DATA'!$J3477)</f>
        <v>11</v>
      </c>
      <c r="Q3477" s="73" t="str">
        <f t="shared" si="446"/>
        <v>ICB</v>
      </c>
      <c r="R3477" s="75" t="str">
        <f t="shared" si="447"/>
        <v>CHINA</v>
      </c>
      <c r="S3477" s="75" t="str">
        <f>IF(OR('RAW DATA'!$D3477="",'RAW DATA'!$C3477='RAW DATA'!$D3477),"NO",IF('RAW DATA'!$C3477&lt;'RAW DATA'!$D3477,"YES","NO"))</f>
        <v>NO</v>
      </c>
      <c r="T3477" s="75" t="str">
        <f>IF('RAW DATA'!$D3477='RAW DATA'!$E3477,"YES","NO")</f>
        <v>NO</v>
      </c>
      <c r="U3477" s="73" t="str">
        <f>IF(('RAW DATA'!$D3477-'RAW DATA'!$M3477)&lt;=5,"YES","NO")</f>
        <v>NO</v>
      </c>
    </row>
    <row r="3478" spans="1:21" x14ac:dyDescent="0.25">
      <c r="A3478" s="89">
        <v>515</v>
      </c>
      <c r="B3478" s="90">
        <v>5548006150</v>
      </c>
      <c r="C3478" s="91">
        <v>45939</v>
      </c>
      <c r="D3478" s="91">
        <v>45946</v>
      </c>
      <c r="E3478" s="91">
        <v>45947</v>
      </c>
      <c r="F3478" s="90">
        <v>258264776</v>
      </c>
      <c r="G3478" s="96">
        <v>11857</v>
      </c>
      <c r="H3478" s="90" t="s">
        <v>14</v>
      </c>
      <c r="I3478" s="97">
        <v>7730465918</v>
      </c>
      <c r="J3478" s="91">
        <v>45971</v>
      </c>
      <c r="K3478" s="90" t="s">
        <v>92</v>
      </c>
      <c r="L3478" s="90"/>
      <c r="M3478" s="91">
        <v>45934</v>
      </c>
      <c r="N3478" s="91">
        <v>45949</v>
      </c>
      <c r="O3478" s="95">
        <f t="shared" si="445"/>
        <v>10</v>
      </c>
      <c r="P3478" s="95">
        <f>MONTH('RAW DATA'!$J3478)</f>
        <v>11</v>
      </c>
      <c r="Q3478" s="95" t="str">
        <f t="shared" si="446"/>
        <v>ICB</v>
      </c>
      <c r="R3478" s="96" t="str">
        <f t="shared" si="447"/>
        <v>CHINA</v>
      </c>
      <c r="S3478" s="96" t="str">
        <f>IF(OR('RAW DATA'!$D3478="",'RAW DATA'!$C3478='RAW DATA'!$D3478),"NO",IF('RAW DATA'!$C3478&lt;'RAW DATA'!$D3478,"YES","NO"))</f>
        <v>YES</v>
      </c>
      <c r="T3478" s="96" t="str">
        <f>IF('RAW DATA'!$D3478='RAW DATA'!$E3478,"YES","NO")</f>
        <v>NO</v>
      </c>
      <c r="U3478" s="95" t="str">
        <f>IF(('RAW DATA'!$D3478-'RAW DATA'!$M3478)&lt;=5,"YES","NO")</f>
        <v>NO</v>
      </c>
    </row>
    <row r="3479" spans="1:21" x14ac:dyDescent="0.25">
      <c r="A3479" s="77">
        <v>515</v>
      </c>
      <c r="B3479" s="74">
        <v>5548008707</v>
      </c>
      <c r="C3479" s="76">
        <v>45948</v>
      </c>
      <c r="D3479" s="76">
        <v>45948</v>
      </c>
      <c r="E3479" s="76">
        <v>45948</v>
      </c>
      <c r="F3479" s="74">
        <v>258986228</v>
      </c>
      <c r="G3479" s="75">
        <v>985</v>
      </c>
      <c r="H3479" s="74" t="s">
        <v>14</v>
      </c>
      <c r="I3479" s="85">
        <v>7730465918</v>
      </c>
      <c r="J3479" s="76">
        <v>45971</v>
      </c>
      <c r="K3479" s="74" t="s">
        <v>92</v>
      </c>
      <c r="L3479" s="74"/>
      <c r="M3479" s="76">
        <v>45947</v>
      </c>
      <c r="N3479" s="76">
        <v>45964</v>
      </c>
      <c r="O3479" s="73">
        <f t="shared" si="445"/>
        <v>10</v>
      </c>
      <c r="P3479" s="73">
        <f>MONTH('RAW DATA'!$J3479)</f>
        <v>11</v>
      </c>
      <c r="Q3479" s="73" t="str">
        <f t="shared" si="446"/>
        <v>ICB</v>
      </c>
      <c r="R3479" s="75" t="str">
        <f t="shared" si="447"/>
        <v>CHINA</v>
      </c>
      <c r="S3479" s="75" t="str">
        <f>IF(OR('RAW DATA'!$D3479="",'RAW DATA'!$C3479='RAW DATA'!$D3479),"NO",IF('RAW DATA'!$C3479&lt;'RAW DATA'!$D3479,"YES","NO"))</f>
        <v>NO</v>
      </c>
      <c r="T3479" s="75" t="str">
        <f>IF('RAW DATA'!$D3479='RAW DATA'!$E3479,"YES","NO")</f>
        <v>YES</v>
      </c>
      <c r="U3479" s="73" t="str">
        <f>IF(('RAW DATA'!$D3479-'RAW DATA'!$M3479)&lt;=5,"YES","NO")</f>
        <v>YES</v>
      </c>
    </row>
    <row r="3480" spans="1:21" x14ac:dyDescent="0.25">
      <c r="A3480" s="89">
        <v>515</v>
      </c>
      <c r="B3480" s="90">
        <v>5548008705</v>
      </c>
      <c r="C3480" s="91">
        <v>45948</v>
      </c>
      <c r="D3480" s="91">
        <v>45948</v>
      </c>
      <c r="E3480" s="91">
        <v>45948</v>
      </c>
      <c r="F3480" s="90">
        <v>258986228</v>
      </c>
      <c r="G3480" s="96">
        <v>10835</v>
      </c>
      <c r="H3480" s="90" t="s">
        <v>14</v>
      </c>
      <c r="I3480" s="97">
        <v>7730465918</v>
      </c>
      <c r="J3480" s="91">
        <v>45971</v>
      </c>
      <c r="K3480" s="90" t="s">
        <v>92</v>
      </c>
      <c r="L3480" s="90"/>
      <c r="M3480" s="91">
        <v>45947</v>
      </c>
      <c r="N3480" s="91">
        <v>45964</v>
      </c>
      <c r="O3480" s="95">
        <f t="shared" si="445"/>
        <v>10</v>
      </c>
      <c r="P3480" s="95">
        <f>MONTH('RAW DATA'!$J3480)</f>
        <v>11</v>
      </c>
      <c r="Q3480" s="95" t="str">
        <f t="shared" si="446"/>
        <v>ICB</v>
      </c>
      <c r="R3480" s="96" t="str">
        <f t="shared" si="447"/>
        <v>CHINA</v>
      </c>
      <c r="S3480" s="96" t="str">
        <f>IF(OR('RAW DATA'!$D3480="",'RAW DATA'!$C3480='RAW DATA'!$D3480),"NO",IF('RAW DATA'!$C3480&lt;'RAW DATA'!$D3480,"YES","NO"))</f>
        <v>NO</v>
      </c>
      <c r="T3480" s="96" t="str">
        <f>IF('RAW DATA'!$D3480='RAW DATA'!$E3480,"YES","NO")</f>
        <v>YES</v>
      </c>
      <c r="U3480" s="95" t="str">
        <f>IF(('RAW DATA'!$D3480-'RAW DATA'!$M3480)&lt;=5,"YES","NO")</f>
        <v>YES</v>
      </c>
    </row>
    <row r="3481" spans="1:21" x14ac:dyDescent="0.25">
      <c r="A3481" s="77">
        <v>515</v>
      </c>
      <c r="B3481" s="74">
        <v>5548006013</v>
      </c>
      <c r="C3481" s="76">
        <v>45947</v>
      </c>
      <c r="D3481" s="76">
        <v>45946</v>
      </c>
      <c r="E3481" s="76">
        <v>45947</v>
      </c>
      <c r="F3481" s="74">
        <v>258730291</v>
      </c>
      <c r="G3481" s="75">
        <v>12835</v>
      </c>
      <c r="H3481" s="74" t="s">
        <v>14</v>
      </c>
      <c r="I3481" s="85">
        <v>7730465918</v>
      </c>
      <c r="J3481" s="76">
        <v>45971</v>
      </c>
      <c r="K3481" s="74" t="s">
        <v>92</v>
      </c>
      <c r="L3481" s="74"/>
      <c r="M3481" s="76">
        <v>45943</v>
      </c>
      <c r="N3481" s="76">
        <v>45958</v>
      </c>
      <c r="O3481" s="73">
        <f t="shared" si="445"/>
        <v>10</v>
      </c>
      <c r="P3481" s="73">
        <f>MONTH('RAW DATA'!$J3481)</f>
        <v>11</v>
      </c>
      <c r="Q3481" s="73" t="str">
        <f t="shared" si="446"/>
        <v>ICB</v>
      </c>
      <c r="R3481" s="75" t="str">
        <f t="shared" si="447"/>
        <v>CHINA</v>
      </c>
      <c r="S3481" s="75" t="str">
        <f>IF(OR('RAW DATA'!$D3481="",'RAW DATA'!$C3481='RAW DATA'!$D3481),"NO",IF('RAW DATA'!$C3481&lt;'RAW DATA'!$D3481,"YES","NO"))</f>
        <v>NO</v>
      </c>
      <c r="T3481" s="75" t="str">
        <f>IF('RAW DATA'!$D3481='RAW DATA'!$E3481,"YES","NO")</f>
        <v>NO</v>
      </c>
      <c r="U3481" s="73" t="str">
        <f>IF(('RAW DATA'!$D3481-'RAW DATA'!$M3481)&lt;=5,"YES","NO")</f>
        <v>YES</v>
      </c>
    </row>
    <row r="3482" spans="1:21" x14ac:dyDescent="0.25">
      <c r="A3482" s="89">
        <v>515</v>
      </c>
      <c r="B3482" s="90">
        <v>5283300188</v>
      </c>
      <c r="C3482" s="91">
        <v>45952</v>
      </c>
      <c r="D3482" s="91">
        <v>45947</v>
      </c>
      <c r="E3482" s="91">
        <v>45952</v>
      </c>
      <c r="F3482" s="90">
        <v>259294910</v>
      </c>
      <c r="G3482" s="96">
        <v>11847</v>
      </c>
      <c r="H3482" s="90" t="s">
        <v>14</v>
      </c>
      <c r="I3482" s="97">
        <v>7730465918</v>
      </c>
      <c r="J3482" s="91">
        <v>45971</v>
      </c>
      <c r="K3482" s="90" t="s">
        <v>92</v>
      </c>
      <c r="L3482" s="90"/>
      <c r="M3482" s="91">
        <v>45929</v>
      </c>
      <c r="N3482" s="91">
        <v>45945</v>
      </c>
      <c r="O3482" s="95">
        <f t="shared" si="445"/>
        <v>10</v>
      </c>
      <c r="P3482" s="95">
        <f>MONTH('RAW DATA'!$J3482)</f>
        <v>11</v>
      </c>
      <c r="Q3482" s="95" t="str">
        <f t="shared" si="446"/>
        <v>ICB</v>
      </c>
      <c r="R3482" s="96" t="str">
        <f t="shared" si="447"/>
        <v>CHINA</v>
      </c>
      <c r="S3482" s="96" t="str">
        <f>IF(OR('RAW DATA'!$D3482="",'RAW DATA'!$C3482='RAW DATA'!$D3482),"NO",IF('RAW DATA'!$C3482&lt;'RAW DATA'!$D3482,"YES","NO"))</f>
        <v>NO</v>
      </c>
      <c r="T3482" s="96" t="str">
        <f>IF('RAW DATA'!$D3482='RAW DATA'!$E3482,"YES","NO")</f>
        <v>NO</v>
      </c>
      <c r="U3482" s="95" t="str">
        <f>IF(('RAW DATA'!$D3482-'RAW DATA'!$M3482)&lt;=5,"YES","NO")</f>
        <v>NO</v>
      </c>
    </row>
    <row r="3483" spans="1:21" x14ac:dyDescent="0.25">
      <c r="A3483" s="77">
        <v>515</v>
      </c>
      <c r="B3483" s="74">
        <v>5283308502</v>
      </c>
      <c r="C3483" s="76">
        <v>45953</v>
      </c>
      <c r="D3483" s="76">
        <v>45952</v>
      </c>
      <c r="E3483" s="76">
        <v>45953</v>
      </c>
      <c r="F3483" s="74">
        <v>259965502</v>
      </c>
      <c r="G3483" s="75">
        <v>593</v>
      </c>
      <c r="H3483" s="74" t="s">
        <v>14</v>
      </c>
      <c r="I3483" s="85">
        <v>7730465918</v>
      </c>
      <c r="J3483" s="76">
        <v>45971</v>
      </c>
      <c r="K3483" s="74" t="s">
        <v>92</v>
      </c>
      <c r="L3483" s="74"/>
      <c r="M3483" s="76">
        <v>45950</v>
      </c>
      <c r="N3483" s="76">
        <v>45966</v>
      </c>
      <c r="O3483" s="73">
        <f t="shared" si="445"/>
        <v>10</v>
      </c>
      <c r="P3483" s="73">
        <f>MONTH('RAW DATA'!$J3483)</f>
        <v>11</v>
      </c>
      <c r="Q3483" s="73" t="str">
        <f t="shared" si="446"/>
        <v>ICB</v>
      </c>
      <c r="R3483" s="75" t="str">
        <f t="shared" si="447"/>
        <v>CHINA</v>
      </c>
      <c r="S3483" s="75" t="str">
        <f>IF(OR('RAW DATA'!$D3483="",'RAW DATA'!$C3483='RAW DATA'!$D3483),"NO",IF('RAW DATA'!$C3483&lt;'RAW DATA'!$D3483,"YES","NO"))</f>
        <v>NO</v>
      </c>
      <c r="T3483" s="75" t="str">
        <f>IF('RAW DATA'!$D3483='RAW DATA'!$E3483,"YES","NO")</f>
        <v>NO</v>
      </c>
      <c r="U3483" s="73" t="str">
        <f>IF(('RAW DATA'!$D3483-'RAW DATA'!$M3483)&lt;=5,"YES","NO")</f>
        <v>YES</v>
      </c>
    </row>
    <row r="3484" spans="1:21" x14ac:dyDescent="0.25">
      <c r="A3484" s="89">
        <v>515</v>
      </c>
      <c r="B3484" s="90">
        <v>5548022107</v>
      </c>
      <c r="C3484" s="91">
        <v>45954</v>
      </c>
      <c r="D3484" s="91">
        <v>45954</v>
      </c>
      <c r="E3484" s="91">
        <v>45954</v>
      </c>
      <c r="F3484" s="90">
        <v>259478868</v>
      </c>
      <c r="G3484" s="96">
        <v>19752</v>
      </c>
      <c r="H3484" s="90" t="s">
        <v>14</v>
      </c>
      <c r="I3484" s="97">
        <v>7730465918</v>
      </c>
      <c r="J3484" s="91">
        <v>45971</v>
      </c>
      <c r="K3484" s="90" t="s">
        <v>92</v>
      </c>
      <c r="L3484" s="90"/>
      <c r="M3484" s="91">
        <v>45953</v>
      </c>
      <c r="N3484" s="91">
        <v>45970</v>
      </c>
      <c r="O3484" s="95">
        <f t="shared" si="445"/>
        <v>10</v>
      </c>
      <c r="P3484" s="95">
        <f>MONTH('RAW DATA'!$J3484)</f>
        <v>11</v>
      </c>
      <c r="Q3484" s="95" t="str">
        <f t="shared" si="446"/>
        <v>ICB</v>
      </c>
      <c r="R3484" s="96" t="str">
        <f t="shared" si="447"/>
        <v>CHINA</v>
      </c>
      <c r="S3484" s="96" t="str">
        <f>IF(OR('RAW DATA'!$D3484="",'RAW DATA'!$C3484='RAW DATA'!$D3484),"NO",IF('RAW DATA'!$C3484&lt;'RAW DATA'!$D3484,"YES","NO"))</f>
        <v>NO</v>
      </c>
      <c r="T3484" s="96" t="str">
        <f>IF('RAW DATA'!$D3484='RAW DATA'!$E3484,"YES","NO")</f>
        <v>YES</v>
      </c>
      <c r="U3484" s="95" t="str">
        <f>IF(('RAW DATA'!$D3484-'RAW DATA'!$M3484)&lt;=5,"YES","NO")</f>
        <v>YES</v>
      </c>
    </row>
    <row r="3485" spans="1:21" x14ac:dyDescent="0.25">
      <c r="A3485" s="77">
        <v>515</v>
      </c>
      <c r="B3485" s="74">
        <v>5283313935</v>
      </c>
      <c r="C3485" s="76">
        <v>45954</v>
      </c>
      <c r="D3485" s="76">
        <v>45954</v>
      </c>
      <c r="E3485" s="76">
        <v>45954</v>
      </c>
      <c r="F3485" s="74">
        <v>259478876</v>
      </c>
      <c r="G3485" s="75">
        <v>7901</v>
      </c>
      <c r="H3485" s="74" t="s">
        <v>14</v>
      </c>
      <c r="I3485" s="85">
        <v>7730465918</v>
      </c>
      <c r="J3485" s="76">
        <v>45971</v>
      </c>
      <c r="K3485" s="74" t="s">
        <v>92</v>
      </c>
      <c r="L3485" s="74"/>
      <c r="M3485" s="76">
        <v>45936</v>
      </c>
      <c r="N3485" s="76">
        <v>45952</v>
      </c>
      <c r="O3485" s="73">
        <f t="shared" si="445"/>
        <v>10</v>
      </c>
      <c r="P3485" s="73">
        <f>MONTH('RAW DATA'!$J3485)</f>
        <v>11</v>
      </c>
      <c r="Q3485" s="73" t="str">
        <f t="shared" si="446"/>
        <v>ICB</v>
      </c>
      <c r="R3485" s="75" t="str">
        <f t="shared" si="447"/>
        <v>CHINA</v>
      </c>
      <c r="S3485" s="75" t="str">
        <f>IF(OR('RAW DATA'!$D3485="",'RAW DATA'!$C3485='RAW DATA'!$D3485),"NO",IF('RAW DATA'!$C3485&lt;'RAW DATA'!$D3485,"YES","NO"))</f>
        <v>NO</v>
      </c>
      <c r="T3485" s="75" t="str">
        <f>IF('RAW DATA'!$D3485='RAW DATA'!$E3485,"YES","NO")</f>
        <v>YES</v>
      </c>
      <c r="U3485" s="73" t="str">
        <f>IF(('RAW DATA'!$D3485-'RAW DATA'!$M3485)&lt;=5,"YES","NO")</f>
        <v>NO</v>
      </c>
    </row>
    <row r="3486" spans="1:21" x14ac:dyDescent="0.25">
      <c r="A3486" s="89">
        <v>515</v>
      </c>
      <c r="B3486" s="90">
        <v>5283313934</v>
      </c>
      <c r="C3486" s="91">
        <v>45954</v>
      </c>
      <c r="D3486" s="91">
        <v>45954</v>
      </c>
      <c r="E3486" s="91">
        <v>45954</v>
      </c>
      <c r="F3486" s="90">
        <v>259478876</v>
      </c>
      <c r="G3486" s="96">
        <v>10864</v>
      </c>
      <c r="H3486" s="90" t="s">
        <v>14</v>
      </c>
      <c r="I3486" s="97">
        <v>7730465918</v>
      </c>
      <c r="J3486" s="91">
        <v>45971</v>
      </c>
      <c r="K3486" s="90" t="s">
        <v>92</v>
      </c>
      <c r="L3486" s="90"/>
      <c r="M3486" s="91">
        <v>45936</v>
      </c>
      <c r="N3486" s="91">
        <v>45952</v>
      </c>
      <c r="O3486" s="95">
        <f t="shared" si="445"/>
        <v>10</v>
      </c>
      <c r="P3486" s="95">
        <f>MONTH('RAW DATA'!$J3486)</f>
        <v>11</v>
      </c>
      <c r="Q3486" s="95" t="str">
        <f t="shared" si="446"/>
        <v>ICB</v>
      </c>
      <c r="R3486" s="96" t="str">
        <f t="shared" si="447"/>
        <v>CHINA</v>
      </c>
      <c r="S3486" s="96" t="str">
        <f>IF(OR('RAW DATA'!$D3486="",'RAW DATA'!$C3486='RAW DATA'!$D3486),"NO",IF('RAW DATA'!$C3486&lt;'RAW DATA'!$D3486,"YES","NO"))</f>
        <v>NO</v>
      </c>
      <c r="T3486" s="96" t="str">
        <f>IF('RAW DATA'!$D3486='RAW DATA'!$E3486,"YES","NO")</f>
        <v>YES</v>
      </c>
      <c r="U3486" s="95" t="str">
        <f>IF(('RAW DATA'!$D3486-'RAW DATA'!$M3486)&lt;=5,"YES","NO")</f>
        <v>NO</v>
      </c>
    </row>
    <row r="3487" spans="1:21" x14ac:dyDescent="0.25">
      <c r="A3487" s="77">
        <v>515</v>
      </c>
      <c r="B3487" s="74">
        <v>5283325396</v>
      </c>
      <c r="C3487" s="76">
        <v>45960</v>
      </c>
      <c r="D3487" s="76">
        <v>45960</v>
      </c>
      <c r="E3487" s="76">
        <v>45960</v>
      </c>
      <c r="F3487" s="74">
        <v>259965914</v>
      </c>
      <c r="G3487" s="75">
        <v>12877</v>
      </c>
      <c r="H3487" s="74" t="s">
        <v>14</v>
      </c>
      <c r="I3487" s="85">
        <v>7730465918</v>
      </c>
      <c r="J3487" s="76">
        <v>45971</v>
      </c>
      <c r="K3487" s="74" t="s">
        <v>92</v>
      </c>
      <c r="L3487" s="74"/>
      <c r="M3487" s="76">
        <v>45959</v>
      </c>
      <c r="N3487" s="76">
        <v>45973</v>
      </c>
      <c r="O3487" s="73">
        <f t="shared" si="445"/>
        <v>10</v>
      </c>
      <c r="P3487" s="73">
        <f>MONTH('RAW DATA'!$J3487)</f>
        <v>11</v>
      </c>
      <c r="Q3487" s="73" t="str">
        <f t="shared" si="446"/>
        <v>ICB</v>
      </c>
      <c r="R3487" s="75" t="str">
        <f t="shared" si="447"/>
        <v>CHINA</v>
      </c>
      <c r="S3487" s="75" t="str">
        <f>IF(OR('RAW DATA'!$D3487="",'RAW DATA'!$C3487='RAW DATA'!$D3487),"NO",IF('RAW DATA'!$C3487&lt;'RAW DATA'!$D3487,"YES","NO"))</f>
        <v>NO</v>
      </c>
      <c r="T3487" s="75" t="str">
        <f>IF('RAW DATA'!$D3487='RAW DATA'!$E3487,"YES","NO")</f>
        <v>YES</v>
      </c>
      <c r="U3487" s="73" t="str">
        <f>IF(('RAW DATA'!$D3487-'RAW DATA'!$M3487)&lt;=5,"YES","NO")</f>
        <v>YES</v>
      </c>
    </row>
    <row r="3488" spans="1:21" x14ac:dyDescent="0.25">
      <c r="A3488" s="89">
        <v>515</v>
      </c>
      <c r="B3488" s="90">
        <v>5548039514</v>
      </c>
      <c r="C3488" s="91">
        <v>45965</v>
      </c>
      <c r="D3488" s="91">
        <v>45964</v>
      </c>
      <c r="E3488" s="91">
        <v>45965</v>
      </c>
      <c r="F3488" s="90">
        <v>259864568</v>
      </c>
      <c r="G3488" s="96">
        <v>22743</v>
      </c>
      <c r="H3488" s="90" t="s">
        <v>14</v>
      </c>
      <c r="I3488" s="97">
        <v>7730473588</v>
      </c>
      <c r="J3488" s="91">
        <v>46001</v>
      </c>
      <c r="K3488" s="90" t="s">
        <v>92</v>
      </c>
      <c r="L3488" s="90"/>
      <c r="M3488" s="91">
        <v>45962</v>
      </c>
      <c r="N3488" s="91">
        <v>45978</v>
      </c>
      <c r="O3488" s="95">
        <f t="shared" si="445"/>
        <v>11</v>
      </c>
      <c r="P3488" s="95">
        <f>MONTH('RAW DATA'!$J3488)</f>
        <v>12</v>
      </c>
      <c r="Q3488" s="95" t="str">
        <f t="shared" si="446"/>
        <v>ICB</v>
      </c>
      <c r="R3488" s="96" t="str">
        <f t="shared" si="447"/>
        <v>CHINA</v>
      </c>
      <c r="S3488" s="96" t="str">
        <f>IF(OR('RAW DATA'!$D3488="",'RAW DATA'!$C3488='RAW DATA'!$D3488),"NO",IF('RAW DATA'!$C3488&lt;'RAW DATA'!$D3488,"YES","NO"))</f>
        <v>NO</v>
      </c>
      <c r="T3488" s="96" t="str">
        <f>IF('RAW DATA'!$D3488='RAW DATA'!$E3488,"YES","NO")</f>
        <v>NO</v>
      </c>
      <c r="U3488" s="95" t="str">
        <f>IF(('RAW DATA'!$D3488-'RAW DATA'!$M3488)&lt;=5,"YES","NO")</f>
        <v>YES</v>
      </c>
    </row>
    <row r="3489" spans="1:21" x14ac:dyDescent="0.25">
      <c r="A3489" s="77">
        <v>515</v>
      </c>
      <c r="B3489" s="74">
        <v>5283344626</v>
      </c>
      <c r="C3489" s="76">
        <v>45971</v>
      </c>
      <c r="D3489" s="76">
        <v>45968</v>
      </c>
      <c r="E3489" s="76">
        <v>45971</v>
      </c>
      <c r="F3489" s="74">
        <v>259965919</v>
      </c>
      <c r="G3489" s="75">
        <v>4936</v>
      </c>
      <c r="H3489" s="74" t="s">
        <v>14</v>
      </c>
      <c r="I3489" s="85">
        <v>7730473588</v>
      </c>
      <c r="J3489" s="76">
        <v>46001</v>
      </c>
      <c r="K3489" s="74" t="s">
        <v>92</v>
      </c>
      <c r="L3489" s="74"/>
      <c r="M3489" s="76">
        <v>45965</v>
      </c>
      <c r="N3489" s="76">
        <v>45980</v>
      </c>
      <c r="O3489" s="73">
        <f t="shared" si="445"/>
        <v>11</v>
      </c>
      <c r="P3489" s="73">
        <f>MONTH('RAW DATA'!$J3489)</f>
        <v>12</v>
      </c>
      <c r="Q3489" s="73" t="str">
        <f t="shared" si="446"/>
        <v>ICB</v>
      </c>
      <c r="R3489" s="75" t="str">
        <f t="shared" si="447"/>
        <v>CHINA</v>
      </c>
      <c r="S3489" s="75" t="str">
        <f>IF(OR('RAW DATA'!$D3489="",'RAW DATA'!$C3489='RAW DATA'!$D3489),"NO",IF('RAW DATA'!$C3489&lt;'RAW DATA'!$D3489,"YES","NO"))</f>
        <v>NO</v>
      </c>
      <c r="T3489" s="75" t="str">
        <f>IF('RAW DATA'!$D3489='RAW DATA'!$E3489,"YES","NO")</f>
        <v>NO</v>
      </c>
      <c r="U3489" s="73" t="str">
        <f>IF(('RAW DATA'!$D3489-'RAW DATA'!$M3489)&lt;=5,"YES","NO")</f>
        <v>YES</v>
      </c>
    </row>
    <row r="3490" spans="1:21" x14ac:dyDescent="0.25">
      <c r="A3490" s="89">
        <v>515</v>
      </c>
      <c r="B3490" s="90">
        <v>5548050417</v>
      </c>
      <c r="C3490" s="91">
        <v>45972</v>
      </c>
      <c r="D3490" s="91">
        <v>45968</v>
      </c>
      <c r="E3490" s="91">
        <v>45972</v>
      </c>
      <c r="F3490" s="90">
        <v>259864579</v>
      </c>
      <c r="G3490" s="96">
        <v>395</v>
      </c>
      <c r="H3490" s="90" t="s">
        <v>14</v>
      </c>
      <c r="I3490" s="97">
        <v>7730473588</v>
      </c>
      <c r="J3490" s="91">
        <v>46001</v>
      </c>
      <c r="K3490" s="90" t="s">
        <v>92</v>
      </c>
      <c r="L3490" s="90"/>
      <c r="M3490" s="91">
        <v>45968</v>
      </c>
      <c r="N3490" s="91">
        <v>45985</v>
      </c>
      <c r="O3490" s="95">
        <f t="shared" si="445"/>
        <v>11</v>
      </c>
      <c r="P3490" s="95">
        <f>MONTH('RAW DATA'!$J3490)</f>
        <v>12</v>
      </c>
      <c r="Q3490" s="95" t="str">
        <f t="shared" si="446"/>
        <v>ICB</v>
      </c>
      <c r="R3490" s="96" t="str">
        <f t="shared" si="447"/>
        <v>CHINA</v>
      </c>
      <c r="S3490" s="96" t="str">
        <f>IF(OR('RAW DATA'!$D3490="",'RAW DATA'!$C3490='RAW DATA'!$D3490),"NO",IF('RAW DATA'!$C3490&lt;'RAW DATA'!$D3490,"YES","NO"))</f>
        <v>NO</v>
      </c>
      <c r="T3490" s="96" t="str">
        <f>IF('RAW DATA'!$D3490='RAW DATA'!$E3490,"YES","NO")</f>
        <v>NO</v>
      </c>
      <c r="U3490" s="95" t="str">
        <f>IF(('RAW DATA'!$D3490-'RAW DATA'!$M3490)&lt;=5,"YES","NO")</f>
        <v>YES</v>
      </c>
    </row>
    <row r="3491" spans="1:21" x14ac:dyDescent="0.25">
      <c r="A3491" s="77">
        <v>515</v>
      </c>
      <c r="B3491" s="74">
        <v>5548050416</v>
      </c>
      <c r="C3491" s="76">
        <v>45972</v>
      </c>
      <c r="D3491" s="76">
        <v>45968</v>
      </c>
      <c r="E3491" s="76">
        <v>45972</v>
      </c>
      <c r="F3491" s="74">
        <v>259864579</v>
      </c>
      <c r="G3491" s="75">
        <v>5925</v>
      </c>
      <c r="H3491" s="74" t="s">
        <v>14</v>
      </c>
      <c r="I3491" s="85">
        <v>7730473588</v>
      </c>
      <c r="J3491" s="76">
        <v>46001</v>
      </c>
      <c r="K3491" s="74" t="s">
        <v>92</v>
      </c>
      <c r="L3491" s="74"/>
      <c r="M3491" s="76">
        <v>45968</v>
      </c>
      <c r="N3491" s="76">
        <v>45985</v>
      </c>
      <c r="O3491" s="73">
        <f t="shared" si="445"/>
        <v>11</v>
      </c>
      <c r="P3491" s="73">
        <f>MONTH('RAW DATA'!$J3491)</f>
        <v>12</v>
      </c>
      <c r="Q3491" s="73" t="str">
        <f t="shared" si="446"/>
        <v>ICB</v>
      </c>
      <c r="R3491" s="75" t="str">
        <f t="shared" si="447"/>
        <v>CHINA</v>
      </c>
      <c r="S3491" s="75" t="str">
        <f>IF(OR('RAW DATA'!$D3491="",'RAW DATA'!$C3491='RAW DATA'!$D3491),"NO",IF('RAW DATA'!$C3491&lt;'RAW DATA'!$D3491,"YES","NO"))</f>
        <v>NO</v>
      </c>
      <c r="T3491" s="75" t="str">
        <f>IF('RAW DATA'!$D3491='RAW DATA'!$E3491,"YES","NO")</f>
        <v>NO</v>
      </c>
      <c r="U3491" s="73" t="str">
        <f>IF(('RAW DATA'!$D3491-'RAW DATA'!$M3491)&lt;=5,"YES","NO")</f>
        <v>YES</v>
      </c>
    </row>
    <row r="3492" spans="1:21" x14ac:dyDescent="0.25">
      <c r="A3492" s="89">
        <v>515</v>
      </c>
      <c r="B3492" s="90">
        <v>5548062248</v>
      </c>
      <c r="C3492" s="91">
        <v>45978</v>
      </c>
      <c r="D3492" s="91">
        <v>45975</v>
      </c>
      <c r="E3492" s="91">
        <v>45978</v>
      </c>
      <c r="F3492" s="90">
        <v>261277677</v>
      </c>
      <c r="G3492" s="96">
        <v>9878</v>
      </c>
      <c r="H3492" s="90" t="s">
        <v>14</v>
      </c>
      <c r="I3492" s="97">
        <v>7730473588</v>
      </c>
      <c r="J3492" s="91">
        <v>46001</v>
      </c>
      <c r="K3492" s="90" t="s">
        <v>92</v>
      </c>
      <c r="L3492" s="90"/>
      <c r="M3492" s="91">
        <v>45975</v>
      </c>
      <c r="N3492" s="91">
        <v>45991</v>
      </c>
      <c r="O3492" s="95">
        <f t="shared" si="445"/>
        <v>11</v>
      </c>
      <c r="P3492" s="95">
        <f>MONTH('RAW DATA'!$J3492)</f>
        <v>12</v>
      </c>
      <c r="Q3492" s="95" t="str">
        <f t="shared" si="446"/>
        <v>ICB</v>
      </c>
      <c r="R3492" s="96" t="str">
        <f t="shared" si="447"/>
        <v>CHINA</v>
      </c>
      <c r="S3492" s="96" t="str">
        <f>IF(OR('RAW DATA'!$D3492="",'RAW DATA'!$C3492='RAW DATA'!$D3492),"NO",IF('RAW DATA'!$C3492&lt;'RAW DATA'!$D3492,"YES","NO"))</f>
        <v>NO</v>
      </c>
      <c r="T3492" s="96" t="str">
        <f>IF('RAW DATA'!$D3492='RAW DATA'!$E3492,"YES","NO")</f>
        <v>NO</v>
      </c>
      <c r="U3492" s="95" t="str">
        <f>IF(('RAW DATA'!$D3492-'RAW DATA'!$M3492)&lt;=5,"YES","NO")</f>
        <v>YES</v>
      </c>
    </row>
    <row r="3493" spans="1:21" x14ac:dyDescent="0.25">
      <c r="A3493" s="77">
        <v>515</v>
      </c>
      <c r="B3493" s="74">
        <v>5283359552</v>
      </c>
      <c r="C3493" s="76">
        <v>45978</v>
      </c>
      <c r="D3493" s="76">
        <v>45974</v>
      </c>
      <c r="E3493" s="76">
        <v>45978</v>
      </c>
      <c r="F3493" s="74">
        <v>260777967</v>
      </c>
      <c r="G3493" s="75">
        <v>7903</v>
      </c>
      <c r="H3493" s="74" t="s">
        <v>14</v>
      </c>
      <c r="I3493" s="85">
        <v>7730473588</v>
      </c>
      <c r="J3493" s="76">
        <v>46001</v>
      </c>
      <c r="K3493" s="74" t="s">
        <v>92</v>
      </c>
      <c r="L3493" s="74"/>
      <c r="M3493" s="76">
        <v>45972</v>
      </c>
      <c r="N3493" s="76">
        <v>45988</v>
      </c>
      <c r="O3493" s="73">
        <f t="shared" si="445"/>
        <v>11</v>
      </c>
      <c r="P3493" s="73">
        <f>MONTH('RAW DATA'!$J3493)</f>
        <v>12</v>
      </c>
      <c r="Q3493" s="73" t="str">
        <f t="shared" si="446"/>
        <v>ICB</v>
      </c>
      <c r="R3493" s="75" t="str">
        <f t="shared" si="447"/>
        <v>CHINA</v>
      </c>
      <c r="S3493" s="75" t="str">
        <f>IF(OR('RAW DATA'!$D3493="",'RAW DATA'!$C3493='RAW DATA'!$D3493),"NO",IF('RAW DATA'!$C3493&lt;'RAW DATA'!$D3493,"YES","NO"))</f>
        <v>NO</v>
      </c>
      <c r="T3493" s="75" t="str">
        <f>IF('RAW DATA'!$D3493='RAW DATA'!$E3493,"YES","NO")</f>
        <v>NO</v>
      </c>
      <c r="U3493" s="73" t="str">
        <f>IF(('RAW DATA'!$D3493-'RAW DATA'!$M3493)&lt;=5,"YES","NO")</f>
        <v>YES</v>
      </c>
    </row>
    <row r="3494" spans="1:21" x14ac:dyDescent="0.25">
      <c r="A3494" s="89">
        <v>515</v>
      </c>
      <c r="B3494" s="90">
        <v>5548074697</v>
      </c>
      <c r="C3494" s="91">
        <v>45985</v>
      </c>
      <c r="D3494" s="91">
        <v>45982</v>
      </c>
      <c r="E3494" s="91">
        <v>45985</v>
      </c>
      <c r="F3494" s="90">
        <v>261166713</v>
      </c>
      <c r="G3494" s="96">
        <v>10871</v>
      </c>
      <c r="H3494" s="90" t="s">
        <v>14</v>
      </c>
      <c r="I3494" s="97">
        <v>7730473588</v>
      </c>
      <c r="J3494" s="91">
        <v>46001</v>
      </c>
      <c r="K3494" s="90" t="s">
        <v>92</v>
      </c>
      <c r="L3494" s="90"/>
      <c r="M3494" s="91">
        <v>45983</v>
      </c>
      <c r="N3494" s="91">
        <v>45998</v>
      </c>
      <c r="O3494" s="95">
        <f t="shared" si="445"/>
        <v>11</v>
      </c>
      <c r="P3494" s="95">
        <f>MONTH('RAW DATA'!$J3494)</f>
        <v>12</v>
      </c>
      <c r="Q3494" s="95" t="str">
        <f t="shared" si="446"/>
        <v>ICB</v>
      </c>
      <c r="R3494" s="96" t="str">
        <f t="shared" si="447"/>
        <v>CHINA</v>
      </c>
      <c r="S3494" s="96" t="str">
        <f>IF(OR('RAW DATA'!$D3494="",'RAW DATA'!$C3494='RAW DATA'!$D3494),"NO",IF('RAW DATA'!$C3494&lt;'RAW DATA'!$D3494,"YES","NO"))</f>
        <v>NO</v>
      </c>
      <c r="T3494" s="96" t="str">
        <f>IF('RAW DATA'!$D3494='RAW DATA'!$E3494,"YES","NO")</f>
        <v>NO</v>
      </c>
      <c r="U3494" s="95" t="str">
        <f>IF(('RAW DATA'!$D3494-'RAW DATA'!$M3494)&lt;=5,"YES","NO")</f>
        <v>YES</v>
      </c>
    </row>
    <row r="3495" spans="1:21" x14ac:dyDescent="0.25">
      <c r="A3495" s="77">
        <v>515</v>
      </c>
      <c r="B3495" s="74">
        <v>5548074558</v>
      </c>
      <c r="C3495" s="76">
        <v>45985</v>
      </c>
      <c r="D3495" s="76">
        <v>45982</v>
      </c>
      <c r="E3495" s="76">
        <v>45985</v>
      </c>
      <c r="F3495" s="74">
        <v>261166713</v>
      </c>
      <c r="G3495" s="75">
        <v>4942</v>
      </c>
      <c r="H3495" s="74" t="s">
        <v>14</v>
      </c>
      <c r="I3495" s="85">
        <v>7730473588</v>
      </c>
      <c r="J3495" s="76">
        <v>46001</v>
      </c>
      <c r="K3495" s="74" t="s">
        <v>92</v>
      </c>
      <c r="L3495" s="74"/>
      <c r="M3495" s="76">
        <v>45983</v>
      </c>
      <c r="N3495" s="76">
        <v>45998</v>
      </c>
      <c r="O3495" s="73">
        <f t="shared" si="445"/>
        <v>11</v>
      </c>
      <c r="P3495" s="73">
        <f>MONTH('RAW DATA'!$J3495)</f>
        <v>12</v>
      </c>
      <c r="Q3495" s="73" t="str">
        <f t="shared" si="446"/>
        <v>ICB</v>
      </c>
      <c r="R3495" s="75" t="str">
        <f t="shared" si="447"/>
        <v>CHINA</v>
      </c>
      <c r="S3495" s="75" t="str">
        <f>IF(OR('RAW DATA'!$D3495="",'RAW DATA'!$C3495='RAW DATA'!$D3495),"NO",IF('RAW DATA'!$C3495&lt;'RAW DATA'!$D3495,"YES","NO"))</f>
        <v>NO</v>
      </c>
      <c r="T3495" s="75" t="str">
        <f>IF('RAW DATA'!$D3495='RAW DATA'!$E3495,"YES","NO")</f>
        <v>NO</v>
      </c>
      <c r="U3495" s="73" t="str">
        <f>IF(('RAW DATA'!$D3495-'RAW DATA'!$M3495)&lt;=5,"YES","NO")</f>
        <v>YES</v>
      </c>
    </row>
    <row r="3496" spans="1:21" x14ac:dyDescent="0.25">
      <c r="A3496" s="89">
        <v>515</v>
      </c>
      <c r="B3496" s="90">
        <v>5283387720</v>
      </c>
      <c r="C3496" s="91">
        <v>45988</v>
      </c>
      <c r="D3496" s="91">
        <v>45987</v>
      </c>
      <c r="E3496" s="91">
        <v>45988</v>
      </c>
      <c r="F3496" s="90">
        <v>260777975</v>
      </c>
      <c r="G3496" s="96">
        <v>694</v>
      </c>
      <c r="H3496" s="90" t="s">
        <v>14</v>
      </c>
      <c r="I3496" s="97">
        <v>7730473588</v>
      </c>
      <c r="J3496" s="91">
        <v>46001</v>
      </c>
      <c r="K3496" s="90" t="s">
        <v>92</v>
      </c>
      <c r="L3496" s="90"/>
      <c r="M3496" s="91">
        <v>45986</v>
      </c>
      <c r="N3496" s="91">
        <v>46001</v>
      </c>
      <c r="O3496" s="95">
        <f t="shared" si="445"/>
        <v>11</v>
      </c>
      <c r="P3496" s="95">
        <f>MONTH('RAW DATA'!$J3496)</f>
        <v>12</v>
      </c>
      <c r="Q3496" s="95" t="str">
        <f t="shared" si="446"/>
        <v>ICB</v>
      </c>
      <c r="R3496" s="96" t="str">
        <f t="shared" si="447"/>
        <v>CHINA</v>
      </c>
      <c r="S3496" s="96" t="str">
        <f>IF(OR('RAW DATA'!$D3496="",'RAW DATA'!$C3496='RAW DATA'!$D3496),"NO",IF('RAW DATA'!$C3496&lt;'RAW DATA'!$D3496,"YES","NO"))</f>
        <v>NO</v>
      </c>
      <c r="T3496" s="96" t="str">
        <f>IF('RAW DATA'!$D3496='RAW DATA'!$E3496,"YES","NO")</f>
        <v>NO</v>
      </c>
      <c r="U3496" s="95" t="str">
        <f>IF(('RAW DATA'!$D3496-'RAW DATA'!$M3496)&lt;=5,"YES","NO")</f>
        <v>YES</v>
      </c>
    </row>
    <row r="3497" spans="1:21" x14ac:dyDescent="0.25">
      <c r="A3497" s="77">
        <v>515</v>
      </c>
      <c r="B3497" s="74">
        <v>5283387978</v>
      </c>
      <c r="C3497" s="76">
        <v>45988</v>
      </c>
      <c r="D3497" s="76">
        <v>45988</v>
      </c>
      <c r="E3497" s="76">
        <v>45988</v>
      </c>
      <c r="F3497" s="74">
        <v>261167293</v>
      </c>
      <c r="G3497" s="75">
        <v>12889</v>
      </c>
      <c r="H3497" s="74" t="s">
        <v>14</v>
      </c>
      <c r="I3497" s="85">
        <v>7730473588</v>
      </c>
      <c r="J3497" s="76">
        <v>46001</v>
      </c>
      <c r="K3497" s="74" t="s">
        <v>92</v>
      </c>
      <c r="L3497" s="74"/>
      <c r="M3497" s="76">
        <v>45985</v>
      </c>
      <c r="N3497" s="76">
        <v>46001</v>
      </c>
      <c r="O3497" s="73">
        <f t="shared" si="445"/>
        <v>11</v>
      </c>
      <c r="P3497" s="73">
        <f>MONTH('RAW DATA'!$J3497)</f>
        <v>12</v>
      </c>
      <c r="Q3497" s="73" t="str">
        <f t="shared" si="446"/>
        <v>ICB</v>
      </c>
      <c r="R3497" s="75" t="str">
        <f t="shared" si="447"/>
        <v>CHINA</v>
      </c>
      <c r="S3497" s="75" t="str">
        <f>IF(OR('RAW DATA'!$D3497="",'RAW DATA'!$C3497='RAW DATA'!$D3497),"NO",IF('RAW DATA'!$C3497&lt;'RAW DATA'!$D3497,"YES","NO"))</f>
        <v>NO</v>
      </c>
      <c r="T3497" s="75" t="str">
        <f>IF('RAW DATA'!$D3497='RAW DATA'!$E3497,"YES","NO")</f>
        <v>YES</v>
      </c>
      <c r="U3497" s="73" t="str">
        <f>IF(('RAW DATA'!$D3497-'RAW DATA'!$M3497)&lt;=5,"YES","NO")</f>
        <v>YES</v>
      </c>
    </row>
    <row r="3498" spans="1:21" x14ac:dyDescent="0.25">
      <c r="A3498" s="89">
        <v>515</v>
      </c>
      <c r="B3498" s="90">
        <v>5548087119</v>
      </c>
      <c r="C3498" s="91">
        <v>45993</v>
      </c>
      <c r="D3498" s="91">
        <v>45989</v>
      </c>
      <c r="E3498" s="91">
        <v>45993</v>
      </c>
      <c r="F3498" s="90">
        <v>261166388</v>
      </c>
      <c r="G3498" s="96">
        <v>12889</v>
      </c>
      <c r="H3498" s="90" t="s">
        <v>14</v>
      </c>
      <c r="I3498" s="97">
        <v>7730480701</v>
      </c>
      <c r="J3498" s="91">
        <v>46031</v>
      </c>
      <c r="K3498" s="90" t="s">
        <v>92</v>
      </c>
      <c r="L3498" s="90"/>
      <c r="M3498" s="91">
        <v>45989</v>
      </c>
      <c r="N3498" s="91">
        <v>46009</v>
      </c>
      <c r="O3498" s="95">
        <f t="shared" si="445"/>
        <v>11</v>
      </c>
      <c r="P3498" s="95">
        <f>MONTH('RAW DATA'!$J3498)</f>
        <v>1</v>
      </c>
      <c r="Q3498" s="95" t="str">
        <f t="shared" si="446"/>
        <v>ICB</v>
      </c>
      <c r="R3498" s="96" t="str">
        <f t="shared" si="447"/>
        <v>CHINA</v>
      </c>
      <c r="S3498" s="96" t="str">
        <f>IF(OR('RAW DATA'!$D3498="",'RAW DATA'!$C3498='RAW DATA'!$D3498),"NO",IF('RAW DATA'!$C3498&lt;'RAW DATA'!$D3498,"YES","NO"))</f>
        <v>NO</v>
      </c>
      <c r="T3498" s="96" t="str">
        <f>IF('RAW DATA'!$D3498='RAW DATA'!$E3498,"YES","NO")</f>
        <v>NO</v>
      </c>
      <c r="U3498" s="95" t="str">
        <f>IF(('RAW DATA'!$D3498-'RAW DATA'!$M3498)&lt;=5,"YES","NO")</f>
        <v>YES</v>
      </c>
    </row>
    <row r="3499" spans="1:21" x14ac:dyDescent="0.25">
      <c r="A3499" s="77">
        <v>515</v>
      </c>
      <c r="B3499" s="74">
        <v>5548087125</v>
      </c>
      <c r="C3499" s="76">
        <v>45993</v>
      </c>
      <c r="D3499" s="76">
        <v>45989</v>
      </c>
      <c r="E3499" s="76">
        <v>45993</v>
      </c>
      <c r="F3499" s="74">
        <v>261166388</v>
      </c>
      <c r="G3499" s="75">
        <v>9915</v>
      </c>
      <c r="H3499" s="74" t="s">
        <v>14</v>
      </c>
      <c r="I3499" s="85">
        <v>7730480701</v>
      </c>
      <c r="J3499" s="76">
        <v>46031</v>
      </c>
      <c r="K3499" s="74" t="s">
        <v>92</v>
      </c>
      <c r="L3499" s="74"/>
      <c r="M3499" s="76">
        <v>45989</v>
      </c>
      <c r="N3499" s="76">
        <v>46009</v>
      </c>
      <c r="O3499" s="73">
        <f t="shared" si="445"/>
        <v>11</v>
      </c>
      <c r="P3499" s="73">
        <f>MONTH('RAW DATA'!$J3499)</f>
        <v>1</v>
      </c>
      <c r="Q3499" s="73" t="str">
        <f t="shared" si="446"/>
        <v>ICB</v>
      </c>
      <c r="R3499" s="75" t="str">
        <f t="shared" si="447"/>
        <v>CHINA</v>
      </c>
      <c r="S3499" s="75" t="str">
        <f>IF(OR('RAW DATA'!$D3499="",'RAW DATA'!$C3499='RAW DATA'!$D3499),"NO",IF('RAW DATA'!$C3499&lt;'RAW DATA'!$D3499,"YES","NO"))</f>
        <v>NO</v>
      </c>
      <c r="T3499" s="75" t="str">
        <f>IF('RAW DATA'!$D3499='RAW DATA'!$E3499,"YES","NO")</f>
        <v>NO</v>
      </c>
      <c r="U3499" s="73" t="str">
        <f>IF(('RAW DATA'!$D3499-'RAW DATA'!$M3499)&lt;=5,"YES","NO")</f>
        <v>YES</v>
      </c>
    </row>
    <row r="3500" spans="1:21" x14ac:dyDescent="0.25">
      <c r="A3500" s="89">
        <v>515</v>
      </c>
      <c r="B3500" s="90">
        <v>5283403189</v>
      </c>
      <c r="C3500" s="91">
        <v>45994</v>
      </c>
      <c r="D3500" s="91">
        <v>45994</v>
      </c>
      <c r="E3500" s="91">
        <v>45994</v>
      </c>
      <c r="F3500" s="90">
        <v>261167294</v>
      </c>
      <c r="G3500" s="96">
        <v>13923</v>
      </c>
      <c r="H3500" s="90" t="s">
        <v>14</v>
      </c>
      <c r="I3500" s="97">
        <v>7730480701</v>
      </c>
      <c r="J3500" s="91">
        <v>46031</v>
      </c>
      <c r="K3500" s="90" t="s">
        <v>92</v>
      </c>
      <c r="L3500" s="90"/>
      <c r="M3500" s="91">
        <v>45992</v>
      </c>
      <c r="N3500" s="91">
        <v>46009</v>
      </c>
      <c r="O3500" s="95">
        <f t="shared" si="445"/>
        <v>12</v>
      </c>
      <c r="P3500" s="95">
        <f>MONTH('RAW DATA'!$J3500)</f>
        <v>1</v>
      </c>
      <c r="Q3500" s="95" t="str">
        <f t="shared" si="446"/>
        <v>ICB</v>
      </c>
      <c r="R3500" s="96" t="str">
        <f t="shared" si="447"/>
        <v>CHINA</v>
      </c>
      <c r="S3500" s="96" t="str">
        <f>IF(OR('RAW DATA'!$D3500="",'RAW DATA'!$C3500='RAW DATA'!$D3500),"NO",IF('RAW DATA'!$C3500&lt;'RAW DATA'!$D3500,"YES","NO"))</f>
        <v>NO</v>
      </c>
      <c r="T3500" s="96" t="str">
        <f>IF('RAW DATA'!$D3500='RAW DATA'!$E3500,"YES","NO")</f>
        <v>YES</v>
      </c>
      <c r="U3500" s="95" t="str">
        <f>IF(('RAW DATA'!$D3500-'RAW DATA'!$M3500)&lt;=5,"YES","NO")</f>
        <v>YES</v>
      </c>
    </row>
    <row r="3501" spans="1:21" x14ac:dyDescent="0.25">
      <c r="A3501" s="77">
        <v>515</v>
      </c>
      <c r="B3501" s="74">
        <v>5548103300</v>
      </c>
      <c r="C3501" s="76">
        <v>46001</v>
      </c>
      <c r="D3501" s="76">
        <v>46000</v>
      </c>
      <c r="E3501" s="76">
        <v>46001</v>
      </c>
      <c r="F3501" s="74">
        <v>261166648</v>
      </c>
      <c r="G3501" s="75">
        <v>1393</v>
      </c>
      <c r="H3501" s="74" t="s">
        <v>14</v>
      </c>
      <c r="I3501" s="85">
        <v>7730480701</v>
      </c>
      <c r="J3501" s="76">
        <v>46031</v>
      </c>
      <c r="K3501" s="74" t="s">
        <v>92</v>
      </c>
      <c r="L3501" s="74"/>
      <c r="M3501" s="76">
        <v>45995</v>
      </c>
      <c r="N3501" s="76">
        <v>46012</v>
      </c>
      <c r="O3501" s="73">
        <f t="shared" si="445"/>
        <v>12</v>
      </c>
      <c r="P3501" s="73">
        <f>MONTH('RAW DATA'!$J3501)</f>
        <v>1</v>
      </c>
      <c r="Q3501" s="73" t="str">
        <f t="shared" si="446"/>
        <v>ICB</v>
      </c>
      <c r="R3501" s="75" t="str">
        <f t="shared" si="447"/>
        <v>CHINA</v>
      </c>
      <c r="S3501" s="75" t="str">
        <f>IF(OR('RAW DATA'!$D3501="",'RAW DATA'!$C3501='RAW DATA'!$D3501),"NO",IF('RAW DATA'!$C3501&lt;'RAW DATA'!$D3501,"YES","NO"))</f>
        <v>NO</v>
      </c>
      <c r="T3501" s="75" t="str">
        <f>IF('RAW DATA'!$D3501='RAW DATA'!$E3501,"YES","NO")</f>
        <v>NO</v>
      </c>
      <c r="U3501" s="73" t="str">
        <f>IF(('RAW DATA'!$D3501-'RAW DATA'!$M3501)&lt;=5,"YES","NO")</f>
        <v>YES</v>
      </c>
    </row>
    <row r="3502" spans="1:21" x14ac:dyDescent="0.25">
      <c r="A3502" s="89">
        <v>515</v>
      </c>
      <c r="B3502" s="90">
        <v>5589489763</v>
      </c>
      <c r="C3502" s="91">
        <v>46001</v>
      </c>
      <c r="D3502" s="91">
        <v>46001</v>
      </c>
      <c r="E3502" s="91">
        <v>46001</v>
      </c>
      <c r="F3502" s="90">
        <v>261167338</v>
      </c>
      <c r="G3502" s="96">
        <v>995</v>
      </c>
      <c r="H3502" s="90" t="s">
        <v>14</v>
      </c>
      <c r="I3502" s="97">
        <v>7730480701</v>
      </c>
      <c r="J3502" s="91">
        <v>46031</v>
      </c>
      <c r="K3502" s="90" t="s">
        <v>92</v>
      </c>
      <c r="L3502" s="90"/>
      <c r="M3502" s="91">
        <v>46000</v>
      </c>
      <c r="N3502" s="91">
        <v>46017</v>
      </c>
      <c r="O3502" s="95">
        <f t="shared" si="445"/>
        <v>12</v>
      </c>
      <c r="P3502" s="95">
        <f>MONTH('RAW DATA'!$J3502)</f>
        <v>1</v>
      </c>
      <c r="Q3502" s="95" t="str">
        <f t="shared" si="446"/>
        <v>ICB</v>
      </c>
      <c r="R3502" s="96" t="str">
        <f t="shared" si="447"/>
        <v>CHINA</v>
      </c>
      <c r="S3502" s="96" t="str">
        <f>IF(OR('RAW DATA'!$D3502="",'RAW DATA'!$C3502='RAW DATA'!$D3502),"NO",IF('RAW DATA'!$C3502&lt;'RAW DATA'!$D3502,"YES","NO"))</f>
        <v>NO</v>
      </c>
      <c r="T3502" s="96" t="str">
        <f>IF('RAW DATA'!$D3502='RAW DATA'!$E3502,"YES","NO")</f>
        <v>YES</v>
      </c>
      <c r="U3502" s="95" t="str">
        <f>IF(('RAW DATA'!$D3502-'RAW DATA'!$M3502)&lt;=5,"YES","NO")</f>
        <v>YES</v>
      </c>
    </row>
    <row r="3503" spans="1:21" x14ac:dyDescent="0.25">
      <c r="A3503" s="77">
        <v>515</v>
      </c>
      <c r="B3503" s="74">
        <v>5548110400</v>
      </c>
      <c r="C3503" s="76">
        <v>46006</v>
      </c>
      <c r="D3503" s="76">
        <v>46003</v>
      </c>
      <c r="E3503" s="76">
        <v>46006</v>
      </c>
      <c r="F3503" s="74">
        <v>261166651</v>
      </c>
      <c r="G3503" s="75">
        <v>8969</v>
      </c>
      <c r="H3503" s="74" t="s">
        <v>14</v>
      </c>
      <c r="I3503" s="85">
        <v>7730480701</v>
      </c>
      <c r="J3503" s="76">
        <v>46031</v>
      </c>
      <c r="K3503" s="74" t="s">
        <v>92</v>
      </c>
      <c r="L3503" s="74"/>
      <c r="M3503" s="76">
        <v>46002</v>
      </c>
      <c r="N3503" s="76">
        <v>46020</v>
      </c>
      <c r="O3503" s="73">
        <f t="shared" si="445"/>
        <v>12</v>
      </c>
      <c r="P3503" s="73">
        <f>MONTH('RAW DATA'!$J3503)</f>
        <v>1</v>
      </c>
      <c r="Q3503" s="73" t="str">
        <f t="shared" si="446"/>
        <v>ICB</v>
      </c>
      <c r="R3503" s="75" t="str">
        <f t="shared" si="447"/>
        <v>CHINA</v>
      </c>
      <c r="S3503" s="75" t="str">
        <f>IF(OR('RAW DATA'!$D3503="",'RAW DATA'!$C3503='RAW DATA'!$D3503),"NO",IF('RAW DATA'!$C3503&lt;'RAW DATA'!$D3503,"YES","NO"))</f>
        <v>NO</v>
      </c>
      <c r="T3503" s="75" t="str">
        <f>IF('RAW DATA'!$D3503='RAW DATA'!$E3503,"YES","NO")</f>
        <v>NO</v>
      </c>
      <c r="U3503" s="73" t="str">
        <f>IF(('RAW DATA'!$D3503-'RAW DATA'!$M3503)&lt;=5,"YES","NO")</f>
        <v>YES</v>
      </c>
    </row>
    <row r="3504" spans="1:21" x14ac:dyDescent="0.25">
      <c r="A3504" s="89">
        <v>515</v>
      </c>
      <c r="B3504" s="90">
        <v>5548110544</v>
      </c>
      <c r="C3504" s="91">
        <v>46006</v>
      </c>
      <c r="D3504" s="91">
        <v>46003</v>
      </c>
      <c r="E3504" s="91">
        <v>46006</v>
      </c>
      <c r="F3504" s="90">
        <v>261166651</v>
      </c>
      <c r="G3504" s="96">
        <v>10963</v>
      </c>
      <c r="H3504" s="90" t="s">
        <v>14</v>
      </c>
      <c r="I3504" s="97">
        <v>7730480701</v>
      </c>
      <c r="J3504" s="91">
        <v>46031</v>
      </c>
      <c r="K3504" s="90" t="s">
        <v>92</v>
      </c>
      <c r="L3504" s="90"/>
      <c r="M3504" s="91">
        <v>46002</v>
      </c>
      <c r="N3504" s="91">
        <v>46020</v>
      </c>
      <c r="O3504" s="95">
        <f t="shared" si="445"/>
        <v>12</v>
      </c>
      <c r="P3504" s="95">
        <f>MONTH('RAW DATA'!$J3504)</f>
        <v>1</v>
      </c>
      <c r="Q3504" s="95" t="str">
        <f t="shared" si="446"/>
        <v>ICB</v>
      </c>
      <c r="R3504" s="96" t="str">
        <f t="shared" si="447"/>
        <v>CHINA</v>
      </c>
      <c r="S3504" s="96" t="str">
        <f>IF(OR('RAW DATA'!$D3504="",'RAW DATA'!$C3504='RAW DATA'!$D3504),"NO",IF('RAW DATA'!$C3504&lt;'RAW DATA'!$D3504,"YES","NO"))</f>
        <v>NO</v>
      </c>
      <c r="T3504" s="96" t="str">
        <f>IF('RAW DATA'!$D3504='RAW DATA'!$E3504,"YES","NO")</f>
        <v>NO</v>
      </c>
      <c r="U3504" s="95" t="str">
        <f>IF(('RAW DATA'!$D3504-'RAW DATA'!$M3504)&lt;=5,"YES","NO")</f>
        <v>YES</v>
      </c>
    </row>
    <row r="3505" spans="1:21" x14ac:dyDescent="0.25">
      <c r="A3505" s="77">
        <v>515</v>
      </c>
      <c r="B3505" s="74">
        <v>5589520397</v>
      </c>
      <c r="C3505" s="76">
        <v>46016</v>
      </c>
      <c r="D3505" s="76">
        <v>46015</v>
      </c>
      <c r="E3505" s="76">
        <v>46016</v>
      </c>
      <c r="F3505" s="74">
        <v>261167340</v>
      </c>
      <c r="G3505" s="75">
        <v>6004</v>
      </c>
      <c r="H3505" s="74" t="s">
        <v>14</v>
      </c>
      <c r="I3505" s="85">
        <v>7730480701</v>
      </c>
      <c r="J3505" s="76">
        <v>46031</v>
      </c>
      <c r="K3505" s="74" t="s">
        <v>92</v>
      </c>
      <c r="L3505" s="74"/>
      <c r="M3505" s="76">
        <v>46014</v>
      </c>
      <c r="N3505" s="76">
        <v>46029</v>
      </c>
      <c r="O3505" s="73">
        <f t="shared" si="445"/>
        <v>12</v>
      </c>
      <c r="P3505" s="73">
        <f>MONTH('RAW DATA'!$J3505)</f>
        <v>1</v>
      </c>
      <c r="Q3505" s="73" t="str">
        <f t="shared" si="446"/>
        <v>ICB</v>
      </c>
      <c r="R3505" s="75" t="str">
        <f t="shared" si="447"/>
        <v>CHINA</v>
      </c>
      <c r="S3505" s="75" t="str">
        <f>IF(OR('RAW DATA'!$D3505="",'RAW DATA'!$C3505='RAW DATA'!$D3505),"NO",IF('RAW DATA'!$C3505&lt;'RAW DATA'!$D3505,"YES","NO"))</f>
        <v>NO</v>
      </c>
      <c r="T3505" s="75" t="str">
        <f>IF('RAW DATA'!$D3505='RAW DATA'!$E3505,"YES","NO")</f>
        <v>NO</v>
      </c>
      <c r="U3505" s="73" t="str">
        <f>IF(('RAW DATA'!$D3505-'RAW DATA'!$M3505)&lt;=5,"YES","NO")</f>
        <v>YES</v>
      </c>
    </row>
    <row r="3506" spans="1:21" x14ac:dyDescent="0.25">
      <c r="A3506" s="89">
        <v>515</v>
      </c>
      <c r="B3506" s="90">
        <v>5548125603</v>
      </c>
      <c r="C3506" s="91">
        <v>46014</v>
      </c>
      <c r="D3506" s="91">
        <v>46011</v>
      </c>
      <c r="E3506" s="91">
        <v>46014</v>
      </c>
      <c r="F3506" s="90">
        <v>261166683</v>
      </c>
      <c r="G3506" s="96">
        <v>11972</v>
      </c>
      <c r="H3506" s="90" t="s">
        <v>14</v>
      </c>
      <c r="I3506" s="97">
        <v>7730480701</v>
      </c>
      <c r="J3506" s="91">
        <v>46031</v>
      </c>
      <c r="K3506" s="90" t="s">
        <v>92</v>
      </c>
      <c r="L3506" s="90"/>
      <c r="M3506" s="91">
        <v>46010</v>
      </c>
      <c r="N3506" s="91">
        <v>46026</v>
      </c>
      <c r="O3506" s="95">
        <f t="shared" si="445"/>
        <v>12</v>
      </c>
      <c r="P3506" s="95">
        <f>MONTH('RAW DATA'!$J3506)</f>
        <v>1</v>
      </c>
      <c r="Q3506" s="95" t="str">
        <f t="shared" si="446"/>
        <v>ICB</v>
      </c>
      <c r="R3506" s="96" t="str">
        <f t="shared" si="447"/>
        <v>CHINA</v>
      </c>
      <c r="S3506" s="96" t="str">
        <f>IF(OR('RAW DATA'!$D3506="",'RAW DATA'!$C3506='RAW DATA'!$D3506),"NO",IF('RAW DATA'!$C3506&lt;'RAW DATA'!$D3506,"YES","NO"))</f>
        <v>NO</v>
      </c>
      <c r="T3506" s="96" t="str">
        <f>IF('RAW DATA'!$D3506='RAW DATA'!$E3506,"YES","NO")</f>
        <v>NO</v>
      </c>
      <c r="U3506" s="95" t="str">
        <f>IF(('RAW DATA'!$D3506-'RAW DATA'!$M3506)&lt;=5,"YES","NO")</f>
        <v>YES</v>
      </c>
    </row>
    <row r="3507" spans="1:21" x14ac:dyDescent="0.25">
      <c r="A3507" s="77">
        <v>515</v>
      </c>
      <c r="B3507" s="74">
        <v>5548125430</v>
      </c>
      <c r="C3507" s="76">
        <v>46014</v>
      </c>
      <c r="D3507" s="76">
        <v>46011</v>
      </c>
      <c r="E3507" s="76">
        <v>46014</v>
      </c>
      <c r="F3507" s="74">
        <v>261166683</v>
      </c>
      <c r="G3507" s="75">
        <v>14982</v>
      </c>
      <c r="H3507" s="74" t="s">
        <v>14</v>
      </c>
      <c r="I3507" s="85">
        <v>7730480701</v>
      </c>
      <c r="J3507" s="76">
        <v>46031</v>
      </c>
      <c r="K3507" s="74" t="s">
        <v>92</v>
      </c>
      <c r="L3507" s="74"/>
      <c r="M3507" s="76">
        <v>46010</v>
      </c>
      <c r="N3507" s="76">
        <v>46026</v>
      </c>
      <c r="O3507" s="73">
        <f t="shared" si="445"/>
        <v>12</v>
      </c>
      <c r="P3507" s="73">
        <f>MONTH('RAW DATA'!$J3507)</f>
        <v>1</v>
      </c>
      <c r="Q3507" s="73" t="str">
        <f t="shared" si="446"/>
        <v>ICB</v>
      </c>
      <c r="R3507" s="75" t="str">
        <f t="shared" si="447"/>
        <v>CHINA</v>
      </c>
      <c r="S3507" s="75" t="str">
        <f>IF(OR('RAW DATA'!$D3507="",'RAW DATA'!$C3507='RAW DATA'!$D3507),"NO",IF('RAW DATA'!$C3507&lt;'RAW DATA'!$D3507,"YES","NO"))</f>
        <v>NO</v>
      </c>
      <c r="T3507" s="75" t="str">
        <f>IF('RAW DATA'!$D3507='RAW DATA'!$E3507,"YES","NO")</f>
        <v>NO</v>
      </c>
      <c r="U3507" s="73" t="str">
        <f>IF(('RAW DATA'!$D3507-'RAW DATA'!$M3507)&lt;=5,"YES","NO")</f>
        <v>YES</v>
      </c>
    </row>
    <row r="3508" spans="1:21" x14ac:dyDescent="0.25">
      <c r="A3508" s="89">
        <v>515</v>
      </c>
      <c r="B3508" s="90">
        <v>5548139237</v>
      </c>
      <c r="C3508" s="91">
        <v>46022</v>
      </c>
      <c r="D3508" s="91">
        <v>46020</v>
      </c>
      <c r="E3508" s="91">
        <v>46022</v>
      </c>
      <c r="F3508" s="90">
        <v>261448441</v>
      </c>
      <c r="G3508" s="96">
        <v>13009</v>
      </c>
      <c r="H3508" s="90" t="s">
        <v>14</v>
      </c>
      <c r="I3508" s="97">
        <v>7730480701</v>
      </c>
      <c r="J3508" s="91">
        <v>46031</v>
      </c>
      <c r="K3508" s="90" t="s">
        <v>92</v>
      </c>
      <c r="L3508" s="90"/>
      <c r="M3508" s="91">
        <v>46017</v>
      </c>
      <c r="N3508" s="91">
        <v>46033</v>
      </c>
      <c r="O3508" s="95">
        <f t="shared" si="445"/>
        <v>12</v>
      </c>
      <c r="P3508" s="95">
        <f>MONTH('RAW DATA'!$J3508)</f>
        <v>1</v>
      </c>
      <c r="Q3508" s="95" t="str">
        <f t="shared" si="446"/>
        <v>ICB</v>
      </c>
      <c r="R3508" s="96" t="str">
        <f t="shared" si="447"/>
        <v>CHINA</v>
      </c>
      <c r="S3508" s="96" t="str">
        <f>IF(OR('RAW DATA'!$D3508="",'RAW DATA'!$C3508='RAW DATA'!$D3508),"NO",IF('RAW DATA'!$C3508&lt;'RAW DATA'!$D3508,"YES","NO"))</f>
        <v>NO</v>
      </c>
      <c r="T3508" s="96" t="str">
        <f>IF('RAW DATA'!$D3508='RAW DATA'!$E3508,"YES","NO")</f>
        <v>NO</v>
      </c>
      <c r="U3508" s="95" t="str">
        <f>IF(('RAW DATA'!$D3508-'RAW DATA'!$M3508)&lt;=5,"YES","NO")</f>
        <v>YES</v>
      </c>
    </row>
    <row r="3509" spans="1:21" x14ac:dyDescent="0.25">
      <c r="A3509" s="77">
        <v>515</v>
      </c>
      <c r="B3509" s="74">
        <v>5548139238</v>
      </c>
      <c r="C3509" s="76">
        <v>46022</v>
      </c>
      <c r="D3509" s="76">
        <v>46020</v>
      </c>
      <c r="E3509" s="76">
        <v>46022</v>
      </c>
      <c r="F3509" s="74">
        <v>261448441</v>
      </c>
      <c r="G3509" s="75">
        <v>14009</v>
      </c>
      <c r="H3509" s="74" t="s">
        <v>14</v>
      </c>
      <c r="I3509" s="85">
        <v>7730480701</v>
      </c>
      <c r="J3509" s="76">
        <v>46031</v>
      </c>
      <c r="K3509" s="74" t="s">
        <v>92</v>
      </c>
      <c r="L3509" s="74"/>
      <c r="M3509" s="76">
        <v>46017</v>
      </c>
      <c r="N3509" s="76">
        <v>46033</v>
      </c>
      <c r="O3509" s="73">
        <f t="shared" si="445"/>
        <v>12</v>
      </c>
      <c r="P3509" s="73">
        <f>MONTH('RAW DATA'!$J3509)</f>
        <v>1</v>
      </c>
      <c r="Q3509" s="73" t="str">
        <f t="shared" si="446"/>
        <v>ICB</v>
      </c>
      <c r="R3509" s="75" t="str">
        <f t="shared" si="447"/>
        <v>CHINA</v>
      </c>
      <c r="S3509" s="75" t="str">
        <f>IF(OR('RAW DATA'!$D3509="",'RAW DATA'!$C3509='RAW DATA'!$D3509),"NO",IF('RAW DATA'!$C3509&lt;'RAW DATA'!$D3509,"YES","NO"))</f>
        <v>NO</v>
      </c>
      <c r="T3509" s="75" t="str">
        <f>IF('RAW DATA'!$D3509='RAW DATA'!$E3509,"YES","NO")</f>
        <v>NO</v>
      </c>
      <c r="U3509" s="73" t="str">
        <f>IF(('RAW DATA'!$D3509-'RAW DATA'!$M3509)&lt;=5,"YES","NO")</f>
        <v>YES</v>
      </c>
    </row>
    <row r="3510" spans="1:21" x14ac:dyDescent="0.25">
      <c r="A3510" s="89">
        <v>515</v>
      </c>
      <c r="B3510" s="90">
        <v>5589507375</v>
      </c>
      <c r="C3510" s="91">
        <v>46010</v>
      </c>
      <c r="D3510" s="91">
        <v>46009</v>
      </c>
      <c r="E3510" s="91">
        <v>46022</v>
      </c>
      <c r="F3510" s="90">
        <v>261167339</v>
      </c>
      <c r="G3510" s="96">
        <v>4994</v>
      </c>
      <c r="H3510" s="90" t="s">
        <v>14</v>
      </c>
      <c r="I3510" s="97">
        <v>7730480701</v>
      </c>
      <c r="J3510" s="91">
        <v>46031</v>
      </c>
      <c r="K3510" s="90" t="s">
        <v>92</v>
      </c>
      <c r="L3510" s="90"/>
      <c r="M3510" s="91">
        <v>46007</v>
      </c>
      <c r="N3510" s="91">
        <v>46022</v>
      </c>
      <c r="O3510" s="95">
        <f t="shared" si="445"/>
        <v>12</v>
      </c>
      <c r="P3510" s="95">
        <f>MONTH('RAW DATA'!$J3510)</f>
        <v>1</v>
      </c>
      <c r="Q3510" s="95" t="str">
        <f t="shared" si="446"/>
        <v>ICB</v>
      </c>
      <c r="R3510" s="96" t="str">
        <f t="shared" si="447"/>
        <v>CHINA</v>
      </c>
      <c r="S3510" s="96" t="str">
        <f>IF(OR('RAW DATA'!$D3510="",'RAW DATA'!$C3510='RAW DATA'!$D3510),"NO",IF('RAW DATA'!$C3510&lt;'RAW DATA'!$D3510,"YES","NO"))</f>
        <v>NO</v>
      </c>
      <c r="T3510" s="96" t="str">
        <f>IF('RAW DATA'!$D3510='RAW DATA'!$E3510,"YES","NO")</f>
        <v>NO</v>
      </c>
      <c r="U3510" s="95" t="str">
        <f>IF(('RAW DATA'!$D3510-'RAW DATA'!$M3510)&lt;=5,"YES","NO")</f>
        <v>YES</v>
      </c>
    </row>
    <row r="3511" spans="1:21" x14ac:dyDescent="0.25">
      <c r="A3511" s="77">
        <v>10171</v>
      </c>
      <c r="B3511" s="74">
        <v>5481892083</v>
      </c>
      <c r="C3511" s="76">
        <v>45936</v>
      </c>
      <c r="D3511" s="76">
        <v>45936</v>
      </c>
      <c r="E3511" s="76">
        <v>45936</v>
      </c>
      <c r="F3511" s="74">
        <v>257054981</v>
      </c>
      <c r="G3511" s="75">
        <v>11116</v>
      </c>
      <c r="H3511" s="74" t="s">
        <v>14</v>
      </c>
      <c r="I3511" s="85">
        <v>7730458993</v>
      </c>
      <c r="J3511" s="76">
        <v>45944</v>
      </c>
      <c r="K3511" s="74" t="s">
        <v>313</v>
      </c>
      <c r="L3511" s="74"/>
      <c r="M3511" s="76">
        <v>45891</v>
      </c>
      <c r="N3511" s="76">
        <v>45914</v>
      </c>
      <c r="O3511" s="73">
        <f t="shared" si="445"/>
        <v>10</v>
      </c>
      <c r="P3511" s="73">
        <f>MONTH('RAW DATA'!$J3511)</f>
        <v>10</v>
      </c>
      <c r="Q3511" s="73" t="str">
        <f t="shared" si="446"/>
        <v>ICB</v>
      </c>
      <c r="R3511" s="75" t="str">
        <f t="shared" si="447"/>
        <v>VIETNAM</v>
      </c>
      <c r="S3511" s="75" t="str">
        <f>IF(OR('RAW DATA'!$D3511="",'RAW DATA'!$C3511='RAW DATA'!$D3511),"NO",IF('RAW DATA'!$C3511&lt;'RAW DATA'!$D3511,"YES","NO"))</f>
        <v>NO</v>
      </c>
      <c r="T3511" s="75" t="str">
        <f>IF('RAW DATA'!$D3511='RAW DATA'!$E3511,"YES","NO")</f>
        <v>YES</v>
      </c>
      <c r="U3511" s="73" t="str">
        <f>IF(('RAW DATA'!$D3511-'RAW DATA'!$M3511)&lt;=5,"YES","NO")</f>
        <v>NO</v>
      </c>
    </row>
    <row r="3512" spans="1:21" x14ac:dyDescent="0.25">
      <c r="A3512" s="89">
        <v>10171</v>
      </c>
      <c r="B3512" s="90">
        <v>5481892084</v>
      </c>
      <c r="C3512" s="91">
        <v>45936</v>
      </c>
      <c r="D3512" s="91">
        <v>45936</v>
      </c>
      <c r="E3512" s="91">
        <v>45936</v>
      </c>
      <c r="F3512" s="90">
        <v>256746718</v>
      </c>
      <c r="G3512" s="96">
        <v>9455</v>
      </c>
      <c r="H3512" s="90" t="s">
        <v>14</v>
      </c>
      <c r="I3512" s="97">
        <v>7730458994</v>
      </c>
      <c r="J3512" s="91">
        <v>45944</v>
      </c>
      <c r="K3512" s="90" t="s">
        <v>313</v>
      </c>
      <c r="L3512" s="90"/>
      <c r="M3512" s="91">
        <v>45898</v>
      </c>
      <c r="N3512" s="91">
        <v>45921</v>
      </c>
      <c r="O3512" s="95">
        <f t="shared" si="445"/>
        <v>10</v>
      </c>
      <c r="P3512" s="95">
        <f>MONTH('RAW DATA'!$J3512)</f>
        <v>10</v>
      </c>
      <c r="Q3512" s="95" t="str">
        <f t="shared" si="446"/>
        <v>ICB</v>
      </c>
      <c r="R3512" s="96" t="str">
        <f t="shared" si="447"/>
        <v>VIETNAM</v>
      </c>
      <c r="S3512" s="96" t="str">
        <f>IF(OR('RAW DATA'!$D3512="",'RAW DATA'!$C3512='RAW DATA'!$D3512),"NO",IF('RAW DATA'!$C3512&lt;'RAW DATA'!$D3512,"YES","NO"))</f>
        <v>NO</v>
      </c>
      <c r="T3512" s="96" t="str">
        <f>IF('RAW DATA'!$D3512='RAW DATA'!$E3512,"YES","NO")</f>
        <v>YES</v>
      </c>
      <c r="U3512" s="95" t="str">
        <f>IF(('RAW DATA'!$D3512-'RAW DATA'!$M3512)&lt;=5,"YES","NO")</f>
        <v>NO</v>
      </c>
    </row>
    <row r="3513" spans="1:21" x14ac:dyDescent="0.25">
      <c r="A3513" s="77">
        <v>10171</v>
      </c>
      <c r="B3513" s="74">
        <v>5481892085</v>
      </c>
      <c r="C3513" s="76">
        <v>45936</v>
      </c>
      <c r="D3513" s="76">
        <v>45936</v>
      </c>
      <c r="E3513" s="76">
        <v>45936</v>
      </c>
      <c r="F3513" s="74">
        <v>255605292</v>
      </c>
      <c r="G3513" s="75">
        <v>38816</v>
      </c>
      <c r="H3513" s="74" t="s">
        <v>14</v>
      </c>
      <c r="I3513" s="85">
        <v>7730458995</v>
      </c>
      <c r="J3513" s="76">
        <v>45944</v>
      </c>
      <c r="K3513" s="74" t="s">
        <v>313</v>
      </c>
      <c r="L3513" s="74"/>
      <c r="M3513" s="76">
        <v>45871</v>
      </c>
      <c r="N3513" s="76">
        <v>45893</v>
      </c>
      <c r="O3513" s="73">
        <f t="shared" si="445"/>
        <v>10</v>
      </c>
      <c r="P3513" s="73">
        <f>MONTH('RAW DATA'!$J3513)</f>
        <v>10</v>
      </c>
      <c r="Q3513" s="73" t="str">
        <f t="shared" si="446"/>
        <v>ICB</v>
      </c>
      <c r="R3513" s="75" t="str">
        <f t="shared" si="447"/>
        <v>VIETNAM</v>
      </c>
      <c r="S3513" s="75" t="str">
        <f>IF(OR('RAW DATA'!$D3513="",'RAW DATA'!$C3513='RAW DATA'!$D3513),"NO",IF('RAW DATA'!$C3513&lt;'RAW DATA'!$D3513,"YES","NO"))</f>
        <v>NO</v>
      </c>
      <c r="T3513" s="75" t="str">
        <f>IF('RAW DATA'!$D3513='RAW DATA'!$E3513,"YES","NO")</f>
        <v>YES</v>
      </c>
      <c r="U3513" s="73" t="str">
        <f>IF(('RAW DATA'!$D3513-'RAW DATA'!$M3513)&lt;=5,"YES","NO")</f>
        <v>NO</v>
      </c>
    </row>
    <row r="3514" spans="1:21" x14ac:dyDescent="0.25">
      <c r="A3514" s="89">
        <v>10171</v>
      </c>
      <c r="B3514" s="90">
        <v>5481893649</v>
      </c>
      <c r="C3514" s="91">
        <v>45937</v>
      </c>
      <c r="D3514" s="91">
        <v>45937</v>
      </c>
      <c r="E3514" s="91">
        <v>45937</v>
      </c>
      <c r="F3514" s="90" t="s">
        <v>249</v>
      </c>
      <c r="G3514" s="96">
        <v>574</v>
      </c>
      <c r="H3514" s="90" t="s">
        <v>14</v>
      </c>
      <c r="I3514" s="97">
        <v>7730459007</v>
      </c>
      <c r="J3514" s="91">
        <v>45944</v>
      </c>
      <c r="K3514" s="90" t="s">
        <v>313</v>
      </c>
      <c r="L3514" s="90"/>
      <c r="M3514" s="91">
        <v>45792</v>
      </c>
      <c r="N3514" s="91">
        <v>45816</v>
      </c>
      <c r="O3514" s="95">
        <f t="shared" si="445"/>
        <v>10</v>
      </c>
      <c r="P3514" s="95">
        <f>MONTH('RAW DATA'!$J3514)</f>
        <v>10</v>
      </c>
      <c r="Q3514" s="95" t="str">
        <f t="shared" si="446"/>
        <v>ICB</v>
      </c>
      <c r="R3514" s="96" t="str">
        <f t="shared" si="447"/>
        <v>VIETNAM</v>
      </c>
      <c r="S3514" s="96" t="str">
        <f>IF(OR('RAW DATA'!$D3514="",'RAW DATA'!$C3514='RAW DATA'!$D3514),"NO",IF('RAW DATA'!$C3514&lt;'RAW DATA'!$D3514,"YES","NO"))</f>
        <v>NO</v>
      </c>
      <c r="T3514" s="96" t="str">
        <f>IF('RAW DATA'!$D3514='RAW DATA'!$E3514,"YES","NO")</f>
        <v>YES</v>
      </c>
      <c r="U3514" s="95" t="str">
        <f>IF(('RAW DATA'!$D3514-'RAW DATA'!$M3514)&lt;=5,"YES","NO")</f>
        <v>NO</v>
      </c>
    </row>
    <row r="3515" spans="1:21" x14ac:dyDescent="0.25">
      <c r="A3515" s="77">
        <v>10171</v>
      </c>
      <c r="B3515" s="74">
        <v>5481893650</v>
      </c>
      <c r="C3515" s="76">
        <v>45937</v>
      </c>
      <c r="D3515" s="76">
        <v>45937</v>
      </c>
      <c r="E3515" s="76">
        <v>45937</v>
      </c>
      <c r="F3515" s="74">
        <v>255174127</v>
      </c>
      <c r="G3515" s="75">
        <v>24983</v>
      </c>
      <c r="H3515" s="74" t="s">
        <v>14</v>
      </c>
      <c r="I3515" s="85">
        <v>7730459030</v>
      </c>
      <c r="J3515" s="76">
        <v>45944</v>
      </c>
      <c r="K3515" s="74" t="s">
        <v>313</v>
      </c>
      <c r="L3515" s="74"/>
      <c r="M3515" s="76">
        <v>45842</v>
      </c>
      <c r="N3515" s="76">
        <v>45865</v>
      </c>
      <c r="O3515" s="73">
        <f t="shared" si="445"/>
        <v>10</v>
      </c>
      <c r="P3515" s="73">
        <f>MONTH('RAW DATA'!$J3515)</f>
        <v>10</v>
      </c>
      <c r="Q3515" s="73" t="str">
        <f t="shared" si="446"/>
        <v>ICB</v>
      </c>
      <c r="R3515" s="75" t="str">
        <f t="shared" si="447"/>
        <v>VIETNAM</v>
      </c>
      <c r="S3515" s="75" t="str">
        <f>IF(OR('RAW DATA'!$D3515="",'RAW DATA'!$C3515='RAW DATA'!$D3515),"NO",IF('RAW DATA'!$C3515&lt;'RAW DATA'!$D3515,"YES","NO"))</f>
        <v>NO</v>
      </c>
      <c r="T3515" s="75" t="str">
        <f>IF('RAW DATA'!$D3515='RAW DATA'!$E3515,"YES","NO")</f>
        <v>YES</v>
      </c>
      <c r="U3515" s="73" t="str">
        <f>IF(('RAW DATA'!$D3515-'RAW DATA'!$M3515)&lt;=5,"YES","NO")</f>
        <v>NO</v>
      </c>
    </row>
    <row r="3516" spans="1:21" x14ac:dyDescent="0.25">
      <c r="A3516" s="89">
        <v>10171</v>
      </c>
      <c r="B3516" s="90">
        <v>5481893676</v>
      </c>
      <c r="C3516" s="91">
        <v>45937</v>
      </c>
      <c r="D3516" s="91">
        <v>45937</v>
      </c>
      <c r="E3516" s="91">
        <v>45937</v>
      </c>
      <c r="F3516" s="90" t="s">
        <v>111</v>
      </c>
      <c r="G3516" s="96">
        <v>1466</v>
      </c>
      <c r="H3516" s="90" t="s">
        <v>14</v>
      </c>
      <c r="I3516" s="97">
        <v>7730459031</v>
      </c>
      <c r="J3516" s="91">
        <v>45944</v>
      </c>
      <c r="K3516" s="90" t="s">
        <v>313</v>
      </c>
      <c r="L3516" s="90"/>
      <c r="M3516" s="91">
        <v>45813</v>
      </c>
      <c r="N3516" s="91">
        <v>45837</v>
      </c>
      <c r="O3516" s="95">
        <f t="shared" si="445"/>
        <v>10</v>
      </c>
      <c r="P3516" s="95">
        <f>MONTH('RAW DATA'!$J3516)</f>
        <v>10</v>
      </c>
      <c r="Q3516" s="95" t="str">
        <f t="shared" si="446"/>
        <v>ICB</v>
      </c>
      <c r="R3516" s="96" t="str">
        <f t="shared" si="447"/>
        <v>VIETNAM</v>
      </c>
      <c r="S3516" s="96" t="str">
        <f>IF(OR('RAW DATA'!$D3516="",'RAW DATA'!$C3516='RAW DATA'!$D3516),"NO",IF('RAW DATA'!$C3516&lt;'RAW DATA'!$D3516,"YES","NO"))</f>
        <v>NO</v>
      </c>
      <c r="T3516" s="96" t="str">
        <f>IF('RAW DATA'!$D3516='RAW DATA'!$E3516,"YES","NO")</f>
        <v>YES</v>
      </c>
      <c r="U3516" s="95" t="str">
        <f>IF(('RAW DATA'!$D3516-'RAW DATA'!$M3516)&lt;=5,"YES","NO")</f>
        <v>NO</v>
      </c>
    </row>
    <row r="3517" spans="1:21" x14ac:dyDescent="0.25">
      <c r="A3517" s="77">
        <v>10171</v>
      </c>
      <c r="B3517" s="74">
        <v>5481913811</v>
      </c>
      <c r="C3517" s="76">
        <v>45950</v>
      </c>
      <c r="D3517" s="76">
        <v>45944</v>
      </c>
      <c r="E3517" s="76">
        <v>45950</v>
      </c>
      <c r="F3517" s="74">
        <v>258239069</v>
      </c>
      <c r="G3517" s="75">
        <v>1088</v>
      </c>
      <c r="H3517" s="74" t="s">
        <v>14</v>
      </c>
      <c r="I3517" s="85">
        <v>7730463443</v>
      </c>
      <c r="J3517" s="76">
        <v>45959</v>
      </c>
      <c r="K3517" s="74" t="s">
        <v>313</v>
      </c>
      <c r="L3517" s="74"/>
      <c r="M3517" s="76">
        <v>45920</v>
      </c>
      <c r="N3517" s="76">
        <v>45947</v>
      </c>
      <c r="O3517" s="73">
        <f t="shared" si="445"/>
        <v>10</v>
      </c>
      <c r="P3517" s="73">
        <f>MONTH('RAW DATA'!$J3517)</f>
        <v>10</v>
      </c>
      <c r="Q3517" s="73" t="str">
        <f t="shared" si="446"/>
        <v>ICB</v>
      </c>
      <c r="R3517" s="75" t="str">
        <f t="shared" si="447"/>
        <v>VIETNAM</v>
      </c>
      <c r="S3517" s="75" t="str">
        <f>IF(OR('RAW DATA'!$D3517="",'RAW DATA'!$C3517='RAW DATA'!$D3517),"NO",IF('RAW DATA'!$C3517&lt;'RAW DATA'!$D3517,"YES","NO"))</f>
        <v>NO</v>
      </c>
      <c r="T3517" s="75" t="str">
        <f>IF('RAW DATA'!$D3517='RAW DATA'!$E3517,"YES","NO")</f>
        <v>NO</v>
      </c>
      <c r="U3517" s="73" t="str">
        <f>IF(('RAW DATA'!$D3517-'RAW DATA'!$M3517)&lt;=5,"YES","NO")</f>
        <v>NO</v>
      </c>
    </row>
    <row r="3518" spans="1:21" x14ac:dyDescent="0.25">
      <c r="A3518" s="89">
        <v>10171</v>
      </c>
      <c r="B3518" s="90">
        <v>5481913810</v>
      </c>
      <c r="C3518" s="91">
        <v>45950</v>
      </c>
      <c r="D3518" s="91">
        <v>45944</v>
      </c>
      <c r="E3518" s="91">
        <v>45950</v>
      </c>
      <c r="F3518" s="90">
        <v>258850854</v>
      </c>
      <c r="G3518" s="96">
        <v>3302</v>
      </c>
      <c r="H3518" s="90" t="s">
        <v>14</v>
      </c>
      <c r="I3518" s="97">
        <v>7730463444</v>
      </c>
      <c r="J3518" s="91">
        <v>45959</v>
      </c>
      <c r="K3518" s="90" t="s">
        <v>313</v>
      </c>
      <c r="L3518" s="90"/>
      <c r="M3518" s="91">
        <v>45934</v>
      </c>
      <c r="N3518" s="91">
        <v>45957</v>
      </c>
      <c r="O3518" s="95">
        <f t="shared" si="445"/>
        <v>10</v>
      </c>
      <c r="P3518" s="95">
        <f>MONTH('RAW DATA'!$J3518)</f>
        <v>10</v>
      </c>
      <c r="Q3518" s="95" t="str">
        <f t="shared" si="446"/>
        <v>ICB</v>
      </c>
      <c r="R3518" s="96" t="str">
        <f t="shared" si="447"/>
        <v>VIETNAM</v>
      </c>
      <c r="S3518" s="96" t="str">
        <f>IF(OR('RAW DATA'!$D3518="",'RAW DATA'!$C3518='RAW DATA'!$D3518),"NO",IF('RAW DATA'!$C3518&lt;'RAW DATA'!$D3518,"YES","NO"))</f>
        <v>NO</v>
      </c>
      <c r="T3518" s="96" t="str">
        <f>IF('RAW DATA'!$D3518='RAW DATA'!$E3518,"YES","NO")</f>
        <v>NO</v>
      </c>
      <c r="U3518" s="95" t="str">
        <f>IF(('RAW DATA'!$D3518-'RAW DATA'!$M3518)&lt;=5,"YES","NO")</f>
        <v>NO</v>
      </c>
    </row>
    <row r="3519" spans="1:21" x14ac:dyDescent="0.25">
      <c r="A3519" s="77">
        <v>10171</v>
      </c>
      <c r="B3519" s="74">
        <v>5481913814</v>
      </c>
      <c r="C3519" s="76">
        <v>45950</v>
      </c>
      <c r="D3519" s="76">
        <v>45944</v>
      </c>
      <c r="E3519" s="76">
        <v>45950</v>
      </c>
      <c r="F3519" s="74">
        <v>258850853</v>
      </c>
      <c r="G3519" s="75">
        <v>2485</v>
      </c>
      <c r="H3519" s="74" t="s">
        <v>14</v>
      </c>
      <c r="I3519" s="85">
        <v>7730463445</v>
      </c>
      <c r="J3519" s="76">
        <v>45959</v>
      </c>
      <c r="K3519" s="74" t="s">
        <v>313</v>
      </c>
      <c r="L3519" s="74"/>
      <c r="M3519" s="76">
        <v>45927</v>
      </c>
      <c r="N3519" s="76">
        <v>45950</v>
      </c>
      <c r="O3519" s="73">
        <f t="shared" si="445"/>
        <v>10</v>
      </c>
      <c r="P3519" s="73">
        <f>MONTH('RAW DATA'!$J3519)</f>
        <v>10</v>
      </c>
      <c r="Q3519" s="73" t="str">
        <f t="shared" si="446"/>
        <v>ICB</v>
      </c>
      <c r="R3519" s="75" t="str">
        <f t="shared" si="447"/>
        <v>VIETNAM</v>
      </c>
      <c r="S3519" s="75" t="str">
        <f>IF(OR('RAW DATA'!$D3519="",'RAW DATA'!$C3519='RAW DATA'!$D3519),"NO",IF('RAW DATA'!$C3519&lt;'RAW DATA'!$D3519,"YES","NO"))</f>
        <v>NO</v>
      </c>
      <c r="T3519" s="75" t="str">
        <f>IF('RAW DATA'!$D3519='RAW DATA'!$E3519,"YES","NO")</f>
        <v>NO</v>
      </c>
      <c r="U3519" s="73" t="str">
        <f>IF(('RAW DATA'!$D3519-'RAW DATA'!$M3519)&lt;=5,"YES","NO")</f>
        <v>NO</v>
      </c>
    </row>
    <row r="3520" spans="1:21" x14ac:dyDescent="0.25">
      <c r="A3520" s="89">
        <v>10171</v>
      </c>
      <c r="B3520" s="90">
        <v>5481913813</v>
      </c>
      <c r="C3520" s="91">
        <v>45950</v>
      </c>
      <c r="D3520" s="91">
        <v>45944</v>
      </c>
      <c r="E3520" s="91">
        <v>45950</v>
      </c>
      <c r="F3520" s="90">
        <v>258239072</v>
      </c>
      <c r="G3520" s="96">
        <v>8244</v>
      </c>
      <c r="H3520" s="90" t="s">
        <v>14</v>
      </c>
      <c r="I3520" s="97">
        <v>7730463446</v>
      </c>
      <c r="J3520" s="91">
        <v>45959</v>
      </c>
      <c r="K3520" s="90" t="s">
        <v>313</v>
      </c>
      <c r="L3520" s="90"/>
      <c r="M3520" s="91">
        <v>45912</v>
      </c>
      <c r="N3520" s="91">
        <v>45941</v>
      </c>
      <c r="O3520" s="95">
        <f t="shared" si="445"/>
        <v>10</v>
      </c>
      <c r="P3520" s="95">
        <f>MONTH('RAW DATA'!$J3520)</f>
        <v>10</v>
      </c>
      <c r="Q3520" s="95" t="str">
        <f t="shared" si="446"/>
        <v>ICB</v>
      </c>
      <c r="R3520" s="96" t="str">
        <f t="shared" si="447"/>
        <v>VIETNAM</v>
      </c>
      <c r="S3520" s="96" t="str">
        <f>IF(OR('RAW DATA'!$D3520="",'RAW DATA'!$C3520='RAW DATA'!$D3520),"NO",IF('RAW DATA'!$C3520&lt;'RAW DATA'!$D3520,"YES","NO"))</f>
        <v>NO</v>
      </c>
      <c r="T3520" s="96" t="str">
        <f>IF('RAW DATA'!$D3520='RAW DATA'!$E3520,"YES","NO")</f>
        <v>NO</v>
      </c>
      <c r="U3520" s="95" t="str">
        <f>IF(('RAW DATA'!$D3520-'RAW DATA'!$M3520)&lt;=5,"YES","NO")</f>
        <v>NO</v>
      </c>
    </row>
    <row r="3521" spans="1:21" x14ac:dyDescent="0.25">
      <c r="A3521" s="77">
        <v>10171</v>
      </c>
      <c r="B3521" s="74">
        <v>5481936845</v>
      </c>
      <c r="C3521" s="76">
        <v>45953</v>
      </c>
      <c r="D3521" s="76">
        <v>45953</v>
      </c>
      <c r="E3521" s="76">
        <v>45953</v>
      </c>
      <c r="F3521" s="74">
        <v>259432005</v>
      </c>
      <c r="G3521" s="75">
        <v>1852</v>
      </c>
      <c r="H3521" s="74" t="s">
        <v>14</v>
      </c>
      <c r="I3521" s="85">
        <v>7730464657</v>
      </c>
      <c r="J3521" s="76">
        <v>45965</v>
      </c>
      <c r="K3521" s="74" t="s">
        <v>313</v>
      </c>
      <c r="L3521" s="74"/>
      <c r="M3521" s="76">
        <v>45948</v>
      </c>
      <c r="N3521" s="76">
        <v>45971</v>
      </c>
      <c r="O3521" s="73">
        <f t="shared" si="445"/>
        <v>10</v>
      </c>
      <c r="P3521" s="73">
        <f>MONTH('RAW DATA'!$J3521)</f>
        <v>11</v>
      </c>
      <c r="Q3521" s="73" t="str">
        <f t="shared" si="446"/>
        <v>ICB</v>
      </c>
      <c r="R3521" s="75" t="str">
        <f t="shared" si="447"/>
        <v>VIETNAM</v>
      </c>
      <c r="S3521" s="75" t="str">
        <f>IF(OR('RAW DATA'!$D3521="",'RAW DATA'!$C3521='RAW DATA'!$D3521),"NO",IF('RAW DATA'!$C3521&lt;'RAW DATA'!$D3521,"YES","NO"))</f>
        <v>NO</v>
      </c>
      <c r="T3521" s="75" t="str">
        <f>IF('RAW DATA'!$D3521='RAW DATA'!$E3521,"YES","NO")</f>
        <v>YES</v>
      </c>
      <c r="U3521" s="73" t="str">
        <f>IF(('RAW DATA'!$D3521-'RAW DATA'!$M3521)&lt;=5,"YES","NO")</f>
        <v>YES</v>
      </c>
    </row>
    <row r="3522" spans="1:21" x14ac:dyDescent="0.25">
      <c r="A3522" s="89">
        <v>10171</v>
      </c>
      <c r="B3522" s="90">
        <v>5481951429</v>
      </c>
      <c r="C3522" s="91">
        <v>45960</v>
      </c>
      <c r="D3522" s="91">
        <v>45960</v>
      </c>
      <c r="E3522" s="91">
        <v>45960</v>
      </c>
      <c r="F3522" s="90">
        <v>259795228</v>
      </c>
      <c r="G3522" s="96">
        <v>239</v>
      </c>
      <c r="H3522" s="90" t="s">
        <v>14</v>
      </c>
      <c r="I3522" s="97">
        <v>7730464658</v>
      </c>
      <c r="J3522" s="91">
        <v>45965</v>
      </c>
      <c r="K3522" s="90" t="s">
        <v>313</v>
      </c>
      <c r="L3522" s="90"/>
      <c r="M3522" s="91">
        <v>45955</v>
      </c>
      <c r="N3522" s="91">
        <v>45977</v>
      </c>
      <c r="O3522" s="95">
        <f t="shared" si="445"/>
        <v>10</v>
      </c>
      <c r="P3522" s="95">
        <f>MONTH('RAW DATA'!$J3522)</f>
        <v>11</v>
      </c>
      <c r="Q3522" s="95" t="str">
        <f t="shared" si="446"/>
        <v>ICB</v>
      </c>
      <c r="R3522" s="96" t="str">
        <f t="shared" si="447"/>
        <v>VIETNAM</v>
      </c>
      <c r="S3522" s="96" t="str">
        <f>IF(OR('RAW DATA'!$D3522="",'RAW DATA'!$C3522='RAW DATA'!$D3522),"NO",IF('RAW DATA'!$C3522&lt;'RAW DATA'!$D3522,"YES","NO"))</f>
        <v>NO</v>
      </c>
      <c r="T3522" s="96" t="str">
        <f>IF('RAW DATA'!$D3522='RAW DATA'!$E3522,"YES","NO")</f>
        <v>YES</v>
      </c>
      <c r="U3522" s="95" t="str">
        <f>IF(('RAW DATA'!$D3522-'RAW DATA'!$M3522)&lt;=5,"YES","NO")</f>
        <v>YES</v>
      </c>
    </row>
    <row r="3523" spans="1:21" x14ac:dyDescent="0.25">
      <c r="A3523" s="77">
        <v>10171</v>
      </c>
      <c r="B3523" s="74">
        <v>5481979969</v>
      </c>
      <c r="C3523" s="76">
        <v>45973</v>
      </c>
      <c r="D3523" s="76">
        <v>45973</v>
      </c>
      <c r="E3523" s="76">
        <v>45973</v>
      </c>
      <c r="F3523" s="74">
        <v>259795229</v>
      </c>
      <c r="G3523" s="75">
        <v>91946</v>
      </c>
      <c r="H3523" s="74" t="s">
        <v>14</v>
      </c>
      <c r="I3523" s="85">
        <v>7730467617</v>
      </c>
      <c r="J3523" s="76">
        <v>45978</v>
      </c>
      <c r="K3523" s="74" t="s">
        <v>313</v>
      </c>
      <c r="L3523" s="74"/>
      <c r="M3523" s="76">
        <v>45962</v>
      </c>
      <c r="N3523" s="76">
        <v>45985</v>
      </c>
      <c r="O3523" s="73">
        <f t="shared" si="445"/>
        <v>11</v>
      </c>
      <c r="P3523" s="73">
        <f>MONTH('RAW DATA'!$J3523)</f>
        <v>11</v>
      </c>
      <c r="Q3523" s="73" t="str">
        <f t="shared" si="446"/>
        <v>ICB</v>
      </c>
      <c r="R3523" s="75" t="str">
        <f t="shared" si="447"/>
        <v>VIETNAM</v>
      </c>
      <c r="S3523" s="75" t="str">
        <f>IF(OR('RAW DATA'!$D3523="",'RAW DATA'!$C3523='RAW DATA'!$D3523),"NO",IF('RAW DATA'!$C3523&lt;'RAW DATA'!$D3523,"YES","NO"))</f>
        <v>NO</v>
      </c>
      <c r="T3523" s="75" t="str">
        <f>IF('RAW DATA'!$D3523='RAW DATA'!$E3523,"YES","NO")</f>
        <v>YES</v>
      </c>
      <c r="U3523" s="73" t="str">
        <f>IF(('RAW DATA'!$D3523-'RAW DATA'!$M3523)&lt;=5,"YES","NO")</f>
        <v>NO</v>
      </c>
    </row>
    <row r="3524" spans="1:21" x14ac:dyDescent="0.25">
      <c r="A3524" s="89">
        <v>10171</v>
      </c>
      <c r="B3524" s="90">
        <v>5481980063</v>
      </c>
      <c r="C3524" s="91">
        <v>45973</v>
      </c>
      <c r="D3524" s="91">
        <v>45973</v>
      </c>
      <c r="E3524" s="91">
        <v>45973</v>
      </c>
      <c r="F3524" s="90">
        <v>260354229</v>
      </c>
      <c r="G3524" s="96">
        <v>91946</v>
      </c>
      <c r="H3524" s="90" t="s">
        <v>14</v>
      </c>
      <c r="I3524" s="97">
        <v>7730467618</v>
      </c>
      <c r="J3524" s="91">
        <v>45978</v>
      </c>
      <c r="K3524" s="90" t="s">
        <v>313</v>
      </c>
      <c r="L3524" s="90"/>
      <c r="M3524" s="91">
        <v>45969</v>
      </c>
      <c r="N3524" s="91">
        <v>45991</v>
      </c>
      <c r="O3524" s="95">
        <f t="shared" si="445"/>
        <v>11</v>
      </c>
      <c r="P3524" s="95">
        <f>MONTH('RAW DATA'!$J3524)</f>
        <v>11</v>
      </c>
      <c r="Q3524" s="95" t="str">
        <f t="shared" si="446"/>
        <v>ICB</v>
      </c>
      <c r="R3524" s="96" t="str">
        <f t="shared" si="447"/>
        <v>VIETNAM</v>
      </c>
      <c r="S3524" s="96" t="str">
        <f>IF(OR('RAW DATA'!$D3524="",'RAW DATA'!$C3524='RAW DATA'!$D3524),"NO",IF('RAW DATA'!$C3524&lt;'RAW DATA'!$D3524,"YES","NO"))</f>
        <v>NO</v>
      </c>
      <c r="T3524" s="96" t="str">
        <f>IF('RAW DATA'!$D3524='RAW DATA'!$E3524,"YES","NO")</f>
        <v>YES</v>
      </c>
      <c r="U3524" s="95" t="str">
        <f>IF(('RAW DATA'!$D3524-'RAW DATA'!$M3524)&lt;=5,"YES","NO")</f>
        <v>YES</v>
      </c>
    </row>
    <row r="3525" spans="1:21" x14ac:dyDescent="0.25">
      <c r="A3525" s="77">
        <v>10171</v>
      </c>
      <c r="B3525" s="74">
        <v>5481989936</v>
      </c>
      <c r="C3525" s="76">
        <v>45979</v>
      </c>
      <c r="D3525" s="76">
        <v>45979</v>
      </c>
      <c r="E3525" s="76">
        <v>45979</v>
      </c>
      <c r="F3525" s="74">
        <v>260354230</v>
      </c>
      <c r="G3525" s="75">
        <v>3602</v>
      </c>
      <c r="H3525" s="74" t="s">
        <v>14</v>
      </c>
      <c r="I3525" s="85">
        <v>7730469254</v>
      </c>
      <c r="J3525" s="76">
        <v>45985</v>
      </c>
      <c r="K3525" s="74" t="s">
        <v>313</v>
      </c>
      <c r="L3525" s="74"/>
      <c r="M3525" s="76">
        <v>45975</v>
      </c>
      <c r="N3525" s="76">
        <v>45998</v>
      </c>
      <c r="O3525" s="73">
        <f t="shared" si="445"/>
        <v>11</v>
      </c>
      <c r="P3525" s="73">
        <f>MONTH('RAW DATA'!$J3525)</f>
        <v>11</v>
      </c>
      <c r="Q3525" s="73" t="str">
        <f t="shared" si="446"/>
        <v>ICB</v>
      </c>
      <c r="R3525" s="75" t="str">
        <f t="shared" si="447"/>
        <v>VIETNAM</v>
      </c>
      <c r="S3525" s="75" t="str">
        <f>IF(OR('RAW DATA'!$D3525="",'RAW DATA'!$C3525='RAW DATA'!$D3525),"NO",IF('RAW DATA'!$C3525&lt;'RAW DATA'!$D3525,"YES","NO"))</f>
        <v>NO</v>
      </c>
      <c r="T3525" s="75" t="str">
        <f>IF('RAW DATA'!$D3525='RAW DATA'!$E3525,"YES","NO")</f>
        <v>YES</v>
      </c>
      <c r="U3525" s="73" t="str">
        <f>IF(('RAW DATA'!$D3525-'RAW DATA'!$M3525)&lt;=5,"YES","NO")</f>
        <v>YES</v>
      </c>
    </row>
    <row r="3526" spans="1:21" x14ac:dyDescent="0.25">
      <c r="A3526" s="89">
        <v>10171</v>
      </c>
      <c r="B3526" s="90">
        <v>5482003756</v>
      </c>
      <c r="C3526" s="91">
        <v>45985</v>
      </c>
      <c r="D3526" s="91">
        <v>45985</v>
      </c>
      <c r="E3526" s="91">
        <v>45985</v>
      </c>
      <c r="F3526" s="90">
        <v>261192017</v>
      </c>
      <c r="G3526" s="96">
        <v>132</v>
      </c>
      <c r="H3526" s="90" t="s">
        <v>14</v>
      </c>
      <c r="I3526" s="97">
        <v>7730470928</v>
      </c>
      <c r="J3526" s="91">
        <v>45989</v>
      </c>
      <c r="K3526" s="90" t="s">
        <v>313</v>
      </c>
      <c r="L3526" s="90"/>
      <c r="M3526" s="91">
        <v>45982</v>
      </c>
      <c r="N3526" s="91">
        <v>46005</v>
      </c>
      <c r="O3526" s="95">
        <f t="shared" si="445"/>
        <v>11</v>
      </c>
      <c r="P3526" s="95">
        <f>MONTH('RAW DATA'!$J3526)</f>
        <v>11</v>
      </c>
      <c r="Q3526" s="95" t="str">
        <f t="shared" si="446"/>
        <v>ICB</v>
      </c>
      <c r="R3526" s="96" t="str">
        <f t="shared" si="447"/>
        <v>VIETNAM</v>
      </c>
      <c r="S3526" s="96" t="str">
        <f>IF(OR('RAW DATA'!$D3526="",'RAW DATA'!$C3526='RAW DATA'!$D3526),"NO",IF('RAW DATA'!$C3526&lt;'RAW DATA'!$D3526,"YES","NO"))</f>
        <v>NO</v>
      </c>
      <c r="T3526" s="96" t="str">
        <f>IF('RAW DATA'!$D3526='RAW DATA'!$E3526,"YES","NO")</f>
        <v>YES</v>
      </c>
      <c r="U3526" s="95" t="str">
        <f>IF(('RAW DATA'!$D3526-'RAW DATA'!$M3526)&lt;=5,"YES","NO")</f>
        <v>YES</v>
      </c>
    </row>
    <row r="3527" spans="1:21" x14ac:dyDescent="0.25">
      <c r="A3527" s="77">
        <v>10171</v>
      </c>
      <c r="B3527" s="74">
        <v>5482019493</v>
      </c>
      <c r="C3527" s="76">
        <v>45993</v>
      </c>
      <c r="D3527" s="76">
        <v>45993</v>
      </c>
      <c r="E3527" s="76">
        <v>45993</v>
      </c>
      <c r="F3527" s="74">
        <v>261192018</v>
      </c>
      <c r="G3527" s="75">
        <v>2197</v>
      </c>
      <c r="H3527" s="74" t="s">
        <v>14</v>
      </c>
      <c r="I3527" s="85">
        <v>7730473847</v>
      </c>
      <c r="J3527" s="76">
        <v>46001</v>
      </c>
      <c r="K3527" s="74" t="s">
        <v>313</v>
      </c>
      <c r="L3527" s="74"/>
      <c r="M3527" s="76">
        <v>45989</v>
      </c>
      <c r="N3527" s="76">
        <v>46012</v>
      </c>
      <c r="O3527" s="73">
        <f t="shared" si="445"/>
        <v>12</v>
      </c>
      <c r="P3527" s="73">
        <f>MONTH('RAW DATA'!$J3527)</f>
        <v>12</v>
      </c>
      <c r="Q3527" s="73" t="str">
        <f t="shared" si="446"/>
        <v>ICB</v>
      </c>
      <c r="R3527" s="75" t="str">
        <f t="shared" si="447"/>
        <v>VIETNAM</v>
      </c>
      <c r="S3527" s="75" t="str">
        <f>IF(OR('RAW DATA'!$D3527="",'RAW DATA'!$C3527='RAW DATA'!$D3527),"NO",IF('RAW DATA'!$C3527&lt;'RAW DATA'!$D3527,"YES","NO"))</f>
        <v>NO</v>
      </c>
      <c r="T3527" s="75" t="str">
        <f>IF('RAW DATA'!$D3527='RAW DATA'!$E3527,"YES","NO")</f>
        <v>YES</v>
      </c>
      <c r="U3527" s="73" t="str">
        <f>IF(('RAW DATA'!$D3527-'RAW DATA'!$M3527)&lt;=5,"YES","NO")</f>
        <v>YES</v>
      </c>
    </row>
    <row r="3528" spans="1:21" x14ac:dyDescent="0.25">
      <c r="A3528" s="89">
        <v>10171</v>
      </c>
      <c r="B3528" s="90">
        <v>5482037217</v>
      </c>
      <c r="C3528" s="91">
        <v>46001</v>
      </c>
      <c r="D3528" s="91">
        <v>46001</v>
      </c>
      <c r="E3528" s="91">
        <v>46001</v>
      </c>
      <c r="F3528" s="90" t="s">
        <v>346</v>
      </c>
      <c r="G3528" s="96">
        <v>224</v>
      </c>
      <c r="H3528" s="90" t="s">
        <v>14</v>
      </c>
      <c r="I3528" s="97">
        <v>7730474078</v>
      </c>
      <c r="J3528" s="91">
        <v>46002</v>
      </c>
      <c r="K3528" s="90" t="s">
        <v>313</v>
      </c>
      <c r="L3528" s="90"/>
      <c r="M3528" s="91">
        <v>45997</v>
      </c>
      <c r="N3528" s="91">
        <v>46019</v>
      </c>
      <c r="O3528" s="95">
        <f t="shared" si="445"/>
        <v>12</v>
      </c>
      <c r="P3528" s="95">
        <f>MONTH('RAW DATA'!$J3528)</f>
        <v>12</v>
      </c>
      <c r="Q3528" s="95" t="str">
        <f t="shared" si="446"/>
        <v>ICB</v>
      </c>
      <c r="R3528" s="96" t="str">
        <f t="shared" si="447"/>
        <v>VIETNAM</v>
      </c>
      <c r="S3528" s="96" t="str">
        <f>IF(OR('RAW DATA'!$D3528="",'RAW DATA'!$C3528='RAW DATA'!$D3528),"NO",IF('RAW DATA'!$C3528&lt;'RAW DATA'!$D3528,"YES","NO"))</f>
        <v>NO</v>
      </c>
      <c r="T3528" s="96" t="str">
        <f>IF('RAW DATA'!$D3528='RAW DATA'!$E3528,"YES","NO")</f>
        <v>YES</v>
      </c>
      <c r="U3528" s="95" t="str">
        <f>IF(('RAW DATA'!$D3528-'RAW DATA'!$M3528)&lt;=5,"YES","NO")</f>
        <v>YES</v>
      </c>
    </row>
    <row r="3529" spans="1:21" x14ac:dyDescent="0.25">
      <c r="A3529" s="77">
        <v>10171</v>
      </c>
      <c r="B3529" s="74">
        <v>5482037219</v>
      </c>
      <c r="C3529" s="76">
        <v>46001</v>
      </c>
      <c r="D3529" s="76">
        <v>46001</v>
      </c>
      <c r="E3529" s="76">
        <v>46001</v>
      </c>
      <c r="F3529" s="74" t="s">
        <v>346</v>
      </c>
      <c r="G3529" s="75">
        <v>156</v>
      </c>
      <c r="H3529" s="74" t="s">
        <v>14</v>
      </c>
      <c r="I3529" s="85">
        <v>7730474079</v>
      </c>
      <c r="J3529" s="76">
        <v>46002</v>
      </c>
      <c r="K3529" s="74" t="s">
        <v>313</v>
      </c>
      <c r="L3529" s="74"/>
      <c r="M3529" s="76">
        <v>45997</v>
      </c>
      <c r="N3529" s="76">
        <v>46019</v>
      </c>
      <c r="O3529" s="73">
        <f t="shared" si="445"/>
        <v>12</v>
      </c>
      <c r="P3529" s="73">
        <f>MONTH('RAW DATA'!$J3529)</f>
        <v>12</v>
      </c>
      <c r="Q3529" s="73" t="str">
        <f t="shared" si="446"/>
        <v>ICB</v>
      </c>
      <c r="R3529" s="75" t="str">
        <f t="shared" si="447"/>
        <v>VIETNAM</v>
      </c>
      <c r="S3529" s="75" t="str">
        <f>IF(OR('RAW DATA'!$D3529="",'RAW DATA'!$C3529='RAW DATA'!$D3529),"NO",IF('RAW DATA'!$C3529&lt;'RAW DATA'!$D3529,"YES","NO"))</f>
        <v>NO</v>
      </c>
      <c r="T3529" s="75" t="str">
        <f>IF('RAW DATA'!$D3529='RAW DATA'!$E3529,"YES","NO")</f>
        <v>YES</v>
      </c>
      <c r="U3529" s="73" t="str">
        <f>IF(('RAW DATA'!$D3529-'RAW DATA'!$M3529)&lt;=5,"YES","NO")</f>
        <v>YES</v>
      </c>
    </row>
    <row r="3530" spans="1:21" x14ac:dyDescent="0.25">
      <c r="A3530" s="89">
        <v>10171</v>
      </c>
      <c r="B3530" s="90">
        <v>5482037221</v>
      </c>
      <c r="C3530" s="91">
        <v>46001</v>
      </c>
      <c r="D3530" s="91">
        <v>46001</v>
      </c>
      <c r="E3530" s="91">
        <v>46001</v>
      </c>
      <c r="F3530" s="90" t="s">
        <v>346</v>
      </c>
      <c r="G3530" s="96">
        <v>916</v>
      </c>
      <c r="H3530" s="90" t="s">
        <v>14</v>
      </c>
      <c r="I3530" s="97">
        <v>7730474080</v>
      </c>
      <c r="J3530" s="91">
        <v>46002</v>
      </c>
      <c r="K3530" s="90" t="s">
        <v>313</v>
      </c>
      <c r="L3530" s="90"/>
      <c r="M3530" s="91">
        <v>45997</v>
      </c>
      <c r="N3530" s="91">
        <v>46019</v>
      </c>
      <c r="O3530" s="95">
        <f t="shared" si="445"/>
        <v>12</v>
      </c>
      <c r="P3530" s="95">
        <f>MONTH('RAW DATA'!$J3530)</f>
        <v>12</v>
      </c>
      <c r="Q3530" s="95" t="str">
        <f t="shared" si="446"/>
        <v>ICB</v>
      </c>
      <c r="R3530" s="96" t="str">
        <f t="shared" si="447"/>
        <v>VIETNAM</v>
      </c>
      <c r="S3530" s="96" t="str">
        <f>IF(OR('RAW DATA'!$D3530="",'RAW DATA'!$C3530='RAW DATA'!$D3530),"NO",IF('RAW DATA'!$C3530&lt;'RAW DATA'!$D3530,"YES","NO"))</f>
        <v>NO</v>
      </c>
      <c r="T3530" s="96" t="str">
        <f>IF('RAW DATA'!$D3530='RAW DATA'!$E3530,"YES","NO")</f>
        <v>YES</v>
      </c>
      <c r="U3530" s="95" t="str">
        <f>IF(('RAW DATA'!$D3530-'RAW DATA'!$M3530)&lt;=5,"YES","NO")</f>
        <v>YES</v>
      </c>
    </row>
    <row r="3531" spans="1:21" x14ac:dyDescent="0.25">
      <c r="A3531" s="77">
        <v>10171</v>
      </c>
      <c r="B3531" s="74">
        <v>5482037222</v>
      </c>
      <c r="C3531" s="76">
        <v>46001</v>
      </c>
      <c r="D3531" s="76">
        <v>46001</v>
      </c>
      <c r="E3531" s="76">
        <v>46001</v>
      </c>
      <c r="F3531" s="74" t="s">
        <v>346</v>
      </c>
      <c r="G3531" s="75">
        <v>349</v>
      </c>
      <c r="H3531" s="74" t="s">
        <v>14</v>
      </c>
      <c r="I3531" s="85">
        <v>7730474081</v>
      </c>
      <c r="J3531" s="76">
        <v>46002</v>
      </c>
      <c r="K3531" s="74" t="s">
        <v>313</v>
      </c>
      <c r="L3531" s="74"/>
      <c r="M3531" s="76">
        <v>45997</v>
      </c>
      <c r="N3531" s="76">
        <v>46019</v>
      </c>
      <c r="O3531" s="73">
        <f t="shared" si="445"/>
        <v>12</v>
      </c>
      <c r="P3531" s="73">
        <f>MONTH('RAW DATA'!$J3531)</f>
        <v>12</v>
      </c>
      <c r="Q3531" s="73" t="str">
        <f t="shared" si="446"/>
        <v>ICB</v>
      </c>
      <c r="R3531" s="75" t="str">
        <f t="shared" si="447"/>
        <v>VIETNAM</v>
      </c>
      <c r="S3531" s="75" t="str">
        <f>IF(OR('RAW DATA'!$D3531="",'RAW DATA'!$C3531='RAW DATA'!$D3531),"NO",IF('RAW DATA'!$C3531&lt;'RAW DATA'!$D3531,"YES","NO"))</f>
        <v>NO</v>
      </c>
      <c r="T3531" s="75" t="str">
        <f>IF('RAW DATA'!$D3531='RAW DATA'!$E3531,"YES","NO")</f>
        <v>YES</v>
      </c>
      <c r="U3531" s="73" t="str">
        <f>IF(('RAW DATA'!$D3531-'RAW DATA'!$M3531)&lt;=5,"YES","NO")</f>
        <v>YES</v>
      </c>
    </row>
    <row r="3532" spans="1:21" x14ac:dyDescent="0.25">
      <c r="A3532" s="89">
        <v>10171</v>
      </c>
      <c r="B3532" s="90">
        <v>5482037223</v>
      </c>
      <c r="C3532" s="91">
        <v>46001</v>
      </c>
      <c r="D3532" s="91">
        <v>46001</v>
      </c>
      <c r="E3532" s="91">
        <v>46001</v>
      </c>
      <c r="F3532" s="90" t="s">
        <v>346</v>
      </c>
      <c r="G3532" s="96">
        <v>349</v>
      </c>
      <c r="H3532" s="90" t="s">
        <v>14</v>
      </c>
      <c r="I3532" s="97">
        <v>7730474082</v>
      </c>
      <c r="J3532" s="91">
        <v>46002</v>
      </c>
      <c r="K3532" s="90" t="s">
        <v>313</v>
      </c>
      <c r="L3532" s="90"/>
      <c r="M3532" s="91">
        <v>45997</v>
      </c>
      <c r="N3532" s="91">
        <v>46019</v>
      </c>
      <c r="O3532" s="95">
        <f t="shared" ref="O3532:O3578" si="448">IF(D3532="", "", IF(YEAR(D3532)=2024, "", MONTH(D3532)))</f>
        <v>12</v>
      </c>
      <c r="P3532" s="95">
        <f>MONTH('RAW DATA'!$J3532)</f>
        <v>12</v>
      </c>
      <c r="Q3532" s="95" t="str">
        <f t="shared" ref="Q3532:Q3578" si="449">IF(OR(A3532=71,A3532=1595,A3532=1588,A3532=1594,A3532=3547,A3532=1571,A3532=1538,A3532=1570,A3532=1569,A3532=1590,A3532=1591,A3532=1589,A3532=515,A3532=1572,A3532=3546,A3532=1592,A3532=3548,A3532=122,A3532=10171,A3532=40,A3532=35,A3532=95,A3532=381,A3532=136,A3532=375),"ICB","Vendor")</f>
        <v>ICB</v>
      </c>
      <c r="R3532" s="96" t="str">
        <f t="shared" ref="R3532:R3578" si="450">IF(OR(A3532=71,A3532=515,A3532=1592,A3532=1589,A3532=1591,A3532=1571,A3532=1572),"CHINA",IF(A3532=35,"POLAND",
IF(A3532=10171,"VIETNAM",
IF(A3532=381,"TURKEY",
IF(A3532=375,"CAMBODIA",
IF(A3532=40,"AUSTRALIA",""))))))</f>
        <v>VIETNAM</v>
      </c>
      <c r="S3532" s="96" t="str">
        <f>IF(OR('RAW DATA'!$D3532="",'RAW DATA'!$C3532='RAW DATA'!$D3532),"NO",IF('RAW DATA'!$C3532&lt;'RAW DATA'!$D3532,"YES","NO"))</f>
        <v>NO</v>
      </c>
      <c r="T3532" s="96" t="str">
        <f>IF('RAW DATA'!$D3532='RAW DATA'!$E3532,"YES","NO")</f>
        <v>YES</v>
      </c>
      <c r="U3532" s="95" t="str">
        <f>IF(('RAW DATA'!$D3532-'RAW DATA'!$M3532)&lt;=5,"YES","NO")</f>
        <v>YES</v>
      </c>
    </row>
    <row r="3533" spans="1:21" x14ac:dyDescent="0.25">
      <c r="A3533" s="77">
        <v>10171</v>
      </c>
      <c r="B3533" s="74">
        <v>5482037224</v>
      </c>
      <c r="C3533" s="76">
        <v>46001</v>
      </c>
      <c r="D3533" s="76">
        <v>46001</v>
      </c>
      <c r="E3533" s="76">
        <v>46001</v>
      </c>
      <c r="F3533" s="74" t="s">
        <v>346</v>
      </c>
      <c r="G3533" s="75">
        <v>88</v>
      </c>
      <c r="H3533" s="74" t="s">
        <v>14</v>
      </c>
      <c r="I3533" s="85">
        <v>7730474083</v>
      </c>
      <c r="J3533" s="76">
        <v>46002</v>
      </c>
      <c r="K3533" s="74" t="s">
        <v>313</v>
      </c>
      <c r="L3533" s="74"/>
      <c r="M3533" s="76">
        <v>45997</v>
      </c>
      <c r="N3533" s="76">
        <v>46019</v>
      </c>
      <c r="O3533" s="73">
        <f t="shared" si="448"/>
        <v>12</v>
      </c>
      <c r="P3533" s="73">
        <f>MONTH('RAW DATA'!$J3533)</f>
        <v>12</v>
      </c>
      <c r="Q3533" s="73" t="str">
        <f t="shared" si="449"/>
        <v>ICB</v>
      </c>
      <c r="R3533" s="75" t="str">
        <f t="shared" si="450"/>
        <v>VIETNAM</v>
      </c>
      <c r="S3533" s="75" t="str">
        <f>IF(OR('RAW DATA'!$D3533="",'RAW DATA'!$C3533='RAW DATA'!$D3533),"NO",IF('RAW DATA'!$C3533&lt;'RAW DATA'!$D3533,"YES","NO"))</f>
        <v>NO</v>
      </c>
      <c r="T3533" s="75" t="str">
        <f>IF('RAW DATA'!$D3533='RAW DATA'!$E3533,"YES","NO")</f>
        <v>YES</v>
      </c>
      <c r="U3533" s="73" t="str">
        <f>IF(('RAW DATA'!$D3533-'RAW DATA'!$M3533)&lt;=5,"YES","NO")</f>
        <v>YES</v>
      </c>
    </row>
    <row r="3534" spans="1:21" x14ac:dyDescent="0.25">
      <c r="A3534" s="89">
        <v>10171</v>
      </c>
      <c r="B3534" s="90">
        <v>5482037225</v>
      </c>
      <c r="C3534" s="91">
        <v>46001</v>
      </c>
      <c r="D3534" s="91">
        <v>46001</v>
      </c>
      <c r="E3534" s="91">
        <v>46001</v>
      </c>
      <c r="F3534" s="90" t="s">
        <v>346</v>
      </c>
      <c r="G3534" s="96">
        <v>428</v>
      </c>
      <c r="H3534" s="90" t="s">
        <v>14</v>
      </c>
      <c r="I3534" s="97">
        <v>7730474084</v>
      </c>
      <c r="J3534" s="91">
        <v>46002</v>
      </c>
      <c r="K3534" s="90" t="s">
        <v>313</v>
      </c>
      <c r="L3534" s="90"/>
      <c r="M3534" s="91">
        <v>45997</v>
      </c>
      <c r="N3534" s="91">
        <v>46019</v>
      </c>
      <c r="O3534" s="95">
        <f t="shared" si="448"/>
        <v>12</v>
      </c>
      <c r="P3534" s="95">
        <f>MONTH('RAW DATA'!$J3534)</f>
        <v>12</v>
      </c>
      <c r="Q3534" s="95" t="str">
        <f t="shared" si="449"/>
        <v>ICB</v>
      </c>
      <c r="R3534" s="96" t="str">
        <f t="shared" si="450"/>
        <v>VIETNAM</v>
      </c>
      <c r="S3534" s="96" t="str">
        <f>IF(OR('RAW DATA'!$D3534="",'RAW DATA'!$C3534='RAW DATA'!$D3534),"NO",IF('RAW DATA'!$C3534&lt;'RAW DATA'!$D3534,"YES","NO"))</f>
        <v>NO</v>
      </c>
      <c r="T3534" s="96" t="str">
        <f>IF('RAW DATA'!$D3534='RAW DATA'!$E3534,"YES","NO")</f>
        <v>YES</v>
      </c>
      <c r="U3534" s="95" t="str">
        <f>IF(('RAW DATA'!$D3534-'RAW DATA'!$M3534)&lt;=5,"YES","NO")</f>
        <v>YES</v>
      </c>
    </row>
    <row r="3535" spans="1:21" x14ac:dyDescent="0.25">
      <c r="A3535" s="77">
        <v>10171</v>
      </c>
      <c r="B3535" s="74">
        <v>5482037226</v>
      </c>
      <c r="C3535" s="76">
        <v>46001</v>
      </c>
      <c r="D3535" s="76">
        <v>46001</v>
      </c>
      <c r="E3535" s="76">
        <v>46001</v>
      </c>
      <c r="F3535" s="74" t="s">
        <v>346</v>
      </c>
      <c r="G3535" s="75">
        <v>506</v>
      </c>
      <c r="H3535" s="74" t="s">
        <v>14</v>
      </c>
      <c r="I3535" s="85">
        <v>7730474085</v>
      </c>
      <c r="J3535" s="76">
        <v>46002</v>
      </c>
      <c r="K3535" s="74" t="s">
        <v>313</v>
      </c>
      <c r="L3535" s="74"/>
      <c r="M3535" s="76">
        <v>45997</v>
      </c>
      <c r="N3535" s="76">
        <v>46019</v>
      </c>
      <c r="O3535" s="73">
        <f t="shared" si="448"/>
        <v>12</v>
      </c>
      <c r="P3535" s="73">
        <f>MONTH('RAW DATA'!$J3535)</f>
        <v>12</v>
      </c>
      <c r="Q3535" s="73" t="str">
        <f t="shared" si="449"/>
        <v>ICB</v>
      </c>
      <c r="R3535" s="75" t="str">
        <f t="shared" si="450"/>
        <v>VIETNAM</v>
      </c>
      <c r="S3535" s="75" t="str">
        <f>IF(OR('RAW DATA'!$D3535="",'RAW DATA'!$C3535='RAW DATA'!$D3535),"NO",IF('RAW DATA'!$C3535&lt;'RAW DATA'!$D3535,"YES","NO"))</f>
        <v>NO</v>
      </c>
      <c r="T3535" s="75" t="str">
        <f>IF('RAW DATA'!$D3535='RAW DATA'!$E3535,"YES","NO")</f>
        <v>YES</v>
      </c>
      <c r="U3535" s="73" t="str">
        <f>IF(('RAW DATA'!$D3535-'RAW DATA'!$M3535)&lt;=5,"YES","NO")</f>
        <v>YES</v>
      </c>
    </row>
    <row r="3536" spans="1:21" x14ac:dyDescent="0.25">
      <c r="A3536" s="89">
        <v>10171</v>
      </c>
      <c r="B3536" s="90">
        <v>5482048003</v>
      </c>
      <c r="C3536" s="91">
        <v>46006</v>
      </c>
      <c r="D3536" s="91">
        <v>46006</v>
      </c>
      <c r="E3536" s="91">
        <v>46006</v>
      </c>
      <c r="F3536" s="90" t="s">
        <v>347</v>
      </c>
      <c r="G3536" s="96">
        <v>92012</v>
      </c>
      <c r="H3536" s="90" t="s">
        <v>14</v>
      </c>
      <c r="I3536" s="97">
        <v>7730475940</v>
      </c>
      <c r="J3536" s="91">
        <v>46009</v>
      </c>
      <c r="K3536" s="90" t="s">
        <v>313</v>
      </c>
      <c r="L3536" s="90"/>
      <c r="M3536" s="91">
        <v>46004</v>
      </c>
      <c r="N3536" s="91">
        <v>46026</v>
      </c>
      <c r="O3536" s="95">
        <f t="shared" si="448"/>
        <v>12</v>
      </c>
      <c r="P3536" s="95">
        <f>MONTH('RAW DATA'!$J3536)</f>
        <v>12</v>
      </c>
      <c r="Q3536" s="95" t="str">
        <f t="shared" si="449"/>
        <v>ICB</v>
      </c>
      <c r="R3536" s="96" t="str">
        <f t="shared" si="450"/>
        <v>VIETNAM</v>
      </c>
      <c r="S3536" s="96" t="str">
        <f>IF(OR('RAW DATA'!$D3536="",'RAW DATA'!$C3536='RAW DATA'!$D3536),"NO",IF('RAW DATA'!$C3536&lt;'RAW DATA'!$D3536,"YES","NO"))</f>
        <v>NO</v>
      </c>
      <c r="T3536" s="96" t="str">
        <f>IF('RAW DATA'!$D3536='RAW DATA'!$E3536,"YES","NO")</f>
        <v>YES</v>
      </c>
      <c r="U3536" s="95" t="str">
        <f>IF(('RAW DATA'!$D3536-'RAW DATA'!$M3536)&lt;=5,"YES","NO")</f>
        <v>YES</v>
      </c>
    </row>
    <row r="3537" spans="1:21" x14ac:dyDescent="0.25">
      <c r="A3537" s="77">
        <v>10171</v>
      </c>
      <c r="B3537" s="74">
        <v>5482048004</v>
      </c>
      <c r="C3537" s="76">
        <v>46006</v>
      </c>
      <c r="D3537" s="76">
        <v>46006</v>
      </c>
      <c r="E3537" s="76">
        <v>46006</v>
      </c>
      <c r="F3537" s="74" t="s">
        <v>347</v>
      </c>
      <c r="G3537" s="75">
        <v>92012</v>
      </c>
      <c r="H3537" s="74" t="s">
        <v>14</v>
      </c>
      <c r="I3537" s="85">
        <v>7730475941</v>
      </c>
      <c r="J3537" s="76">
        <v>46009</v>
      </c>
      <c r="K3537" s="74" t="s">
        <v>313</v>
      </c>
      <c r="L3537" s="74"/>
      <c r="M3537" s="76">
        <v>46004</v>
      </c>
      <c r="N3537" s="76">
        <v>46026</v>
      </c>
      <c r="O3537" s="73">
        <f t="shared" si="448"/>
        <v>12</v>
      </c>
      <c r="P3537" s="73">
        <f>MONTH('RAW DATA'!$J3537)</f>
        <v>12</v>
      </c>
      <c r="Q3537" s="73" t="str">
        <f t="shared" si="449"/>
        <v>ICB</v>
      </c>
      <c r="R3537" s="75" t="str">
        <f t="shared" si="450"/>
        <v>VIETNAM</v>
      </c>
      <c r="S3537" s="75" t="str">
        <f>IF(OR('RAW DATA'!$D3537="",'RAW DATA'!$C3537='RAW DATA'!$D3537),"NO",IF('RAW DATA'!$C3537&lt;'RAW DATA'!$D3537,"YES","NO"))</f>
        <v>NO</v>
      </c>
      <c r="T3537" s="75" t="str">
        <f>IF('RAW DATA'!$D3537='RAW DATA'!$E3537,"YES","NO")</f>
        <v>YES</v>
      </c>
      <c r="U3537" s="73" t="str">
        <f>IF(('RAW DATA'!$D3537-'RAW DATA'!$M3537)&lt;=5,"YES","NO")</f>
        <v>YES</v>
      </c>
    </row>
    <row r="3538" spans="1:21" x14ac:dyDescent="0.25">
      <c r="A3538" s="89">
        <v>10171</v>
      </c>
      <c r="B3538" s="90">
        <v>5482048005</v>
      </c>
      <c r="C3538" s="91">
        <v>46006</v>
      </c>
      <c r="D3538" s="91">
        <v>46006</v>
      </c>
      <c r="E3538" s="91">
        <v>46006</v>
      </c>
      <c r="F3538" s="90" t="s">
        <v>347</v>
      </c>
      <c r="G3538" s="96">
        <v>92012</v>
      </c>
      <c r="H3538" s="90" t="s">
        <v>14</v>
      </c>
      <c r="I3538" s="97">
        <v>7730475942</v>
      </c>
      <c r="J3538" s="91">
        <v>46009</v>
      </c>
      <c r="K3538" s="90" t="s">
        <v>313</v>
      </c>
      <c r="L3538" s="90"/>
      <c r="M3538" s="91">
        <v>46004</v>
      </c>
      <c r="N3538" s="91">
        <v>46026</v>
      </c>
      <c r="O3538" s="95">
        <f t="shared" si="448"/>
        <v>12</v>
      </c>
      <c r="P3538" s="95">
        <f>MONTH('RAW DATA'!$J3538)</f>
        <v>12</v>
      </c>
      <c r="Q3538" s="95" t="str">
        <f t="shared" si="449"/>
        <v>ICB</v>
      </c>
      <c r="R3538" s="96" t="str">
        <f t="shared" si="450"/>
        <v>VIETNAM</v>
      </c>
      <c r="S3538" s="96" t="str">
        <f>IF(OR('RAW DATA'!$D3538="",'RAW DATA'!$C3538='RAW DATA'!$D3538),"NO",IF('RAW DATA'!$C3538&lt;'RAW DATA'!$D3538,"YES","NO"))</f>
        <v>NO</v>
      </c>
      <c r="T3538" s="96" t="str">
        <f>IF('RAW DATA'!$D3538='RAW DATA'!$E3538,"YES","NO")</f>
        <v>YES</v>
      </c>
      <c r="U3538" s="95" t="str">
        <f>IF(('RAW DATA'!$D3538-'RAW DATA'!$M3538)&lt;=5,"YES","NO")</f>
        <v>YES</v>
      </c>
    </row>
    <row r="3539" spans="1:21" x14ac:dyDescent="0.25">
      <c r="A3539" s="77">
        <v>10171</v>
      </c>
      <c r="B3539" s="74">
        <v>5482048006</v>
      </c>
      <c r="C3539" s="76">
        <v>46006</v>
      </c>
      <c r="D3539" s="76">
        <v>46006</v>
      </c>
      <c r="E3539" s="76">
        <v>46006</v>
      </c>
      <c r="F3539" s="74" t="s">
        <v>347</v>
      </c>
      <c r="G3539" s="75">
        <v>92012</v>
      </c>
      <c r="H3539" s="74" t="s">
        <v>14</v>
      </c>
      <c r="I3539" s="85">
        <v>7730475943</v>
      </c>
      <c r="J3539" s="76">
        <v>46009</v>
      </c>
      <c r="K3539" s="74" t="s">
        <v>313</v>
      </c>
      <c r="L3539" s="74"/>
      <c r="M3539" s="76">
        <v>46004</v>
      </c>
      <c r="N3539" s="76">
        <v>46026</v>
      </c>
      <c r="O3539" s="73">
        <f t="shared" si="448"/>
        <v>12</v>
      </c>
      <c r="P3539" s="73">
        <f>MONTH('RAW DATA'!$J3539)</f>
        <v>12</v>
      </c>
      <c r="Q3539" s="73" t="str">
        <f t="shared" si="449"/>
        <v>ICB</v>
      </c>
      <c r="R3539" s="75" t="str">
        <f t="shared" si="450"/>
        <v>VIETNAM</v>
      </c>
      <c r="S3539" s="75" t="str">
        <f>IF(OR('RAW DATA'!$D3539="",'RAW DATA'!$C3539='RAW DATA'!$D3539),"NO",IF('RAW DATA'!$C3539&lt;'RAW DATA'!$D3539,"YES","NO"))</f>
        <v>NO</v>
      </c>
      <c r="T3539" s="75" t="str">
        <f>IF('RAW DATA'!$D3539='RAW DATA'!$E3539,"YES","NO")</f>
        <v>YES</v>
      </c>
      <c r="U3539" s="73" t="str">
        <f>IF(('RAW DATA'!$D3539-'RAW DATA'!$M3539)&lt;=5,"YES","NO")</f>
        <v>YES</v>
      </c>
    </row>
    <row r="3540" spans="1:21" x14ac:dyDescent="0.25">
      <c r="A3540" s="89">
        <v>10171</v>
      </c>
      <c r="B3540" s="90">
        <v>5482048010</v>
      </c>
      <c r="C3540" s="91">
        <v>46006</v>
      </c>
      <c r="D3540" s="91">
        <v>46006</v>
      </c>
      <c r="E3540" s="91">
        <v>46006</v>
      </c>
      <c r="F3540" s="90" t="s">
        <v>347</v>
      </c>
      <c r="G3540" s="96">
        <v>92012</v>
      </c>
      <c r="H3540" s="90" t="s">
        <v>14</v>
      </c>
      <c r="I3540" s="97">
        <v>7730475944</v>
      </c>
      <c r="J3540" s="91">
        <v>46009</v>
      </c>
      <c r="K3540" s="90" t="s">
        <v>313</v>
      </c>
      <c r="L3540" s="90"/>
      <c r="M3540" s="91">
        <v>46004</v>
      </c>
      <c r="N3540" s="91">
        <v>46026</v>
      </c>
      <c r="O3540" s="95">
        <f t="shared" si="448"/>
        <v>12</v>
      </c>
      <c r="P3540" s="95">
        <f>MONTH('RAW DATA'!$J3540)</f>
        <v>12</v>
      </c>
      <c r="Q3540" s="95" t="str">
        <f t="shared" si="449"/>
        <v>ICB</v>
      </c>
      <c r="R3540" s="96" t="str">
        <f t="shared" si="450"/>
        <v>VIETNAM</v>
      </c>
      <c r="S3540" s="96" t="str">
        <f>IF(OR('RAW DATA'!$D3540="",'RAW DATA'!$C3540='RAW DATA'!$D3540),"NO",IF('RAW DATA'!$C3540&lt;'RAW DATA'!$D3540,"YES","NO"))</f>
        <v>NO</v>
      </c>
      <c r="T3540" s="96" t="str">
        <f>IF('RAW DATA'!$D3540='RAW DATA'!$E3540,"YES","NO")</f>
        <v>YES</v>
      </c>
      <c r="U3540" s="95" t="str">
        <f>IF(('RAW DATA'!$D3540-'RAW DATA'!$M3540)&lt;=5,"YES","NO")</f>
        <v>YES</v>
      </c>
    </row>
    <row r="3541" spans="1:21" x14ac:dyDescent="0.25">
      <c r="A3541" s="77">
        <v>10171</v>
      </c>
      <c r="B3541" s="74">
        <v>5482048012</v>
      </c>
      <c r="C3541" s="76">
        <v>46006</v>
      </c>
      <c r="D3541" s="76">
        <v>46006</v>
      </c>
      <c r="E3541" s="76">
        <v>46006</v>
      </c>
      <c r="F3541" s="74" t="s">
        <v>347</v>
      </c>
      <c r="G3541" s="75">
        <v>92012</v>
      </c>
      <c r="H3541" s="74" t="s">
        <v>14</v>
      </c>
      <c r="I3541" s="85">
        <v>7730475945</v>
      </c>
      <c r="J3541" s="76">
        <v>46009</v>
      </c>
      <c r="K3541" s="74" t="s">
        <v>313</v>
      </c>
      <c r="L3541" s="74"/>
      <c r="M3541" s="76">
        <v>46004</v>
      </c>
      <c r="N3541" s="76">
        <v>46026</v>
      </c>
      <c r="O3541" s="73">
        <f t="shared" si="448"/>
        <v>12</v>
      </c>
      <c r="P3541" s="73">
        <f>MONTH('RAW DATA'!$J3541)</f>
        <v>12</v>
      </c>
      <c r="Q3541" s="73" t="str">
        <f t="shared" si="449"/>
        <v>ICB</v>
      </c>
      <c r="R3541" s="75" t="str">
        <f t="shared" si="450"/>
        <v>VIETNAM</v>
      </c>
      <c r="S3541" s="75" t="str">
        <f>IF(OR('RAW DATA'!$D3541="",'RAW DATA'!$C3541='RAW DATA'!$D3541),"NO",IF('RAW DATA'!$C3541&lt;'RAW DATA'!$D3541,"YES","NO"))</f>
        <v>NO</v>
      </c>
      <c r="T3541" s="75" t="str">
        <f>IF('RAW DATA'!$D3541='RAW DATA'!$E3541,"YES","NO")</f>
        <v>YES</v>
      </c>
      <c r="U3541" s="73" t="str">
        <f>IF(('RAW DATA'!$D3541-'RAW DATA'!$M3541)&lt;=5,"YES","NO")</f>
        <v>YES</v>
      </c>
    </row>
    <row r="3542" spans="1:21" x14ac:dyDescent="0.25">
      <c r="A3542" s="89">
        <v>10171</v>
      </c>
      <c r="B3542" s="90">
        <v>5482065631</v>
      </c>
      <c r="C3542" s="91">
        <v>46013</v>
      </c>
      <c r="D3542" s="91">
        <v>46013</v>
      </c>
      <c r="E3542" s="91">
        <v>46013</v>
      </c>
      <c r="F3542" s="90">
        <v>261754069</v>
      </c>
      <c r="G3542" s="96">
        <v>92026</v>
      </c>
      <c r="H3542" s="90" t="s">
        <v>14</v>
      </c>
      <c r="I3542" s="97">
        <v>7730477236</v>
      </c>
      <c r="J3542" s="91">
        <v>46014</v>
      </c>
      <c r="K3542" s="90" t="s">
        <v>313</v>
      </c>
      <c r="L3542" s="90"/>
      <c r="M3542" s="91">
        <v>46010</v>
      </c>
      <c r="N3542" s="91">
        <v>46033</v>
      </c>
      <c r="O3542" s="95">
        <f t="shared" si="448"/>
        <v>12</v>
      </c>
      <c r="P3542" s="95">
        <f>MONTH('RAW DATA'!$J3542)</f>
        <v>12</v>
      </c>
      <c r="Q3542" s="95" t="str">
        <f t="shared" si="449"/>
        <v>ICB</v>
      </c>
      <c r="R3542" s="96" t="str">
        <f t="shared" si="450"/>
        <v>VIETNAM</v>
      </c>
      <c r="S3542" s="96" t="str">
        <f>IF(OR('RAW DATA'!$D3542="",'RAW DATA'!$C3542='RAW DATA'!$D3542),"NO",IF('RAW DATA'!$C3542&lt;'RAW DATA'!$D3542,"YES","NO"))</f>
        <v>NO</v>
      </c>
      <c r="T3542" s="96" t="str">
        <f>IF('RAW DATA'!$D3542='RAW DATA'!$E3542,"YES","NO")</f>
        <v>YES</v>
      </c>
      <c r="U3542" s="95" t="str">
        <f>IF(('RAW DATA'!$D3542-'RAW DATA'!$M3542)&lt;=5,"YES","NO")</f>
        <v>YES</v>
      </c>
    </row>
    <row r="3543" spans="1:21" x14ac:dyDescent="0.25">
      <c r="A3543" s="77">
        <v>10171</v>
      </c>
      <c r="B3543" s="74">
        <v>5482065632</v>
      </c>
      <c r="C3543" s="76">
        <v>46013</v>
      </c>
      <c r="D3543" s="76">
        <v>46013</v>
      </c>
      <c r="E3543" s="76">
        <v>46013</v>
      </c>
      <c r="F3543" s="74">
        <v>261754069</v>
      </c>
      <c r="G3543" s="75">
        <v>92026</v>
      </c>
      <c r="H3543" s="74" t="s">
        <v>14</v>
      </c>
      <c r="I3543" s="85">
        <v>7730477261</v>
      </c>
      <c r="J3543" s="76">
        <v>46014</v>
      </c>
      <c r="K3543" s="74" t="s">
        <v>313</v>
      </c>
      <c r="L3543" s="74"/>
      <c r="M3543" s="76">
        <v>46010</v>
      </c>
      <c r="N3543" s="76">
        <v>46033</v>
      </c>
      <c r="O3543" s="73">
        <f t="shared" si="448"/>
        <v>12</v>
      </c>
      <c r="P3543" s="73">
        <f>MONTH('RAW DATA'!$J3543)</f>
        <v>12</v>
      </c>
      <c r="Q3543" s="73" t="str">
        <f t="shared" si="449"/>
        <v>ICB</v>
      </c>
      <c r="R3543" s="75" t="str">
        <f t="shared" si="450"/>
        <v>VIETNAM</v>
      </c>
      <c r="S3543" s="75" t="str">
        <f>IF(OR('RAW DATA'!$D3543="",'RAW DATA'!$C3543='RAW DATA'!$D3543),"NO",IF('RAW DATA'!$C3543&lt;'RAW DATA'!$D3543,"YES","NO"))</f>
        <v>NO</v>
      </c>
      <c r="T3543" s="75" t="str">
        <f>IF('RAW DATA'!$D3543='RAW DATA'!$E3543,"YES","NO")</f>
        <v>YES</v>
      </c>
      <c r="U3543" s="73" t="str">
        <f>IF(('RAW DATA'!$D3543-'RAW DATA'!$M3543)&lt;=5,"YES","NO")</f>
        <v>YES</v>
      </c>
    </row>
    <row r="3544" spans="1:21" x14ac:dyDescent="0.25">
      <c r="A3544" s="89">
        <v>10171</v>
      </c>
      <c r="B3544" s="90">
        <v>5482065633</v>
      </c>
      <c r="C3544" s="91">
        <v>46013</v>
      </c>
      <c r="D3544" s="91">
        <v>46013</v>
      </c>
      <c r="E3544" s="91">
        <v>46013</v>
      </c>
      <c r="F3544" s="90">
        <v>261754069</v>
      </c>
      <c r="G3544" s="96">
        <v>92026</v>
      </c>
      <c r="H3544" s="90" t="s">
        <v>14</v>
      </c>
      <c r="I3544" s="97">
        <v>7730477238</v>
      </c>
      <c r="J3544" s="91">
        <v>46014</v>
      </c>
      <c r="K3544" s="90" t="s">
        <v>313</v>
      </c>
      <c r="L3544" s="90"/>
      <c r="M3544" s="91">
        <v>46010</v>
      </c>
      <c r="N3544" s="91">
        <v>46033</v>
      </c>
      <c r="O3544" s="95">
        <f t="shared" si="448"/>
        <v>12</v>
      </c>
      <c r="P3544" s="95">
        <f>MONTH('RAW DATA'!$J3544)</f>
        <v>12</v>
      </c>
      <c r="Q3544" s="95" t="str">
        <f t="shared" si="449"/>
        <v>ICB</v>
      </c>
      <c r="R3544" s="96" t="str">
        <f t="shared" si="450"/>
        <v>VIETNAM</v>
      </c>
      <c r="S3544" s="96" t="str">
        <f>IF(OR('RAW DATA'!$D3544="",'RAW DATA'!$C3544='RAW DATA'!$D3544),"NO",IF('RAW DATA'!$C3544&lt;'RAW DATA'!$D3544,"YES","NO"))</f>
        <v>NO</v>
      </c>
      <c r="T3544" s="96" t="str">
        <f>IF('RAW DATA'!$D3544='RAW DATA'!$E3544,"YES","NO")</f>
        <v>YES</v>
      </c>
      <c r="U3544" s="95" t="str">
        <f>IF(('RAW DATA'!$D3544-'RAW DATA'!$M3544)&lt;=5,"YES","NO")</f>
        <v>YES</v>
      </c>
    </row>
    <row r="3545" spans="1:21" x14ac:dyDescent="0.25">
      <c r="A3545" s="77">
        <v>10171</v>
      </c>
      <c r="B3545" s="74">
        <v>5482065634</v>
      </c>
      <c r="C3545" s="76">
        <v>46013</v>
      </c>
      <c r="D3545" s="76">
        <v>46013</v>
      </c>
      <c r="E3545" s="76">
        <v>46013</v>
      </c>
      <c r="F3545" s="74">
        <v>261754069</v>
      </c>
      <c r="G3545" s="75">
        <v>92026</v>
      </c>
      <c r="H3545" s="74" t="s">
        <v>14</v>
      </c>
      <c r="I3545" s="85">
        <v>7730477237</v>
      </c>
      <c r="J3545" s="76">
        <v>46014</v>
      </c>
      <c r="K3545" s="74" t="s">
        <v>313</v>
      </c>
      <c r="L3545" s="74"/>
      <c r="M3545" s="76">
        <v>46010</v>
      </c>
      <c r="N3545" s="76">
        <v>46033</v>
      </c>
      <c r="O3545" s="73">
        <f t="shared" si="448"/>
        <v>12</v>
      </c>
      <c r="P3545" s="73">
        <f>MONTH('RAW DATA'!$J3545)</f>
        <v>12</v>
      </c>
      <c r="Q3545" s="73" t="str">
        <f t="shared" si="449"/>
        <v>ICB</v>
      </c>
      <c r="R3545" s="75" t="str">
        <f t="shared" si="450"/>
        <v>VIETNAM</v>
      </c>
      <c r="S3545" s="75" t="str">
        <f>IF(OR('RAW DATA'!$D3545="",'RAW DATA'!$C3545='RAW DATA'!$D3545),"NO",IF('RAW DATA'!$C3545&lt;'RAW DATA'!$D3545,"YES","NO"))</f>
        <v>NO</v>
      </c>
      <c r="T3545" s="75" t="str">
        <f>IF('RAW DATA'!$D3545='RAW DATA'!$E3545,"YES","NO")</f>
        <v>YES</v>
      </c>
      <c r="U3545" s="73" t="str">
        <f>IF(('RAW DATA'!$D3545-'RAW DATA'!$M3545)&lt;=5,"YES","NO")</f>
        <v>YES</v>
      </c>
    </row>
    <row r="3546" spans="1:21" x14ac:dyDescent="0.25">
      <c r="A3546" s="89">
        <v>10171</v>
      </c>
      <c r="B3546" s="90">
        <v>5482065635</v>
      </c>
      <c r="C3546" s="91">
        <v>46013</v>
      </c>
      <c r="D3546" s="91">
        <v>46013</v>
      </c>
      <c r="E3546" s="91">
        <v>46013</v>
      </c>
      <c r="F3546" s="90">
        <v>261754069</v>
      </c>
      <c r="G3546" s="96">
        <v>92026</v>
      </c>
      <c r="H3546" s="90" t="s">
        <v>14</v>
      </c>
      <c r="I3546" s="97">
        <v>7730477239</v>
      </c>
      <c r="J3546" s="91">
        <v>46014</v>
      </c>
      <c r="K3546" s="90" t="s">
        <v>313</v>
      </c>
      <c r="L3546" s="90"/>
      <c r="M3546" s="91">
        <v>46010</v>
      </c>
      <c r="N3546" s="91">
        <v>46033</v>
      </c>
      <c r="O3546" s="95">
        <f t="shared" si="448"/>
        <v>12</v>
      </c>
      <c r="P3546" s="95">
        <f>MONTH('RAW DATA'!$J3546)</f>
        <v>12</v>
      </c>
      <c r="Q3546" s="95" t="str">
        <f t="shared" si="449"/>
        <v>ICB</v>
      </c>
      <c r="R3546" s="96" t="str">
        <f t="shared" si="450"/>
        <v>VIETNAM</v>
      </c>
      <c r="S3546" s="96" t="str">
        <f>IF(OR('RAW DATA'!$D3546="",'RAW DATA'!$C3546='RAW DATA'!$D3546),"NO",IF('RAW DATA'!$C3546&lt;'RAW DATA'!$D3546,"YES","NO"))</f>
        <v>NO</v>
      </c>
      <c r="T3546" s="96" t="str">
        <f>IF('RAW DATA'!$D3546='RAW DATA'!$E3546,"YES","NO")</f>
        <v>YES</v>
      </c>
      <c r="U3546" s="95" t="str">
        <f>IF(('RAW DATA'!$D3546-'RAW DATA'!$M3546)&lt;=5,"YES","NO")</f>
        <v>YES</v>
      </c>
    </row>
    <row r="3547" spans="1:21" x14ac:dyDescent="0.25">
      <c r="A3547" s="77">
        <v>10171</v>
      </c>
      <c r="B3547" s="74">
        <v>5482065636</v>
      </c>
      <c r="C3547" s="76">
        <v>46013</v>
      </c>
      <c r="D3547" s="76">
        <v>46013</v>
      </c>
      <c r="E3547" s="76">
        <v>46013</v>
      </c>
      <c r="F3547" s="74">
        <v>261754069</v>
      </c>
      <c r="G3547" s="75">
        <v>92026</v>
      </c>
      <c r="H3547" s="74" t="s">
        <v>14</v>
      </c>
      <c r="I3547" s="85">
        <v>7730477253</v>
      </c>
      <c r="J3547" s="76">
        <v>46014</v>
      </c>
      <c r="K3547" s="74" t="s">
        <v>313</v>
      </c>
      <c r="L3547" s="74"/>
      <c r="M3547" s="76">
        <v>46010</v>
      </c>
      <c r="N3547" s="76">
        <v>46033</v>
      </c>
      <c r="O3547" s="73">
        <f t="shared" si="448"/>
        <v>12</v>
      </c>
      <c r="P3547" s="73">
        <f>MONTH('RAW DATA'!$J3547)</f>
        <v>12</v>
      </c>
      <c r="Q3547" s="73" t="str">
        <f t="shared" si="449"/>
        <v>ICB</v>
      </c>
      <c r="R3547" s="75" t="str">
        <f t="shared" si="450"/>
        <v>VIETNAM</v>
      </c>
      <c r="S3547" s="75" t="str">
        <f>IF(OR('RAW DATA'!$D3547="",'RAW DATA'!$C3547='RAW DATA'!$D3547),"NO",IF('RAW DATA'!$C3547&lt;'RAW DATA'!$D3547,"YES","NO"))</f>
        <v>NO</v>
      </c>
      <c r="T3547" s="75" t="str">
        <f>IF('RAW DATA'!$D3547='RAW DATA'!$E3547,"YES","NO")</f>
        <v>YES</v>
      </c>
      <c r="U3547" s="73" t="str">
        <f>IF(('RAW DATA'!$D3547-'RAW DATA'!$M3547)&lt;=5,"YES","NO")</f>
        <v>YES</v>
      </c>
    </row>
    <row r="3548" spans="1:21" x14ac:dyDescent="0.25">
      <c r="A3548" s="89">
        <v>10171</v>
      </c>
      <c r="B3548" s="90">
        <v>5482065637</v>
      </c>
      <c r="C3548" s="91">
        <v>46013</v>
      </c>
      <c r="D3548" s="91">
        <v>46013</v>
      </c>
      <c r="E3548" s="91">
        <v>46013</v>
      </c>
      <c r="F3548" s="90">
        <v>261754069</v>
      </c>
      <c r="G3548" s="96">
        <v>92026</v>
      </c>
      <c r="H3548" s="90" t="s">
        <v>14</v>
      </c>
      <c r="I3548" s="97">
        <v>7730477254</v>
      </c>
      <c r="J3548" s="91">
        <v>46014</v>
      </c>
      <c r="K3548" s="90" t="s">
        <v>313</v>
      </c>
      <c r="L3548" s="90"/>
      <c r="M3548" s="91">
        <v>46010</v>
      </c>
      <c r="N3548" s="91">
        <v>46033</v>
      </c>
      <c r="O3548" s="95">
        <f t="shared" si="448"/>
        <v>12</v>
      </c>
      <c r="P3548" s="95">
        <f>MONTH('RAW DATA'!$J3548)</f>
        <v>12</v>
      </c>
      <c r="Q3548" s="95" t="str">
        <f t="shared" si="449"/>
        <v>ICB</v>
      </c>
      <c r="R3548" s="96" t="str">
        <f t="shared" si="450"/>
        <v>VIETNAM</v>
      </c>
      <c r="S3548" s="96" t="str">
        <f>IF(OR('RAW DATA'!$D3548="",'RAW DATA'!$C3548='RAW DATA'!$D3548),"NO",IF('RAW DATA'!$C3548&lt;'RAW DATA'!$D3548,"YES","NO"))</f>
        <v>NO</v>
      </c>
      <c r="T3548" s="96" t="str">
        <f>IF('RAW DATA'!$D3548='RAW DATA'!$E3548,"YES","NO")</f>
        <v>YES</v>
      </c>
      <c r="U3548" s="95" t="str">
        <f>IF(('RAW DATA'!$D3548-'RAW DATA'!$M3548)&lt;=5,"YES","NO")</f>
        <v>YES</v>
      </c>
    </row>
    <row r="3549" spans="1:21" x14ac:dyDescent="0.25">
      <c r="A3549" s="77">
        <v>10171</v>
      </c>
      <c r="B3549" s="74">
        <v>5482082716</v>
      </c>
      <c r="C3549" s="76">
        <v>46020</v>
      </c>
      <c r="D3549" s="76">
        <v>46020</v>
      </c>
      <c r="E3549" s="76">
        <v>46020</v>
      </c>
      <c r="F3549" s="74">
        <v>262599819</v>
      </c>
      <c r="G3549" s="75">
        <v>92040</v>
      </c>
      <c r="H3549" s="74" t="s">
        <v>14</v>
      </c>
      <c r="I3549" s="85">
        <v>7730479989</v>
      </c>
      <c r="J3549" s="76">
        <v>46029</v>
      </c>
      <c r="K3549" s="74" t="s">
        <v>313</v>
      </c>
      <c r="L3549" s="74"/>
      <c r="M3549" s="76">
        <v>46017</v>
      </c>
      <c r="N3549" s="76">
        <v>46040</v>
      </c>
      <c r="O3549" s="73">
        <f t="shared" si="448"/>
        <v>12</v>
      </c>
      <c r="P3549" s="73">
        <f>MONTH('RAW DATA'!$J3549)</f>
        <v>1</v>
      </c>
      <c r="Q3549" s="73" t="str">
        <f t="shared" si="449"/>
        <v>ICB</v>
      </c>
      <c r="R3549" s="75" t="str">
        <f t="shared" si="450"/>
        <v>VIETNAM</v>
      </c>
      <c r="S3549" s="75" t="str">
        <f>IF(OR('RAW DATA'!$D3549="",'RAW DATA'!$C3549='RAW DATA'!$D3549),"NO",IF('RAW DATA'!$C3549&lt;'RAW DATA'!$D3549,"YES","NO"))</f>
        <v>NO</v>
      </c>
      <c r="T3549" s="75" t="str">
        <f>IF('RAW DATA'!$D3549='RAW DATA'!$E3549,"YES","NO")</f>
        <v>YES</v>
      </c>
      <c r="U3549" s="73" t="str">
        <f>IF(('RAW DATA'!$D3549-'RAW DATA'!$M3549)&lt;=5,"YES","NO")</f>
        <v>YES</v>
      </c>
    </row>
    <row r="3550" spans="1:21" x14ac:dyDescent="0.25">
      <c r="A3550" s="89">
        <v>10171</v>
      </c>
      <c r="B3550" s="90">
        <v>5482082719</v>
      </c>
      <c r="C3550" s="91">
        <v>46020</v>
      </c>
      <c r="D3550" s="91">
        <v>46020</v>
      </c>
      <c r="E3550" s="91">
        <v>46020</v>
      </c>
      <c r="F3550" s="90">
        <v>262599819</v>
      </c>
      <c r="G3550" s="96">
        <v>92040</v>
      </c>
      <c r="H3550" s="90" t="s">
        <v>14</v>
      </c>
      <c r="I3550" s="97">
        <v>7730479990</v>
      </c>
      <c r="J3550" s="91">
        <v>46029</v>
      </c>
      <c r="K3550" s="90" t="s">
        <v>313</v>
      </c>
      <c r="L3550" s="90"/>
      <c r="M3550" s="91">
        <v>46017</v>
      </c>
      <c r="N3550" s="91">
        <v>46040</v>
      </c>
      <c r="O3550" s="95">
        <f t="shared" si="448"/>
        <v>12</v>
      </c>
      <c r="P3550" s="95">
        <f>MONTH('RAW DATA'!$J3550)</f>
        <v>1</v>
      </c>
      <c r="Q3550" s="95" t="str">
        <f t="shared" si="449"/>
        <v>ICB</v>
      </c>
      <c r="R3550" s="96" t="str">
        <f t="shared" si="450"/>
        <v>VIETNAM</v>
      </c>
      <c r="S3550" s="96" t="str">
        <f>IF(OR('RAW DATA'!$D3550="",'RAW DATA'!$C3550='RAW DATA'!$D3550),"NO",IF('RAW DATA'!$C3550&lt;'RAW DATA'!$D3550,"YES","NO"))</f>
        <v>NO</v>
      </c>
      <c r="T3550" s="96" t="str">
        <f>IF('RAW DATA'!$D3550='RAW DATA'!$E3550,"YES","NO")</f>
        <v>YES</v>
      </c>
      <c r="U3550" s="95" t="str">
        <f>IF(('RAW DATA'!$D3550-'RAW DATA'!$M3550)&lt;=5,"YES","NO")</f>
        <v>YES</v>
      </c>
    </row>
    <row r="3551" spans="1:21" x14ac:dyDescent="0.25">
      <c r="A3551" s="77">
        <v>10171</v>
      </c>
      <c r="B3551" s="74">
        <v>5482082720</v>
      </c>
      <c r="C3551" s="76">
        <v>46020</v>
      </c>
      <c r="D3551" s="76">
        <v>46020</v>
      </c>
      <c r="E3551" s="76">
        <v>46020</v>
      </c>
      <c r="F3551" s="74">
        <v>262599819</v>
      </c>
      <c r="G3551" s="75">
        <v>92040</v>
      </c>
      <c r="H3551" s="74" t="s">
        <v>14</v>
      </c>
      <c r="I3551" s="85">
        <v>7730479991</v>
      </c>
      <c r="J3551" s="76">
        <v>46029</v>
      </c>
      <c r="K3551" s="74" t="s">
        <v>313</v>
      </c>
      <c r="L3551" s="74"/>
      <c r="M3551" s="76">
        <v>46017</v>
      </c>
      <c r="N3551" s="76">
        <v>46040</v>
      </c>
      <c r="O3551" s="73">
        <f t="shared" si="448"/>
        <v>12</v>
      </c>
      <c r="P3551" s="73">
        <f>MONTH('RAW DATA'!$J3551)</f>
        <v>1</v>
      </c>
      <c r="Q3551" s="73" t="str">
        <f t="shared" si="449"/>
        <v>ICB</v>
      </c>
      <c r="R3551" s="75" t="str">
        <f t="shared" si="450"/>
        <v>VIETNAM</v>
      </c>
      <c r="S3551" s="75" t="str">
        <f>IF(OR('RAW DATA'!$D3551="",'RAW DATA'!$C3551='RAW DATA'!$D3551),"NO",IF('RAW DATA'!$C3551&lt;'RAW DATA'!$D3551,"YES","NO"))</f>
        <v>NO</v>
      </c>
      <c r="T3551" s="75" t="str">
        <f>IF('RAW DATA'!$D3551='RAW DATA'!$E3551,"YES","NO")</f>
        <v>YES</v>
      </c>
      <c r="U3551" s="73" t="str">
        <f>IF(('RAW DATA'!$D3551-'RAW DATA'!$M3551)&lt;=5,"YES","NO")</f>
        <v>YES</v>
      </c>
    </row>
    <row r="3552" spans="1:21" x14ac:dyDescent="0.25">
      <c r="A3552" s="89">
        <v>10171</v>
      </c>
      <c r="B3552" s="90">
        <v>5482082721</v>
      </c>
      <c r="C3552" s="91">
        <v>46020</v>
      </c>
      <c r="D3552" s="91">
        <v>46020</v>
      </c>
      <c r="E3552" s="91">
        <v>46020</v>
      </c>
      <c r="F3552" s="90">
        <v>262599819</v>
      </c>
      <c r="G3552" s="96">
        <v>92040</v>
      </c>
      <c r="H3552" s="90" t="s">
        <v>14</v>
      </c>
      <c r="I3552" s="97">
        <v>7730479992</v>
      </c>
      <c r="J3552" s="91">
        <v>46029</v>
      </c>
      <c r="K3552" s="90" t="s">
        <v>313</v>
      </c>
      <c r="L3552" s="90"/>
      <c r="M3552" s="91">
        <v>46017</v>
      </c>
      <c r="N3552" s="91">
        <v>46040</v>
      </c>
      <c r="O3552" s="95">
        <f t="shared" si="448"/>
        <v>12</v>
      </c>
      <c r="P3552" s="95">
        <f>MONTH('RAW DATA'!$J3552)</f>
        <v>1</v>
      </c>
      <c r="Q3552" s="95" t="str">
        <f t="shared" si="449"/>
        <v>ICB</v>
      </c>
      <c r="R3552" s="96" t="str">
        <f t="shared" si="450"/>
        <v>VIETNAM</v>
      </c>
      <c r="S3552" s="96" t="str">
        <f>IF(OR('RAW DATA'!$D3552="",'RAW DATA'!$C3552='RAW DATA'!$D3552),"NO",IF('RAW DATA'!$C3552&lt;'RAW DATA'!$D3552,"YES","NO"))</f>
        <v>NO</v>
      </c>
      <c r="T3552" s="96" t="str">
        <f>IF('RAW DATA'!$D3552='RAW DATA'!$E3552,"YES","NO")</f>
        <v>YES</v>
      </c>
      <c r="U3552" s="95" t="str">
        <f>IF(('RAW DATA'!$D3552-'RAW DATA'!$M3552)&lt;=5,"YES","NO")</f>
        <v>YES</v>
      </c>
    </row>
    <row r="3553" spans="1:21" x14ac:dyDescent="0.25">
      <c r="A3553" s="77">
        <v>10171</v>
      </c>
      <c r="B3553" s="74">
        <v>5482082722</v>
      </c>
      <c r="C3553" s="76">
        <v>46020</v>
      </c>
      <c r="D3553" s="76">
        <v>46020</v>
      </c>
      <c r="E3553" s="76">
        <v>46020</v>
      </c>
      <c r="F3553" s="74">
        <v>262599819</v>
      </c>
      <c r="G3553" s="75">
        <v>92040</v>
      </c>
      <c r="H3553" s="74" t="s">
        <v>14</v>
      </c>
      <c r="I3553" s="85">
        <v>7730479993</v>
      </c>
      <c r="J3553" s="76">
        <v>46029</v>
      </c>
      <c r="K3553" s="74" t="s">
        <v>313</v>
      </c>
      <c r="L3553" s="74"/>
      <c r="M3553" s="76">
        <v>46017</v>
      </c>
      <c r="N3553" s="76">
        <v>46040</v>
      </c>
      <c r="O3553" s="73">
        <f t="shared" si="448"/>
        <v>12</v>
      </c>
      <c r="P3553" s="73">
        <f>MONTH('RAW DATA'!$J3553)</f>
        <v>1</v>
      </c>
      <c r="Q3553" s="73" t="str">
        <f t="shared" si="449"/>
        <v>ICB</v>
      </c>
      <c r="R3553" s="75" t="str">
        <f t="shared" si="450"/>
        <v>VIETNAM</v>
      </c>
      <c r="S3553" s="75" t="str">
        <f>IF(OR('RAW DATA'!$D3553="",'RAW DATA'!$C3553='RAW DATA'!$D3553),"NO",IF('RAW DATA'!$C3553&lt;'RAW DATA'!$D3553,"YES","NO"))</f>
        <v>NO</v>
      </c>
      <c r="T3553" s="75" t="str">
        <f>IF('RAW DATA'!$D3553='RAW DATA'!$E3553,"YES","NO")</f>
        <v>YES</v>
      </c>
      <c r="U3553" s="73" t="str">
        <f>IF(('RAW DATA'!$D3553-'RAW DATA'!$M3553)&lt;=5,"YES","NO")</f>
        <v>YES</v>
      </c>
    </row>
    <row r="3554" spans="1:21" x14ac:dyDescent="0.25">
      <c r="A3554" s="89">
        <v>10171</v>
      </c>
      <c r="B3554" s="90">
        <v>5481428638</v>
      </c>
      <c r="C3554" s="91">
        <v>45652</v>
      </c>
      <c r="D3554" s="91"/>
      <c r="E3554" s="91"/>
      <c r="F3554" s="90" t="s">
        <v>84</v>
      </c>
      <c r="G3554" s="96">
        <v>316967</v>
      </c>
      <c r="H3554" s="90" t="s">
        <v>14</v>
      </c>
      <c r="I3554" s="97">
        <v>7730413239</v>
      </c>
      <c r="J3554" s="91">
        <v>45714</v>
      </c>
      <c r="K3554" s="90" t="s">
        <v>377</v>
      </c>
      <c r="L3554" s="90"/>
      <c r="M3554" s="91">
        <v>45645</v>
      </c>
      <c r="N3554" s="91">
        <v>45677</v>
      </c>
      <c r="O3554" s="95" t="str">
        <f t="shared" si="448"/>
        <v/>
      </c>
      <c r="P3554" s="95">
        <f>MONTH('RAW DATA'!$J3554)</f>
        <v>2</v>
      </c>
      <c r="Q3554" s="95" t="str">
        <f t="shared" si="449"/>
        <v>ICB</v>
      </c>
      <c r="R3554" s="96" t="str">
        <f t="shared" si="450"/>
        <v>VIETNAM</v>
      </c>
      <c r="S3554" s="96" t="str">
        <f>IF(OR('RAW DATA'!$D3554="",'RAW DATA'!$C3554='RAW DATA'!$D3554),"NO",IF('RAW DATA'!$C3554&lt;'RAW DATA'!$D3554,"YES","NO"))</f>
        <v>NO</v>
      </c>
      <c r="T3554" s="96" t="str">
        <f>IF('RAW DATA'!$D3554='RAW DATA'!$E3554,"YES","NO")</f>
        <v>YES</v>
      </c>
      <c r="U3554" s="95" t="str">
        <f>IF(('RAW DATA'!$D3554-'RAW DATA'!$M3554)&lt;=5,"YES","NO")</f>
        <v>YES</v>
      </c>
    </row>
    <row r="3555" spans="1:21" x14ac:dyDescent="0.25">
      <c r="A3555" s="77">
        <v>10171</v>
      </c>
      <c r="B3555" s="74">
        <v>5481430693</v>
      </c>
      <c r="C3555" s="76">
        <v>45657</v>
      </c>
      <c r="D3555" s="76"/>
      <c r="E3555" s="76"/>
      <c r="F3555" s="74" t="s">
        <v>85</v>
      </c>
      <c r="G3555" s="75">
        <v>204169</v>
      </c>
      <c r="H3555" s="74" t="s">
        <v>14</v>
      </c>
      <c r="I3555" s="85">
        <v>7730413239</v>
      </c>
      <c r="J3555" s="76">
        <v>45714</v>
      </c>
      <c r="K3555" s="74" t="s">
        <v>377</v>
      </c>
      <c r="L3555" s="74"/>
      <c r="M3555" s="76">
        <v>45648</v>
      </c>
      <c r="N3555" s="76">
        <v>45677</v>
      </c>
      <c r="O3555" s="73" t="str">
        <f t="shared" si="448"/>
        <v/>
      </c>
      <c r="P3555" s="73">
        <f>MONTH('RAW DATA'!$J3555)</f>
        <v>2</v>
      </c>
      <c r="Q3555" s="73" t="str">
        <f t="shared" si="449"/>
        <v>ICB</v>
      </c>
      <c r="R3555" s="75" t="str">
        <f t="shared" si="450"/>
        <v>VIETNAM</v>
      </c>
      <c r="S3555" s="75" t="str">
        <f>IF(OR('RAW DATA'!$D3555="",'RAW DATA'!$C3555='RAW DATA'!$D3555),"NO",IF('RAW DATA'!$C3555&lt;'RAW DATA'!$D3555,"YES","NO"))</f>
        <v>NO</v>
      </c>
      <c r="T3555" s="75" t="str">
        <f>IF('RAW DATA'!$D3555='RAW DATA'!$E3555,"YES","NO")</f>
        <v>YES</v>
      </c>
      <c r="U3555" s="73" t="str">
        <f>IF(('RAW DATA'!$D3555-'RAW DATA'!$M3555)&lt;=5,"YES","NO")</f>
        <v>YES</v>
      </c>
    </row>
    <row r="3556" spans="1:21" x14ac:dyDescent="0.25">
      <c r="A3556" s="89">
        <v>10171</v>
      </c>
      <c r="B3556" s="90">
        <v>5481484879</v>
      </c>
      <c r="C3556" s="91">
        <v>45695</v>
      </c>
      <c r="D3556" s="91"/>
      <c r="E3556" s="91"/>
      <c r="F3556" s="90">
        <v>249404092</v>
      </c>
      <c r="G3556" s="96">
        <v>690039</v>
      </c>
      <c r="H3556" s="90" t="s">
        <v>14</v>
      </c>
      <c r="I3556" s="97">
        <v>7730413239</v>
      </c>
      <c r="J3556" s="91">
        <v>45714</v>
      </c>
      <c r="K3556" s="90" t="s">
        <v>377</v>
      </c>
      <c r="L3556" s="90"/>
      <c r="M3556" s="91">
        <v>45682</v>
      </c>
      <c r="N3556" s="91">
        <v>45705</v>
      </c>
      <c r="O3556" s="95" t="str">
        <f t="shared" si="448"/>
        <v/>
      </c>
      <c r="P3556" s="95">
        <f>MONTH('RAW DATA'!$J3556)</f>
        <v>2</v>
      </c>
      <c r="Q3556" s="95" t="str">
        <f t="shared" si="449"/>
        <v>ICB</v>
      </c>
      <c r="R3556" s="96" t="str">
        <f t="shared" si="450"/>
        <v>VIETNAM</v>
      </c>
      <c r="S3556" s="96" t="str">
        <f>IF(OR('RAW DATA'!$D3556="",'RAW DATA'!$C3556='RAW DATA'!$D3556),"NO",IF('RAW DATA'!$C3556&lt;'RAW DATA'!$D3556,"YES","NO"))</f>
        <v>NO</v>
      </c>
      <c r="T3556" s="96" t="str">
        <f>IF('RAW DATA'!$D3556='RAW DATA'!$E3556,"YES","NO")</f>
        <v>YES</v>
      </c>
      <c r="U3556" s="95" t="str">
        <f>IF(('RAW DATA'!$D3556-'RAW DATA'!$M3556)&lt;=5,"YES","NO")</f>
        <v>YES</v>
      </c>
    </row>
    <row r="3557" spans="1:21" x14ac:dyDescent="0.25">
      <c r="A3557" s="77">
        <v>10171</v>
      </c>
      <c r="B3557" s="74" t="s">
        <v>378</v>
      </c>
      <c r="C3557" s="76">
        <v>45720</v>
      </c>
      <c r="D3557" s="76"/>
      <c r="E3557" s="76"/>
      <c r="F3557" s="74" t="s">
        <v>86</v>
      </c>
      <c r="G3557" s="75">
        <v>36119</v>
      </c>
      <c r="H3557" s="74" t="s">
        <v>14</v>
      </c>
      <c r="I3557" s="85">
        <v>7730415836</v>
      </c>
      <c r="J3557" s="76">
        <v>45708</v>
      </c>
      <c r="K3557" s="74" t="s">
        <v>377</v>
      </c>
      <c r="L3557" s="74"/>
      <c r="M3557" s="76">
        <v>45703</v>
      </c>
      <c r="N3557" s="76">
        <v>45728</v>
      </c>
      <c r="O3557" s="73" t="str">
        <f t="shared" si="448"/>
        <v/>
      </c>
      <c r="P3557" s="73">
        <f>MONTH('RAW DATA'!$J3557)</f>
        <v>2</v>
      </c>
      <c r="Q3557" s="73" t="str">
        <f t="shared" si="449"/>
        <v>ICB</v>
      </c>
      <c r="R3557" s="75" t="str">
        <f t="shared" si="450"/>
        <v>VIETNAM</v>
      </c>
      <c r="S3557" s="75" t="str">
        <f>IF(OR('RAW DATA'!$D3557="",'RAW DATA'!$C3557='RAW DATA'!$D3557),"NO",IF('RAW DATA'!$C3557&lt;'RAW DATA'!$D3557,"YES","NO"))</f>
        <v>NO</v>
      </c>
      <c r="T3557" s="75" t="str">
        <f>IF('RAW DATA'!$D3557='RAW DATA'!$E3557,"YES","NO")</f>
        <v>YES</v>
      </c>
      <c r="U3557" s="73" t="str">
        <f>IF(('RAW DATA'!$D3557-'RAW DATA'!$M3557)&lt;=5,"YES","NO")</f>
        <v>YES</v>
      </c>
    </row>
    <row r="3558" spans="1:21" x14ac:dyDescent="0.25">
      <c r="A3558" s="89">
        <v>10171</v>
      </c>
      <c r="B3558" s="90" t="s">
        <v>379</v>
      </c>
      <c r="C3558" s="91">
        <v>45735</v>
      </c>
      <c r="D3558" s="91"/>
      <c r="E3558" s="91"/>
      <c r="F3558" s="90" t="s">
        <v>93</v>
      </c>
      <c r="G3558" s="96">
        <v>429646</v>
      </c>
      <c r="H3558" s="90" t="s">
        <v>14</v>
      </c>
      <c r="I3558" s="97">
        <v>7730418551</v>
      </c>
      <c r="J3558" s="91">
        <v>45756</v>
      </c>
      <c r="K3558" s="90" t="s">
        <v>377</v>
      </c>
      <c r="L3558" s="90"/>
      <c r="M3558" s="91">
        <v>45718</v>
      </c>
      <c r="N3558" s="91">
        <v>45743</v>
      </c>
      <c r="O3558" s="95" t="str">
        <f t="shared" si="448"/>
        <v/>
      </c>
      <c r="P3558" s="95">
        <f>MONTH('RAW DATA'!$J3558)</f>
        <v>4</v>
      </c>
      <c r="Q3558" s="95" t="str">
        <f t="shared" si="449"/>
        <v>ICB</v>
      </c>
      <c r="R3558" s="96" t="str">
        <f t="shared" si="450"/>
        <v>VIETNAM</v>
      </c>
      <c r="S3558" s="96" t="str">
        <f>IF(OR('RAW DATA'!$D3558="",'RAW DATA'!$C3558='RAW DATA'!$D3558),"NO",IF('RAW DATA'!$C3558&lt;'RAW DATA'!$D3558,"YES","NO"))</f>
        <v>NO</v>
      </c>
      <c r="T3558" s="96" t="str">
        <f>IF('RAW DATA'!$D3558='RAW DATA'!$E3558,"YES","NO")</f>
        <v>YES</v>
      </c>
      <c r="U3558" s="95" t="str">
        <f>IF(('RAW DATA'!$D3558-'RAW DATA'!$M3558)&lt;=5,"YES","NO")</f>
        <v>YES</v>
      </c>
    </row>
    <row r="3559" spans="1:21" x14ac:dyDescent="0.25">
      <c r="A3559" s="77">
        <v>10171</v>
      </c>
      <c r="B3559" s="74" t="s">
        <v>380</v>
      </c>
      <c r="C3559" s="76">
        <v>45747</v>
      </c>
      <c r="D3559" s="76"/>
      <c r="E3559" s="76"/>
      <c r="F3559" s="74" t="s">
        <v>94</v>
      </c>
      <c r="G3559" s="75">
        <v>17175</v>
      </c>
      <c r="H3559" s="74" t="s">
        <v>14</v>
      </c>
      <c r="I3559" s="85">
        <v>7730418551</v>
      </c>
      <c r="J3559" s="76">
        <v>45756</v>
      </c>
      <c r="K3559" s="74" t="s">
        <v>377</v>
      </c>
      <c r="L3559" s="74"/>
      <c r="M3559" s="76">
        <v>45732</v>
      </c>
      <c r="N3559" s="76">
        <v>45763</v>
      </c>
      <c r="O3559" s="73" t="str">
        <f t="shared" si="448"/>
        <v/>
      </c>
      <c r="P3559" s="73">
        <f>MONTH('RAW DATA'!$J3559)</f>
        <v>4</v>
      </c>
      <c r="Q3559" s="73" t="str">
        <f t="shared" si="449"/>
        <v>ICB</v>
      </c>
      <c r="R3559" s="75" t="str">
        <f t="shared" si="450"/>
        <v>VIETNAM</v>
      </c>
      <c r="S3559" s="75" t="str">
        <f>IF(OR('RAW DATA'!$D3559="",'RAW DATA'!$C3559='RAW DATA'!$D3559),"NO",IF('RAW DATA'!$C3559&lt;'RAW DATA'!$D3559,"YES","NO"))</f>
        <v>NO</v>
      </c>
      <c r="T3559" s="75" t="str">
        <f>IF('RAW DATA'!$D3559='RAW DATA'!$E3559,"YES","NO")</f>
        <v>YES</v>
      </c>
      <c r="U3559" s="73" t="str">
        <f>IF(('RAW DATA'!$D3559-'RAW DATA'!$M3559)&lt;=5,"YES","NO")</f>
        <v>YES</v>
      </c>
    </row>
    <row r="3560" spans="1:21" x14ac:dyDescent="0.25">
      <c r="A3560" s="89">
        <v>10171</v>
      </c>
      <c r="B3560" s="90" t="s">
        <v>381</v>
      </c>
      <c r="C3560" s="91">
        <v>45751</v>
      </c>
      <c r="D3560" s="91"/>
      <c r="E3560" s="91"/>
      <c r="F3560" s="90" t="s">
        <v>98</v>
      </c>
      <c r="G3560" s="96">
        <v>918</v>
      </c>
      <c r="H3560" s="90" t="s">
        <v>14</v>
      </c>
      <c r="I3560" s="97">
        <v>7730424607</v>
      </c>
      <c r="J3560" s="91">
        <v>45804</v>
      </c>
      <c r="K3560" s="90" t="s">
        <v>377</v>
      </c>
      <c r="L3560" s="90"/>
      <c r="M3560" s="91">
        <v>45749</v>
      </c>
      <c r="N3560" s="91">
        <v>45777</v>
      </c>
      <c r="O3560" s="95" t="str">
        <f t="shared" si="448"/>
        <v/>
      </c>
      <c r="P3560" s="95">
        <f>MONTH('RAW DATA'!$J3560)</f>
        <v>5</v>
      </c>
      <c r="Q3560" s="95" t="str">
        <f t="shared" si="449"/>
        <v>ICB</v>
      </c>
      <c r="R3560" s="96" t="str">
        <f t="shared" si="450"/>
        <v>VIETNAM</v>
      </c>
      <c r="S3560" s="96" t="str">
        <f>IF(OR('RAW DATA'!$D3560="",'RAW DATA'!$C3560='RAW DATA'!$D3560),"NO",IF('RAW DATA'!$C3560&lt;'RAW DATA'!$D3560,"YES","NO"))</f>
        <v>NO</v>
      </c>
      <c r="T3560" s="96" t="str">
        <f>IF('RAW DATA'!$D3560='RAW DATA'!$E3560,"YES","NO")</f>
        <v>YES</v>
      </c>
      <c r="U3560" s="95" t="str">
        <f>IF(('RAW DATA'!$D3560-'RAW DATA'!$M3560)&lt;=5,"YES","NO")</f>
        <v>YES</v>
      </c>
    </row>
    <row r="3561" spans="1:21" x14ac:dyDescent="0.25">
      <c r="A3561" s="77">
        <v>10171</v>
      </c>
      <c r="B3561" s="74" t="s">
        <v>382</v>
      </c>
      <c r="C3561" s="76">
        <v>45763</v>
      </c>
      <c r="D3561" s="76"/>
      <c r="E3561" s="76"/>
      <c r="F3561" s="74" t="s">
        <v>99</v>
      </c>
      <c r="G3561" s="75">
        <v>23841</v>
      </c>
      <c r="H3561" s="74" t="s">
        <v>14</v>
      </c>
      <c r="I3561" s="85">
        <v>7730424607</v>
      </c>
      <c r="J3561" s="76">
        <v>45804</v>
      </c>
      <c r="K3561" s="74" t="s">
        <v>377</v>
      </c>
      <c r="L3561" s="74"/>
      <c r="M3561" s="76">
        <v>45758</v>
      </c>
      <c r="N3561" s="76">
        <v>45784</v>
      </c>
      <c r="O3561" s="73" t="str">
        <f t="shared" si="448"/>
        <v/>
      </c>
      <c r="P3561" s="73">
        <f>MONTH('RAW DATA'!$J3561)</f>
        <v>5</v>
      </c>
      <c r="Q3561" s="73" t="str">
        <f t="shared" si="449"/>
        <v>ICB</v>
      </c>
      <c r="R3561" s="75" t="str">
        <f t="shared" si="450"/>
        <v>VIETNAM</v>
      </c>
      <c r="S3561" s="75" t="str">
        <f>IF(OR('RAW DATA'!$D3561="",'RAW DATA'!$C3561='RAW DATA'!$D3561),"NO",IF('RAW DATA'!$C3561&lt;'RAW DATA'!$D3561,"YES","NO"))</f>
        <v>NO</v>
      </c>
      <c r="T3561" s="75" t="str">
        <f>IF('RAW DATA'!$D3561='RAW DATA'!$E3561,"YES","NO")</f>
        <v>YES</v>
      </c>
      <c r="U3561" s="73" t="str">
        <f>IF(('RAW DATA'!$D3561-'RAW DATA'!$M3561)&lt;=5,"YES","NO")</f>
        <v>YES</v>
      </c>
    </row>
    <row r="3562" spans="1:21" x14ac:dyDescent="0.25">
      <c r="A3562" s="89">
        <v>10171</v>
      </c>
      <c r="B3562" s="90">
        <v>5481590606</v>
      </c>
      <c r="C3562" s="91">
        <v>45776</v>
      </c>
      <c r="D3562" s="91"/>
      <c r="E3562" s="91"/>
      <c r="F3562" s="90" t="s">
        <v>100</v>
      </c>
      <c r="G3562" s="96">
        <v>330234</v>
      </c>
      <c r="H3562" s="90" t="s">
        <v>14</v>
      </c>
      <c r="I3562" s="97">
        <v>7730424607</v>
      </c>
      <c r="J3562" s="91">
        <v>45804</v>
      </c>
      <c r="K3562" s="90" t="s">
        <v>377</v>
      </c>
      <c r="L3562" s="90"/>
      <c r="M3562" s="91">
        <v>45772</v>
      </c>
      <c r="N3562" s="91">
        <v>45798</v>
      </c>
      <c r="O3562" s="95" t="str">
        <f t="shared" si="448"/>
        <v/>
      </c>
      <c r="P3562" s="95">
        <f>MONTH('RAW DATA'!$J3562)</f>
        <v>5</v>
      </c>
      <c r="Q3562" s="95" t="str">
        <f t="shared" si="449"/>
        <v>ICB</v>
      </c>
      <c r="R3562" s="96" t="str">
        <f t="shared" si="450"/>
        <v>VIETNAM</v>
      </c>
      <c r="S3562" s="96" t="str">
        <f>IF(OR('RAW DATA'!$D3562="",'RAW DATA'!$C3562='RAW DATA'!$D3562),"NO",IF('RAW DATA'!$C3562&lt;'RAW DATA'!$D3562,"YES","NO"))</f>
        <v>NO</v>
      </c>
      <c r="T3562" s="96" t="str">
        <f>IF('RAW DATA'!$D3562='RAW DATA'!$E3562,"YES","NO")</f>
        <v>YES</v>
      </c>
      <c r="U3562" s="95" t="str">
        <f>IF(('RAW DATA'!$D3562-'RAW DATA'!$M3562)&lt;=5,"YES","NO")</f>
        <v>YES</v>
      </c>
    </row>
    <row r="3563" spans="1:21" x14ac:dyDescent="0.25">
      <c r="A3563" s="77">
        <v>10171</v>
      </c>
      <c r="B3563" s="74">
        <v>5481597421</v>
      </c>
      <c r="C3563" s="76">
        <v>45782</v>
      </c>
      <c r="D3563" s="76"/>
      <c r="E3563" s="76"/>
      <c r="F3563" s="74" t="s">
        <v>383</v>
      </c>
      <c r="G3563" s="75">
        <v>155393</v>
      </c>
      <c r="H3563" s="74" t="s">
        <v>14</v>
      </c>
      <c r="I3563" s="85">
        <v>7730426023</v>
      </c>
      <c r="J3563" s="76">
        <v>45811</v>
      </c>
      <c r="K3563" s="74" t="s">
        <v>377</v>
      </c>
      <c r="L3563" s="74"/>
      <c r="M3563" s="76">
        <v>45779</v>
      </c>
      <c r="N3563" s="76">
        <v>45805</v>
      </c>
      <c r="O3563" s="73" t="str">
        <f t="shared" si="448"/>
        <v/>
      </c>
      <c r="P3563" s="73">
        <f>MONTH('RAW DATA'!$J3563)</f>
        <v>6</v>
      </c>
      <c r="Q3563" s="73" t="str">
        <f t="shared" si="449"/>
        <v>ICB</v>
      </c>
      <c r="R3563" s="75" t="str">
        <f t="shared" si="450"/>
        <v>VIETNAM</v>
      </c>
      <c r="S3563" s="75" t="str">
        <f>IF(OR('RAW DATA'!$D3563="",'RAW DATA'!$C3563='RAW DATA'!$D3563),"NO",IF('RAW DATA'!$C3563&lt;'RAW DATA'!$D3563,"YES","NO"))</f>
        <v>NO</v>
      </c>
      <c r="T3563" s="75" t="str">
        <f>IF('RAW DATA'!$D3563='RAW DATA'!$E3563,"YES","NO")</f>
        <v>YES</v>
      </c>
      <c r="U3563" s="73" t="str">
        <f>IF(('RAW DATA'!$D3563-'RAW DATA'!$M3563)&lt;=5,"YES","NO")</f>
        <v>YES</v>
      </c>
    </row>
    <row r="3564" spans="1:21" x14ac:dyDescent="0.25">
      <c r="A3564" s="89">
        <v>10171</v>
      </c>
      <c r="B3564" s="90">
        <v>5481605532</v>
      </c>
      <c r="C3564" s="91">
        <v>45789</v>
      </c>
      <c r="D3564" s="91"/>
      <c r="E3564" s="91"/>
      <c r="F3564" s="90" t="s">
        <v>103</v>
      </c>
      <c r="G3564" s="96">
        <v>125078</v>
      </c>
      <c r="H3564" s="90" t="s">
        <v>14</v>
      </c>
      <c r="I3564" s="97">
        <v>7730426023</v>
      </c>
      <c r="J3564" s="91">
        <v>45811</v>
      </c>
      <c r="K3564" s="90" t="s">
        <v>377</v>
      </c>
      <c r="L3564" s="90"/>
      <c r="M3564" s="91">
        <v>45786</v>
      </c>
      <c r="N3564" s="91">
        <v>45812</v>
      </c>
      <c r="O3564" s="95" t="str">
        <f t="shared" si="448"/>
        <v/>
      </c>
      <c r="P3564" s="95">
        <f>MONTH('RAW DATA'!$J3564)</f>
        <v>6</v>
      </c>
      <c r="Q3564" s="95" t="str">
        <f t="shared" si="449"/>
        <v>ICB</v>
      </c>
      <c r="R3564" s="96" t="str">
        <f t="shared" si="450"/>
        <v>VIETNAM</v>
      </c>
      <c r="S3564" s="96" t="str">
        <f>IF(OR('RAW DATA'!$D3564="",'RAW DATA'!$C3564='RAW DATA'!$D3564),"NO",IF('RAW DATA'!$C3564&lt;'RAW DATA'!$D3564,"YES","NO"))</f>
        <v>NO</v>
      </c>
      <c r="T3564" s="96" t="str">
        <f>IF('RAW DATA'!$D3564='RAW DATA'!$E3564,"YES","NO")</f>
        <v>YES</v>
      </c>
      <c r="U3564" s="95" t="str">
        <f>IF(('RAW DATA'!$D3564-'RAW DATA'!$M3564)&lt;=5,"YES","NO")</f>
        <v>YES</v>
      </c>
    </row>
    <row r="3565" spans="1:21" x14ac:dyDescent="0.25">
      <c r="A3565" s="77">
        <v>10171</v>
      </c>
      <c r="B3565" s="74">
        <v>5481626892</v>
      </c>
      <c r="C3565" s="76">
        <v>45796</v>
      </c>
      <c r="D3565" s="76"/>
      <c r="E3565" s="76"/>
      <c r="F3565" s="74" t="s">
        <v>105</v>
      </c>
      <c r="G3565" s="75">
        <v>0</v>
      </c>
      <c r="H3565" s="74"/>
      <c r="I3565" s="85">
        <v>7730426023</v>
      </c>
      <c r="J3565" s="76">
        <v>45811</v>
      </c>
      <c r="K3565" s="74" t="s">
        <v>377</v>
      </c>
      <c r="L3565" s="74"/>
      <c r="M3565" s="76">
        <v>45795</v>
      </c>
      <c r="N3565" s="76">
        <v>45826</v>
      </c>
      <c r="O3565" s="73" t="str">
        <f t="shared" si="448"/>
        <v/>
      </c>
      <c r="P3565" s="73">
        <f>MONTH('RAW DATA'!$J3565)</f>
        <v>6</v>
      </c>
      <c r="Q3565" s="73" t="str">
        <f t="shared" si="449"/>
        <v>ICB</v>
      </c>
      <c r="R3565" s="75" t="str">
        <f t="shared" si="450"/>
        <v>VIETNAM</v>
      </c>
      <c r="S3565" s="75" t="str">
        <f>IF(OR('RAW DATA'!$D3565="",'RAW DATA'!$C3565='RAW DATA'!$D3565),"NO",IF('RAW DATA'!$C3565&lt;'RAW DATA'!$D3565,"YES","NO"))</f>
        <v>NO</v>
      </c>
      <c r="T3565" s="75" t="str">
        <f>IF('RAW DATA'!$D3565='RAW DATA'!$E3565,"YES","NO")</f>
        <v>YES</v>
      </c>
      <c r="U3565" s="73" t="str">
        <f>IF(('RAW DATA'!$D3565-'RAW DATA'!$M3565)&lt;=5,"YES","NO")</f>
        <v>YES</v>
      </c>
    </row>
    <row r="3566" spans="1:21" x14ac:dyDescent="0.25">
      <c r="A3566" s="89">
        <v>10171</v>
      </c>
      <c r="B3566" s="90">
        <v>5481641423</v>
      </c>
      <c r="C3566" s="91">
        <v>45803</v>
      </c>
      <c r="D3566" s="91"/>
      <c r="E3566" s="91"/>
      <c r="F3566" s="90" t="s">
        <v>106</v>
      </c>
      <c r="G3566" s="96">
        <v>0</v>
      </c>
      <c r="H3566" s="90"/>
      <c r="I3566" s="97">
        <v>7730426023</v>
      </c>
      <c r="J3566" s="91">
        <v>45811</v>
      </c>
      <c r="K3566" s="90" t="s">
        <v>377</v>
      </c>
      <c r="L3566" s="90"/>
      <c r="M3566" s="91">
        <v>45801</v>
      </c>
      <c r="N3566" s="91">
        <v>45826</v>
      </c>
      <c r="O3566" s="95" t="str">
        <f t="shared" si="448"/>
        <v/>
      </c>
      <c r="P3566" s="95">
        <f>MONTH('RAW DATA'!$J3566)</f>
        <v>6</v>
      </c>
      <c r="Q3566" s="95" t="str">
        <f t="shared" si="449"/>
        <v>ICB</v>
      </c>
      <c r="R3566" s="96" t="str">
        <f t="shared" si="450"/>
        <v>VIETNAM</v>
      </c>
      <c r="S3566" s="96" t="str">
        <f>IF(OR('RAW DATA'!$D3566="",'RAW DATA'!$C3566='RAW DATA'!$D3566),"NO",IF('RAW DATA'!$C3566&lt;'RAW DATA'!$D3566,"YES","NO"))</f>
        <v>NO</v>
      </c>
      <c r="T3566" s="96" t="str">
        <f>IF('RAW DATA'!$D3566='RAW DATA'!$E3566,"YES","NO")</f>
        <v>YES</v>
      </c>
      <c r="U3566" s="95" t="str">
        <f>IF(('RAW DATA'!$D3566-'RAW DATA'!$M3566)&lt;=5,"YES","NO")</f>
        <v>YES</v>
      </c>
    </row>
    <row r="3567" spans="1:21" x14ac:dyDescent="0.25">
      <c r="A3567" s="77">
        <v>10171</v>
      </c>
      <c r="B3567" s="74">
        <v>5481641424</v>
      </c>
      <c r="C3567" s="76">
        <v>45803</v>
      </c>
      <c r="D3567" s="76"/>
      <c r="E3567" s="76"/>
      <c r="F3567" s="74" t="s">
        <v>107</v>
      </c>
      <c r="G3567" s="75">
        <v>0</v>
      </c>
      <c r="H3567" s="74"/>
      <c r="I3567" s="85">
        <v>7730426023</v>
      </c>
      <c r="J3567" s="76">
        <v>45811</v>
      </c>
      <c r="K3567" s="74" t="s">
        <v>377</v>
      </c>
      <c r="L3567" s="74"/>
      <c r="M3567" s="76">
        <v>45800</v>
      </c>
      <c r="N3567" s="76">
        <v>45823</v>
      </c>
      <c r="O3567" s="73" t="str">
        <f t="shared" si="448"/>
        <v/>
      </c>
      <c r="P3567" s="73">
        <f>MONTH('RAW DATA'!$J3567)</f>
        <v>6</v>
      </c>
      <c r="Q3567" s="73" t="str">
        <f t="shared" si="449"/>
        <v>ICB</v>
      </c>
      <c r="R3567" s="75" t="str">
        <f t="shared" si="450"/>
        <v>VIETNAM</v>
      </c>
      <c r="S3567" s="75" t="str">
        <f>IF(OR('RAW DATA'!$D3567="",'RAW DATA'!$C3567='RAW DATA'!$D3567),"NO",IF('RAW DATA'!$C3567&lt;'RAW DATA'!$D3567,"YES","NO"))</f>
        <v>NO</v>
      </c>
      <c r="T3567" s="75" t="str">
        <f>IF('RAW DATA'!$D3567='RAW DATA'!$E3567,"YES","NO")</f>
        <v>YES</v>
      </c>
      <c r="U3567" s="73" t="str">
        <f>IF(('RAW DATA'!$D3567-'RAW DATA'!$M3567)&lt;=5,"YES","NO")</f>
        <v>YES</v>
      </c>
    </row>
    <row r="3568" spans="1:21" x14ac:dyDescent="0.25">
      <c r="A3568" s="89">
        <v>10171</v>
      </c>
      <c r="B3568" s="90">
        <v>5481663785</v>
      </c>
      <c r="C3568" s="91">
        <v>45810</v>
      </c>
      <c r="D3568" s="91"/>
      <c r="E3568" s="91"/>
      <c r="F3568" s="90" t="s">
        <v>110</v>
      </c>
      <c r="G3568" s="96">
        <v>199479</v>
      </c>
      <c r="H3568" s="90" t="s">
        <v>14</v>
      </c>
      <c r="I3568" s="97">
        <v>7730432184</v>
      </c>
      <c r="J3568" s="91">
        <v>45839</v>
      </c>
      <c r="K3568" s="90" t="s">
        <v>377</v>
      </c>
      <c r="L3568" s="90"/>
      <c r="M3568" s="91">
        <v>45808</v>
      </c>
      <c r="N3568" s="91">
        <v>45833</v>
      </c>
      <c r="O3568" s="95" t="str">
        <f t="shared" si="448"/>
        <v/>
      </c>
      <c r="P3568" s="95">
        <f>MONTH('RAW DATA'!$J3568)</f>
        <v>7</v>
      </c>
      <c r="Q3568" s="95" t="str">
        <f t="shared" si="449"/>
        <v>ICB</v>
      </c>
      <c r="R3568" s="96" t="str">
        <f t="shared" si="450"/>
        <v>VIETNAM</v>
      </c>
      <c r="S3568" s="96" t="str">
        <f>IF(OR('RAW DATA'!$D3568="",'RAW DATA'!$C3568='RAW DATA'!$D3568),"NO",IF('RAW DATA'!$C3568&lt;'RAW DATA'!$D3568,"YES","NO"))</f>
        <v>NO</v>
      </c>
      <c r="T3568" s="96" t="str">
        <f>IF('RAW DATA'!$D3568='RAW DATA'!$E3568,"YES","NO")</f>
        <v>YES</v>
      </c>
      <c r="U3568" s="95" t="str">
        <f>IF(('RAW DATA'!$D3568-'RAW DATA'!$M3568)&lt;=5,"YES","NO")</f>
        <v>YES</v>
      </c>
    </row>
    <row r="3569" spans="1:21" x14ac:dyDescent="0.25">
      <c r="A3569" s="77">
        <v>10171</v>
      </c>
      <c r="B3569" s="74">
        <v>5481670761</v>
      </c>
      <c r="C3569" s="76">
        <v>45817</v>
      </c>
      <c r="D3569" s="76"/>
      <c r="E3569" s="76"/>
      <c r="F3569" s="74" t="s">
        <v>111</v>
      </c>
      <c r="G3569" s="75">
        <v>105321</v>
      </c>
      <c r="H3569" s="74" t="s">
        <v>14</v>
      </c>
      <c r="I3569" s="85">
        <v>7730432184</v>
      </c>
      <c r="J3569" s="76">
        <v>45839</v>
      </c>
      <c r="K3569" s="74" t="s">
        <v>377</v>
      </c>
      <c r="L3569" s="74"/>
      <c r="M3569" s="76">
        <v>45814</v>
      </c>
      <c r="N3569" s="76">
        <v>45837</v>
      </c>
      <c r="O3569" s="73" t="str">
        <f t="shared" si="448"/>
        <v/>
      </c>
      <c r="P3569" s="73">
        <f>MONTH('RAW DATA'!$J3569)</f>
        <v>7</v>
      </c>
      <c r="Q3569" s="73" t="str">
        <f t="shared" si="449"/>
        <v>ICB</v>
      </c>
      <c r="R3569" s="75" t="str">
        <f t="shared" si="450"/>
        <v>VIETNAM</v>
      </c>
      <c r="S3569" s="75" t="str">
        <f>IF(OR('RAW DATA'!$D3569="",'RAW DATA'!$C3569='RAW DATA'!$D3569),"NO",IF('RAW DATA'!$C3569&lt;'RAW DATA'!$D3569,"YES","NO"))</f>
        <v>NO</v>
      </c>
      <c r="T3569" s="75" t="str">
        <f>IF('RAW DATA'!$D3569='RAW DATA'!$E3569,"YES","NO")</f>
        <v>YES</v>
      </c>
      <c r="U3569" s="73" t="str">
        <f>IF(('RAW DATA'!$D3569-'RAW DATA'!$M3569)&lt;=5,"YES","NO")</f>
        <v>YES</v>
      </c>
    </row>
    <row r="3570" spans="1:21" x14ac:dyDescent="0.25">
      <c r="A3570" s="89">
        <v>10171</v>
      </c>
      <c r="B3570" s="90">
        <v>5481670751</v>
      </c>
      <c r="C3570" s="91">
        <v>45817</v>
      </c>
      <c r="D3570" s="91"/>
      <c r="E3570" s="91"/>
      <c r="F3570" s="90" t="s">
        <v>112</v>
      </c>
      <c r="G3570" s="96">
        <v>126666</v>
      </c>
      <c r="H3570" s="90" t="s">
        <v>14</v>
      </c>
      <c r="I3570" s="97">
        <v>7730432184</v>
      </c>
      <c r="J3570" s="91">
        <v>45839</v>
      </c>
      <c r="K3570" s="90" t="s">
        <v>377</v>
      </c>
      <c r="L3570" s="90"/>
      <c r="M3570" s="91">
        <v>45814</v>
      </c>
      <c r="N3570" s="91">
        <v>45840</v>
      </c>
      <c r="O3570" s="95" t="str">
        <f t="shared" si="448"/>
        <v/>
      </c>
      <c r="P3570" s="95">
        <f>MONTH('RAW DATA'!$J3570)</f>
        <v>7</v>
      </c>
      <c r="Q3570" s="95" t="str">
        <f t="shared" si="449"/>
        <v>ICB</v>
      </c>
      <c r="R3570" s="96" t="str">
        <f t="shared" si="450"/>
        <v>VIETNAM</v>
      </c>
      <c r="S3570" s="96" t="str">
        <f>IF(OR('RAW DATA'!$D3570="",'RAW DATA'!$C3570='RAW DATA'!$D3570),"NO",IF('RAW DATA'!$C3570&lt;'RAW DATA'!$D3570,"YES","NO"))</f>
        <v>NO</v>
      </c>
      <c r="T3570" s="96" t="str">
        <f>IF('RAW DATA'!$D3570='RAW DATA'!$E3570,"YES","NO")</f>
        <v>YES</v>
      </c>
      <c r="U3570" s="95" t="str">
        <f>IF(('RAW DATA'!$D3570-'RAW DATA'!$M3570)&lt;=5,"YES","NO")</f>
        <v>YES</v>
      </c>
    </row>
    <row r="3571" spans="1:21" x14ac:dyDescent="0.25">
      <c r="A3571" s="77">
        <v>10171</v>
      </c>
      <c r="B3571" s="74">
        <v>5481689904</v>
      </c>
      <c r="C3571" s="76">
        <v>45825</v>
      </c>
      <c r="D3571" s="76"/>
      <c r="E3571" s="76"/>
      <c r="F3571" s="74" t="s">
        <v>209</v>
      </c>
      <c r="G3571" s="75">
        <v>153126</v>
      </c>
      <c r="H3571" s="74" t="s">
        <v>14</v>
      </c>
      <c r="I3571" s="85">
        <v>7730432184</v>
      </c>
      <c r="J3571" s="76">
        <v>45839</v>
      </c>
      <c r="K3571" s="74" t="s">
        <v>377</v>
      </c>
      <c r="L3571" s="74"/>
      <c r="M3571" s="76">
        <v>45822</v>
      </c>
      <c r="N3571" s="76">
        <v>45854</v>
      </c>
      <c r="O3571" s="73" t="str">
        <f t="shared" si="448"/>
        <v/>
      </c>
      <c r="P3571" s="73">
        <f>MONTH('RAW DATA'!$J3571)</f>
        <v>7</v>
      </c>
      <c r="Q3571" s="73" t="str">
        <f t="shared" si="449"/>
        <v>ICB</v>
      </c>
      <c r="R3571" s="75" t="str">
        <f t="shared" si="450"/>
        <v>VIETNAM</v>
      </c>
      <c r="S3571" s="75" t="str">
        <f>IF(OR('RAW DATA'!$D3571="",'RAW DATA'!$C3571='RAW DATA'!$D3571),"NO",IF('RAW DATA'!$C3571&lt;'RAW DATA'!$D3571,"YES","NO"))</f>
        <v>NO</v>
      </c>
      <c r="T3571" s="75" t="str">
        <f>IF('RAW DATA'!$D3571='RAW DATA'!$E3571,"YES","NO")</f>
        <v>YES</v>
      </c>
      <c r="U3571" s="73" t="str">
        <f>IF(('RAW DATA'!$D3571-'RAW DATA'!$M3571)&lt;=5,"YES","NO")</f>
        <v>YES</v>
      </c>
    </row>
    <row r="3572" spans="1:21" x14ac:dyDescent="0.25">
      <c r="A3572" s="89">
        <v>10171</v>
      </c>
      <c r="B3572" s="90">
        <v>5481706204</v>
      </c>
      <c r="C3572" s="91">
        <v>45832</v>
      </c>
      <c r="D3572" s="91"/>
      <c r="E3572" s="91"/>
      <c r="F3572" s="90" t="s">
        <v>114</v>
      </c>
      <c r="G3572" s="96">
        <v>110136</v>
      </c>
      <c r="H3572" s="90" t="s">
        <v>14</v>
      </c>
      <c r="I3572" s="97">
        <v>7730432184</v>
      </c>
      <c r="J3572" s="91">
        <v>45839</v>
      </c>
      <c r="K3572" s="90" t="s">
        <v>377</v>
      </c>
      <c r="L3572" s="90"/>
      <c r="M3572" s="91">
        <v>45830</v>
      </c>
      <c r="N3572" s="91">
        <v>45861</v>
      </c>
      <c r="O3572" s="95" t="str">
        <f t="shared" si="448"/>
        <v/>
      </c>
      <c r="P3572" s="95">
        <f>MONTH('RAW DATA'!$J3572)</f>
        <v>7</v>
      </c>
      <c r="Q3572" s="95" t="str">
        <f t="shared" si="449"/>
        <v>ICB</v>
      </c>
      <c r="R3572" s="96" t="str">
        <f t="shared" si="450"/>
        <v>VIETNAM</v>
      </c>
      <c r="S3572" s="96" t="str">
        <f>IF(OR('RAW DATA'!$D3572="",'RAW DATA'!$C3572='RAW DATA'!$D3572),"NO",IF('RAW DATA'!$C3572&lt;'RAW DATA'!$D3572,"YES","NO"))</f>
        <v>NO</v>
      </c>
      <c r="T3572" s="96" t="str">
        <f>IF('RAW DATA'!$D3572='RAW DATA'!$E3572,"YES","NO")</f>
        <v>YES</v>
      </c>
      <c r="U3572" s="95" t="str">
        <f>IF(('RAW DATA'!$D3572-'RAW DATA'!$M3572)&lt;=5,"YES","NO")</f>
        <v>YES</v>
      </c>
    </row>
    <row r="3573" spans="1:21" x14ac:dyDescent="0.25">
      <c r="A3573" s="77">
        <v>10171</v>
      </c>
      <c r="B3573" s="74">
        <v>5481706131</v>
      </c>
      <c r="C3573" s="76">
        <v>45832</v>
      </c>
      <c r="D3573" s="76"/>
      <c r="E3573" s="76"/>
      <c r="F3573" s="74" t="s">
        <v>115</v>
      </c>
      <c r="G3573" s="75">
        <v>156652</v>
      </c>
      <c r="H3573" s="74" t="s">
        <v>14</v>
      </c>
      <c r="I3573" s="85">
        <v>7730432184</v>
      </c>
      <c r="J3573" s="76">
        <v>45839</v>
      </c>
      <c r="K3573" s="74" t="s">
        <v>377</v>
      </c>
      <c r="L3573" s="74"/>
      <c r="M3573" s="76">
        <v>45828</v>
      </c>
      <c r="N3573" s="76">
        <v>45851</v>
      </c>
      <c r="O3573" s="73" t="str">
        <f t="shared" si="448"/>
        <v/>
      </c>
      <c r="P3573" s="73">
        <f>MONTH('RAW DATA'!$J3573)</f>
        <v>7</v>
      </c>
      <c r="Q3573" s="73" t="str">
        <f t="shared" si="449"/>
        <v>ICB</v>
      </c>
      <c r="R3573" s="75" t="str">
        <f t="shared" si="450"/>
        <v>VIETNAM</v>
      </c>
      <c r="S3573" s="75" t="str">
        <f>IF(OR('RAW DATA'!$D3573="",'RAW DATA'!$C3573='RAW DATA'!$D3573),"NO",IF('RAW DATA'!$C3573&lt;'RAW DATA'!$D3573,"YES","NO"))</f>
        <v>NO</v>
      </c>
      <c r="T3573" s="75" t="str">
        <f>IF('RAW DATA'!$D3573='RAW DATA'!$E3573,"YES","NO")</f>
        <v>YES</v>
      </c>
      <c r="U3573" s="73" t="str">
        <f>IF(('RAW DATA'!$D3573-'RAW DATA'!$M3573)&lt;=5,"YES","NO")</f>
        <v>YES</v>
      </c>
    </row>
    <row r="3574" spans="1:21" x14ac:dyDescent="0.25">
      <c r="A3574" s="89">
        <v>10171</v>
      </c>
      <c r="B3574" s="90">
        <v>5481717744</v>
      </c>
      <c r="C3574" s="91">
        <v>45838</v>
      </c>
      <c r="D3574" s="91"/>
      <c r="E3574" s="91"/>
      <c r="F3574" s="90" t="s">
        <v>118</v>
      </c>
      <c r="G3574" s="96">
        <v>0</v>
      </c>
      <c r="H3574" s="90"/>
      <c r="I3574" s="97">
        <v>7730440890</v>
      </c>
      <c r="J3574" s="91">
        <v>45870</v>
      </c>
      <c r="K3574" s="90" t="s">
        <v>377</v>
      </c>
      <c r="L3574" s="90"/>
      <c r="M3574" s="91">
        <v>45835</v>
      </c>
      <c r="N3574" s="91">
        <v>45858</v>
      </c>
      <c r="O3574" s="95" t="str">
        <f t="shared" si="448"/>
        <v/>
      </c>
      <c r="P3574" s="95">
        <f>MONTH('RAW DATA'!$J3574)</f>
        <v>8</v>
      </c>
      <c r="Q3574" s="95" t="str">
        <f t="shared" si="449"/>
        <v>ICB</v>
      </c>
      <c r="R3574" s="96" t="str">
        <f t="shared" si="450"/>
        <v>VIETNAM</v>
      </c>
      <c r="S3574" s="96" t="str">
        <f>IF(OR('RAW DATA'!$D3574="",'RAW DATA'!$C3574='RAW DATA'!$D3574),"NO",IF('RAW DATA'!$C3574&lt;'RAW DATA'!$D3574,"YES","NO"))</f>
        <v>NO</v>
      </c>
      <c r="T3574" s="96" t="str">
        <f>IF('RAW DATA'!$D3574='RAW DATA'!$E3574,"YES","NO")</f>
        <v>YES</v>
      </c>
      <c r="U3574" s="95" t="str">
        <f>IF(('RAW DATA'!$D3574-'RAW DATA'!$M3574)&lt;=5,"YES","NO")</f>
        <v>YES</v>
      </c>
    </row>
    <row r="3575" spans="1:21" x14ac:dyDescent="0.25">
      <c r="A3575" s="77">
        <v>10171</v>
      </c>
      <c r="B3575" s="74">
        <v>5481738356</v>
      </c>
      <c r="C3575" s="76">
        <v>45846</v>
      </c>
      <c r="D3575" s="76"/>
      <c r="E3575" s="76"/>
      <c r="F3575" s="74" t="s">
        <v>180</v>
      </c>
      <c r="G3575" s="75">
        <v>0</v>
      </c>
      <c r="H3575" s="74"/>
      <c r="I3575" s="85">
        <v>7730440890</v>
      </c>
      <c r="J3575" s="76">
        <v>45870</v>
      </c>
      <c r="K3575" s="74" t="s">
        <v>377</v>
      </c>
      <c r="L3575" s="74"/>
      <c r="M3575" s="76">
        <v>45844</v>
      </c>
      <c r="N3575" s="76">
        <v>45875</v>
      </c>
      <c r="O3575" s="73" t="str">
        <f t="shared" si="448"/>
        <v/>
      </c>
      <c r="P3575" s="73">
        <f>MONTH('RAW DATA'!$J3575)</f>
        <v>8</v>
      </c>
      <c r="Q3575" s="73" t="str">
        <f t="shared" si="449"/>
        <v>ICB</v>
      </c>
      <c r="R3575" s="75" t="str">
        <f t="shared" si="450"/>
        <v>VIETNAM</v>
      </c>
      <c r="S3575" s="75" t="str">
        <f>IF(OR('RAW DATA'!$D3575="",'RAW DATA'!$C3575='RAW DATA'!$D3575),"NO",IF('RAW DATA'!$C3575&lt;'RAW DATA'!$D3575,"YES","NO"))</f>
        <v>NO</v>
      </c>
      <c r="T3575" s="75" t="str">
        <f>IF('RAW DATA'!$D3575='RAW DATA'!$E3575,"YES","NO")</f>
        <v>YES</v>
      </c>
      <c r="U3575" s="73" t="str">
        <f>IF(('RAW DATA'!$D3575-'RAW DATA'!$M3575)&lt;=5,"YES","NO")</f>
        <v>YES</v>
      </c>
    </row>
    <row r="3576" spans="1:21" x14ac:dyDescent="0.25">
      <c r="A3576" s="89">
        <v>10171</v>
      </c>
      <c r="B3576" s="90">
        <v>5481750676</v>
      </c>
      <c r="C3576" s="91">
        <v>45852</v>
      </c>
      <c r="D3576" s="91">
        <v>45859</v>
      </c>
      <c r="E3576" s="91">
        <v>45859</v>
      </c>
      <c r="F3576" s="90" t="s">
        <v>181</v>
      </c>
      <c r="G3576" s="96">
        <v>0</v>
      </c>
      <c r="H3576" s="90"/>
      <c r="I3576" s="97">
        <v>7730440890</v>
      </c>
      <c r="J3576" s="91">
        <v>45870</v>
      </c>
      <c r="K3576" s="90" t="s">
        <v>377</v>
      </c>
      <c r="L3576" s="90"/>
      <c r="M3576" s="91">
        <v>45851</v>
      </c>
      <c r="N3576" s="91">
        <v>45882</v>
      </c>
      <c r="O3576" s="95">
        <f t="shared" si="448"/>
        <v>7</v>
      </c>
      <c r="P3576" s="95">
        <f>MONTH('RAW DATA'!$J3576)</f>
        <v>8</v>
      </c>
      <c r="Q3576" s="95" t="str">
        <f t="shared" si="449"/>
        <v>ICB</v>
      </c>
      <c r="R3576" s="96" t="str">
        <f t="shared" si="450"/>
        <v>VIETNAM</v>
      </c>
      <c r="S3576" s="96" t="str">
        <f>IF(OR('RAW DATA'!$D3576="",'RAW DATA'!$C3576='RAW DATA'!$D3576),"NO",IF('RAW DATA'!$C3576&lt;'RAW DATA'!$D3576,"YES","NO"))</f>
        <v>YES</v>
      </c>
      <c r="T3576" s="96" t="str">
        <f>IF('RAW DATA'!$D3576='RAW DATA'!$E3576,"YES","NO")</f>
        <v>YES</v>
      </c>
      <c r="U3576" s="95" t="str">
        <f>IF(('RAW DATA'!$D3576-'RAW DATA'!$M3576)&lt;=5,"YES","NO")</f>
        <v>NO</v>
      </c>
    </row>
    <row r="3577" spans="1:21" x14ac:dyDescent="0.25">
      <c r="A3577" s="77">
        <v>10171</v>
      </c>
      <c r="B3577" s="74">
        <v>5481935562</v>
      </c>
      <c r="C3577" s="76">
        <v>45859</v>
      </c>
      <c r="D3577" s="76">
        <v>45952</v>
      </c>
      <c r="E3577" s="76">
        <v>45980</v>
      </c>
      <c r="F3577" s="74" t="s">
        <v>304</v>
      </c>
      <c r="G3577" s="75">
        <v>159768</v>
      </c>
      <c r="H3577" s="74" t="s">
        <v>14</v>
      </c>
      <c r="I3577" s="85">
        <v>7730472810</v>
      </c>
      <c r="J3577" s="76">
        <v>46000</v>
      </c>
      <c r="K3577" s="74" t="s">
        <v>377</v>
      </c>
      <c r="L3577" s="74"/>
      <c r="M3577" s="76">
        <v>45858</v>
      </c>
      <c r="N3577" s="76">
        <v>45889</v>
      </c>
      <c r="O3577" s="73">
        <f t="shared" si="448"/>
        <v>10</v>
      </c>
      <c r="P3577" s="73">
        <f>MONTH('RAW DATA'!$J3577)</f>
        <v>12</v>
      </c>
      <c r="Q3577" s="73" t="str">
        <f t="shared" si="449"/>
        <v>ICB</v>
      </c>
      <c r="R3577" s="75" t="str">
        <f t="shared" si="450"/>
        <v>VIETNAM</v>
      </c>
      <c r="S3577" s="75" t="str">
        <f>IF(OR('RAW DATA'!$D3577="",'RAW DATA'!$C3577='RAW DATA'!$D3577),"NO",IF('RAW DATA'!$C3577&lt;'RAW DATA'!$D3577,"YES","NO"))</f>
        <v>YES</v>
      </c>
      <c r="T3577" s="75" t="str">
        <f>IF('RAW DATA'!$D3577='RAW DATA'!$E3577,"YES","NO")</f>
        <v>NO</v>
      </c>
      <c r="U3577" s="73" t="str">
        <f>IF(('RAW DATA'!$D3577-'RAW DATA'!$M3577)&lt;=5,"YES","NO")</f>
        <v>NO</v>
      </c>
    </row>
    <row r="3578" spans="1:21" x14ac:dyDescent="0.25">
      <c r="A3578" s="89">
        <v>10171</v>
      </c>
      <c r="B3578" s="90">
        <v>5481936424</v>
      </c>
      <c r="C3578" s="91">
        <v>45880</v>
      </c>
      <c r="D3578" s="91">
        <v>45953</v>
      </c>
      <c r="E3578" s="91">
        <v>45960</v>
      </c>
      <c r="F3578" s="90" t="s">
        <v>263</v>
      </c>
      <c r="G3578" s="96">
        <v>153855</v>
      </c>
      <c r="H3578" s="90" t="s">
        <v>14</v>
      </c>
      <c r="I3578" s="97">
        <v>7730465995</v>
      </c>
      <c r="J3578" s="91">
        <v>45971</v>
      </c>
      <c r="K3578" s="90" t="s">
        <v>377</v>
      </c>
      <c r="L3578" s="90"/>
      <c r="M3578" s="91">
        <v>45878</v>
      </c>
      <c r="N3578" s="91">
        <v>45910</v>
      </c>
      <c r="O3578" s="95">
        <f t="shared" si="448"/>
        <v>10</v>
      </c>
      <c r="P3578" s="95">
        <f>MONTH('RAW DATA'!$J3578)</f>
        <v>11</v>
      </c>
      <c r="Q3578" s="95" t="str">
        <f t="shared" si="449"/>
        <v>ICB</v>
      </c>
      <c r="R3578" s="96" t="str">
        <f t="shared" si="450"/>
        <v>VIETNAM</v>
      </c>
      <c r="S3578" s="96" t="str">
        <f>IF(OR('RAW DATA'!$D3578="",'RAW DATA'!$C3578='RAW DATA'!$D3578),"NO",IF('RAW DATA'!$C3578&lt;'RAW DATA'!$D3578,"YES","NO"))</f>
        <v>YES</v>
      </c>
      <c r="T3578" s="96" t="str">
        <f>IF('RAW DATA'!$D3578='RAW DATA'!$E3578,"YES","NO")</f>
        <v>NO</v>
      </c>
      <c r="U3578" s="95" t="str">
        <f>IF(('RAW DATA'!$D3578-'RAW DATA'!$M3578)&lt;=5,"YES","NO")</f>
        <v>NO</v>
      </c>
    </row>
    <row r="3579" spans="1:21" x14ac:dyDescent="0.25">
      <c r="A3579" s="77">
        <v>10171</v>
      </c>
      <c r="B3579" s="74">
        <v>5481911262</v>
      </c>
      <c r="C3579" s="76">
        <v>45887</v>
      </c>
      <c r="D3579" s="76">
        <v>45942</v>
      </c>
      <c r="E3579" s="76">
        <v>45980</v>
      </c>
      <c r="F3579" s="74" t="s">
        <v>306</v>
      </c>
      <c r="G3579" s="75">
        <v>106936</v>
      </c>
      <c r="H3579" s="74" t="s">
        <v>14</v>
      </c>
      <c r="I3579" s="85">
        <v>7730472810</v>
      </c>
      <c r="J3579" s="76">
        <v>46000</v>
      </c>
      <c r="K3579" s="74" t="s">
        <v>377</v>
      </c>
      <c r="L3579" s="74"/>
      <c r="M3579" s="76">
        <v>45886</v>
      </c>
      <c r="N3579" s="76">
        <v>45917</v>
      </c>
      <c r="O3579" s="73">
        <f t="shared" ref="O3579:O3626" si="451">IF(D3579="", "", IF(YEAR(D3579)=2024, "", MONTH(D3579)))</f>
        <v>10</v>
      </c>
      <c r="P3579" s="73">
        <f>MONTH('RAW DATA'!$J3579)</f>
        <v>12</v>
      </c>
      <c r="Q3579" s="73" t="str">
        <f t="shared" ref="Q3579:Q3626" si="452">IF(OR(A3579=71,A3579=1595,A3579=1588,A3579=1594,A3579=3547,A3579=1571,A3579=1538,A3579=1570,A3579=1569,A3579=1590,A3579=1591,A3579=1589,A3579=515,A3579=1572,A3579=3546,A3579=1592,A3579=3548,A3579=122,A3579=10171,A3579=40,A3579=35,A3579=95,A3579=381,A3579=136,A3579=375),"ICB","Vendor")</f>
        <v>ICB</v>
      </c>
      <c r="R3579" s="75" t="str">
        <f t="shared" ref="R3579:R3626" si="453">IF(OR(A3579=71,A3579=515,A3579=1592,A3579=1589,A3579=1591,A3579=1571,A3579=1572),"CHINA",IF(A3579=35,"POLAND",
IF(A3579=10171,"VIETNAM",
IF(A3579=381,"TURKEY",
IF(A3579=375,"CAMBODIA",
IF(A3579=40,"AUSTRALIA",""))))))</f>
        <v>VIETNAM</v>
      </c>
      <c r="S3579" s="75" t="str">
        <f>IF(OR('RAW DATA'!$D3579="",'RAW DATA'!$C3579='RAW DATA'!$D3579),"NO",IF('RAW DATA'!$C3579&lt;'RAW DATA'!$D3579,"YES","NO"))</f>
        <v>YES</v>
      </c>
      <c r="T3579" s="75" t="str">
        <f>IF('RAW DATA'!$D3579='RAW DATA'!$E3579,"YES","NO")</f>
        <v>NO</v>
      </c>
      <c r="U3579" s="73" t="str">
        <f>IF(('RAW DATA'!$D3579-'RAW DATA'!$M3579)&lt;=5,"YES","NO")</f>
        <v>NO</v>
      </c>
    </row>
    <row r="3580" spans="1:21" x14ac:dyDescent="0.25">
      <c r="A3580" s="89">
        <v>10171</v>
      </c>
      <c r="B3580" s="90">
        <v>5481890174</v>
      </c>
      <c r="C3580" s="91">
        <v>45894</v>
      </c>
      <c r="D3580" s="91">
        <v>45935</v>
      </c>
      <c r="E3580" s="91">
        <v>45980</v>
      </c>
      <c r="F3580" s="90" t="s">
        <v>307</v>
      </c>
      <c r="G3580" s="96">
        <v>119059</v>
      </c>
      <c r="H3580" s="90" t="s">
        <v>14</v>
      </c>
      <c r="I3580" s="97">
        <v>7730472810</v>
      </c>
      <c r="J3580" s="91">
        <v>46000</v>
      </c>
      <c r="K3580" s="90" t="s">
        <v>377</v>
      </c>
      <c r="L3580" s="90"/>
      <c r="M3580" s="91">
        <v>45893</v>
      </c>
      <c r="N3580" s="91">
        <v>45924</v>
      </c>
      <c r="O3580" s="95">
        <f t="shared" si="451"/>
        <v>10</v>
      </c>
      <c r="P3580" s="95">
        <f>MONTH('RAW DATA'!$J3580)</f>
        <v>12</v>
      </c>
      <c r="Q3580" s="95" t="str">
        <f t="shared" si="452"/>
        <v>ICB</v>
      </c>
      <c r="R3580" s="96" t="str">
        <f t="shared" si="453"/>
        <v>VIETNAM</v>
      </c>
      <c r="S3580" s="96" t="str">
        <f>IF(OR('RAW DATA'!$D3580="",'RAW DATA'!$C3580='RAW DATA'!$D3580),"NO",IF('RAW DATA'!$C3580&lt;'RAW DATA'!$D3580,"YES","NO"))</f>
        <v>YES</v>
      </c>
      <c r="T3580" s="96" t="str">
        <f>IF('RAW DATA'!$D3580='RAW DATA'!$E3580,"YES","NO")</f>
        <v>NO</v>
      </c>
      <c r="U3580" s="95" t="str">
        <f>IF(('RAW DATA'!$D3580-'RAW DATA'!$M3580)&lt;=5,"YES","NO")</f>
        <v>NO</v>
      </c>
    </row>
    <row r="3581" spans="1:21" x14ac:dyDescent="0.25">
      <c r="A3581" s="77">
        <v>10171</v>
      </c>
      <c r="B3581" s="74">
        <v>5481867380</v>
      </c>
      <c r="C3581" s="76">
        <v>45903</v>
      </c>
      <c r="D3581" s="76">
        <v>45923</v>
      </c>
      <c r="E3581" s="76">
        <v>45980</v>
      </c>
      <c r="F3581" s="74" t="s">
        <v>240</v>
      </c>
      <c r="G3581" s="75">
        <v>157507</v>
      </c>
      <c r="H3581" s="74" t="s">
        <v>14</v>
      </c>
      <c r="I3581" s="85">
        <v>7730472810</v>
      </c>
      <c r="J3581" s="76">
        <v>46000</v>
      </c>
      <c r="K3581" s="74" t="s">
        <v>377</v>
      </c>
      <c r="L3581" s="74"/>
      <c r="M3581" s="76">
        <v>45899</v>
      </c>
      <c r="N3581" s="76">
        <v>45931</v>
      </c>
      <c r="O3581" s="73">
        <f t="shared" si="451"/>
        <v>9</v>
      </c>
      <c r="P3581" s="73">
        <f>MONTH('RAW DATA'!$J3581)</f>
        <v>12</v>
      </c>
      <c r="Q3581" s="73" t="str">
        <f t="shared" si="452"/>
        <v>ICB</v>
      </c>
      <c r="R3581" s="75" t="str">
        <f t="shared" si="453"/>
        <v>VIETNAM</v>
      </c>
      <c r="S3581" s="75" t="str">
        <f>IF(OR('RAW DATA'!$D3581="",'RAW DATA'!$C3581='RAW DATA'!$D3581),"NO",IF('RAW DATA'!$C3581&lt;'RAW DATA'!$D3581,"YES","NO"))</f>
        <v>YES</v>
      </c>
      <c r="T3581" s="75" t="str">
        <f>IF('RAW DATA'!$D3581='RAW DATA'!$E3581,"YES","NO")</f>
        <v>NO</v>
      </c>
      <c r="U3581" s="73" t="str">
        <f>IF(('RAW DATA'!$D3581-'RAW DATA'!$M3581)&lt;=5,"YES","NO")</f>
        <v>NO</v>
      </c>
    </row>
    <row r="3582" spans="1:21" x14ac:dyDescent="0.25">
      <c r="A3582" s="89">
        <v>10171</v>
      </c>
      <c r="B3582" s="90">
        <v>5481867578</v>
      </c>
      <c r="C3582" s="91">
        <v>45908</v>
      </c>
      <c r="D3582" s="91">
        <v>45923</v>
      </c>
      <c r="E3582" s="91">
        <v>45931</v>
      </c>
      <c r="F3582" s="90" t="s">
        <v>242</v>
      </c>
      <c r="G3582" s="96">
        <v>351</v>
      </c>
      <c r="H3582" s="90" t="s">
        <v>14</v>
      </c>
      <c r="I3582" s="97">
        <v>7730465995</v>
      </c>
      <c r="J3582" s="91">
        <v>45971</v>
      </c>
      <c r="K3582" s="90" t="s">
        <v>377</v>
      </c>
      <c r="L3582" s="90"/>
      <c r="M3582" s="91">
        <v>45906</v>
      </c>
      <c r="N3582" s="91">
        <v>45665</v>
      </c>
      <c r="O3582" s="95">
        <f t="shared" si="451"/>
        <v>9</v>
      </c>
      <c r="P3582" s="95">
        <f>MONTH('RAW DATA'!$J3582)</f>
        <v>11</v>
      </c>
      <c r="Q3582" s="95" t="str">
        <f t="shared" si="452"/>
        <v>ICB</v>
      </c>
      <c r="R3582" s="96" t="str">
        <f t="shared" si="453"/>
        <v>VIETNAM</v>
      </c>
      <c r="S3582" s="96" t="str">
        <f>IF(OR('RAW DATA'!$D3582="",'RAW DATA'!$C3582='RAW DATA'!$D3582),"NO",IF('RAW DATA'!$C3582&lt;'RAW DATA'!$D3582,"YES","NO"))</f>
        <v>YES</v>
      </c>
      <c r="T3582" s="96" t="str">
        <f>IF('RAW DATA'!$D3582='RAW DATA'!$E3582,"YES","NO")</f>
        <v>NO</v>
      </c>
      <c r="U3582" s="95" t="str">
        <f>IF(('RAW DATA'!$D3582-'RAW DATA'!$M3582)&lt;=5,"YES","NO")</f>
        <v>NO</v>
      </c>
    </row>
    <row r="3583" spans="1:21" x14ac:dyDescent="0.25">
      <c r="A3583" s="77">
        <v>10171</v>
      </c>
      <c r="B3583" s="74">
        <v>5481867377</v>
      </c>
      <c r="C3583" s="76">
        <v>45915</v>
      </c>
      <c r="D3583" s="76">
        <v>45923</v>
      </c>
      <c r="E3583" s="76">
        <v>45931</v>
      </c>
      <c r="F3583" s="74" t="s">
        <v>250</v>
      </c>
      <c r="G3583" s="75">
        <v>105251</v>
      </c>
      <c r="H3583" s="74" t="s">
        <v>14</v>
      </c>
      <c r="I3583" s="85">
        <v>7730465995</v>
      </c>
      <c r="J3583" s="76">
        <v>45971</v>
      </c>
      <c r="K3583" s="74" t="s">
        <v>377</v>
      </c>
      <c r="L3583" s="74"/>
      <c r="M3583" s="76">
        <v>45914</v>
      </c>
      <c r="N3583" s="76">
        <v>45945</v>
      </c>
      <c r="O3583" s="73">
        <f t="shared" si="451"/>
        <v>9</v>
      </c>
      <c r="P3583" s="73">
        <f>MONTH('RAW DATA'!$J3583)</f>
        <v>11</v>
      </c>
      <c r="Q3583" s="73" t="str">
        <f t="shared" si="452"/>
        <v>ICB</v>
      </c>
      <c r="R3583" s="75" t="str">
        <f t="shared" si="453"/>
        <v>VIETNAM</v>
      </c>
      <c r="S3583" s="75" t="str">
        <f>IF(OR('RAW DATA'!$D3583="",'RAW DATA'!$C3583='RAW DATA'!$D3583),"NO",IF('RAW DATA'!$C3583&lt;'RAW DATA'!$D3583,"YES","NO"))</f>
        <v>YES</v>
      </c>
      <c r="T3583" s="75" t="str">
        <f>IF('RAW DATA'!$D3583='RAW DATA'!$E3583,"YES","NO")</f>
        <v>NO</v>
      </c>
      <c r="U3583" s="73" t="str">
        <f>IF(('RAW DATA'!$D3583-'RAW DATA'!$M3583)&lt;=5,"YES","NO")</f>
        <v>NO</v>
      </c>
    </row>
    <row r="3584" spans="1:21" x14ac:dyDescent="0.25">
      <c r="A3584" s="89">
        <v>10171</v>
      </c>
      <c r="B3584" s="90">
        <v>5481892706</v>
      </c>
      <c r="C3584" s="91">
        <v>45923</v>
      </c>
      <c r="D3584" s="91">
        <v>45936</v>
      </c>
      <c r="E3584" s="91">
        <v>45980</v>
      </c>
      <c r="F3584" s="90" t="s">
        <v>309</v>
      </c>
      <c r="G3584" s="96">
        <v>12997</v>
      </c>
      <c r="H3584" s="90" t="s">
        <v>14</v>
      </c>
      <c r="I3584" s="97">
        <v>7730472810</v>
      </c>
      <c r="J3584" s="91">
        <v>46000</v>
      </c>
      <c r="K3584" s="90" t="s">
        <v>377</v>
      </c>
      <c r="L3584" s="90"/>
      <c r="M3584" s="91">
        <v>45921</v>
      </c>
      <c r="N3584" s="91">
        <v>45952</v>
      </c>
      <c r="O3584" s="95">
        <f t="shared" si="451"/>
        <v>10</v>
      </c>
      <c r="P3584" s="95">
        <f>MONTH('RAW DATA'!$J3584)</f>
        <v>12</v>
      </c>
      <c r="Q3584" s="95" t="str">
        <f t="shared" si="452"/>
        <v>ICB</v>
      </c>
      <c r="R3584" s="96" t="str">
        <f t="shared" si="453"/>
        <v>VIETNAM</v>
      </c>
      <c r="S3584" s="96" t="str">
        <f>IF(OR('RAW DATA'!$D3584="",'RAW DATA'!$C3584='RAW DATA'!$D3584),"NO",IF('RAW DATA'!$C3584&lt;'RAW DATA'!$D3584,"YES","NO"))</f>
        <v>YES</v>
      </c>
      <c r="T3584" s="96" t="str">
        <f>IF('RAW DATA'!$D3584='RAW DATA'!$E3584,"YES","NO")</f>
        <v>NO</v>
      </c>
      <c r="U3584" s="95" t="str">
        <f>IF(('RAW DATA'!$D3584-'RAW DATA'!$M3584)&lt;=5,"YES","NO")</f>
        <v>NO</v>
      </c>
    </row>
    <row r="3585" spans="1:21" x14ac:dyDescent="0.25">
      <c r="A3585" s="77">
        <v>10171</v>
      </c>
      <c r="B3585" s="74">
        <v>5481890691</v>
      </c>
      <c r="C3585" s="76">
        <v>45929</v>
      </c>
      <c r="D3585" s="76">
        <v>45936</v>
      </c>
      <c r="E3585" s="76">
        <v>45980</v>
      </c>
      <c r="F3585" s="74" t="s">
        <v>310</v>
      </c>
      <c r="G3585" s="75">
        <v>69795</v>
      </c>
      <c r="H3585" s="74" t="s">
        <v>14</v>
      </c>
      <c r="I3585" s="85">
        <v>7730472810</v>
      </c>
      <c r="J3585" s="76">
        <v>46000</v>
      </c>
      <c r="K3585" s="74" t="s">
        <v>377</v>
      </c>
      <c r="L3585" s="74"/>
      <c r="M3585" s="76">
        <v>45928</v>
      </c>
      <c r="N3585" s="76">
        <v>45959</v>
      </c>
      <c r="O3585" s="73">
        <f t="shared" si="451"/>
        <v>10</v>
      </c>
      <c r="P3585" s="73">
        <f>MONTH('RAW DATA'!$J3585)</f>
        <v>12</v>
      </c>
      <c r="Q3585" s="73" t="str">
        <f t="shared" si="452"/>
        <v>ICB</v>
      </c>
      <c r="R3585" s="75" t="str">
        <f t="shared" si="453"/>
        <v>VIETNAM</v>
      </c>
      <c r="S3585" s="75" t="str">
        <f>IF(OR('RAW DATA'!$D3585="",'RAW DATA'!$C3585='RAW DATA'!$D3585),"NO",IF('RAW DATA'!$C3585&lt;'RAW DATA'!$D3585,"YES","NO"))</f>
        <v>YES</v>
      </c>
      <c r="T3585" s="75" t="str">
        <f>IF('RAW DATA'!$D3585='RAW DATA'!$E3585,"YES","NO")</f>
        <v>NO</v>
      </c>
      <c r="U3585" s="73" t="str">
        <f>IF(('RAW DATA'!$D3585-'RAW DATA'!$M3585)&lt;=5,"YES","NO")</f>
        <v>NO</v>
      </c>
    </row>
    <row r="3586" spans="1:21" x14ac:dyDescent="0.25">
      <c r="A3586" s="89">
        <v>10171</v>
      </c>
      <c r="B3586" s="90">
        <v>5481905217</v>
      </c>
      <c r="C3586" s="91">
        <v>45936</v>
      </c>
      <c r="D3586" s="91">
        <v>45940</v>
      </c>
      <c r="E3586" s="91">
        <v>45980</v>
      </c>
      <c r="F3586" s="90" t="s">
        <v>248</v>
      </c>
      <c r="G3586" s="96">
        <v>123669</v>
      </c>
      <c r="H3586" s="90" t="s">
        <v>14</v>
      </c>
      <c r="I3586" s="97">
        <v>7730472810</v>
      </c>
      <c r="J3586" s="91">
        <v>46000</v>
      </c>
      <c r="K3586" s="90" t="s">
        <v>377</v>
      </c>
      <c r="L3586" s="90"/>
      <c r="M3586" s="91">
        <v>45934</v>
      </c>
      <c r="N3586" s="91">
        <v>45959</v>
      </c>
      <c r="O3586" s="95">
        <f t="shared" si="451"/>
        <v>10</v>
      </c>
      <c r="P3586" s="95">
        <f>MONTH('RAW DATA'!$J3586)</f>
        <v>12</v>
      </c>
      <c r="Q3586" s="95" t="str">
        <f t="shared" si="452"/>
        <v>ICB</v>
      </c>
      <c r="R3586" s="96" t="str">
        <f t="shared" si="453"/>
        <v>VIETNAM</v>
      </c>
      <c r="S3586" s="96" t="str">
        <f>IF(OR('RAW DATA'!$D3586="",'RAW DATA'!$C3586='RAW DATA'!$D3586),"NO",IF('RAW DATA'!$C3586&lt;'RAW DATA'!$D3586,"YES","NO"))</f>
        <v>YES</v>
      </c>
      <c r="T3586" s="96" t="str">
        <f>IF('RAW DATA'!$D3586='RAW DATA'!$E3586,"YES","NO")</f>
        <v>NO</v>
      </c>
      <c r="U3586" s="95" t="str">
        <f>IF(('RAW DATA'!$D3586-'RAW DATA'!$M3586)&lt;=5,"YES","NO")</f>
        <v>NO</v>
      </c>
    </row>
    <row r="3587" spans="1:21" x14ac:dyDescent="0.25">
      <c r="A3587" s="77">
        <v>10171</v>
      </c>
      <c r="B3587" s="74">
        <v>5481936214</v>
      </c>
      <c r="C3587" s="76">
        <v>45950</v>
      </c>
      <c r="D3587" s="76">
        <v>45953</v>
      </c>
      <c r="E3587" s="76">
        <v>45960</v>
      </c>
      <c r="F3587" s="74" t="s">
        <v>262</v>
      </c>
      <c r="G3587" s="75">
        <v>126122</v>
      </c>
      <c r="H3587" s="74" t="s">
        <v>14</v>
      </c>
      <c r="I3587" s="85">
        <v>7730465995</v>
      </c>
      <c r="J3587" s="76">
        <v>45971</v>
      </c>
      <c r="K3587" s="74" t="s">
        <v>377</v>
      </c>
      <c r="L3587" s="74"/>
      <c r="M3587" s="76">
        <v>45949</v>
      </c>
      <c r="N3587" s="76">
        <v>45973</v>
      </c>
      <c r="O3587" s="73">
        <f t="shared" si="451"/>
        <v>10</v>
      </c>
      <c r="P3587" s="73">
        <f>MONTH('RAW DATA'!$J3587)</f>
        <v>11</v>
      </c>
      <c r="Q3587" s="73" t="str">
        <f t="shared" si="452"/>
        <v>ICB</v>
      </c>
      <c r="R3587" s="75" t="str">
        <f t="shared" si="453"/>
        <v>VIETNAM</v>
      </c>
      <c r="S3587" s="75" t="str">
        <f>IF(OR('RAW DATA'!$D3587="",'RAW DATA'!$C3587='RAW DATA'!$D3587),"NO",IF('RAW DATA'!$C3587&lt;'RAW DATA'!$D3587,"YES","NO"))</f>
        <v>YES</v>
      </c>
      <c r="T3587" s="75" t="str">
        <f>IF('RAW DATA'!$D3587='RAW DATA'!$E3587,"YES","NO")</f>
        <v>NO</v>
      </c>
      <c r="U3587" s="73" t="str">
        <f>IF(('RAW DATA'!$D3587-'RAW DATA'!$M3587)&lt;=5,"YES","NO")</f>
        <v>YES</v>
      </c>
    </row>
    <row r="3588" spans="1:21" x14ac:dyDescent="0.25">
      <c r="A3588" s="89">
        <v>10171</v>
      </c>
      <c r="B3588" s="90">
        <v>5481956333</v>
      </c>
      <c r="C3588" s="91">
        <v>45958</v>
      </c>
      <c r="D3588" s="91">
        <v>45964</v>
      </c>
      <c r="E3588" s="91">
        <v>45980</v>
      </c>
      <c r="F3588" s="90" t="s">
        <v>311</v>
      </c>
      <c r="G3588" s="96">
        <v>127467</v>
      </c>
      <c r="H3588" s="90" t="s">
        <v>14</v>
      </c>
      <c r="I3588" s="97">
        <v>7730472810</v>
      </c>
      <c r="J3588" s="91">
        <v>46000</v>
      </c>
      <c r="K3588" s="90" t="s">
        <v>377</v>
      </c>
      <c r="L3588" s="90"/>
      <c r="M3588" s="91">
        <v>45956</v>
      </c>
      <c r="N3588" s="91">
        <v>45987</v>
      </c>
      <c r="O3588" s="95">
        <f t="shared" si="451"/>
        <v>11</v>
      </c>
      <c r="P3588" s="95">
        <f>MONTH('RAW DATA'!$J3588)</f>
        <v>12</v>
      </c>
      <c r="Q3588" s="95" t="str">
        <f t="shared" si="452"/>
        <v>ICB</v>
      </c>
      <c r="R3588" s="96" t="str">
        <f t="shared" si="453"/>
        <v>VIETNAM</v>
      </c>
      <c r="S3588" s="96" t="str">
        <f>IF(OR('RAW DATA'!$D3588="",'RAW DATA'!$C3588='RAW DATA'!$D3588),"NO",IF('RAW DATA'!$C3588&lt;'RAW DATA'!$D3588,"YES","NO"))</f>
        <v>YES</v>
      </c>
      <c r="T3588" s="96" t="str">
        <f>IF('RAW DATA'!$D3588='RAW DATA'!$E3588,"YES","NO")</f>
        <v>NO</v>
      </c>
      <c r="U3588" s="95" t="str">
        <f>IF(('RAW DATA'!$D3588-'RAW DATA'!$M3588)&lt;=5,"YES","NO")</f>
        <v>NO</v>
      </c>
    </row>
    <row r="3589" spans="1:21" x14ac:dyDescent="0.25">
      <c r="A3589" s="77">
        <v>10171</v>
      </c>
      <c r="B3589" s="74">
        <v>5481960724</v>
      </c>
      <c r="C3589" s="76">
        <v>45964</v>
      </c>
      <c r="D3589" s="76">
        <v>45965</v>
      </c>
      <c r="E3589" s="76">
        <v>45973</v>
      </c>
      <c r="F3589" s="74" t="s">
        <v>281</v>
      </c>
      <c r="G3589" s="75">
        <v>16317</v>
      </c>
      <c r="H3589" s="74" t="s">
        <v>14</v>
      </c>
      <c r="I3589" s="85">
        <v>7730472810</v>
      </c>
      <c r="J3589" s="76">
        <v>46000</v>
      </c>
      <c r="K3589" s="74" t="s">
        <v>377</v>
      </c>
      <c r="L3589" s="74"/>
      <c r="M3589" s="76">
        <v>45963</v>
      </c>
      <c r="N3589" s="76">
        <v>45994</v>
      </c>
      <c r="O3589" s="73">
        <f t="shared" si="451"/>
        <v>11</v>
      </c>
      <c r="P3589" s="73">
        <f>MONTH('RAW DATA'!$J3589)</f>
        <v>12</v>
      </c>
      <c r="Q3589" s="73" t="str">
        <f t="shared" si="452"/>
        <v>ICB</v>
      </c>
      <c r="R3589" s="75" t="str">
        <f t="shared" si="453"/>
        <v>VIETNAM</v>
      </c>
      <c r="S3589" s="75" t="str">
        <f>IF(OR('RAW DATA'!$D3589="",'RAW DATA'!$C3589='RAW DATA'!$D3589),"NO",IF('RAW DATA'!$C3589&lt;'RAW DATA'!$D3589,"YES","NO"))</f>
        <v>YES</v>
      </c>
      <c r="T3589" s="75" t="str">
        <f>IF('RAW DATA'!$D3589='RAW DATA'!$E3589,"YES","NO")</f>
        <v>NO</v>
      </c>
      <c r="U3589" s="73" t="str">
        <f>IF(('RAW DATA'!$D3589-'RAW DATA'!$M3589)&lt;=5,"YES","NO")</f>
        <v>YES</v>
      </c>
    </row>
    <row r="3590" spans="1:21" x14ac:dyDescent="0.25">
      <c r="A3590" s="89">
        <v>10171</v>
      </c>
      <c r="B3590" s="90">
        <v>5481979294</v>
      </c>
      <c r="C3590" s="91">
        <v>45971</v>
      </c>
      <c r="D3590" s="91">
        <v>45973</v>
      </c>
      <c r="E3590" s="91">
        <v>45980</v>
      </c>
      <c r="F3590" s="90" t="s">
        <v>312</v>
      </c>
      <c r="G3590" s="96">
        <v>132093</v>
      </c>
      <c r="H3590" s="90" t="s">
        <v>14</v>
      </c>
      <c r="I3590" s="97">
        <v>7730472810</v>
      </c>
      <c r="J3590" s="91">
        <v>46000</v>
      </c>
      <c r="K3590" s="90" t="s">
        <v>377</v>
      </c>
      <c r="L3590" s="90"/>
      <c r="M3590" s="91">
        <v>45970</v>
      </c>
      <c r="N3590" s="91">
        <v>46001</v>
      </c>
      <c r="O3590" s="95">
        <f t="shared" si="451"/>
        <v>11</v>
      </c>
      <c r="P3590" s="95">
        <f>MONTH('RAW DATA'!$J3590)</f>
        <v>12</v>
      </c>
      <c r="Q3590" s="95" t="str">
        <f t="shared" si="452"/>
        <v>ICB</v>
      </c>
      <c r="R3590" s="96" t="str">
        <f t="shared" si="453"/>
        <v>VIETNAM</v>
      </c>
      <c r="S3590" s="96" t="str">
        <f>IF(OR('RAW DATA'!$D3590="",'RAW DATA'!$C3590='RAW DATA'!$D3590),"NO",IF('RAW DATA'!$C3590&lt;'RAW DATA'!$D3590,"YES","NO"))</f>
        <v>YES</v>
      </c>
      <c r="T3590" s="96" t="str">
        <f>IF('RAW DATA'!$D3590='RAW DATA'!$E3590,"YES","NO")</f>
        <v>NO</v>
      </c>
      <c r="U3590" s="95" t="str">
        <f>IF(('RAW DATA'!$D3590-'RAW DATA'!$M3590)&lt;=5,"YES","NO")</f>
        <v>YES</v>
      </c>
    </row>
    <row r="3591" spans="1:21" x14ac:dyDescent="0.25">
      <c r="A3591" s="77">
        <v>10171</v>
      </c>
      <c r="B3591" s="74">
        <v>5481995577</v>
      </c>
      <c r="C3591" s="76">
        <v>45979</v>
      </c>
      <c r="D3591" s="76">
        <v>45980</v>
      </c>
      <c r="E3591" s="76">
        <v>45994</v>
      </c>
      <c r="F3591" s="74" t="s">
        <v>357</v>
      </c>
      <c r="G3591" s="75">
        <v>60075</v>
      </c>
      <c r="H3591" s="74" t="s">
        <v>14</v>
      </c>
      <c r="I3591" s="85">
        <v>7730481406</v>
      </c>
      <c r="J3591" s="76">
        <v>46035</v>
      </c>
      <c r="K3591" s="74" t="s">
        <v>377</v>
      </c>
      <c r="L3591" s="74"/>
      <c r="M3591" s="76">
        <v>45976</v>
      </c>
      <c r="N3591" s="76">
        <v>46008</v>
      </c>
      <c r="O3591" s="73">
        <f t="shared" si="451"/>
        <v>11</v>
      </c>
      <c r="P3591" s="73">
        <f>MONTH('RAW DATA'!$J3591)</f>
        <v>1</v>
      </c>
      <c r="Q3591" s="73" t="str">
        <f t="shared" si="452"/>
        <v>ICB</v>
      </c>
      <c r="R3591" s="75" t="str">
        <f t="shared" si="453"/>
        <v>VIETNAM</v>
      </c>
      <c r="S3591" s="75" t="str">
        <f>IF(OR('RAW DATA'!$D3591="",'RAW DATA'!$C3591='RAW DATA'!$D3591),"NO",IF('RAW DATA'!$C3591&lt;'RAW DATA'!$D3591,"YES","NO"))</f>
        <v>YES</v>
      </c>
      <c r="T3591" s="75" t="str">
        <f>IF('RAW DATA'!$D3591='RAW DATA'!$E3591,"YES","NO")</f>
        <v>NO</v>
      </c>
      <c r="U3591" s="73" t="str">
        <f>IF(('RAW DATA'!$D3591-'RAW DATA'!$M3591)&lt;=5,"YES","NO")</f>
        <v>YES</v>
      </c>
    </row>
    <row r="3592" spans="1:21" x14ac:dyDescent="0.25">
      <c r="A3592" s="89">
        <v>10171</v>
      </c>
      <c r="B3592" s="90">
        <v>5482011497</v>
      </c>
      <c r="C3592" s="91">
        <v>45986</v>
      </c>
      <c r="D3592" s="91">
        <v>45988</v>
      </c>
      <c r="E3592" s="91">
        <v>45998</v>
      </c>
      <c r="F3592" s="90" t="s">
        <v>358</v>
      </c>
      <c r="G3592" s="96">
        <v>103332</v>
      </c>
      <c r="H3592" s="90" t="s">
        <v>14</v>
      </c>
      <c r="I3592" s="97">
        <v>7730481406</v>
      </c>
      <c r="J3592" s="91">
        <v>46035</v>
      </c>
      <c r="K3592" s="90" t="s">
        <v>377</v>
      </c>
      <c r="L3592" s="90"/>
      <c r="M3592" s="91">
        <v>45983</v>
      </c>
      <c r="N3592" s="91">
        <v>46015</v>
      </c>
      <c r="O3592" s="95">
        <f t="shared" si="451"/>
        <v>11</v>
      </c>
      <c r="P3592" s="95">
        <f>MONTH('RAW DATA'!$J3592)</f>
        <v>1</v>
      </c>
      <c r="Q3592" s="95" t="str">
        <f t="shared" si="452"/>
        <v>ICB</v>
      </c>
      <c r="R3592" s="96" t="str">
        <f t="shared" si="453"/>
        <v>VIETNAM</v>
      </c>
      <c r="S3592" s="96" t="str">
        <f>IF(OR('RAW DATA'!$D3592="",'RAW DATA'!$C3592='RAW DATA'!$D3592),"NO",IF('RAW DATA'!$C3592&lt;'RAW DATA'!$D3592,"YES","NO"))</f>
        <v>YES</v>
      </c>
      <c r="T3592" s="96" t="str">
        <f>IF('RAW DATA'!$D3592='RAW DATA'!$E3592,"YES","NO")</f>
        <v>NO</v>
      </c>
      <c r="U3592" s="95" t="str">
        <f>IF(('RAW DATA'!$D3592-'RAW DATA'!$M3592)&lt;=5,"YES","NO")</f>
        <v>YES</v>
      </c>
    </row>
    <row r="3593" spans="1:21" x14ac:dyDescent="0.25">
      <c r="A3593" s="77">
        <v>10171</v>
      </c>
      <c r="B3593" s="74">
        <v>5482023996</v>
      </c>
      <c r="C3593" s="76">
        <v>45993</v>
      </c>
      <c r="D3593" s="76">
        <v>45995</v>
      </c>
      <c r="E3593" s="76">
        <v>46002</v>
      </c>
      <c r="F3593" s="74" t="s">
        <v>359</v>
      </c>
      <c r="G3593" s="75">
        <v>107114</v>
      </c>
      <c r="H3593" s="74" t="s">
        <v>14</v>
      </c>
      <c r="I3593" s="85">
        <v>7730481406</v>
      </c>
      <c r="J3593" s="76">
        <v>46035</v>
      </c>
      <c r="K3593" s="74" t="s">
        <v>377</v>
      </c>
      <c r="L3593" s="74"/>
      <c r="M3593" s="76">
        <v>45990</v>
      </c>
      <c r="N3593" s="76">
        <v>46022</v>
      </c>
      <c r="O3593" s="73">
        <f t="shared" si="451"/>
        <v>12</v>
      </c>
      <c r="P3593" s="73">
        <f>MONTH('RAW DATA'!$J3593)</f>
        <v>1</v>
      </c>
      <c r="Q3593" s="73" t="str">
        <f t="shared" si="452"/>
        <v>ICB</v>
      </c>
      <c r="R3593" s="75" t="str">
        <f t="shared" si="453"/>
        <v>VIETNAM</v>
      </c>
      <c r="S3593" s="75" t="str">
        <f>IF(OR('RAW DATA'!$D3593="",'RAW DATA'!$C3593='RAW DATA'!$D3593),"NO",IF('RAW DATA'!$C3593&lt;'RAW DATA'!$D3593,"YES","NO"))</f>
        <v>YES</v>
      </c>
      <c r="T3593" s="75" t="str">
        <f>IF('RAW DATA'!$D3593='RAW DATA'!$E3593,"YES","NO")</f>
        <v>NO</v>
      </c>
      <c r="U3593" s="73" t="str">
        <f>IF(('RAW DATA'!$D3593-'RAW DATA'!$M3593)&lt;=5,"YES","NO")</f>
        <v>YES</v>
      </c>
    </row>
    <row r="3594" spans="1:21" x14ac:dyDescent="0.25">
      <c r="A3594" s="89">
        <v>10171</v>
      </c>
      <c r="B3594" s="90">
        <v>5482046636</v>
      </c>
      <c r="C3594" s="91">
        <v>46001</v>
      </c>
      <c r="D3594" s="91">
        <v>46005</v>
      </c>
      <c r="E3594" s="91">
        <v>46006</v>
      </c>
      <c r="F3594" s="90" t="s">
        <v>360</v>
      </c>
      <c r="G3594" s="96">
        <v>3577</v>
      </c>
      <c r="H3594" s="90" t="s">
        <v>14</v>
      </c>
      <c r="I3594" s="97">
        <v>7730481406</v>
      </c>
      <c r="J3594" s="91">
        <v>46035</v>
      </c>
      <c r="K3594" s="90" t="s">
        <v>377</v>
      </c>
      <c r="L3594" s="90"/>
      <c r="M3594" s="91">
        <v>45998</v>
      </c>
      <c r="N3594" s="91">
        <v>46029</v>
      </c>
      <c r="O3594" s="95">
        <f t="shared" si="451"/>
        <v>12</v>
      </c>
      <c r="P3594" s="95">
        <f>MONTH('RAW DATA'!$J3594)</f>
        <v>1</v>
      </c>
      <c r="Q3594" s="95" t="str">
        <f t="shared" si="452"/>
        <v>ICB</v>
      </c>
      <c r="R3594" s="96" t="str">
        <f t="shared" si="453"/>
        <v>VIETNAM</v>
      </c>
      <c r="S3594" s="96" t="str">
        <f>IF(OR('RAW DATA'!$D3594="",'RAW DATA'!$C3594='RAW DATA'!$D3594),"NO",IF('RAW DATA'!$C3594&lt;'RAW DATA'!$D3594,"YES","NO"))</f>
        <v>YES</v>
      </c>
      <c r="T3594" s="96" t="str">
        <f>IF('RAW DATA'!$D3594='RAW DATA'!$E3594,"YES","NO")</f>
        <v>NO</v>
      </c>
      <c r="U3594" s="95" t="str">
        <f>IF(('RAW DATA'!$D3594-'RAW DATA'!$M3594)&lt;=5,"YES","NO")</f>
        <v>NO</v>
      </c>
    </row>
    <row r="3595" spans="1:21" x14ac:dyDescent="0.25">
      <c r="A3595" s="77">
        <v>10171</v>
      </c>
      <c r="B3595" s="74">
        <v>5482046624</v>
      </c>
      <c r="C3595" s="76">
        <v>46001</v>
      </c>
      <c r="D3595" s="76">
        <v>46005</v>
      </c>
      <c r="E3595" s="76">
        <v>46006</v>
      </c>
      <c r="F3595" s="74" t="s">
        <v>384</v>
      </c>
      <c r="G3595" s="75">
        <v>20267</v>
      </c>
      <c r="H3595" s="74" t="s">
        <v>14</v>
      </c>
      <c r="I3595" s="85">
        <v>7730481406</v>
      </c>
      <c r="J3595" s="76">
        <v>46035</v>
      </c>
      <c r="K3595" s="74" t="s">
        <v>377</v>
      </c>
      <c r="L3595" s="74"/>
      <c r="M3595" s="76">
        <v>45998</v>
      </c>
      <c r="N3595" s="76">
        <v>46029</v>
      </c>
      <c r="O3595" s="73">
        <f t="shared" si="451"/>
        <v>12</v>
      </c>
      <c r="P3595" s="73">
        <f>MONTH('RAW DATA'!$J3595)</f>
        <v>1</v>
      </c>
      <c r="Q3595" s="73" t="str">
        <f t="shared" si="452"/>
        <v>ICB</v>
      </c>
      <c r="R3595" s="75" t="str">
        <f t="shared" si="453"/>
        <v>VIETNAM</v>
      </c>
      <c r="S3595" s="75" t="str">
        <f>IF(OR('RAW DATA'!$D3595="",'RAW DATA'!$C3595='RAW DATA'!$D3595),"NO",IF('RAW DATA'!$C3595&lt;'RAW DATA'!$D3595,"YES","NO"))</f>
        <v>YES</v>
      </c>
      <c r="T3595" s="75" t="str">
        <f>IF('RAW DATA'!$D3595='RAW DATA'!$E3595,"YES","NO")</f>
        <v>NO</v>
      </c>
      <c r="U3595" s="73" t="str">
        <f>IF(('RAW DATA'!$D3595-'RAW DATA'!$M3595)&lt;=5,"YES","NO")</f>
        <v>NO</v>
      </c>
    </row>
    <row r="3596" spans="1:21" x14ac:dyDescent="0.25">
      <c r="A3596" s="89">
        <v>10171</v>
      </c>
      <c r="B3596" s="90">
        <v>5482046572</v>
      </c>
      <c r="C3596" s="91">
        <v>46001</v>
      </c>
      <c r="D3596" s="91">
        <v>46005</v>
      </c>
      <c r="E3596" s="91">
        <v>46006</v>
      </c>
      <c r="F3596" s="90" t="s">
        <v>384</v>
      </c>
      <c r="G3596" s="96">
        <v>27109</v>
      </c>
      <c r="H3596" s="90" t="s">
        <v>14</v>
      </c>
      <c r="I3596" s="97">
        <v>7730481406</v>
      </c>
      <c r="J3596" s="91">
        <v>46035</v>
      </c>
      <c r="K3596" s="90" t="s">
        <v>377</v>
      </c>
      <c r="L3596" s="90"/>
      <c r="M3596" s="91">
        <v>45998</v>
      </c>
      <c r="N3596" s="91">
        <v>46029</v>
      </c>
      <c r="O3596" s="95">
        <f t="shared" si="451"/>
        <v>12</v>
      </c>
      <c r="P3596" s="95">
        <f>MONTH('RAW DATA'!$J3596)</f>
        <v>1</v>
      </c>
      <c r="Q3596" s="95" t="str">
        <f t="shared" si="452"/>
        <v>ICB</v>
      </c>
      <c r="R3596" s="96" t="str">
        <f t="shared" si="453"/>
        <v>VIETNAM</v>
      </c>
      <c r="S3596" s="96" t="str">
        <f>IF(OR('RAW DATA'!$D3596="",'RAW DATA'!$C3596='RAW DATA'!$D3596),"NO",IF('RAW DATA'!$C3596&lt;'RAW DATA'!$D3596,"YES","NO"))</f>
        <v>YES</v>
      </c>
      <c r="T3596" s="96" t="str">
        <f>IF('RAW DATA'!$D3596='RAW DATA'!$E3596,"YES","NO")</f>
        <v>NO</v>
      </c>
      <c r="U3596" s="95" t="str">
        <f>IF(('RAW DATA'!$D3596-'RAW DATA'!$M3596)&lt;=5,"YES","NO")</f>
        <v>NO</v>
      </c>
    </row>
    <row r="3597" spans="1:21" x14ac:dyDescent="0.25">
      <c r="A3597" s="77">
        <v>10171</v>
      </c>
      <c r="B3597" s="74">
        <v>5482046570</v>
      </c>
      <c r="C3597" s="76">
        <v>46001</v>
      </c>
      <c r="D3597" s="76">
        <v>46005</v>
      </c>
      <c r="E3597" s="76">
        <v>46006</v>
      </c>
      <c r="F3597" s="74" t="s">
        <v>360</v>
      </c>
      <c r="G3597" s="75">
        <v>45666</v>
      </c>
      <c r="H3597" s="74" t="s">
        <v>14</v>
      </c>
      <c r="I3597" s="85">
        <v>7730481406</v>
      </c>
      <c r="J3597" s="76">
        <v>46035</v>
      </c>
      <c r="K3597" s="74" t="s">
        <v>377</v>
      </c>
      <c r="L3597" s="74"/>
      <c r="M3597" s="76">
        <v>45998</v>
      </c>
      <c r="N3597" s="76">
        <v>46029</v>
      </c>
      <c r="O3597" s="73">
        <f t="shared" si="451"/>
        <v>12</v>
      </c>
      <c r="P3597" s="73">
        <f>MONTH('RAW DATA'!$J3597)</f>
        <v>1</v>
      </c>
      <c r="Q3597" s="73" t="str">
        <f t="shared" si="452"/>
        <v>ICB</v>
      </c>
      <c r="R3597" s="75" t="str">
        <f t="shared" si="453"/>
        <v>VIETNAM</v>
      </c>
      <c r="S3597" s="75" t="str">
        <f>IF(OR('RAW DATA'!$D3597="",'RAW DATA'!$C3597='RAW DATA'!$D3597),"NO",IF('RAW DATA'!$C3597&lt;'RAW DATA'!$D3597,"YES","NO"))</f>
        <v>YES</v>
      </c>
      <c r="T3597" s="75" t="str">
        <f>IF('RAW DATA'!$D3597='RAW DATA'!$E3597,"YES","NO")</f>
        <v>NO</v>
      </c>
      <c r="U3597" s="73" t="str">
        <f>IF(('RAW DATA'!$D3597-'RAW DATA'!$M3597)&lt;=5,"YES","NO")</f>
        <v>NO</v>
      </c>
    </row>
    <row r="3598" spans="1:21" x14ac:dyDescent="0.25">
      <c r="A3598" s="89">
        <v>10171</v>
      </c>
      <c r="B3598" s="90">
        <v>5482046512</v>
      </c>
      <c r="C3598" s="91">
        <v>46001</v>
      </c>
      <c r="D3598" s="91">
        <v>46005</v>
      </c>
      <c r="E3598" s="91">
        <v>46006</v>
      </c>
      <c r="F3598" s="90" t="s">
        <v>360</v>
      </c>
      <c r="G3598" s="96">
        <v>13633</v>
      </c>
      <c r="H3598" s="90" t="s">
        <v>14</v>
      </c>
      <c r="I3598" s="97">
        <v>7730481406</v>
      </c>
      <c r="J3598" s="91">
        <v>46035</v>
      </c>
      <c r="K3598" s="90" t="s">
        <v>377</v>
      </c>
      <c r="L3598" s="90"/>
      <c r="M3598" s="91">
        <v>45998</v>
      </c>
      <c r="N3598" s="91">
        <v>46029</v>
      </c>
      <c r="O3598" s="95">
        <f t="shared" si="451"/>
        <v>12</v>
      </c>
      <c r="P3598" s="95">
        <f>MONTH('RAW DATA'!$J3598)</f>
        <v>1</v>
      </c>
      <c r="Q3598" s="95" t="str">
        <f t="shared" si="452"/>
        <v>ICB</v>
      </c>
      <c r="R3598" s="96" t="str">
        <f t="shared" si="453"/>
        <v>VIETNAM</v>
      </c>
      <c r="S3598" s="96" t="str">
        <f>IF(OR('RAW DATA'!$D3598="",'RAW DATA'!$C3598='RAW DATA'!$D3598),"NO",IF('RAW DATA'!$C3598&lt;'RAW DATA'!$D3598,"YES","NO"))</f>
        <v>YES</v>
      </c>
      <c r="T3598" s="96" t="str">
        <f>IF('RAW DATA'!$D3598='RAW DATA'!$E3598,"YES","NO")</f>
        <v>NO</v>
      </c>
      <c r="U3598" s="95" t="str">
        <f>IF(('RAW DATA'!$D3598-'RAW DATA'!$M3598)&lt;=5,"YES","NO")</f>
        <v>NO</v>
      </c>
    </row>
    <row r="3599" spans="1:21" x14ac:dyDescent="0.25">
      <c r="A3599" s="77">
        <v>10171</v>
      </c>
      <c r="B3599" s="74">
        <v>5482046439</v>
      </c>
      <c r="C3599" s="76">
        <v>46001</v>
      </c>
      <c r="D3599" s="76">
        <v>46005</v>
      </c>
      <c r="E3599" s="76">
        <v>46006</v>
      </c>
      <c r="F3599" s="74" t="s">
        <v>360</v>
      </c>
      <c r="G3599" s="75">
        <v>11352</v>
      </c>
      <c r="H3599" s="74" t="s">
        <v>14</v>
      </c>
      <c r="I3599" s="85">
        <v>7730481406</v>
      </c>
      <c r="J3599" s="76">
        <v>46035</v>
      </c>
      <c r="K3599" s="74" t="s">
        <v>377</v>
      </c>
      <c r="L3599" s="74"/>
      <c r="M3599" s="76">
        <v>45998</v>
      </c>
      <c r="N3599" s="76">
        <v>46029</v>
      </c>
      <c r="O3599" s="73">
        <f t="shared" si="451"/>
        <v>12</v>
      </c>
      <c r="P3599" s="73">
        <f>MONTH('RAW DATA'!$J3599)</f>
        <v>1</v>
      </c>
      <c r="Q3599" s="73" t="str">
        <f t="shared" si="452"/>
        <v>ICB</v>
      </c>
      <c r="R3599" s="75" t="str">
        <f t="shared" si="453"/>
        <v>VIETNAM</v>
      </c>
      <c r="S3599" s="75" t="str">
        <f>IF(OR('RAW DATA'!$D3599="",'RAW DATA'!$C3599='RAW DATA'!$D3599),"NO",IF('RAW DATA'!$C3599&lt;'RAW DATA'!$D3599,"YES","NO"))</f>
        <v>YES</v>
      </c>
      <c r="T3599" s="75" t="str">
        <f>IF('RAW DATA'!$D3599='RAW DATA'!$E3599,"YES","NO")</f>
        <v>NO</v>
      </c>
      <c r="U3599" s="73" t="str">
        <f>IF(('RAW DATA'!$D3599-'RAW DATA'!$M3599)&lt;=5,"YES","NO")</f>
        <v>NO</v>
      </c>
    </row>
    <row r="3600" spans="1:21" x14ac:dyDescent="0.25">
      <c r="A3600" s="89">
        <v>10171</v>
      </c>
      <c r="B3600" s="90">
        <v>5482071088</v>
      </c>
      <c r="C3600" s="91">
        <v>46013</v>
      </c>
      <c r="D3600" s="91">
        <v>46014</v>
      </c>
      <c r="E3600" s="91">
        <v>46015</v>
      </c>
      <c r="F3600" s="90">
        <v>247924111</v>
      </c>
      <c r="G3600" s="96">
        <v>1242</v>
      </c>
      <c r="H3600" s="90" t="s">
        <v>14</v>
      </c>
      <c r="I3600" s="97">
        <v>7730481406</v>
      </c>
      <c r="J3600" s="91">
        <v>46035</v>
      </c>
      <c r="K3600" s="90" t="s">
        <v>377</v>
      </c>
      <c r="L3600" s="90"/>
      <c r="M3600" s="91">
        <v>45928</v>
      </c>
      <c r="N3600" s="91">
        <v>45964</v>
      </c>
      <c r="O3600" s="95">
        <f t="shared" si="451"/>
        <v>12</v>
      </c>
      <c r="P3600" s="95">
        <f>MONTH('RAW DATA'!$J3600)</f>
        <v>1</v>
      </c>
      <c r="Q3600" s="95" t="str">
        <f t="shared" si="452"/>
        <v>ICB</v>
      </c>
      <c r="R3600" s="96" t="str">
        <f t="shared" si="453"/>
        <v>VIETNAM</v>
      </c>
      <c r="S3600" s="96" t="str">
        <f>IF(OR('RAW DATA'!$D3600="",'RAW DATA'!$C3600='RAW DATA'!$D3600),"NO",IF('RAW DATA'!$C3600&lt;'RAW DATA'!$D3600,"YES","NO"))</f>
        <v>YES</v>
      </c>
      <c r="T3600" s="96" t="str">
        <f>IF('RAW DATA'!$D3600='RAW DATA'!$E3600,"YES","NO")</f>
        <v>NO</v>
      </c>
      <c r="U3600" s="95" t="str">
        <f>IF(('RAW DATA'!$D3600-'RAW DATA'!$M3600)&lt;=5,"YES","NO")</f>
        <v>NO</v>
      </c>
    </row>
    <row r="3601" spans="1:21" x14ac:dyDescent="0.25">
      <c r="A3601" s="77">
        <v>10171</v>
      </c>
      <c r="B3601" s="74">
        <v>5482071085</v>
      </c>
      <c r="C3601" s="76">
        <v>46013</v>
      </c>
      <c r="D3601" s="76">
        <v>46014</v>
      </c>
      <c r="E3601" s="76">
        <v>46015</v>
      </c>
      <c r="F3601" s="74">
        <v>256747049</v>
      </c>
      <c r="G3601" s="75">
        <v>23496</v>
      </c>
      <c r="H3601" s="74" t="s">
        <v>14</v>
      </c>
      <c r="I3601" s="85">
        <v>7730481406</v>
      </c>
      <c r="J3601" s="76">
        <v>46035</v>
      </c>
      <c r="K3601" s="74" t="s">
        <v>377</v>
      </c>
      <c r="L3601" s="74"/>
      <c r="M3601" s="76">
        <v>45885</v>
      </c>
      <c r="N3601" s="76">
        <v>45917</v>
      </c>
      <c r="O3601" s="73">
        <f t="shared" si="451"/>
        <v>12</v>
      </c>
      <c r="P3601" s="73">
        <f>MONTH('RAW DATA'!$J3601)</f>
        <v>1</v>
      </c>
      <c r="Q3601" s="73" t="str">
        <f t="shared" si="452"/>
        <v>ICB</v>
      </c>
      <c r="R3601" s="75" t="str">
        <f t="shared" si="453"/>
        <v>VIETNAM</v>
      </c>
      <c r="S3601" s="75" t="str">
        <f>IF(OR('RAW DATA'!$D3601="",'RAW DATA'!$C3601='RAW DATA'!$D3601),"NO",IF('RAW DATA'!$C3601&lt;'RAW DATA'!$D3601,"YES","NO"))</f>
        <v>YES</v>
      </c>
      <c r="T3601" s="75" t="str">
        <f>IF('RAW DATA'!$D3601='RAW DATA'!$E3601,"YES","NO")</f>
        <v>NO</v>
      </c>
      <c r="U3601" s="73" t="str">
        <f>IF(('RAW DATA'!$D3601-'RAW DATA'!$M3601)&lt;=5,"YES","NO")</f>
        <v>NO</v>
      </c>
    </row>
    <row r="3602" spans="1:21" x14ac:dyDescent="0.25">
      <c r="A3602" s="89">
        <v>10171</v>
      </c>
      <c r="B3602" s="90">
        <v>5482071093</v>
      </c>
      <c r="C3602" s="91">
        <v>46013</v>
      </c>
      <c r="D3602" s="91">
        <v>46014</v>
      </c>
      <c r="E3602" s="91">
        <v>46015</v>
      </c>
      <c r="F3602" s="90">
        <v>251488997</v>
      </c>
      <c r="G3602" s="96">
        <v>2093</v>
      </c>
      <c r="H3602" s="90" t="s">
        <v>14</v>
      </c>
      <c r="I3602" s="97">
        <v>7730481406</v>
      </c>
      <c r="J3602" s="91">
        <v>46035</v>
      </c>
      <c r="K3602" s="90" t="s">
        <v>377</v>
      </c>
      <c r="L3602" s="90"/>
      <c r="M3602" s="91">
        <v>45745</v>
      </c>
      <c r="N3602" s="91">
        <v>45777</v>
      </c>
      <c r="O3602" s="95">
        <f t="shared" si="451"/>
        <v>12</v>
      </c>
      <c r="P3602" s="95">
        <f>MONTH('RAW DATA'!$J3602)</f>
        <v>1</v>
      </c>
      <c r="Q3602" s="95" t="str">
        <f t="shared" si="452"/>
        <v>ICB</v>
      </c>
      <c r="R3602" s="96" t="str">
        <f t="shared" si="453"/>
        <v>VIETNAM</v>
      </c>
      <c r="S3602" s="96" t="str">
        <f>IF(OR('RAW DATA'!$D3602="",'RAW DATA'!$C3602='RAW DATA'!$D3602),"NO",IF('RAW DATA'!$C3602&lt;'RAW DATA'!$D3602,"YES","NO"))</f>
        <v>YES</v>
      </c>
      <c r="T3602" s="96" t="str">
        <f>IF('RAW DATA'!$D3602='RAW DATA'!$E3602,"YES","NO")</f>
        <v>NO</v>
      </c>
      <c r="U3602" s="95" t="str">
        <f>IF(('RAW DATA'!$D3602-'RAW DATA'!$M3602)&lt;=5,"YES","NO")</f>
        <v>NO</v>
      </c>
    </row>
    <row r="3603" spans="1:21" x14ac:dyDescent="0.25">
      <c r="A3603" s="77">
        <v>10171</v>
      </c>
      <c r="B3603" s="74">
        <v>5482071083</v>
      </c>
      <c r="C3603" s="76">
        <v>46013</v>
      </c>
      <c r="D3603" s="76">
        <v>46014</v>
      </c>
      <c r="E3603" s="76">
        <v>46015</v>
      </c>
      <c r="F3603" s="74">
        <v>247924111</v>
      </c>
      <c r="G3603" s="75">
        <v>24954</v>
      </c>
      <c r="H3603" s="74" t="s">
        <v>14</v>
      </c>
      <c r="I3603" s="85">
        <v>7730481406</v>
      </c>
      <c r="J3603" s="76">
        <v>46035</v>
      </c>
      <c r="K3603" s="74" t="s">
        <v>377</v>
      </c>
      <c r="L3603" s="74"/>
      <c r="M3603" s="76">
        <v>45660</v>
      </c>
      <c r="N3603" s="76">
        <v>45684</v>
      </c>
      <c r="O3603" s="73">
        <f t="shared" si="451"/>
        <v>12</v>
      </c>
      <c r="P3603" s="73">
        <f>MONTH('RAW DATA'!$J3603)</f>
        <v>1</v>
      </c>
      <c r="Q3603" s="73" t="str">
        <f t="shared" si="452"/>
        <v>ICB</v>
      </c>
      <c r="R3603" s="75" t="str">
        <f t="shared" si="453"/>
        <v>VIETNAM</v>
      </c>
      <c r="S3603" s="75" t="str">
        <f>IF(OR('RAW DATA'!$D3603="",'RAW DATA'!$C3603='RAW DATA'!$D3603),"NO",IF('RAW DATA'!$C3603&lt;'RAW DATA'!$D3603,"YES","NO"))</f>
        <v>YES</v>
      </c>
      <c r="T3603" s="75" t="str">
        <f>IF('RAW DATA'!$D3603='RAW DATA'!$E3603,"YES","NO")</f>
        <v>NO</v>
      </c>
      <c r="U3603" s="73" t="str">
        <f>IF(('RAW DATA'!$D3603-'RAW DATA'!$M3603)&lt;=5,"YES","NO")</f>
        <v>NO</v>
      </c>
    </row>
    <row r="3604" spans="1:21" x14ac:dyDescent="0.25">
      <c r="A3604" s="89">
        <v>10171</v>
      </c>
      <c r="B3604" s="90">
        <v>5482071084</v>
      </c>
      <c r="C3604" s="91">
        <v>46013</v>
      </c>
      <c r="D3604" s="91">
        <v>46014</v>
      </c>
      <c r="E3604" s="91">
        <v>46015</v>
      </c>
      <c r="F3604" s="90">
        <v>253761620</v>
      </c>
      <c r="G3604" s="96">
        <v>11578</v>
      </c>
      <c r="H3604" s="90" t="s">
        <v>14</v>
      </c>
      <c r="I3604" s="97">
        <v>7730481406</v>
      </c>
      <c r="J3604" s="91">
        <v>46035</v>
      </c>
      <c r="K3604" s="90" t="s">
        <v>377</v>
      </c>
      <c r="L3604" s="90"/>
      <c r="M3604" s="91">
        <v>45822</v>
      </c>
      <c r="N3604" s="91">
        <v>45854</v>
      </c>
      <c r="O3604" s="95">
        <f t="shared" si="451"/>
        <v>12</v>
      </c>
      <c r="P3604" s="95">
        <f>MONTH('RAW DATA'!$J3604)</f>
        <v>1</v>
      </c>
      <c r="Q3604" s="95" t="str">
        <f t="shared" si="452"/>
        <v>ICB</v>
      </c>
      <c r="R3604" s="96" t="str">
        <f t="shared" si="453"/>
        <v>VIETNAM</v>
      </c>
      <c r="S3604" s="96" t="str">
        <f>IF(OR('RAW DATA'!$D3604="",'RAW DATA'!$C3604='RAW DATA'!$D3604),"NO",IF('RAW DATA'!$C3604&lt;'RAW DATA'!$D3604,"YES","NO"))</f>
        <v>YES</v>
      </c>
      <c r="T3604" s="96" t="str">
        <f>IF('RAW DATA'!$D3604='RAW DATA'!$E3604,"YES","NO")</f>
        <v>NO</v>
      </c>
      <c r="U3604" s="95" t="str">
        <f>IF(('RAW DATA'!$D3604-'RAW DATA'!$M3604)&lt;=5,"YES","NO")</f>
        <v>NO</v>
      </c>
    </row>
    <row r="3605" spans="1:21" x14ac:dyDescent="0.25">
      <c r="A3605" s="77">
        <v>10171</v>
      </c>
      <c r="B3605" s="74">
        <v>5482071086</v>
      </c>
      <c r="C3605" s="76">
        <v>46013</v>
      </c>
      <c r="D3605" s="76">
        <v>46014</v>
      </c>
      <c r="E3605" s="76">
        <v>46015</v>
      </c>
      <c r="F3605" s="74">
        <v>257730975</v>
      </c>
      <c r="G3605" s="75">
        <v>13163</v>
      </c>
      <c r="H3605" s="74" t="s">
        <v>14</v>
      </c>
      <c r="I3605" s="85">
        <v>7730481406</v>
      </c>
      <c r="J3605" s="76">
        <v>46035</v>
      </c>
      <c r="K3605" s="74" t="s">
        <v>377</v>
      </c>
      <c r="L3605" s="74"/>
      <c r="M3605" s="76">
        <v>45907</v>
      </c>
      <c r="N3605" s="76">
        <v>45943</v>
      </c>
      <c r="O3605" s="73">
        <f t="shared" si="451"/>
        <v>12</v>
      </c>
      <c r="P3605" s="73">
        <f>MONTH('RAW DATA'!$J3605)</f>
        <v>1</v>
      </c>
      <c r="Q3605" s="73" t="str">
        <f t="shared" si="452"/>
        <v>ICB</v>
      </c>
      <c r="R3605" s="75" t="str">
        <f t="shared" si="453"/>
        <v>VIETNAM</v>
      </c>
      <c r="S3605" s="75" t="str">
        <f>IF(OR('RAW DATA'!$D3605="",'RAW DATA'!$C3605='RAW DATA'!$D3605),"NO",IF('RAW DATA'!$C3605&lt;'RAW DATA'!$D3605,"YES","NO"))</f>
        <v>YES</v>
      </c>
      <c r="T3605" s="75" t="str">
        <f>IF('RAW DATA'!$D3605='RAW DATA'!$E3605,"YES","NO")</f>
        <v>NO</v>
      </c>
      <c r="U3605" s="73" t="str">
        <f>IF(('RAW DATA'!$D3605-'RAW DATA'!$M3605)&lt;=5,"YES","NO")</f>
        <v>NO</v>
      </c>
    </row>
    <row r="3606" spans="1:21" x14ac:dyDescent="0.25">
      <c r="A3606" s="89">
        <v>10171</v>
      </c>
      <c r="B3606" s="90">
        <v>5482071089</v>
      </c>
      <c r="C3606" s="91">
        <v>46013</v>
      </c>
      <c r="D3606" s="91">
        <v>46014</v>
      </c>
      <c r="E3606" s="91">
        <v>46015</v>
      </c>
      <c r="F3606" s="90">
        <v>250660764</v>
      </c>
      <c r="G3606" s="96">
        <v>108</v>
      </c>
      <c r="H3606" s="90" t="s">
        <v>14</v>
      </c>
      <c r="I3606" s="97">
        <v>7730481406</v>
      </c>
      <c r="J3606" s="91">
        <v>46035</v>
      </c>
      <c r="K3606" s="90" t="s">
        <v>377</v>
      </c>
      <c r="L3606" s="90"/>
      <c r="M3606" s="91">
        <v>45733</v>
      </c>
      <c r="N3606" s="91">
        <v>45761</v>
      </c>
      <c r="O3606" s="95">
        <f t="shared" si="451"/>
        <v>12</v>
      </c>
      <c r="P3606" s="95">
        <f>MONTH('RAW DATA'!$J3606)</f>
        <v>1</v>
      </c>
      <c r="Q3606" s="95" t="str">
        <f t="shared" si="452"/>
        <v>ICB</v>
      </c>
      <c r="R3606" s="96" t="str">
        <f t="shared" si="453"/>
        <v>VIETNAM</v>
      </c>
      <c r="S3606" s="96" t="str">
        <f>IF(OR('RAW DATA'!$D3606="",'RAW DATA'!$C3606='RAW DATA'!$D3606),"NO",IF('RAW DATA'!$C3606&lt;'RAW DATA'!$D3606,"YES","NO"))</f>
        <v>YES</v>
      </c>
      <c r="T3606" s="96" t="str">
        <f>IF('RAW DATA'!$D3606='RAW DATA'!$E3606,"YES","NO")</f>
        <v>NO</v>
      </c>
      <c r="U3606" s="95" t="str">
        <f>IF(('RAW DATA'!$D3606-'RAW DATA'!$M3606)&lt;=5,"YES","NO")</f>
        <v>NO</v>
      </c>
    </row>
    <row r="3607" spans="1:21" x14ac:dyDescent="0.25">
      <c r="A3607" s="77">
        <v>10171</v>
      </c>
      <c r="B3607" s="74">
        <v>5482071091</v>
      </c>
      <c r="C3607" s="76">
        <v>46013</v>
      </c>
      <c r="D3607" s="76">
        <v>46014</v>
      </c>
      <c r="E3607" s="76">
        <v>46015</v>
      </c>
      <c r="F3607" s="74">
        <v>255235956</v>
      </c>
      <c r="G3607" s="75">
        <v>3051</v>
      </c>
      <c r="H3607" s="74" t="s">
        <v>14</v>
      </c>
      <c r="I3607" s="85">
        <v>7730481406</v>
      </c>
      <c r="J3607" s="76">
        <v>46035</v>
      </c>
      <c r="K3607" s="74" t="s">
        <v>377</v>
      </c>
      <c r="L3607" s="74"/>
      <c r="M3607" s="76">
        <v>45843</v>
      </c>
      <c r="N3607" s="76">
        <v>45875</v>
      </c>
      <c r="O3607" s="73">
        <f t="shared" si="451"/>
        <v>12</v>
      </c>
      <c r="P3607" s="73">
        <f>MONTH('RAW DATA'!$J3607)</f>
        <v>1</v>
      </c>
      <c r="Q3607" s="73" t="str">
        <f t="shared" si="452"/>
        <v>ICB</v>
      </c>
      <c r="R3607" s="75" t="str">
        <f t="shared" si="453"/>
        <v>VIETNAM</v>
      </c>
      <c r="S3607" s="75" t="str">
        <f>IF(OR('RAW DATA'!$D3607="",'RAW DATA'!$C3607='RAW DATA'!$D3607),"NO",IF('RAW DATA'!$C3607&lt;'RAW DATA'!$D3607,"YES","NO"))</f>
        <v>YES</v>
      </c>
      <c r="T3607" s="75" t="str">
        <f>IF('RAW DATA'!$D3607='RAW DATA'!$E3607,"YES","NO")</f>
        <v>NO</v>
      </c>
      <c r="U3607" s="73" t="str">
        <f>IF(('RAW DATA'!$D3607-'RAW DATA'!$M3607)&lt;=5,"YES","NO")</f>
        <v>NO</v>
      </c>
    </row>
    <row r="3608" spans="1:21" x14ac:dyDescent="0.25">
      <c r="A3608" s="89">
        <v>10171</v>
      </c>
      <c r="B3608" s="90">
        <v>5482071150</v>
      </c>
      <c r="C3608" s="91">
        <v>46013</v>
      </c>
      <c r="D3608" s="91">
        <v>46014</v>
      </c>
      <c r="E3608" s="91">
        <v>46015</v>
      </c>
      <c r="F3608" s="90">
        <v>260708427</v>
      </c>
      <c r="G3608" s="96">
        <v>162</v>
      </c>
      <c r="H3608" s="90" t="s">
        <v>14</v>
      </c>
      <c r="I3608" s="97">
        <v>7730481406</v>
      </c>
      <c r="J3608" s="91">
        <v>46035</v>
      </c>
      <c r="K3608" s="90" t="s">
        <v>377</v>
      </c>
      <c r="L3608" s="90"/>
      <c r="M3608" s="91">
        <v>45977</v>
      </c>
      <c r="N3608" s="91">
        <v>46007</v>
      </c>
      <c r="O3608" s="95">
        <f t="shared" si="451"/>
        <v>12</v>
      </c>
      <c r="P3608" s="95">
        <f>MONTH('RAW DATA'!$J3608)</f>
        <v>1</v>
      </c>
      <c r="Q3608" s="95" t="str">
        <f t="shared" si="452"/>
        <v>ICB</v>
      </c>
      <c r="R3608" s="96" t="str">
        <f t="shared" si="453"/>
        <v>VIETNAM</v>
      </c>
      <c r="S3608" s="96" t="str">
        <f>IF(OR('RAW DATA'!$D3608="",'RAW DATA'!$C3608='RAW DATA'!$D3608),"NO",IF('RAW DATA'!$C3608&lt;'RAW DATA'!$D3608,"YES","NO"))</f>
        <v>YES</v>
      </c>
      <c r="T3608" s="96" t="str">
        <f>IF('RAW DATA'!$D3608='RAW DATA'!$E3608,"YES","NO")</f>
        <v>NO</v>
      </c>
      <c r="U3608" s="95" t="str">
        <f>IF(('RAW DATA'!$D3608-'RAW DATA'!$M3608)&lt;=5,"YES","NO")</f>
        <v>NO</v>
      </c>
    </row>
    <row r="3609" spans="1:21" x14ac:dyDescent="0.25">
      <c r="A3609" s="77">
        <v>10171</v>
      </c>
      <c r="B3609" s="74">
        <v>5482071090</v>
      </c>
      <c r="C3609" s="76">
        <v>46013</v>
      </c>
      <c r="D3609" s="76">
        <v>46014</v>
      </c>
      <c r="E3609" s="76">
        <v>46015</v>
      </c>
      <c r="F3609" s="74">
        <v>250660765</v>
      </c>
      <c r="G3609" s="75">
        <v>6683</v>
      </c>
      <c r="H3609" s="74" t="s">
        <v>14</v>
      </c>
      <c r="I3609" s="85">
        <v>7730481406</v>
      </c>
      <c r="J3609" s="76">
        <v>46035</v>
      </c>
      <c r="K3609" s="74" t="s">
        <v>377</v>
      </c>
      <c r="L3609" s="74"/>
      <c r="M3609" s="76">
        <v>45738</v>
      </c>
      <c r="N3609" s="76">
        <v>45770</v>
      </c>
      <c r="O3609" s="73">
        <f t="shared" si="451"/>
        <v>12</v>
      </c>
      <c r="P3609" s="73">
        <f>MONTH('RAW DATA'!$J3609)</f>
        <v>1</v>
      </c>
      <c r="Q3609" s="73" t="str">
        <f t="shared" si="452"/>
        <v>ICB</v>
      </c>
      <c r="R3609" s="75" t="str">
        <f t="shared" si="453"/>
        <v>VIETNAM</v>
      </c>
      <c r="S3609" s="75" t="str">
        <f>IF(OR('RAW DATA'!$D3609="",'RAW DATA'!$C3609='RAW DATA'!$D3609),"NO",IF('RAW DATA'!$C3609&lt;'RAW DATA'!$D3609,"YES","NO"))</f>
        <v>YES</v>
      </c>
      <c r="T3609" s="75" t="str">
        <f>IF('RAW DATA'!$D3609='RAW DATA'!$E3609,"YES","NO")</f>
        <v>NO</v>
      </c>
      <c r="U3609" s="73" t="str">
        <f>IF(('RAW DATA'!$D3609-'RAW DATA'!$M3609)&lt;=5,"YES","NO")</f>
        <v>NO</v>
      </c>
    </row>
    <row r="3610" spans="1:21" x14ac:dyDescent="0.25">
      <c r="A3610" s="89">
        <v>10171</v>
      </c>
      <c r="B3610" s="90">
        <v>5482071151</v>
      </c>
      <c r="C3610" s="91">
        <v>46013</v>
      </c>
      <c r="D3610" s="91">
        <v>46014</v>
      </c>
      <c r="E3610" s="91">
        <v>46015</v>
      </c>
      <c r="F3610" s="90">
        <v>260708424</v>
      </c>
      <c r="G3610" s="96">
        <v>2322</v>
      </c>
      <c r="H3610" s="90" t="s">
        <v>14</v>
      </c>
      <c r="I3610" s="97">
        <v>7730481406</v>
      </c>
      <c r="J3610" s="91">
        <v>46035</v>
      </c>
      <c r="K3610" s="90" t="s">
        <v>377</v>
      </c>
      <c r="L3610" s="90"/>
      <c r="M3610" s="91">
        <v>45970</v>
      </c>
      <c r="N3610" s="91">
        <v>46007</v>
      </c>
      <c r="O3610" s="95">
        <f t="shared" si="451"/>
        <v>12</v>
      </c>
      <c r="P3610" s="95">
        <f>MONTH('RAW DATA'!$J3610)</f>
        <v>1</v>
      </c>
      <c r="Q3610" s="95" t="str">
        <f t="shared" si="452"/>
        <v>ICB</v>
      </c>
      <c r="R3610" s="96" t="str">
        <f t="shared" si="453"/>
        <v>VIETNAM</v>
      </c>
      <c r="S3610" s="96" t="str">
        <f>IF(OR('RAW DATA'!$D3610="",'RAW DATA'!$C3610='RAW DATA'!$D3610),"NO",IF('RAW DATA'!$C3610&lt;'RAW DATA'!$D3610,"YES","NO"))</f>
        <v>YES</v>
      </c>
      <c r="T3610" s="96" t="str">
        <f>IF('RAW DATA'!$D3610='RAW DATA'!$E3610,"YES","NO")</f>
        <v>NO</v>
      </c>
      <c r="U3610" s="95" t="str">
        <f>IF(('RAW DATA'!$D3610-'RAW DATA'!$M3610)&lt;=5,"YES","NO")</f>
        <v>NO</v>
      </c>
    </row>
    <row r="3611" spans="1:21" x14ac:dyDescent="0.25">
      <c r="A3611" s="77">
        <v>10171</v>
      </c>
      <c r="B3611" s="74">
        <v>5482071079</v>
      </c>
      <c r="C3611" s="76">
        <v>46013</v>
      </c>
      <c r="D3611" s="76">
        <v>46014</v>
      </c>
      <c r="E3611" s="76">
        <v>46015</v>
      </c>
      <c r="F3611" s="74">
        <v>255235963</v>
      </c>
      <c r="G3611" s="75">
        <v>8887</v>
      </c>
      <c r="H3611" s="74" t="s">
        <v>14</v>
      </c>
      <c r="I3611" s="85">
        <v>7730481406</v>
      </c>
      <c r="J3611" s="76">
        <v>46035</v>
      </c>
      <c r="K3611" s="74" t="s">
        <v>377</v>
      </c>
      <c r="L3611" s="74"/>
      <c r="M3611" s="76">
        <v>45850</v>
      </c>
      <c r="N3611" s="76">
        <v>45882</v>
      </c>
      <c r="O3611" s="73">
        <f t="shared" si="451"/>
        <v>12</v>
      </c>
      <c r="P3611" s="73">
        <f>MONTH('RAW DATA'!$J3611)</f>
        <v>1</v>
      </c>
      <c r="Q3611" s="73" t="str">
        <f t="shared" si="452"/>
        <v>ICB</v>
      </c>
      <c r="R3611" s="75" t="str">
        <f t="shared" si="453"/>
        <v>VIETNAM</v>
      </c>
      <c r="S3611" s="75" t="str">
        <f>IF(OR('RAW DATA'!$D3611="",'RAW DATA'!$C3611='RAW DATA'!$D3611),"NO",IF('RAW DATA'!$C3611&lt;'RAW DATA'!$D3611,"YES","NO"))</f>
        <v>YES</v>
      </c>
      <c r="T3611" s="75" t="str">
        <f>IF('RAW DATA'!$D3611='RAW DATA'!$E3611,"YES","NO")</f>
        <v>NO</v>
      </c>
      <c r="U3611" s="73" t="str">
        <f>IF(('RAW DATA'!$D3611-'RAW DATA'!$M3611)&lt;=5,"YES","NO")</f>
        <v>NO</v>
      </c>
    </row>
    <row r="3612" spans="1:21" x14ac:dyDescent="0.25">
      <c r="A3612" s="89">
        <v>10171</v>
      </c>
      <c r="B3612" s="90">
        <v>5482071154</v>
      </c>
      <c r="C3612" s="91">
        <v>46013</v>
      </c>
      <c r="D3612" s="91">
        <v>46014</v>
      </c>
      <c r="E3612" s="91">
        <v>46015</v>
      </c>
      <c r="F3612" s="90">
        <v>258820610</v>
      </c>
      <c r="G3612" s="96">
        <v>5535</v>
      </c>
      <c r="H3612" s="90" t="s">
        <v>14</v>
      </c>
      <c r="I3612" s="97">
        <v>7730481406</v>
      </c>
      <c r="J3612" s="91">
        <v>46035</v>
      </c>
      <c r="K3612" s="90" t="s">
        <v>377</v>
      </c>
      <c r="L3612" s="90"/>
      <c r="M3612" s="91">
        <v>45928</v>
      </c>
      <c r="N3612" s="91">
        <v>45964</v>
      </c>
      <c r="O3612" s="95">
        <f t="shared" si="451"/>
        <v>12</v>
      </c>
      <c r="P3612" s="95">
        <f>MONTH('RAW DATA'!$J3612)</f>
        <v>1</v>
      </c>
      <c r="Q3612" s="95" t="str">
        <f t="shared" si="452"/>
        <v>ICB</v>
      </c>
      <c r="R3612" s="96" t="str">
        <f t="shared" si="453"/>
        <v>VIETNAM</v>
      </c>
      <c r="S3612" s="96" t="str">
        <f>IF(OR('RAW DATA'!$D3612="",'RAW DATA'!$C3612='RAW DATA'!$D3612),"NO",IF('RAW DATA'!$C3612&lt;'RAW DATA'!$D3612,"YES","NO"))</f>
        <v>YES</v>
      </c>
      <c r="T3612" s="96" t="str">
        <f>IF('RAW DATA'!$D3612='RAW DATA'!$E3612,"YES","NO")</f>
        <v>NO</v>
      </c>
      <c r="U3612" s="95" t="str">
        <f>IF(('RAW DATA'!$D3612-'RAW DATA'!$M3612)&lt;=5,"YES","NO")</f>
        <v>NO</v>
      </c>
    </row>
    <row r="3613" spans="1:21" x14ac:dyDescent="0.25">
      <c r="A3613" s="77">
        <v>10171</v>
      </c>
      <c r="B3613" s="74">
        <v>5482071147</v>
      </c>
      <c r="C3613" s="76">
        <v>46013</v>
      </c>
      <c r="D3613" s="76">
        <v>46014</v>
      </c>
      <c r="E3613" s="76">
        <v>46015</v>
      </c>
      <c r="F3613" s="74">
        <v>259795692</v>
      </c>
      <c r="G3613" s="75">
        <v>19332</v>
      </c>
      <c r="H3613" s="74" t="s">
        <v>14</v>
      </c>
      <c r="I3613" s="85">
        <v>7730481406</v>
      </c>
      <c r="J3613" s="76">
        <v>46035</v>
      </c>
      <c r="K3613" s="74" t="s">
        <v>377</v>
      </c>
      <c r="L3613" s="74"/>
      <c r="M3613" s="76">
        <v>45963</v>
      </c>
      <c r="N3613" s="76">
        <v>45994</v>
      </c>
      <c r="O3613" s="73">
        <f t="shared" si="451"/>
        <v>12</v>
      </c>
      <c r="P3613" s="73">
        <f>MONTH('RAW DATA'!$J3613)</f>
        <v>1</v>
      </c>
      <c r="Q3613" s="73" t="str">
        <f t="shared" si="452"/>
        <v>ICB</v>
      </c>
      <c r="R3613" s="75" t="str">
        <f t="shared" si="453"/>
        <v>VIETNAM</v>
      </c>
      <c r="S3613" s="75" t="str">
        <f>IF(OR('RAW DATA'!$D3613="",'RAW DATA'!$C3613='RAW DATA'!$D3613),"NO",IF('RAW DATA'!$C3613&lt;'RAW DATA'!$D3613,"YES","NO"))</f>
        <v>YES</v>
      </c>
      <c r="T3613" s="75" t="str">
        <f>IF('RAW DATA'!$D3613='RAW DATA'!$E3613,"YES","NO")</f>
        <v>NO</v>
      </c>
      <c r="U3613" s="73" t="str">
        <f>IF(('RAW DATA'!$D3613-'RAW DATA'!$M3613)&lt;=5,"YES","NO")</f>
        <v>NO</v>
      </c>
    </row>
    <row r="3614" spans="1:21" x14ac:dyDescent="0.25">
      <c r="A3614" s="89">
        <v>10171</v>
      </c>
      <c r="B3614" s="90">
        <v>5482071095</v>
      </c>
      <c r="C3614" s="91">
        <v>46013</v>
      </c>
      <c r="D3614" s="91">
        <v>46014</v>
      </c>
      <c r="E3614" s="91">
        <v>46015</v>
      </c>
      <c r="F3614" s="90">
        <v>256747050</v>
      </c>
      <c r="G3614" s="96">
        <v>5728</v>
      </c>
      <c r="H3614" s="90" t="s">
        <v>14</v>
      </c>
      <c r="I3614" s="97">
        <v>7730481406</v>
      </c>
      <c r="J3614" s="91">
        <v>46035</v>
      </c>
      <c r="K3614" s="90" t="s">
        <v>377</v>
      </c>
      <c r="L3614" s="90"/>
      <c r="M3614" s="91">
        <v>45878</v>
      </c>
      <c r="N3614" s="91">
        <v>45910</v>
      </c>
      <c r="O3614" s="95">
        <f t="shared" si="451"/>
        <v>12</v>
      </c>
      <c r="P3614" s="95">
        <f>MONTH('RAW DATA'!$J3614)</f>
        <v>1</v>
      </c>
      <c r="Q3614" s="95" t="str">
        <f t="shared" si="452"/>
        <v>ICB</v>
      </c>
      <c r="R3614" s="96" t="str">
        <f t="shared" si="453"/>
        <v>VIETNAM</v>
      </c>
      <c r="S3614" s="96" t="str">
        <f>IF(OR('RAW DATA'!$D3614="",'RAW DATA'!$C3614='RAW DATA'!$D3614),"NO",IF('RAW DATA'!$C3614&lt;'RAW DATA'!$D3614,"YES","NO"))</f>
        <v>YES</v>
      </c>
      <c r="T3614" s="96" t="str">
        <f>IF('RAW DATA'!$D3614='RAW DATA'!$E3614,"YES","NO")</f>
        <v>NO</v>
      </c>
      <c r="U3614" s="95" t="str">
        <f>IF(('RAW DATA'!$D3614-'RAW DATA'!$M3614)&lt;=5,"YES","NO")</f>
        <v>NO</v>
      </c>
    </row>
    <row r="3615" spans="1:21" x14ac:dyDescent="0.25">
      <c r="A3615" s="77">
        <v>10171</v>
      </c>
      <c r="B3615" s="74">
        <v>5482071087</v>
      </c>
      <c r="C3615" s="76">
        <v>46013</v>
      </c>
      <c r="D3615" s="76">
        <v>46014</v>
      </c>
      <c r="E3615" s="76">
        <v>46015</v>
      </c>
      <c r="F3615" s="74">
        <v>256747049</v>
      </c>
      <c r="G3615" s="75">
        <v>11748</v>
      </c>
      <c r="H3615" s="74" t="s">
        <v>14</v>
      </c>
      <c r="I3615" s="85">
        <v>7730481406</v>
      </c>
      <c r="J3615" s="76">
        <v>46035</v>
      </c>
      <c r="K3615" s="74" t="s">
        <v>377</v>
      </c>
      <c r="L3615" s="74"/>
      <c r="M3615" s="76">
        <v>45885</v>
      </c>
      <c r="N3615" s="76">
        <v>45917</v>
      </c>
      <c r="O3615" s="73">
        <f t="shared" si="451"/>
        <v>12</v>
      </c>
      <c r="P3615" s="73">
        <f>MONTH('RAW DATA'!$J3615)</f>
        <v>1</v>
      </c>
      <c r="Q3615" s="73" t="str">
        <f t="shared" si="452"/>
        <v>ICB</v>
      </c>
      <c r="R3615" s="75" t="str">
        <f t="shared" si="453"/>
        <v>VIETNAM</v>
      </c>
      <c r="S3615" s="75" t="str">
        <f>IF(OR('RAW DATA'!$D3615="",'RAW DATA'!$C3615='RAW DATA'!$D3615),"NO",IF('RAW DATA'!$C3615&lt;'RAW DATA'!$D3615,"YES","NO"))</f>
        <v>YES</v>
      </c>
      <c r="T3615" s="75" t="str">
        <f>IF('RAW DATA'!$D3615='RAW DATA'!$E3615,"YES","NO")</f>
        <v>NO</v>
      </c>
      <c r="U3615" s="73" t="str">
        <f>IF(('RAW DATA'!$D3615-'RAW DATA'!$M3615)&lt;=5,"YES","NO")</f>
        <v>NO</v>
      </c>
    </row>
    <row r="3616" spans="1:21" x14ac:dyDescent="0.25">
      <c r="A3616" s="89">
        <v>10171</v>
      </c>
      <c r="B3616" s="90">
        <v>5482071153</v>
      </c>
      <c r="C3616" s="91">
        <v>46013</v>
      </c>
      <c r="D3616" s="91">
        <v>46014</v>
      </c>
      <c r="E3616" s="91">
        <v>46015</v>
      </c>
      <c r="F3616" s="90">
        <v>259795692</v>
      </c>
      <c r="G3616" s="96">
        <v>1255</v>
      </c>
      <c r="H3616" s="90" t="s">
        <v>14</v>
      </c>
      <c r="I3616" s="97">
        <v>7730481406</v>
      </c>
      <c r="J3616" s="91">
        <v>46035</v>
      </c>
      <c r="K3616" s="90" t="s">
        <v>377</v>
      </c>
      <c r="L3616" s="90"/>
      <c r="M3616" s="91">
        <v>45963</v>
      </c>
      <c r="N3616" s="91">
        <v>45994</v>
      </c>
      <c r="O3616" s="95">
        <f t="shared" si="451"/>
        <v>12</v>
      </c>
      <c r="P3616" s="95">
        <f>MONTH('RAW DATA'!$J3616)</f>
        <v>1</v>
      </c>
      <c r="Q3616" s="95" t="str">
        <f t="shared" si="452"/>
        <v>ICB</v>
      </c>
      <c r="R3616" s="96" t="str">
        <f t="shared" si="453"/>
        <v>VIETNAM</v>
      </c>
      <c r="S3616" s="96" t="str">
        <f>IF(OR('RAW DATA'!$D3616="",'RAW DATA'!$C3616='RAW DATA'!$D3616),"NO",IF('RAW DATA'!$C3616&lt;'RAW DATA'!$D3616,"YES","NO"))</f>
        <v>YES</v>
      </c>
      <c r="T3616" s="96" t="str">
        <f>IF('RAW DATA'!$D3616='RAW DATA'!$E3616,"YES","NO")</f>
        <v>NO</v>
      </c>
      <c r="U3616" s="95" t="str">
        <f>IF(('RAW DATA'!$D3616-'RAW DATA'!$M3616)&lt;=5,"YES","NO")</f>
        <v>NO</v>
      </c>
    </row>
    <row r="3617" spans="1:21" x14ac:dyDescent="0.25">
      <c r="A3617" s="77">
        <v>10171</v>
      </c>
      <c r="B3617" s="74">
        <v>5482071096</v>
      </c>
      <c r="C3617" s="76">
        <v>46013</v>
      </c>
      <c r="D3617" s="76">
        <v>46014</v>
      </c>
      <c r="E3617" s="76">
        <v>46015</v>
      </c>
      <c r="F3617" s="74">
        <v>247924111</v>
      </c>
      <c r="G3617" s="75">
        <v>31439</v>
      </c>
      <c r="H3617" s="74" t="s">
        <v>14</v>
      </c>
      <c r="I3617" s="85">
        <v>7730481406</v>
      </c>
      <c r="J3617" s="76">
        <v>46035</v>
      </c>
      <c r="K3617" s="74" t="s">
        <v>377</v>
      </c>
      <c r="L3617" s="74"/>
      <c r="M3617" s="76">
        <v>45660</v>
      </c>
      <c r="N3617" s="76">
        <v>45684</v>
      </c>
      <c r="O3617" s="73">
        <f t="shared" si="451"/>
        <v>12</v>
      </c>
      <c r="P3617" s="73">
        <f>MONTH('RAW DATA'!$J3617)</f>
        <v>1</v>
      </c>
      <c r="Q3617" s="73" t="str">
        <f t="shared" si="452"/>
        <v>ICB</v>
      </c>
      <c r="R3617" s="75" t="str">
        <f t="shared" si="453"/>
        <v>VIETNAM</v>
      </c>
      <c r="S3617" s="75" t="str">
        <f>IF(OR('RAW DATA'!$D3617="",'RAW DATA'!$C3617='RAW DATA'!$D3617),"NO",IF('RAW DATA'!$C3617&lt;'RAW DATA'!$D3617,"YES","NO"))</f>
        <v>YES</v>
      </c>
      <c r="T3617" s="75" t="str">
        <f>IF('RAW DATA'!$D3617='RAW DATA'!$E3617,"YES","NO")</f>
        <v>NO</v>
      </c>
      <c r="U3617" s="73" t="str">
        <f>IF(('RAW DATA'!$D3617-'RAW DATA'!$M3617)&lt;=5,"YES","NO")</f>
        <v>NO</v>
      </c>
    </row>
    <row r="3618" spans="1:21" x14ac:dyDescent="0.25">
      <c r="A3618" s="89">
        <v>10171</v>
      </c>
      <c r="B3618" s="90">
        <v>5482071145</v>
      </c>
      <c r="C3618" s="91">
        <v>46013</v>
      </c>
      <c r="D3618" s="91">
        <v>46014</v>
      </c>
      <c r="E3618" s="91">
        <v>46015</v>
      </c>
      <c r="F3618" s="90">
        <v>259795692</v>
      </c>
      <c r="G3618" s="96">
        <v>18654</v>
      </c>
      <c r="H3618" s="90" t="s">
        <v>14</v>
      </c>
      <c r="I3618" s="97">
        <v>7730481406</v>
      </c>
      <c r="J3618" s="91">
        <v>46035</v>
      </c>
      <c r="K3618" s="90" t="s">
        <v>377</v>
      </c>
      <c r="L3618" s="90"/>
      <c r="M3618" s="91">
        <v>45963</v>
      </c>
      <c r="N3618" s="91">
        <v>45994</v>
      </c>
      <c r="O3618" s="95">
        <f t="shared" si="451"/>
        <v>12</v>
      </c>
      <c r="P3618" s="95">
        <f>MONTH('RAW DATA'!$J3618)</f>
        <v>1</v>
      </c>
      <c r="Q3618" s="95" t="str">
        <f t="shared" si="452"/>
        <v>ICB</v>
      </c>
      <c r="R3618" s="96" t="str">
        <f t="shared" si="453"/>
        <v>VIETNAM</v>
      </c>
      <c r="S3618" s="96" t="str">
        <f>IF(OR('RAW DATA'!$D3618="",'RAW DATA'!$C3618='RAW DATA'!$D3618),"NO",IF('RAW DATA'!$C3618&lt;'RAW DATA'!$D3618,"YES","NO"))</f>
        <v>YES</v>
      </c>
      <c r="T3618" s="96" t="str">
        <f>IF('RAW DATA'!$D3618='RAW DATA'!$E3618,"YES","NO")</f>
        <v>NO</v>
      </c>
      <c r="U3618" s="95" t="str">
        <f>IF(('RAW DATA'!$D3618-'RAW DATA'!$M3618)&lt;=5,"YES","NO")</f>
        <v>NO</v>
      </c>
    </row>
    <row r="3619" spans="1:21" x14ac:dyDescent="0.25">
      <c r="A3619" s="77">
        <v>10171</v>
      </c>
      <c r="B3619" s="74">
        <v>5482071097</v>
      </c>
      <c r="C3619" s="76">
        <v>46013</v>
      </c>
      <c r="D3619" s="76">
        <v>46014</v>
      </c>
      <c r="E3619" s="76">
        <v>46015</v>
      </c>
      <c r="F3619" s="74">
        <v>257730977</v>
      </c>
      <c r="G3619" s="75">
        <v>3754</v>
      </c>
      <c r="H3619" s="74" t="s">
        <v>14</v>
      </c>
      <c r="I3619" s="85">
        <v>7730481406</v>
      </c>
      <c r="J3619" s="76">
        <v>46035</v>
      </c>
      <c r="K3619" s="74" t="s">
        <v>377</v>
      </c>
      <c r="L3619" s="74"/>
      <c r="M3619" s="76">
        <v>45899</v>
      </c>
      <c r="N3619" s="76">
        <v>45932</v>
      </c>
      <c r="O3619" s="73">
        <f t="shared" si="451"/>
        <v>12</v>
      </c>
      <c r="P3619" s="73">
        <f>MONTH('RAW DATA'!$J3619)</f>
        <v>1</v>
      </c>
      <c r="Q3619" s="73" t="str">
        <f t="shared" si="452"/>
        <v>ICB</v>
      </c>
      <c r="R3619" s="75" t="str">
        <f t="shared" si="453"/>
        <v>VIETNAM</v>
      </c>
      <c r="S3619" s="75" t="str">
        <f>IF(OR('RAW DATA'!$D3619="",'RAW DATA'!$C3619='RAW DATA'!$D3619),"NO",IF('RAW DATA'!$C3619&lt;'RAW DATA'!$D3619,"YES","NO"))</f>
        <v>YES</v>
      </c>
      <c r="T3619" s="75" t="str">
        <f>IF('RAW DATA'!$D3619='RAW DATA'!$E3619,"YES","NO")</f>
        <v>NO</v>
      </c>
      <c r="U3619" s="73" t="str">
        <f>IF(('RAW DATA'!$D3619-'RAW DATA'!$M3619)&lt;=5,"YES","NO")</f>
        <v>NO</v>
      </c>
    </row>
    <row r="3620" spans="1:21" x14ac:dyDescent="0.25">
      <c r="A3620" s="89">
        <v>10171</v>
      </c>
      <c r="B3620" s="90">
        <v>5482071094</v>
      </c>
      <c r="C3620" s="91">
        <v>46013</v>
      </c>
      <c r="D3620" s="91">
        <v>46014</v>
      </c>
      <c r="E3620" s="91">
        <v>46015</v>
      </c>
      <c r="F3620" s="90">
        <v>247439408</v>
      </c>
      <c r="G3620" s="96">
        <v>11301</v>
      </c>
      <c r="H3620" s="90" t="s">
        <v>14</v>
      </c>
      <c r="I3620" s="97">
        <v>7730481406</v>
      </c>
      <c r="J3620" s="91">
        <v>46035</v>
      </c>
      <c r="K3620" s="90" t="s">
        <v>377</v>
      </c>
      <c r="L3620" s="90"/>
      <c r="M3620" s="91">
        <v>45681</v>
      </c>
      <c r="N3620" s="91">
        <v>45705</v>
      </c>
      <c r="O3620" s="95">
        <f t="shared" si="451"/>
        <v>12</v>
      </c>
      <c r="P3620" s="95">
        <f>MONTH('RAW DATA'!$J3620)</f>
        <v>1</v>
      </c>
      <c r="Q3620" s="95" t="str">
        <f t="shared" si="452"/>
        <v>ICB</v>
      </c>
      <c r="R3620" s="96" t="str">
        <f t="shared" si="453"/>
        <v>VIETNAM</v>
      </c>
      <c r="S3620" s="96" t="str">
        <f>IF(OR('RAW DATA'!$D3620="",'RAW DATA'!$C3620='RAW DATA'!$D3620),"NO",IF('RAW DATA'!$C3620&lt;'RAW DATA'!$D3620,"YES","NO"))</f>
        <v>YES</v>
      </c>
      <c r="T3620" s="96" t="str">
        <f>IF('RAW DATA'!$D3620='RAW DATA'!$E3620,"YES","NO")</f>
        <v>NO</v>
      </c>
      <c r="U3620" s="95" t="str">
        <f>IF(('RAW DATA'!$D3620-'RAW DATA'!$M3620)&lt;=5,"YES","NO")</f>
        <v>NO</v>
      </c>
    </row>
    <row r="3621" spans="1:21" x14ac:dyDescent="0.25">
      <c r="A3621" s="77">
        <v>10171</v>
      </c>
      <c r="B3621" s="74">
        <v>5482071075</v>
      </c>
      <c r="C3621" s="76">
        <v>46013</v>
      </c>
      <c r="D3621" s="76">
        <v>46014</v>
      </c>
      <c r="E3621" s="76">
        <v>46015</v>
      </c>
      <c r="F3621" s="74">
        <v>258239060</v>
      </c>
      <c r="G3621" s="75">
        <v>7853</v>
      </c>
      <c r="H3621" s="74" t="s">
        <v>14</v>
      </c>
      <c r="I3621" s="85">
        <v>7730481406</v>
      </c>
      <c r="J3621" s="76">
        <v>46035</v>
      </c>
      <c r="K3621" s="74" t="s">
        <v>377</v>
      </c>
      <c r="L3621" s="74"/>
      <c r="M3621" s="76">
        <v>45913</v>
      </c>
      <c r="N3621" s="76">
        <v>45946</v>
      </c>
      <c r="O3621" s="73">
        <f t="shared" si="451"/>
        <v>12</v>
      </c>
      <c r="P3621" s="73">
        <f>MONTH('RAW DATA'!$J3621)</f>
        <v>1</v>
      </c>
      <c r="Q3621" s="73" t="str">
        <f t="shared" si="452"/>
        <v>ICB</v>
      </c>
      <c r="R3621" s="75" t="str">
        <f t="shared" si="453"/>
        <v>VIETNAM</v>
      </c>
      <c r="S3621" s="75" t="str">
        <f>IF(OR('RAW DATA'!$D3621="",'RAW DATA'!$C3621='RAW DATA'!$D3621),"NO",IF('RAW DATA'!$C3621&lt;'RAW DATA'!$D3621,"YES","NO"))</f>
        <v>YES</v>
      </c>
      <c r="T3621" s="75" t="str">
        <f>IF('RAW DATA'!$D3621='RAW DATA'!$E3621,"YES","NO")</f>
        <v>NO</v>
      </c>
      <c r="U3621" s="73" t="str">
        <f>IF(('RAW DATA'!$D3621-'RAW DATA'!$M3621)&lt;=5,"YES","NO")</f>
        <v>NO</v>
      </c>
    </row>
    <row r="3622" spans="1:21" x14ac:dyDescent="0.25">
      <c r="A3622" s="89">
        <v>10171</v>
      </c>
      <c r="B3622" s="90">
        <v>5482029292</v>
      </c>
      <c r="C3622" s="91">
        <v>45994</v>
      </c>
      <c r="D3622" s="91">
        <v>45998</v>
      </c>
      <c r="E3622" s="91">
        <v>45998</v>
      </c>
      <c r="F3622" s="90">
        <v>261192018</v>
      </c>
      <c r="G3622" s="96">
        <v>432</v>
      </c>
      <c r="H3622" s="90" t="s">
        <v>14</v>
      </c>
      <c r="I3622" s="97">
        <v>7730486959</v>
      </c>
      <c r="J3622" s="91">
        <v>46056</v>
      </c>
      <c r="K3622" s="90" t="s">
        <v>348</v>
      </c>
      <c r="L3622" s="90"/>
      <c r="M3622" s="91">
        <v>45991</v>
      </c>
      <c r="N3622" s="91">
        <v>46012</v>
      </c>
      <c r="O3622" s="95">
        <f t="shared" si="451"/>
        <v>12</v>
      </c>
      <c r="P3622" s="95">
        <f>MONTH('RAW DATA'!$J3622)</f>
        <v>2</v>
      </c>
      <c r="Q3622" s="95" t="str">
        <f t="shared" si="452"/>
        <v>ICB</v>
      </c>
      <c r="R3622" s="96" t="str">
        <f t="shared" si="453"/>
        <v>VIETNAM</v>
      </c>
      <c r="S3622" s="96" t="str">
        <f>IF(OR('RAW DATA'!$D3622="",'RAW DATA'!$C3622='RAW DATA'!$D3622),"NO",IF('RAW DATA'!$C3622&lt;'RAW DATA'!$D3622,"YES","NO"))</f>
        <v>YES</v>
      </c>
      <c r="T3622" s="96" t="str">
        <f>IF('RAW DATA'!$D3622='RAW DATA'!$E3622,"YES","NO")</f>
        <v>YES</v>
      </c>
      <c r="U3622" s="95" t="str">
        <f>IF(('RAW DATA'!$D3622-'RAW DATA'!$M3622)&lt;=5,"YES","NO")</f>
        <v>NO</v>
      </c>
    </row>
    <row r="3623" spans="1:21" x14ac:dyDescent="0.25">
      <c r="A3623" s="77">
        <v>10171</v>
      </c>
      <c r="B3623" s="74">
        <v>5482065194</v>
      </c>
      <c r="C3623" s="76">
        <v>46010</v>
      </c>
      <c r="D3623" s="76">
        <v>46012</v>
      </c>
      <c r="E3623" s="76">
        <v>46022</v>
      </c>
      <c r="F3623" s="74">
        <v>261754066</v>
      </c>
      <c r="G3623" s="75">
        <v>17561</v>
      </c>
      <c r="H3623" s="74" t="s">
        <v>14</v>
      </c>
      <c r="I3623" s="85">
        <v>7730486959</v>
      </c>
      <c r="J3623" s="76">
        <v>46056</v>
      </c>
      <c r="K3623" s="74" t="s">
        <v>348</v>
      </c>
      <c r="L3623" s="74"/>
      <c r="M3623" s="76">
        <v>46000</v>
      </c>
      <c r="N3623" s="76">
        <v>46026</v>
      </c>
      <c r="O3623" s="73">
        <f t="shared" si="451"/>
        <v>12</v>
      </c>
      <c r="P3623" s="73">
        <f>MONTH('RAW DATA'!$J3623)</f>
        <v>2</v>
      </c>
      <c r="Q3623" s="73" t="str">
        <f t="shared" si="452"/>
        <v>ICB</v>
      </c>
      <c r="R3623" s="75" t="str">
        <f t="shared" si="453"/>
        <v>VIETNAM</v>
      </c>
      <c r="S3623" s="75" t="str">
        <f>IF(OR('RAW DATA'!$D3623="",'RAW DATA'!$C3623='RAW DATA'!$D3623),"NO",IF('RAW DATA'!$C3623&lt;'RAW DATA'!$D3623,"YES","NO"))</f>
        <v>YES</v>
      </c>
      <c r="T3623" s="75" t="str">
        <f>IF('RAW DATA'!$D3623='RAW DATA'!$E3623,"YES","NO")</f>
        <v>NO</v>
      </c>
      <c r="U3623" s="73" t="str">
        <f>IF(('RAW DATA'!$D3623-'RAW DATA'!$M3623)&lt;=5,"YES","NO")</f>
        <v>NO</v>
      </c>
    </row>
    <row r="3624" spans="1:21" x14ac:dyDescent="0.25">
      <c r="A3624" s="89">
        <v>10171</v>
      </c>
      <c r="B3624" s="90">
        <v>5482102353</v>
      </c>
      <c r="C3624" s="91">
        <v>46028</v>
      </c>
      <c r="D3624" s="91">
        <v>46030</v>
      </c>
      <c r="E3624" s="91">
        <v>46031</v>
      </c>
      <c r="F3624" s="90">
        <v>261754069</v>
      </c>
      <c r="G3624" s="96">
        <v>17842</v>
      </c>
      <c r="H3624" s="90" t="s">
        <v>14</v>
      </c>
      <c r="I3624" s="97">
        <v>7730486959</v>
      </c>
      <c r="J3624" s="91">
        <v>46056</v>
      </c>
      <c r="K3624" s="90" t="s">
        <v>348</v>
      </c>
      <c r="L3624" s="90"/>
      <c r="M3624" s="91">
        <v>46018</v>
      </c>
      <c r="N3624" s="91">
        <v>46040</v>
      </c>
      <c r="O3624" s="95">
        <f t="shared" si="451"/>
        <v>1</v>
      </c>
      <c r="P3624" s="95">
        <f>MONTH('RAW DATA'!$J3624)</f>
        <v>2</v>
      </c>
      <c r="Q3624" s="95" t="str">
        <f t="shared" si="452"/>
        <v>ICB</v>
      </c>
      <c r="R3624" s="96" t="str">
        <f t="shared" si="453"/>
        <v>VIETNAM</v>
      </c>
      <c r="S3624" s="96" t="str">
        <f>IF(OR('RAW DATA'!$D3624="",'RAW DATA'!$C3624='RAW DATA'!$D3624),"NO",IF('RAW DATA'!$C3624&lt;'RAW DATA'!$D3624,"YES","NO"))</f>
        <v>YES</v>
      </c>
      <c r="T3624" s="96" t="str">
        <f>IF('RAW DATA'!$D3624='RAW DATA'!$E3624,"YES","NO")</f>
        <v>NO</v>
      </c>
      <c r="U3624" s="95" t="str">
        <f>IF(('RAW DATA'!$D3624-'RAW DATA'!$M3624)&lt;=5,"YES","NO")</f>
        <v>NO</v>
      </c>
    </row>
    <row r="3625" spans="1:21" x14ac:dyDescent="0.25">
      <c r="A3625" s="77">
        <v>40</v>
      </c>
      <c r="B3625" s="74">
        <v>5299146330</v>
      </c>
      <c r="C3625" s="76">
        <v>45793</v>
      </c>
      <c r="D3625" s="76"/>
      <c r="E3625" s="76"/>
      <c r="F3625" s="74">
        <v>246983760</v>
      </c>
      <c r="G3625" s="75">
        <v>159332</v>
      </c>
      <c r="H3625" s="74" t="s">
        <v>14</v>
      </c>
      <c r="I3625" s="85">
        <v>7730424340</v>
      </c>
      <c r="J3625" s="76">
        <v>45800</v>
      </c>
      <c r="K3625" s="76" t="s">
        <v>97</v>
      </c>
      <c r="L3625" s="74"/>
      <c r="M3625" s="76">
        <v>45640</v>
      </c>
      <c r="N3625" s="76">
        <v>45661</v>
      </c>
      <c r="O3625" s="73" t="str">
        <f t="shared" si="451"/>
        <v/>
      </c>
      <c r="P3625" s="73">
        <f>MONTH('RAW DATA'!$J3625)</f>
        <v>5</v>
      </c>
      <c r="Q3625" s="73" t="str">
        <f t="shared" si="452"/>
        <v>ICB</v>
      </c>
      <c r="R3625" s="75" t="str">
        <f t="shared" si="453"/>
        <v>AUSTRALIA</v>
      </c>
      <c r="S3625" s="75" t="str">
        <f>IF(OR('RAW DATA'!$D3625="",'RAW DATA'!$C3625='RAW DATA'!$D3625),"NO",IF('RAW DATA'!$C3625&lt;'RAW DATA'!$D3625,"YES","NO"))</f>
        <v>NO</v>
      </c>
      <c r="T3625" s="75" t="str">
        <f>IF('RAW DATA'!$D3625='RAW DATA'!$E3625,"YES","NO")</f>
        <v>YES</v>
      </c>
      <c r="U3625" s="73" t="str">
        <f>IF(('RAW DATA'!$D3625-'RAW DATA'!$M3625)&lt;=5,"YES","NO")</f>
        <v>YES</v>
      </c>
    </row>
    <row r="3626" spans="1:21" x14ac:dyDescent="0.25">
      <c r="A3626" s="89">
        <v>193</v>
      </c>
      <c r="B3626" s="90">
        <v>7523048026</v>
      </c>
      <c r="C3626" s="90" t="s">
        <v>375</v>
      </c>
      <c r="D3626" s="90" t="s">
        <v>375</v>
      </c>
      <c r="E3626" s="90" t="s">
        <v>375</v>
      </c>
      <c r="F3626" s="90">
        <v>247362083</v>
      </c>
      <c r="G3626" s="96">
        <v>19277</v>
      </c>
      <c r="H3626" s="90" t="s">
        <v>14</v>
      </c>
      <c r="I3626" s="97">
        <v>7730414423</v>
      </c>
      <c r="J3626" s="91">
        <v>45723</v>
      </c>
      <c r="K3626" s="91" t="s">
        <v>95</v>
      </c>
      <c r="L3626" s="90"/>
      <c r="M3626" s="91">
        <v>45659</v>
      </c>
      <c r="N3626" s="91">
        <v>45704</v>
      </c>
      <c r="O3626" s="95" t="e">
        <f t="shared" si="451"/>
        <v>#VALUE!</v>
      </c>
      <c r="P3626" s="95">
        <f>MONTH('RAW DATA'!$J3626)</f>
        <v>3</v>
      </c>
      <c r="Q3626" s="95" t="str">
        <f t="shared" si="452"/>
        <v>Vendor</v>
      </c>
      <c r="R3626" s="96" t="str">
        <f t="shared" si="453"/>
        <v/>
      </c>
      <c r="S3626" s="96" t="str">
        <f>IF(OR('RAW DATA'!$D3626="",'RAW DATA'!$C3626='RAW DATA'!$D3626),"NO",IF('RAW DATA'!$C3626&lt;'RAW DATA'!$D3626,"YES","NO"))</f>
        <v>NO</v>
      </c>
      <c r="T3626" s="96" t="str">
        <f>IF('RAW DATA'!$D3626='RAW DATA'!$E3626,"YES","NO")</f>
        <v>YES</v>
      </c>
      <c r="U3626" s="95" t="e">
        <f>IF(('RAW DATA'!$D3626-'RAW DATA'!$M3626)&lt;=5,"YES","NO")</f>
        <v>#VALUE!</v>
      </c>
    </row>
    <row r="3627" spans="1:21" x14ac:dyDescent="0.25">
      <c r="A3627" s="77">
        <v>193</v>
      </c>
      <c r="B3627" s="74">
        <v>7525938103</v>
      </c>
      <c r="C3627" s="74" t="s">
        <v>375</v>
      </c>
      <c r="D3627" s="74" t="s">
        <v>375</v>
      </c>
      <c r="E3627" s="74" t="s">
        <v>375</v>
      </c>
      <c r="F3627" s="74">
        <v>247362083</v>
      </c>
      <c r="G3627" s="75">
        <v>400</v>
      </c>
      <c r="H3627" s="74" t="s">
        <v>14</v>
      </c>
      <c r="I3627" s="85">
        <v>7730417172</v>
      </c>
      <c r="J3627" s="76">
        <v>45744</v>
      </c>
      <c r="K3627" s="76" t="s">
        <v>95</v>
      </c>
      <c r="L3627" s="74"/>
      <c r="M3627" s="76">
        <v>45659</v>
      </c>
      <c r="N3627" s="76">
        <v>45704</v>
      </c>
      <c r="O3627" s="73" t="e">
        <f t="shared" ref="O3627:O3639" si="454">IF(D3627="", "", IF(YEAR(D3627)=2024, "", MONTH(D3627)))</f>
        <v>#VALUE!</v>
      </c>
      <c r="P3627" s="73">
        <f>MONTH('RAW DATA'!$J3627)</f>
        <v>3</v>
      </c>
      <c r="Q3627" s="73" t="str">
        <f t="shared" ref="Q3627:Q3639" si="455">IF(OR(A3627=71,A3627=1595,A3627=1588,A3627=1594,A3627=3547,A3627=1571,A3627=1538,A3627=1570,A3627=1569,A3627=1590,A3627=1591,A3627=1589,A3627=515,A3627=1572,A3627=3546,A3627=1592,A3627=3548,A3627=122,A3627=10171,A3627=40,A3627=35,A3627=95,A3627=381,A3627=136,A3627=375),"ICB","Vendor")</f>
        <v>Vendor</v>
      </c>
      <c r="R3627" s="75" t="str">
        <f t="shared" ref="R3627:R3639" si="456">IF(OR(A3627=71,A3627=515,A3627=1592,A3627=1589,A3627=1591,A3627=1571,A3627=1572),"CHINA",IF(A3627=35,"POLAND",
IF(A3627=10171,"VIETNAM",
IF(A3627=381,"TURKEY",
IF(A3627=375,"CAMBODIA",
IF(A3627=40,"AUSTRALIA",""))))))</f>
        <v/>
      </c>
      <c r="S3627" s="75" t="str">
        <f>IF(OR('RAW DATA'!$D3627="",'RAW DATA'!$C3627='RAW DATA'!$D3627),"NO",IF('RAW DATA'!$C3627&lt;'RAW DATA'!$D3627,"YES","NO"))</f>
        <v>NO</v>
      </c>
      <c r="T3627" s="75" t="str">
        <f>IF('RAW DATA'!$D3627='RAW DATA'!$E3627,"YES","NO")</f>
        <v>YES</v>
      </c>
      <c r="U3627" s="73" t="e">
        <f>IF(('RAW DATA'!$D3627-'RAW DATA'!$M3627)&lt;=5,"YES","NO")</f>
        <v>#VALUE!</v>
      </c>
    </row>
    <row r="3628" spans="1:21" x14ac:dyDescent="0.25">
      <c r="A3628" s="89">
        <v>71</v>
      </c>
      <c r="B3628" s="90">
        <v>5282786848</v>
      </c>
      <c r="C3628" s="91">
        <v>45709</v>
      </c>
      <c r="D3628" s="91"/>
      <c r="E3628" s="91"/>
      <c r="F3628" s="90">
        <v>247880347</v>
      </c>
      <c r="G3628" s="96">
        <v>1588</v>
      </c>
      <c r="H3628" s="90" t="s">
        <v>29</v>
      </c>
      <c r="I3628" s="97">
        <v>7730414779</v>
      </c>
      <c r="J3628" s="91">
        <v>45727</v>
      </c>
      <c r="K3628" s="91" t="s">
        <v>96</v>
      </c>
      <c r="L3628" s="90"/>
      <c r="M3628" s="91">
        <v>45642</v>
      </c>
      <c r="N3628" s="91">
        <v>45652</v>
      </c>
      <c r="O3628" s="95" t="str">
        <f t="shared" si="454"/>
        <v/>
      </c>
      <c r="P3628" s="95">
        <f>MONTH('RAW DATA'!$J3628)</f>
        <v>3</v>
      </c>
      <c r="Q3628" s="95" t="str">
        <f t="shared" si="455"/>
        <v>ICB</v>
      </c>
      <c r="R3628" s="96" t="str">
        <f t="shared" si="456"/>
        <v>CHINA</v>
      </c>
      <c r="S3628" s="96" t="str">
        <f>IF(OR('RAW DATA'!$D3628="",'RAW DATA'!$C3628='RAW DATA'!$D3628),"NO",IF('RAW DATA'!$C3628&lt;'RAW DATA'!$D3628,"YES","NO"))</f>
        <v>NO</v>
      </c>
      <c r="T3628" s="96" t="str">
        <f>IF('RAW DATA'!$D3628='RAW DATA'!$E3628,"YES","NO")</f>
        <v>YES</v>
      </c>
      <c r="U3628" s="95" t="str">
        <f>IF(('RAW DATA'!$D3628-'RAW DATA'!$M3628)&lt;=5,"YES","NO")</f>
        <v>YES</v>
      </c>
    </row>
    <row r="3629" spans="1:21" x14ac:dyDescent="0.25">
      <c r="A3629" s="77">
        <v>71</v>
      </c>
      <c r="B3629" s="74">
        <v>5282786847</v>
      </c>
      <c r="C3629" s="76">
        <v>45709</v>
      </c>
      <c r="D3629" s="76"/>
      <c r="E3629" s="76"/>
      <c r="F3629" s="74">
        <v>247562358</v>
      </c>
      <c r="G3629" s="75">
        <v>10506</v>
      </c>
      <c r="H3629" s="74" t="s">
        <v>29</v>
      </c>
      <c r="I3629" s="85">
        <v>7730467120</v>
      </c>
      <c r="J3629" s="76">
        <v>45974</v>
      </c>
      <c r="K3629" s="76" t="s">
        <v>96</v>
      </c>
      <c r="L3629" s="74"/>
      <c r="M3629" s="76">
        <v>45642</v>
      </c>
      <c r="N3629" s="76">
        <v>45652</v>
      </c>
      <c r="O3629" s="73" t="str">
        <f t="shared" si="454"/>
        <v/>
      </c>
      <c r="P3629" s="73">
        <f>MONTH('RAW DATA'!$J3629)</f>
        <v>11</v>
      </c>
      <c r="Q3629" s="73" t="str">
        <f t="shared" si="455"/>
        <v>ICB</v>
      </c>
      <c r="R3629" s="75" t="str">
        <f t="shared" si="456"/>
        <v>CHINA</v>
      </c>
      <c r="S3629" s="75" t="str">
        <f>IF(OR('RAW DATA'!$D3629="",'RAW DATA'!$C3629='RAW DATA'!$D3629),"NO",IF('RAW DATA'!$C3629&lt;'RAW DATA'!$D3629,"YES","NO"))</f>
        <v>NO</v>
      </c>
      <c r="T3629" s="75" t="str">
        <f>IF('RAW DATA'!$D3629='RAW DATA'!$E3629,"YES","NO")</f>
        <v>YES</v>
      </c>
      <c r="U3629" s="73" t="str">
        <f>IF(('RAW DATA'!$D3629-'RAW DATA'!$M3629)&lt;=5,"YES","NO")</f>
        <v>YES</v>
      </c>
    </row>
    <row r="3630" spans="1:21" x14ac:dyDescent="0.25">
      <c r="A3630" s="89">
        <v>71</v>
      </c>
      <c r="B3630" s="90">
        <v>5282776390</v>
      </c>
      <c r="C3630" s="91">
        <v>45705</v>
      </c>
      <c r="D3630" s="91"/>
      <c r="E3630" s="91"/>
      <c r="F3630" s="90">
        <v>247604501</v>
      </c>
      <c r="G3630" s="96">
        <v>8810</v>
      </c>
      <c r="H3630" s="90" t="s">
        <v>29</v>
      </c>
      <c r="I3630" s="97">
        <v>7730414778</v>
      </c>
      <c r="J3630" s="91">
        <v>45727</v>
      </c>
      <c r="K3630" s="91" t="s">
        <v>96</v>
      </c>
      <c r="L3630" s="90"/>
      <c r="M3630" s="91">
        <v>45642</v>
      </c>
      <c r="N3630" s="91">
        <v>45652</v>
      </c>
      <c r="O3630" s="95" t="str">
        <f t="shared" si="454"/>
        <v/>
      </c>
      <c r="P3630" s="95">
        <f>MONTH('RAW DATA'!$J3630)</f>
        <v>3</v>
      </c>
      <c r="Q3630" s="95" t="str">
        <f t="shared" si="455"/>
        <v>ICB</v>
      </c>
      <c r="R3630" s="96" t="str">
        <f t="shared" si="456"/>
        <v>CHINA</v>
      </c>
      <c r="S3630" s="96" t="str">
        <f>IF(OR('RAW DATA'!$D3630="",'RAW DATA'!$C3630='RAW DATA'!$D3630),"NO",IF('RAW DATA'!$C3630&lt;'RAW DATA'!$D3630,"YES","NO"))</f>
        <v>NO</v>
      </c>
      <c r="T3630" s="96" t="str">
        <f>IF('RAW DATA'!$D3630='RAW DATA'!$E3630,"YES","NO")</f>
        <v>YES</v>
      </c>
      <c r="U3630" s="95" t="str">
        <f>IF(('RAW DATA'!$D3630-'RAW DATA'!$M3630)&lt;=5,"YES","NO")</f>
        <v>YES</v>
      </c>
    </row>
    <row r="3631" spans="1:21" x14ac:dyDescent="0.25">
      <c r="A3631" s="77">
        <v>71</v>
      </c>
      <c r="B3631" s="74">
        <v>5282786863</v>
      </c>
      <c r="C3631" s="76">
        <v>45706</v>
      </c>
      <c r="D3631" s="76"/>
      <c r="E3631" s="76"/>
      <c r="F3631" s="74">
        <v>243320072</v>
      </c>
      <c r="G3631" s="75">
        <v>7333</v>
      </c>
      <c r="H3631" s="74" t="s">
        <v>29</v>
      </c>
      <c r="I3631" s="85">
        <v>7730413584</v>
      </c>
      <c r="J3631" s="76">
        <v>45716</v>
      </c>
      <c r="K3631" s="76" t="s">
        <v>96</v>
      </c>
      <c r="L3631" s="74"/>
      <c r="M3631" s="76">
        <v>45521</v>
      </c>
      <c r="N3631" s="76">
        <v>45544</v>
      </c>
      <c r="O3631" s="73" t="str">
        <f t="shared" si="454"/>
        <v/>
      </c>
      <c r="P3631" s="73">
        <f>MONTH('RAW DATA'!$J3631)</f>
        <v>2</v>
      </c>
      <c r="Q3631" s="73" t="str">
        <f t="shared" si="455"/>
        <v>ICB</v>
      </c>
      <c r="R3631" s="75" t="str">
        <f t="shared" si="456"/>
        <v>CHINA</v>
      </c>
      <c r="S3631" s="75" t="str">
        <f>IF(OR('RAW DATA'!$D3631="",'RAW DATA'!$C3631='RAW DATA'!$D3631),"NO",IF('RAW DATA'!$C3631&lt;'RAW DATA'!$D3631,"YES","NO"))</f>
        <v>NO</v>
      </c>
      <c r="T3631" s="75" t="str">
        <f>IF('RAW DATA'!$D3631='RAW DATA'!$E3631,"YES","NO")</f>
        <v>YES</v>
      </c>
      <c r="U3631" s="73" t="str">
        <f>IF(('RAW DATA'!$D3631-'RAW DATA'!$M3631)&lt;=5,"YES","NO")</f>
        <v>YES</v>
      </c>
    </row>
    <row r="3632" spans="1:21" x14ac:dyDescent="0.25">
      <c r="A3632" s="89">
        <v>71</v>
      </c>
      <c r="B3632" s="90">
        <v>5282557929</v>
      </c>
      <c r="C3632" s="91">
        <v>45716</v>
      </c>
      <c r="D3632" s="91"/>
      <c r="E3632" s="91"/>
      <c r="F3632" s="90">
        <v>244800619</v>
      </c>
      <c r="G3632" s="96">
        <v>1205</v>
      </c>
      <c r="H3632" s="90" t="s">
        <v>29</v>
      </c>
      <c r="I3632" s="97">
        <v>7730414749</v>
      </c>
      <c r="J3632" s="91">
        <v>45727</v>
      </c>
      <c r="K3632" s="91" t="s">
        <v>96</v>
      </c>
      <c r="L3632" s="90"/>
      <c r="M3632" s="91">
        <v>45578</v>
      </c>
      <c r="N3632" s="91">
        <v>45595</v>
      </c>
      <c r="O3632" s="95" t="str">
        <f t="shared" si="454"/>
        <v/>
      </c>
      <c r="P3632" s="95">
        <f>MONTH('RAW DATA'!$J3632)</f>
        <v>3</v>
      </c>
      <c r="Q3632" s="95" t="str">
        <f t="shared" si="455"/>
        <v>ICB</v>
      </c>
      <c r="R3632" s="96" t="str">
        <f t="shared" si="456"/>
        <v>CHINA</v>
      </c>
      <c r="S3632" s="96" t="str">
        <f>IF(OR('RAW DATA'!$D3632="",'RAW DATA'!$C3632='RAW DATA'!$D3632),"NO",IF('RAW DATA'!$C3632&lt;'RAW DATA'!$D3632,"YES","NO"))</f>
        <v>NO</v>
      </c>
      <c r="T3632" s="96" t="str">
        <f>IF('RAW DATA'!$D3632='RAW DATA'!$E3632,"YES","NO")</f>
        <v>YES</v>
      </c>
      <c r="U3632" s="95" t="str">
        <f>IF(('RAW DATA'!$D3632-'RAW DATA'!$M3632)&lt;=5,"YES","NO")</f>
        <v>YES</v>
      </c>
    </row>
    <row r="3633" spans="1:21" x14ac:dyDescent="0.25">
      <c r="A3633" s="77">
        <v>71</v>
      </c>
      <c r="B3633" s="74">
        <v>5282556694</v>
      </c>
      <c r="C3633" s="76">
        <v>45716</v>
      </c>
      <c r="D3633" s="76"/>
      <c r="E3633" s="76"/>
      <c r="F3633" s="74">
        <v>244842192</v>
      </c>
      <c r="G3633" s="75">
        <v>3360</v>
      </c>
      <c r="H3633" s="74" t="s">
        <v>29</v>
      </c>
      <c r="I3633" s="85">
        <v>7730414750</v>
      </c>
      <c r="J3633" s="76">
        <v>45727</v>
      </c>
      <c r="K3633" s="76" t="s">
        <v>96</v>
      </c>
      <c r="L3633" s="74"/>
      <c r="M3633" s="76">
        <v>45571</v>
      </c>
      <c r="N3633" s="76">
        <v>45578</v>
      </c>
      <c r="O3633" s="73" t="str">
        <f t="shared" si="454"/>
        <v/>
      </c>
      <c r="P3633" s="73">
        <f>MONTH('RAW DATA'!$J3633)</f>
        <v>3</v>
      </c>
      <c r="Q3633" s="73" t="str">
        <f t="shared" si="455"/>
        <v>ICB</v>
      </c>
      <c r="R3633" s="75" t="str">
        <f t="shared" si="456"/>
        <v>CHINA</v>
      </c>
      <c r="S3633" s="75" t="str">
        <f>IF(OR('RAW DATA'!$D3633="",'RAW DATA'!$C3633='RAW DATA'!$D3633),"NO",IF('RAW DATA'!$C3633&lt;'RAW DATA'!$D3633,"YES","NO"))</f>
        <v>NO</v>
      </c>
      <c r="T3633" s="75" t="str">
        <f>IF('RAW DATA'!$D3633='RAW DATA'!$E3633,"YES","NO")</f>
        <v>YES</v>
      </c>
      <c r="U3633" s="73" t="str">
        <f>IF(('RAW DATA'!$D3633-'RAW DATA'!$M3633)&lt;=5,"YES","NO")</f>
        <v>YES</v>
      </c>
    </row>
    <row r="3634" spans="1:21" x14ac:dyDescent="0.25">
      <c r="A3634" s="89">
        <v>71</v>
      </c>
      <c r="B3634" s="90">
        <v>5282614708</v>
      </c>
      <c r="C3634" s="91">
        <v>45715</v>
      </c>
      <c r="D3634" s="91"/>
      <c r="E3634" s="91"/>
      <c r="F3634" s="90">
        <v>245365386</v>
      </c>
      <c r="G3634" s="96">
        <v>16752</v>
      </c>
      <c r="H3634" s="90" t="s">
        <v>29</v>
      </c>
      <c r="I3634" s="97">
        <v>7730414751</v>
      </c>
      <c r="J3634" s="91">
        <v>45727</v>
      </c>
      <c r="K3634" s="91" t="s">
        <v>96</v>
      </c>
      <c r="L3634" s="90"/>
      <c r="M3634" s="91">
        <v>45583</v>
      </c>
      <c r="N3634" s="91">
        <v>45591</v>
      </c>
      <c r="O3634" s="95" t="str">
        <f t="shared" si="454"/>
        <v/>
      </c>
      <c r="P3634" s="95">
        <f>MONTH('RAW DATA'!$J3634)</f>
        <v>3</v>
      </c>
      <c r="Q3634" s="95" t="str">
        <f t="shared" si="455"/>
        <v>ICB</v>
      </c>
      <c r="R3634" s="96" t="str">
        <f t="shared" si="456"/>
        <v>CHINA</v>
      </c>
      <c r="S3634" s="96" t="str">
        <f>IF(OR('RAW DATA'!$D3634="",'RAW DATA'!$C3634='RAW DATA'!$D3634),"NO",IF('RAW DATA'!$C3634&lt;'RAW DATA'!$D3634,"YES","NO"))</f>
        <v>NO</v>
      </c>
      <c r="T3634" s="96" t="str">
        <f>IF('RAW DATA'!$D3634='RAW DATA'!$E3634,"YES","NO")</f>
        <v>YES</v>
      </c>
      <c r="U3634" s="95" t="str">
        <f>IF(('RAW DATA'!$D3634-'RAW DATA'!$M3634)&lt;=5,"YES","NO")</f>
        <v>YES</v>
      </c>
    </row>
    <row r="3635" spans="1:21" x14ac:dyDescent="0.25">
      <c r="A3635" s="77">
        <v>71</v>
      </c>
      <c r="B3635" s="74">
        <v>5282614707</v>
      </c>
      <c r="C3635" s="76">
        <v>45715</v>
      </c>
      <c r="D3635" s="76"/>
      <c r="E3635" s="76"/>
      <c r="F3635" s="74">
        <v>245597842</v>
      </c>
      <c r="G3635" s="75">
        <v>5535</v>
      </c>
      <c r="H3635" s="74" t="s">
        <v>29</v>
      </c>
      <c r="I3635" s="85">
        <v>7730414752</v>
      </c>
      <c r="J3635" s="76">
        <v>45727</v>
      </c>
      <c r="K3635" s="76" t="s">
        <v>96</v>
      </c>
      <c r="L3635" s="74"/>
      <c r="M3635" s="76">
        <v>45583</v>
      </c>
      <c r="N3635" s="76">
        <v>45591</v>
      </c>
      <c r="O3635" s="73" t="str">
        <f t="shared" si="454"/>
        <v/>
      </c>
      <c r="P3635" s="73">
        <f>MONTH('RAW DATA'!$J3635)</f>
        <v>3</v>
      </c>
      <c r="Q3635" s="73" t="str">
        <f t="shared" si="455"/>
        <v>ICB</v>
      </c>
      <c r="R3635" s="75" t="str">
        <f t="shared" si="456"/>
        <v>CHINA</v>
      </c>
      <c r="S3635" s="75" t="str">
        <f>IF(OR('RAW DATA'!$D3635="",'RAW DATA'!$C3635='RAW DATA'!$D3635),"NO",IF('RAW DATA'!$C3635&lt;'RAW DATA'!$D3635,"YES","NO"))</f>
        <v>NO</v>
      </c>
      <c r="T3635" s="75" t="str">
        <f>IF('RAW DATA'!$D3635='RAW DATA'!$E3635,"YES","NO")</f>
        <v>YES</v>
      </c>
      <c r="U3635" s="73" t="str">
        <f>IF(('RAW DATA'!$D3635-'RAW DATA'!$M3635)&lt;=5,"YES","NO")</f>
        <v>YES</v>
      </c>
    </row>
    <row r="3636" spans="1:21" x14ac:dyDescent="0.25">
      <c r="A3636" s="89">
        <v>71</v>
      </c>
      <c r="B3636" s="90">
        <v>5282572235</v>
      </c>
      <c r="C3636" s="91">
        <v>45715</v>
      </c>
      <c r="D3636" s="91"/>
      <c r="E3636" s="91"/>
      <c r="F3636" s="90">
        <v>246239902</v>
      </c>
      <c r="G3636" s="96">
        <v>1493</v>
      </c>
      <c r="H3636" s="90" t="s">
        <v>29</v>
      </c>
      <c r="I3636" s="97">
        <v>7730414754</v>
      </c>
      <c r="J3636" s="91">
        <v>45727</v>
      </c>
      <c r="K3636" s="91" t="s">
        <v>96</v>
      </c>
      <c r="L3636" s="90"/>
      <c r="M3636" s="91">
        <v>45599</v>
      </c>
      <c r="N3636" s="91">
        <v>45605</v>
      </c>
      <c r="O3636" s="95" t="str">
        <f t="shared" si="454"/>
        <v/>
      </c>
      <c r="P3636" s="95">
        <f>MONTH('RAW DATA'!$J3636)</f>
        <v>3</v>
      </c>
      <c r="Q3636" s="95" t="str">
        <f t="shared" si="455"/>
        <v>ICB</v>
      </c>
      <c r="R3636" s="96" t="str">
        <f t="shared" si="456"/>
        <v>CHINA</v>
      </c>
      <c r="S3636" s="96" t="str">
        <f>IF(OR('RAW DATA'!$D3636="",'RAW DATA'!$C3636='RAW DATA'!$D3636),"NO",IF('RAW DATA'!$C3636&lt;'RAW DATA'!$D3636,"YES","NO"))</f>
        <v>NO</v>
      </c>
      <c r="T3636" s="96" t="str">
        <f>IF('RAW DATA'!$D3636='RAW DATA'!$E3636,"YES","NO")</f>
        <v>YES</v>
      </c>
      <c r="U3636" s="95" t="str">
        <f>IF(('RAW DATA'!$D3636-'RAW DATA'!$M3636)&lt;=5,"YES","NO")</f>
        <v>YES</v>
      </c>
    </row>
    <row r="3637" spans="1:21" x14ac:dyDescent="0.25">
      <c r="A3637" s="77">
        <v>71</v>
      </c>
      <c r="B3637" s="74">
        <v>5282602453</v>
      </c>
      <c r="C3637" s="76">
        <v>45715</v>
      </c>
      <c r="D3637" s="76"/>
      <c r="E3637" s="76"/>
      <c r="F3637" s="74">
        <v>246647453</v>
      </c>
      <c r="G3637" s="75">
        <v>3599</v>
      </c>
      <c r="H3637" s="74" t="s">
        <v>29</v>
      </c>
      <c r="I3637" s="85">
        <v>7730414755</v>
      </c>
      <c r="J3637" s="76">
        <v>45727</v>
      </c>
      <c r="K3637" s="76" t="s">
        <v>96</v>
      </c>
      <c r="L3637" s="74"/>
      <c r="M3637" s="76">
        <v>45614</v>
      </c>
      <c r="N3637" s="76">
        <v>45621</v>
      </c>
      <c r="O3637" s="73" t="str">
        <f t="shared" si="454"/>
        <v/>
      </c>
      <c r="P3637" s="73">
        <f>MONTH('RAW DATA'!$J3637)</f>
        <v>3</v>
      </c>
      <c r="Q3637" s="73" t="str">
        <f t="shared" si="455"/>
        <v>ICB</v>
      </c>
      <c r="R3637" s="75" t="str">
        <f t="shared" si="456"/>
        <v>CHINA</v>
      </c>
      <c r="S3637" s="75" t="str">
        <f>IF(OR('RAW DATA'!$D3637="",'RAW DATA'!$C3637='RAW DATA'!$D3637),"NO",IF('RAW DATA'!$C3637&lt;'RAW DATA'!$D3637,"YES","NO"))</f>
        <v>NO</v>
      </c>
      <c r="T3637" s="75" t="str">
        <f>IF('RAW DATA'!$D3637='RAW DATA'!$E3637,"YES","NO")</f>
        <v>YES</v>
      </c>
      <c r="U3637" s="73" t="str">
        <f>IF(('RAW DATA'!$D3637-'RAW DATA'!$M3637)&lt;=5,"YES","NO")</f>
        <v>YES</v>
      </c>
    </row>
    <row r="3638" spans="1:21" x14ac:dyDescent="0.25">
      <c r="A3638" s="89">
        <v>71</v>
      </c>
      <c r="B3638" s="90">
        <v>5282614706</v>
      </c>
      <c r="C3638" s="91">
        <v>45715</v>
      </c>
      <c r="D3638" s="91"/>
      <c r="E3638" s="91"/>
      <c r="F3638" s="90">
        <v>246647453</v>
      </c>
      <c r="G3638" s="96">
        <v>95</v>
      </c>
      <c r="H3638" s="90" t="s">
        <v>29</v>
      </c>
      <c r="I3638" s="97">
        <v>7730414755</v>
      </c>
      <c r="J3638" s="91">
        <v>45727</v>
      </c>
      <c r="K3638" s="91" t="s">
        <v>96</v>
      </c>
      <c r="L3638" s="90"/>
      <c r="M3638" s="91">
        <v>45614</v>
      </c>
      <c r="N3638" s="91">
        <v>45621</v>
      </c>
      <c r="O3638" s="95" t="str">
        <f t="shared" si="454"/>
        <v/>
      </c>
      <c r="P3638" s="95">
        <f>MONTH('RAW DATA'!$J3638)</f>
        <v>3</v>
      </c>
      <c r="Q3638" s="95" t="str">
        <f t="shared" si="455"/>
        <v>ICB</v>
      </c>
      <c r="R3638" s="96" t="str">
        <f t="shared" si="456"/>
        <v>CHINA</v>
      </c>
      <c r="S3638" s="96" t="str">
        <f>IF(OR('RAW DATA'!$D3638="",'RAW DATA'!$C3638='RAW DATA'!$D3638),"NO",IF('RAW DATA'!$C3638&lt;'RAW DATA'!$D3638,"YES","NO"))</f>
        <v>NO</v>
      </c>
      <c r="T3638" s="96" t="str">
        <f>IF('RAW DATA'!$D3638='RAW DATA'!$E3638,"YES","NO")</f>
        <v>YES</v>
      </c>
      <c r="U3638" s="95" t="str">
        <f>IF(('RAW DATA'!$D3638-'RAW DATA'!$M3638)&lt;=5,"YES","NO")</f>
        <v>YES</v>
      </c>
    </row>
    <row r="3639" spans="1:21" x14ac:dyDescent="0.25">
      <c r="A3639" s="77">
        <v>71</v>
      </c>
      <c r="B3639" s="74">
        <v>5282612243</v>
      </c>
      <c r="C3639" s="76">
        <v>45715</v>
      </c>
      <c r="D3639" s="76"/>
      <c r="E3639" s="76"/>
      <c r="F3639" s="74">
        <v>246962859</v>
      </c>
      <c r="G3639" s="75">
        <v>5200</v>
      </c>
      <c r="H3639" s="74" t="s">
        <v>29</v>
      </c>
      <c r="I3639" s="85">
        <v>7730414768</v>
      </c>
      <c r="J3639" s="76">
        <v>45727</v>
      </c>
      <c r="K3639" s="76" t="s">
        <v>96</v>
      </c>
      <c r="L3639" s="74"/>
      <c r="M3639" s="76">
        <v>45619</v>
      </c>
      <c r="N3639" s="76">
        <v>45646</v>
      </c>
      <c r="O3639" s="73" t="str">
        <f t="shared" si="454"/>
        <v/>
      </c>
      <c r="P3639" s="73">
        <f>MONTH('RAW DATA'!$J3639)</f>
        <v>3</v>
      </c>
      <c r="Q3639" s="73" t="str">
        <f t="shared" si="455"/>
        <v>ICB</v>
      </c>
      <c r="R3639" s="75" t="str">
        <f t="shared" si="456"/>
        <v>CHINA</v>
      </c>
      <c r="S3639" s="75" t="str">
        <f>IF(OR('RAW DATA'!$D3639="",'RAW DATA'!$C3639='RAW DATA'!$D3639),"NO",IF('RAW DATA'!$C3639&lt;'RAW DATA'!$D3639,"YES","NO"))</f>
        <v>NO</v>
      </c>
      <c r="T3639" s="75" t="str">
        <f>IF('RAW DATA'!$D3639='RAW DATA'!$E3639,"YES","NO")</f>
        <v>YES</v>
      </c>
      <c r="U3639" s="73" t="str">
        <f>IF(('RAW DATA'!$D3639-'RAW DATA'!$M3639)&lt;=5,"YES","NO")</f>
        <v>YES</v>
      </c>
    </row>
    <row r="3640" spans="1:21" x14ac:dyDescent="0.25">
      <c r="A3640" s="89">
        <v>71</v>
      </c>
      <c r="B3640" s="90">
        <v>5282789533</v>
      </c>
      <c r="C3640" s="91">
        <v>45716</v>
      </c>
      <c r="D3640" s="91"/>
      <c r="E3640" s="91"/>
      <c r="F3640" s="90">
        <v>248601381</v>
      </c>
      <c r="G3640" s="96">
        <v>8002</v>
      </c>
      <c r="H3640" s="90" t="s">
        <v>29</v>
      </c>
      <c r="I3640" s="97">
        <v>7730414781</v>
      </c>
      <c r="J3640" s="91">
        <v>45727</v>
      </c>
      <c r="K3640" s="91" t="s">
        <v>96</v>
      </c>
      <c r="L3640" s="90"/>
      <c r="M3640" s="91">
        <v>45670</v>
      </c>
      <c r="N3640" s="91">
        <v>45719</v>
      </c>
      <c r="O3640" s="95" t="str">
        <f t="shared" ref="O3640:O3654" si="457">IF(D3640="", "", IF(YEAR(D3640)=2024, "", MONTH(D3640)))</f>
        <v/>
      </c>
      <c r="P3640" s="95">
        <f>MONTH('RAW DATA'!$J3640)</f>
        <v>3</v>
      </c>
      <c r="Q3640" s="95" t="str">
        <f t="shared" ref="Q3640:Q3654" si="458">IF(OR(A3640=71,A3640=1595,A3640=1588,A3640=1594,A3640=3547,A3640=1571,A3640=1538,A3640=1570,A3640=1569,A3640=1590,A3640=1591,A3640=1589,A3640=515,A3640=1572,A3640=3546,A3640=1592,A3640=3548,A3640=122,A3640=10171,A3640=40,A3640=35,A3640=95,A3640=381,A3640=136,A3640=375),"ICB","Vendor")</f>
        <v>ICB</v>
      </c>
      <c r="R3640" s="96" t="str">
        <f t="shared" ref="R3640:R3654" si="459">IF(OR(A3640=71,A3640=515,A3640=1592,A3640=1589,A3640=1591,A3640=1571,A3640=1572),"CHINA",IF(A3640=35,"POLAND",
IF(A3640=10171,"VIETNAM",
IF(A3640=381,"TURKEY",
IF(A3640=375,"CAMBODIA",
IF(A3640=40,"AUSTRALIA",""))))))</f>
        <v>CHINA</v>
      </c>
      <c r="S3640" s="96" t="str">
        <f>IF(OR('RAW DATA'!$D3640="",'RAW DATA'!$C3640='RAW DATA'!$D3640),"NO",IF('RAW DATA'!$C3640&lt;'RAW DATA'!$D3640,"YES","NO"))</f>
        <v>NO</v>
      </c>
      <c r="T3640" s="96" t="str">
        <f>IF('RAW DATA'!$D3640='RAW DATA'!$E3640,"YES","NO")</f>
        <v>YES</v>
      </c>
      <c r="U3640" s="95" t="str">
        <f>IF(('RAW DATA'!$D3640-'RAW DATA'!$M3640)&lt;=5,"YES","NO")</f>
        <v>YES</v>
      </c>
    </row>
    <row r="3641" spans="1:21" x14ac:dyDescent="0.25">
      <c r="A3641" s="77">
        <v>71</v>
      </c>
      <c r="B3641" s="74">
        <v>5547542813</v>
      </c>
      <c r="C3641" s="76">
        <v>45716</v>
      </c>
      <c r="D3641" s="76"/>
      <c r="E3641" s="76"/>
      <c r="F3641" s="74">
        <v>248092695</v>
      </c>
      <c r="G3641" s="75">
        <v>4433</v>
      </c>
      <c r="H3641" s="74" t="s">
        <v>29</v>
      </c>
      <c r="I3641" s="85">
        <v>7730414780</v>
      </c>
      <c r="J3641" s="76">
        <v>45727</v>
      </c>
      <c r="K3641" s="76" t="s">
        <v>96</v>
      </c>
      <c r="L3641" s="74"/>
      <c r="M3641" s="76">
        <v>45656</v>
      </c>
      <c r="N3641" s="76">
        <v>45681</v>
      </c>
      <c r="O3641" s="73" t="str">
        <f t="shared" si="457"/>
        <v/>
      </c>
      <c r="P3641" s="73">
        <f>MONTH('RAW DATA'!$J3641)</f>
        <v>3</v>
      </c>
      <c r="Q3641" s="73" t="str">
        <f t="shared" si="458"/>
        <v>ICB</v>
      </c>
      <c r="R3641" s="75" t="str">
        <f t="shared" si="459"/>
        <v>CHINA</v>
      </c>
      <c r="S3641" s="75" t="str">
        <f>IF(OR('RAW DATA'!$D3641="",'RAW DATA'!$C3641='RAW DATA'!$D3641),"NO",IF('RAW DATA'!$C3641&lt;'RAW DATA'!$D3641,"YES","NO"))</f>
        <v>NO</v>
      </c>
      <c r="T3641" s="75" t="str">
        <f>IF('RAW DATA'!$D3641='RAW DATA'!$E3641,"YES","NO")</f>
        <v>YES</v>
      </c>
      <c r="U3641" s="73" t="str">
        <f>IF(('RAW DATA'!$D3641-'RAW DATA'!$M3641)&lt;=5,"YES","NO")</f>
        <v>YES</v>
      </c>
    </row>
    <row r="3642" spans="1:21" x14ac:dyDescent="0.25">
      <c r="A3642" s="89">
        <v>71</v>
      </c>
      <c r="B3642" s="90">
        <v>5282761495</v>
      </c>
      <c r="C3642" s="91">
        <v>45715</v>
      </c>
      <c r="D3642" s="91"/>
      <c r="E3642" s="91"/>
      <c r="F3642" s="90">
        <v>248978086</v>
      </c>
      <c r="G3642" s="96">
        <v>8314</v>
      </c>
      <c r="H3642" s="90" t="s">
        <v>29</v>
      </c>
      <c r="I3642" s="97">
        <v>7730414782</v>
      </c>
      <c r="J3642" s="91">
        <v>45727</v>
      </c>
      <c r="K3642" s="91" t="s">
        <v>96</v>
      </c>
      <c r="L3642" s="90"/>
      <c r="M3642" s="91">
        <v>45677</v>
      </c>
      <c r="N3642" s="91">
        <v>45726</v>
      </c>
      <c r="O3642" s="95" t="str">
        <f t="shared" si="457"/>
        <v/>
      </c>
      <c r="P3642" s="95">
        <f>MONTH('RAW DATA'!$J3642)</f>
        <v>3</v>
      </c>
      <c r="Q3642" s="95" t="str">
        <f t="shared" si="458"/>
        <v>ICB</v>
      </c>
      <c r="R3642" s="96" t="str">
        <f t="shared" si="459"/>
        <v>CHINA</v>
      </c>
      <c r="S3642" s="96" t="str">
        <f>IF(OR('RAW DATA'!$D3642="",'RAW DATA'!$C3642='RAW DATA'!$D3642),"NO",IF('RAW DATA'!$C3642&lt;'RAW DATA'!$D3642,"YES","NO"))</f>
        <v>NO</v>
      </c>
      <c r="T3642" s="96" t="str">
        <f>IF('RAW DATA'!$D3642='RAW DATA'!$E3642,"YES","NO")</f>
        <v>YES</v>
      </c>
      <c r="U3642" s="95" t="str">
        <f>IF(('RAW DATA'!$D3642-'RAW DATA'!$M3642)&lt;=5,"YES","NO")</f>
        <v>YES</v>
      </c>
    </row>
    <row r="3643" spans="1:21" x14ac:dyDescent="0.25">
      <c r="A3643" s="77">
        <v>71</v>
      </c>
      <c r="B3643" s="74">
        <v>5282803589</v>
      </c>
      <c r="C3643" s="76">
        <v>45715</v>
      </c>
      <c r="D3643" s="76"/>
      <c r="E3643" s="76"/>
      <c r="F3643" s="74">
        <v>249878903</v>
      </c>
      <c r="G3643" s="75">
        <v>3389</v>
      </c>
      <c r="H3643" s="74" t="s">
        <v>29</v>
      </c>
      <c r="I3643" s="85">
        <v>7730414783</v>
      </c>
      <c r="J3643" s="76">
        <v>45727</v>
      </c>
      <c r="K3643" s="76" t="s">
        <v>96</v>
      </c>
      <c r="L3643" s="74"/>
      <c r="M3643" s="76">
        <v>45699</v>
      </c>
      <c r="N3643" s="76">
        <v>45727</v>
      </c>
      <c r="O3643" s="73" t="str">
        <f t="shared" si="457"/>
        <v/>
      </c>
      <c r="P3643" s="73">
        <f>MONTH('RAW DATA'!$J3643)</f>
        <v>3</v>
      </c>
      <c r="Q3643" s="73" t="str">
        <f t="shared" si="458"/>
        <v>ICB</v>
      </c>
      <c r="R3643" s="75" t="str">
        <f t="shared" si="459"/>
        <v>CHINA</v>
      </c>
      <c r="S3643" s="75" t="str">
        <f>IF(OR('RAW DATA'!$D3643="",'RAW DATA'!$C3643='RAW DATA'!$D3643),"NO",IF('RAW DATA'!$C3643&lt;'RAW DATA'!$D3643,"YES","NO"))</f>
        <v>NO</v>
      </c>
      <c r="T3643" s="75" t="str">
        <f>IF('RAW DATA'!$D3643='RAW DATA'!$E3643,"YES","NO")</f>
        <v>YES</v>
      </c>
      <c r="U3643" s="73" t="str">
        <f>IF(('RAW DATA'!$D3643-'RAW DATA'!$M3643)&lt;=5,"YES","NO")</f>
        <v>YES</v>
      </c>
    </row>
    <row r="3644" spans="1:21" x14ac:dyDescent="0.25">
      <c r="A3644" s="89">
        <v>71</v>
      </c>
      <c r="B3644" s="90">
        <v>5282632454</v>
      </c>
      <c r="C3644" s="91">
        <v>45714</v>
      </c>
      <c r="D3644" s="91"/>
      <c r="E3644" s="91"/>
      <c r="F3644" s="90">
        <v>247243379</v>
      </c>
      <c r="G3644" s="96">
        <v>435290</v>
      </c>
      <c r="H3644" s="90" t="s">
        <v>29</v>
      </c>
      <c r="I3644" s="97">
        <v>7730414769</v>
      </c>
      <c r="J3644" s="91">
        <v>45727</v>
      </c>
      <c r="K3644" s="91" t="s">
        <v>96</v>
      </c>
      <c r="L3644" s="90"/>
      <c r="M3644" s="91">
        <v>45628</v>
      </c>
      <c r="N3644" s="91">
        <v>45643</v>
      </c>
      <c r="O3644" s="95" t="str">
        <f t="shared" si="457"/>
        <v/>
      </c>
      <c r="P3644" s="95">
        <f>MONTH('RAW DATA'!$J3644)</f>
        <v>3</v>
      </c>
      <c r="Q3644" s="95" t="str">
        <f t="shared" si="458"/>
        <v>ICB</v>
      </c>
      <c r="R3644" s="96" t="str">
        <f t="shared" si="459"/>
        <v>CHINA</v>
      </c>
      <c r="S3644" s="96" t="str">
        <f>IF(OR('RAW DATA'!$D3644="",'RAW DATA'!$C3644='RAW DATA'!$D3644),"NO",IF('RAW DATA'!$C3644&lt;'RAW DATA'!$D3644,"YES","NO"))</f>
        <v>NO</v>
      </c>
      <c r="T3644" s="96" t="str">
        <f>IF('RAW DATA'!$D3644='RAW DATA'!$E3644,"YES","NO")</f>
        <v>YES</v>
      </c>
      <c r="U3644" s="95" t="str">
        <f>IF(('RAW DATA'!$D3644-'RAW DATA'!$M3644)&lt;=5,"YES","NO")</f>
        <v>YES</v>
      </c>
    </row>
    <row r="3645" spans="1:21" x14ac:dyDescent="0.25">
      <c r="A3645" s="77">
        <v>1310625</v>
      </c>
      <c r="B3645" s="74">
        <v>9504803</v>
      </c>
      <c r="C3645" s="76">
        <v>45722</v>
      </c>
      <c r="D3645" s="74" t="s">
        <v>375</v>
      </c>
      <c r="E3645" s="74" t="s">
        <v>375</v>
      </c>
      <c r="F3645" s="74">
        <v>242579113</v>
      </c>
      <c r="G3645" s="75">
        <v>2425</v>
      </c>
      <c r="H3645" s="74" t="s">
        <v>14</v>
      </c>
      <c r="I3645" s="85">
        <v>7730420428</v>
      </c>
      <c r="J3645" s="76">
        <v>45772</v>
      </c>
      <c r="K3645" s="76" t="s">
        <v>97</v>
      </c>
      <c r="L3645" s="74"/>
      <c r="M3645" s="76">
        <v>45520</v>
      </c>
      <c r="N3645" s="76">
        <v>45545</v>
      </c>
      <c r="O3645" s="73" t="e">
        <f t="shared" si="457"/>
        <v>#VALUE!</v>
      </c>
      <c r="P3645" s="73">
        <f>MONTH('RAW DATA'!$J3645)</f>
        <v>4</v>
      </c>
      <c r="Q3645" s="73" t="str">
        <f t="shared" si="458"/>
        <v>Vendor</v>
      </c>
      <c r="R3645" s="75" t="str">
        <f t="shared" si="459"/>
        <v/>
      </c>
      <c r="S3645" s="75" t="str">
        <f>IF(OR('RAW DATA'!$D3645="",'RAW DATA'!$C3645='RAW DATA'!$D3645),"NO",IF('RAW DATA'!$C3645&lt;'RAW DATA'!$D3645,"YES","NO"))</f>
        <v>YES</v>
      </c>
      <c r="T3645" s="75" t="str">
        <f>IF('RAW DATA'!$D3645='RAW DATA'!$E3645,"YES","NO")</f>
        <v>YES</v>
      </c>
      <c r="U3645" s="73" t="e">
        <f>IF(('RAW DATA'!$D3645-'RAW DATA'!$M3645)&lt;=5,"YES","NO")</f>
        <v>#VALUE!</v>
      </c>
    </row>
    <row r="3646" spans="1:21" x14ac:dyDescent="0.25">
      <c r="A3646" s="89">
        <v>193</v>
      </c>
      <c r="B3646" s="90" t="s">
        <v>375</v>
      </c>
      <c r="C3646" s="90" t="s">
        <v>375</v>
      </c>
      <c r="D3646" s="90" t="s">
        <v>375</v>
      </c>
      <c r="E3646" s="90" t="s">
        <v>375</v>
      </c>
      <c r="F3646" s="90">
        <v>242579113</v>
      </c>
      <c r="G3646" s="96">
        <v>123630</v>
      </c>
      <c r="H3646" s="90" t="s">
        <v>29</v>
      </c>
      <c r="I3646" s="97">
        <v>7730420428</v>
      </c>
      <c r="J3646" s="91">
        <v>45772</v>
      </c>
      <c r="K3646" s="91" t="s">
        <v>97</v>
      </c>
      <c r="L3646" s="90"/>
      <c r="M3646" s="91">
        <v>45520</v>
      </c>
      <c r="N3646" s="91">
        <v>45545</v>
      </c>
      <c r="O3646" s="95" t="e">
        <f t="shared" si="457"/>
        <v>#VALUE!</v>
      </c>
      <c r="P3646" s="95">
        <f>MONTH('RAW DATA'!$J3646)</f>
        <v>4</v>
      </c>
      <c r="Q3646" s="95" t="str">
        <f t="shared" si="458"/>
        <v>Vendor</v>
      </c>
      <c r="R3646" s="96" t="str">
        <f t="shared" si="459"/>
        <v/>
      </c>
      <c r="S3646" s="96" t="str">
        <f>IF(OR('RAW DATA'!$D3646="",'RAW DATA'!$C3646='RAW DATA'!$D3646),"NO",IF('RAW DATA'!$C3646&lt;'RAW DATA'!$D3646,"YES","NO"))</f>
        <v>NO</v>
      </c>
      <c r="T3646" s="96" t="str">
        <f>IF('RAW DATA'!$D3646='RAW DATA'!$E3646,"YES","NO")</f>
        <v>YES</v>
      </c>
      <c r="U3646" s="95" t="e">
        <f>IF(('RAW DATA'!$D3646-'RAW DATA'!$M3646)&lt;=5,"YES","NO")</f>
        <v>#VALUE!</v>
      </c>
    </row>
    <row r="3647" spans="1:21" x14ac:dyDescent="0.25">
      <c r="A3647" s="77">
        <v>193</v>
      </c>
      <c r="B3647" s="74">
        <v>7517153168</v>
      </c>
      <c r="C3647" s="74" t="s">
        <v>375</v>
      </c>
      <c r="D3647" s="74" t="s">
        <v>375</v>
      </c>
      <c r="E3647" s="74" t="s">
        <v>375</v>
      </c>
      <c r="F3647" s="74">
        <v>242579113</v>
      </c>
      <c r="G3647" s="75">
        <v>6549</v>
      </c>
      <c r="H3647" s="74" t="s">
        <v>29</v>
      </c>
      <c r="I3647" s="85">
        <v>7730420428</v>
      </c>
      <c r="J3647" s="76">
        <v>45772</v>
      </c>
      <c r="K3647" s="76" t="s">
        <v>97</v>
      </c>
      <c r="L3647" s="74"/>
      <c r="M3647" s="76">
        <v>45520</v>
      </c>
      <c r="N3647" s="76">
        <v>45545</v>
      </c>
      <c r="O3647" s="73" t="e">
        <f t="shared" si="457"/>
        <v>#VALUE!</v>
      </c>
      <c r="P3647" s="73">
        <f>MONTH('RAW DATA'!$J3647)</f>
        <v>4</v>
      </c>
      <c r="Q3647" s="73" t="str">
        <f t="shared" si="458"/>
        <v>Vendor</v>
      </c>
      <c r="R3647" s="75" t="str">
        <f t="shared" si="459"/>
        <v/>
      </c>
      <c r="S3647" s="75" t="str">
        <f>IF(OR('RAW DATA'!$D3647="",'RAW DATA'!$C3647='RAW DATA'!$D3647),"NO",IF('RAW DATA'!$C3647&lt;'RAW DATA'!$D3647,"YES","NO"))</f>
        <v>NO</v>
      </c>
      <c r="T3647" s="75" t="str">
        <f>IF('RAW DATA'!$D3647='RAW DATA'!$E3647,"YES","NO")</f>
        <v>YES</v>
      </c>
      <c r="U3647" s="73" t="e">
        <f>IF(('RAW DATA'!$D3647-'RAW DATA'!$M3647)&lt;=5,"YES","NO")</f>
        <v>#VALUE!</v>
      </c>
    </row>
    <row r="3648" spans="1:21" x14ac:dyDescent="0.25">
      <c r="A3648" s="89">
        <v>71</v>
      </c>
      <c r="B3648" s="90">
        <v>5282809399</v>
      </c>
      <c r="C3648" s="91">
        <v>45720</v>
      </c>
      <c r="D3648" s="91"/>
      <c r="E3648" s="91"/>
      <c r="F3648" s="90">
        <v>250335357</v>
      </c>
      <c r="G3648" s="96">
        <v>3124</v>
      </c>
      <c r="H3648" s="90" t="s">
        <v>29</v>
      </c>
      <c r="I3648" s="97">
        <v>7730415938</v>
      </c>
      <c r="J3648" s="91">
        <v>45735</v>
      </c>
      <c r="K3648" s="91" t="s">
        <v>96</v>
      </c>
      <c r="L3648" s="90"/>
      <c r="M3648" s="91">
        <v>45715</v>
      </c>
      <c r="N3648" s="91">
        <v>45724</v>
      </c>
      <c r="O3648" s="95" t="str">
        <f t="shared" si="457"/>
        <v/>
      </c>
      <c r="P3648" s="95">
        <f>MONTH('RAW DATA'!$J3648)</f>
        <v>3</v>
      </c>
      <c r="Q3648" s="95" t="str">
        <f t="shared" si="458"/>
        <v>ICB</v>
      </c>
      <c r="R3648" s="96" t="str">
        <f t="shared" si="459"/>
        <v>CHINA</v>
      </c>
      <c r="S3648" s="96" t="str">
        <f>IF(OR('RAW DATA'!$D3648="",'RAW DATA'!$C3648='RAW DATA'!$D3648),"NO",IF('RAW DATA'!$C3648&lt;'RAW DATA'!$D3648,"YES","NO"))</f>
        <v>NO</v>
      </c>
      <c r="T3648" s="96" t="str">
        <f>IF('RAW DATA'!$D3648='RAW DATA'!$E3648,"YES","NO")</f>
        <v>YES</v>
      </c>
      <c r="U3648" s="95" t="str">
        <f>IF(('RAW DATA'!$D3648-'RAW DATA'!$M3648)&lt;=5,"YES","NO")</f>
        <v>YES</v>
      </c>
    </row>
    <row r="3649" spans="1:21" x14ac:dyDescent="0.25">
      <c r="A3649" s="77">
        <v>381</v>
      </c>
      <c r="B3649" s="74">
        <v>5611241248</v>
      </c>
      <c r="C3649" s="76">
        <v>45736</v>
      </c>
      <c r="D3649" s="76"/>
      <c r="E3649" s="76"/>
      <c r="F3649" s="74">
        <v>247362083</v>
      </c>
      <c r="G3649" s="75">
        <v>600</v>
      </c>
      <c r="H3649" s="74" t="s">
        <v>14</v>
      </c>
      <c r="I3649" s="85">
        <v>7730419970</v>
      </c>
      <c r="J3649" s="76">
        <v>45769</v>
      </c>
      <c r="K3649" s="76" t="s">
        <v>95</v>
      </c>
      <c r="L3649" s="74"/>
      <c r="M3649" s="76">
        <v>45659</v>
      </c>
      <c r="N3649" s="76">
        <v>45722</v>
      </c>
      <c r="O3649" s="73" t="str">
        <f t="shared" si="457"/>
        <v/>
      </c>
      <c r="P3649" s="73">
        <f>MONTH('RAW DATA'!$J3649)</f>
        <v>4</v>
      </c>
      <c r="Q3649" s="73" t="str">
        <f t="shared" si="458"/>
        <v>ICB</v>
      </c>
      <c r="R3649" s="75" t="str">
        <f t="shared" si="459"/>
        <v>TURKEY</v>
      </c>
      <c r="S3649" s="75" t="str">
        <f>IF(OR('RAW DATA'!$D3649="",'RAW DATA'!$C3649='RAW DATA'!$D3649),"NO",IF('RAW DATA'!$C3649&lt;'RAW DATA'!$D3649,"YES","NO"))</f>
        <v>NO</v>
      </c>
      <c r="T3649" s="75" t="str">
        <f>IF('RAW DATA'!$D3649='RAW DATA'!$E3649,"YES","NO")</f>
        <v>YES</v>
      </c>
      <c r="U3649" s="73" t="str">
        <f>IF(('RAW DATA'!$D3649-'RAW DATA'!$M3649)&lt;=5,"YES","NO")</f>
        <v>YES</v>
      </c>
    </row>
    <row r="3650" spans="1:21" x14ac:dyDescent="0.25">
      <c r="A3650" s="89">
        <v>381</v>
      </c>
      <c r="B3650" s="90">
        <v>5611242803</v>
      </c>
      <c r="C3650" s="91">
        <v>45736</v>
      </c>
      <c r="D3650" s="91"/>
      <c r="E3650" s="91"/>
      <c r="F3650" s="90">
        <v>247362083</v>
      </c>
      <c r="G3650" s="96">
        <v>1600</v>
      </c>
      <c r="H3650" s="90" t="s">
        <v>14</v>
      </c>
      <c r="I3650" s="97">
        <v>7730419970</v>
      </c>
      <c r="J3650" s="91">
        <v>45769</v>
      </c>
      <c r="K3650" s="91" t="s">
        <v>95</v>
      </c>
      <c r="L3650" s="90"/>
      <c r="M3650" s="91">
        <v>45659</v>
      </c>
      <c r="N3650" s="91">
        <v>45722</v>
      </c>
      <c r="O3650" s="95" t="str">
        <f t="shared" si="457"/>
        <v/>
      </c>
      <c r="P3650" s="95">
        <f>MONTH('RAW DATA'!$J3650)</f>
        <v>4</v>
      </c>
      <c r="Q3650" s="95" t="str">
        <f t="shared" si="458"/>
        <v>ICB</v>
      </c>
      <c r="R3650" s="96" t="str">
        <f t="shared" si="459"/>
        <v>TURKEY</v>
      </c>
      <c r="S3650" s="96" t="str">
        <f>IF(OR('RAW DATA'!$D3650="",'RAW DATA'!$C3650='RAW DATA'!$D3650),"NO",IF('RAW DATA'!$C3650&lt;'RAW DATA'!$D3650,"YES","NO"))</f>
        <v>NO</v>
      </c>
      <c r="T3650" s="96" t="str">
        <f>IF('RAW DATA'!$D3650='RAW DATA'!$E3650,"YES","NO")</f>
        <v>YES</v>
      </c>
      <c r="U3650" s="95" t="str">
        <f>IF(('RAW DATA'!$D3650-'RAW DATA'!$M3650)&lt;=5,"YES","NO")</f>
        <v>YES</v>
      </c>
    </row>
    <row r="3651" spans="1:21" x14ac:dyDescent="0.25">
      <c r="A3651" s="77">
        <v>381</v>
      </c>
      <c r="B3651" s="74">
        <v>5611242802</v>
      </c>
      <c r="C3651" s="76">
        <v>45736</v>
      </c>
      <c r="D3651" s="76"/>
      <c r="E3651" s="76"/>
      <c r="F3651" s="74">
        <v>247362083</v>
      </c>
      <c r="G3651" s="75">
        <v>3600</v>
      </c>
      <c r="H3651" s="74" t="s">
        <v>14</v>
      </c>
      <c r="I3651" s="85">
        <v>7730419970</v>
      </c>
      <c r="J3651" s="76">
        <v>45769</v>
      </c>
      <c r="K3651" s="76" t="s">
        <v>95</v>
      </c>
      <c r="L3651" s="74"/>
      <c r="M3651" s="76">
        <v>45659</v>
      </c>
      <c r="N3651" s="76">
        <v>45722</v>
      </c>
      <c r="O3651" s="73" t="str">
        <f t="shared" si="457"/>
        <v/>
      </c>
      <c r="P3651" s="73">
        <f>MONTH('RAW DATA'!$J3651)</f>
        <v>4</v>
      </c>
      <c r="Q3651" s="73" t="str">
        <f t="shared" si="458"/>
        <v>ICB</v>
      </c>
      <c r="R3651" s="75" t="str">
        <f t="shared" si="459"/>
        <v>TURKEY</v>
      </c>
      <c r="S3651" s="75" t="str">
        <f>IF(OR('RAW DATA'!$D3651="",'RAW DATA'!$C3651='RAW DATA'!$D3651),"NO",IF('RAW DATA'!$C3651&lt;'RAW DATA'!$D3651,"YES","NO"))</f>
        <v>NO</v>
      </c>
      <c r="T3651" s="75" t="str">
        <f>IF('RAW DATA'!$D3651='RAW DATA'!$E3651,"YES","NO")</f>
        <v>YES</v>
      </c>
      <c r="U3651" s="73" t="str">
        <f>IF(('RAW DATA'!$D3651-'RAW DATA'!$M3651)&lt;=5,"YES","NO")</f>
        <v>YES</v>
      </c>
    </row>
    <row r="3652" spans="1:21" x14ac:dyDescent="0.25">
      <c r="A3652" s="89">
        <v>381</v>
      </c>
      <c r="B3652" s="90">
        <v>5611242801</v>
      </c>
      <c r="C3652" s="91">
        <v>45736</v>
      </c>
      <c r="D3652" s="91"/>
      <c r="E3652" s="91"/>
      <c r="F3652" s="90">
        <v>247362083</v>
      </c>
      <c r="G3652" s="96">
        <v>100</v>
      </c>
      <c r="H3652" s="90" t="s">
        <v>14</v>
      </c>
      <c r="I3652" s="97">
        <v>7730419970</v>
      </c>
      <c r="J3652" s="91">
        <v>45769</v>
      </c>
      <c r="K3652" s="91" t="s">
        <v>95</v>
      </c>
      <c r="L3652" s="90"/>
      <c r="M3652" s="91">
        <v>45659</v>
      </c>
      <c r="N3652" s="91">
        <v>45722</v>
      </c>
      <c r="O3652" s="95" t="str">
        <f t="shared" si="457"/>
        <v/>
      </c>
      <c r="P3652" s="95">
        <f>MONTH('RAW DATA'!$J3652)</f>
        <v>4</v>
      </c>
      <c r="Q3652" s="95" t="str">
        <f t="shared" si="458"/>
        <v>ICB</v>
      </c>
      <c r="R3652" s="96" t="str">
        <f t="shared" si="459"/>
        <v>TURKEY</v>
      </c>
      <c r="S3652" s="96" t="str">
        <f>IF(OR('RAW DATA'!$D3652="",'RAW DATA'!$C3652='RAW DATA'!$D3652),"NO",IF('RAW DATA'!$C3652&lt;'RAW DATA'!$D3652,"YES","NO"))</f>
        <v>NO</v>
      </c>
      <c r="T3652" s="96" t="str">
        <f>IF('RAW DATA'!$D3652='RAW DATA'!$E3652,"YES","NO")</f>
        <v>YES</v>
      </c>
      <c r="U3652" s="95" t="str">
        <f>IF(('RAW DATA'!$D3652-'RAW DATA'!$M3652)&lt;=5,"YES","NO")</f>
        <v>YES</v>
      </c>
    </row>
    <row r="3653" spans="1:21" x14ac:dyDescent="0.25">
      <c r="A3653" s="77">
        <v>381</v>
      </c>
      <c r="B3653" s="74">
        <v>5611256298</v>
      </c>
      <c r="C3653" s="76">
        <v>45762</v>
      </c>
      <c r="D3653" s="76"/>
      <c r="E3653" s="76"/>
      <c r="F3653" s="74">
        <v>247362083</v>
      </c>
      <c r="G3653" s="75">
        <v>58500</v>
      </c>
      <c r="H3653" s="74" t="s">
        <v>14</v>
      </c>
      <c r="I3653" s="85">
        <v>7730419970</v>
      </c>
      <c r="J3653" s="76">
        <v>45769</v>
      </c>
      <c r="K3653" s="76" t="s">
        <v>95</v>
      </c>
      <c r="L3653" s="74"/>
      <c r="M3653" s="76">
        <v>45659</v>
      </c>
      <c r="N3653" s="76">
        <v>45722</v>
      </c>
      <c r="O3653" s="73" t="str">
        <f t="shared" si="457"/>
        <v/>
      </c>
      <c r="P3653" s="73">
        <f>MONTH('RAW DATA'!$J3653)</f>
        <v>4</v>
      </c>
      <c r="Q3653" s="73" t="str">
        <f t="shared" si="458"/>
        <v>ICB</v>
      </c>
      <c r="R3653" s="75" t="str">
        <f t="shared" si="459"/>
        <v>TURKEY</v>
      </c>
      <c r="S3653" s="75" t="str">
        <f>IF(OR('RAW DATA'!$D3653="",'RAW DATA'!$C3653='RAW DATA'!$D3653),"NO",IF('RAW DATA'!$C3653&lt;'RAW DATA'!$D3653,"YES","NO"))</f>
        <v>NO</v>
      </c>
      <c r="T3653" s="75" t="str">
        <f>IF('RAW DATA'!$D3653='RAW DATA'!$E3653,"YES","NO")</f>
        <v>YES</v>
      </c>
      <c r="U3653" s="73" t="str">
        <f>IF(('RAW DATA'!$D3653-'RAW DATA'!$M3653)&lt;=5,"YES","NO")</f>
        <v>YES</v>
      </c>
    </row>
    <row r="3654" spans="1:21" x14ac:dyDescent="0.25">
      <c r="A3654" s="89">
        <v>381</v>
      </c>
      <c r="B3654" s="90">
        <v>5611242804</v>
      </c>
      <c r="C3654" s="91">
        <v>45736</v>
      </c>
      <c r="D3654" s="91"/>
      <c r="E3654" s="91"/>
      <c r="F3654" s="90">
        <v>247362083</v>
      </c>
      <c r="G3654" s="96">
        <v>160446</v>
      </c>
      <c r="H3654" s="90" t="s">
        <v>14</v>
      </c>
      <c r="I3654" s="97">
        <v>7730419970</v>
      </c>
      <c r="J3654" s="91">
        <v>45769</v>
      </c>
      <c r="K3654" s="91" t="s">
        <v>95</v>
      </c>
      <c r="L3654" s="90"/>
      <c r="M3654" s="91">
        <v>45659</v>
      </c>
      <c r="N3654" s="91">
        <v>45722</v>
      </c>
      <c r="O3654" s="95" t="str">
        <f t="shared" si="457"/>
        <v/>
      </c>
      <c r="P3654" s="95">
        <f>MONTH('RAW DATA'!$J3654)</f>
        <v>4</v>
      </c>
      <c r="Q3654" s="95" t="str">
        <f t="shared" si="458"/>
        <v>ICB</v>
      </c>
      <c r="R3654" s="96" t="str">
        <f t="shared" si="459"/>
        <v>TURKEY</v>
      </c>
      <c r="S3654" s="96" t="str">
        <f>IF(OR('RAW DATA'!$D3654="",'RAW DATA'!$C3654='RAW DATA'!$D3654),"NO",IF('RAW DATA'!$C3654&lt;'RAW DATA'!$D3654,"YES","NO"))</f>
        <v>NO</v>
      </c>
      <c r="T3654" s="96" t="str">
        <f>IF('RAW DATA'!$D3654='RAW DATA'!$E3654,"YES","NO")</f>
        <v>YES</v>
      </c>
      <c r="U3654" s="95" t="str">
        <f>IF(('RAW DATA'!$D3654-'RAW DATA'!$M3654)&lt;=5,"YES","NO")</f>
        <v>YES</v>
      </c>
    </row>
    <row r="3655" spans="1:21" x14ac:dyDescent="0.25">
      <c r="A3655" s="77">
        <v>71</v>
      </c>
      <c r="B3655" s="74">
        <v>5282863504</v>
      </c>
      <c r="C3655" s="76">
        <v>45747</v>
      </c>
      <c r="D3655" s="76"/>
      <c r="E3655" s="76"/>
      <c r="F3655" s="74">
        <v>251063759</v>
      </c>
      <c r="G3655" s="75">
        <v>1565</v>
      </c>
      <c r="H3655" s="74" t="s">
        <v>29</v>
      </c>
      <c r="I3655" s="85">
        <v>7730418841</v>
      </c>
      <c r="J3655" s="76">
        <v>45758</v>
      </c>
      <c r="K3655" s="76" t="s">
        <v>96</v>
      </c>
      <c r="L3655" s="74"/>
      <c r="M3655" s="76">
        <v>45726</v>
      </c>
      <c r="N3655" s="76">
        <v>45737</v>
      </c>
      <c r="O3655" s="73" t="str">
        <f t="shared" ref="O3655:O3662" si="460">IF(D3655="", "", IF(YEAR(D3655)=2024, "", MONTH(D3655)))</f>
        <v/>
      </c>
      <c r="P3655" s="73">
        <f>MONTH('RAW DATA'!$J3655)</f>
        <v>4</v>
      </c>
      <c r="Q3655" s="73" t="str">
        <f t="shared" ref="Q3655:Q3662" si="461">IF(OR(A3655=71,A3655=1595,A3655=1588,A3655=1594,A3655=3547,A3655=1571,A3655=1538,A3655=1570,A3655=1569,A3655=1590,A3655=1591,A3655=1589,A3655=515,A3655=1572,A3655=3546,A3655=1592,A3655=3548,A3655=122,A3655=10171,A3655=40,A3655=35,A3655=95,A3655=381,A3655=136,A3655=375),"ICB","Vendor")</f>
        <v>ICB</v>
      </c>
      <c r="R3655" s="75" t="str">
        <f t="shared" ref="R3655:R3662" si="462">IF(OR(A3655=71,A3655=515,A3655=1592,A3655=1589,A3655=1591,A3655=1571,A3655=1572),"CHINA",IF(A3655=35,"POLAND",
IF(A3655=10171,"VIETNAM",
IF(A3655=381,"TURKEY",
IF(A3655=375,"CAMBODIA",
IF(A3655=40,"AUSTRALIA",""))))))</f>
        <v>CHINA</v>
      </c>
      <c r="S3655" s="75" t="str">
        <f>IF(OR('RAW DATA'!$D3655="",'RAW DATA'!$C3655='RAW DATA'!$D3655),"NO",IF('RAW DATA'!$C3655&lt;'RAW DATA'!$D3655,"YES","NO"))</f>
        <v>NO</v>
      </c>
      <c r="T3655" s="75" t="str">
        <f>IF('RAW DATA'!$D3655='RAW DATA'!$E3655,"YES","NO")</f>
        <v>YES</v>
      </c>
      <c r="U3655" s="73" t="str">
        <f>IF(('RAW DATA'!$D3655-'RAW DATA'!$M3655)&lt;=5,"YES","NO")</f>
        <v>YES</v>
      </c>
    </row>
    <row r="3656" spans="1:21" x14ac:dyDescent="0.25">
      <c r="A3656" s="89">
        <v>71</v>
      </c>
      <c r="B3656" s="90">
        <v>5282872329</v>
      </c>
      <c r="C3656" s="91">
        <v>45749</v>
      </c>
      <c r="D3656" s="91"/>
      <c r="E3656" s="91"/>
      <c r="F3656" s="90">
        <v>250832069</v>
      </c>
      <c r="G3656" s="96">
        <v>16098</v>
      </c>
      <c r="H3656" s="90" t="s">
        <v>29</v>
      </c>
      <c r="I3656" s="97">
        <v>7730424474</v>
      </c>
      <c r="J3656" s="91">
        <v>45803</v>
      </c>
      <c r="K3656" s="91" t="s">
        <v>96</v>
      </c>
      <c r="L3656" s="90"/>
      <c r="M3656" s="91">
        <v>45746</v>
      </c>
      <c r="N3656" s="91">
        <v>45752</v>
      </c>
      <c r="O3656" s="95" t="str">
        <f t="shared" si="460"/>
        <v/>
      </c>
      <c r="P3656" s="95">
        <f>MONTH('RAW DATA'!$J3656)</f>
        <v>5</v>
      </c>
      <c r="Q3656" s="95" t="str">
        <f t="shared" si="461"/>
        <v>ICB</v>
      </c>
      <c r="R3656" s="96" t="str">
        <f t="shared" si="462"/>
        <v>CHINA</v>
      </c>
      <c r="S3656" s="96" t="str">
        <f>IF(OR('RAW DATA'!$D3656="",'RAW DATA'!$C3656='RAW DATA'!$D3656),"NO",IF('RAW DATA'!$C3656&lt;'RAW DATA'!$D3656,"YES","NO"))</f>
        <v>NO</v>
      </c>
      <c r="T3656" s="96" t="str">
        <f>IF('RAW DATA'!$D3656='RAW DATA'!$E3656,"YES","NO")</f>
        <v>YES</v>
      </c>
      <c r="U3656" s="95" t="str">
        <f>IF(('RAW DATA'!$D3656-'RAW DATA'!$M3656)&lt;=5,"YES","NO")</f>
        <v>YES</v>
      </c>
    </row>
    <row r="3657" spans="1:21" x14ac:dyDescent="0.25">
      <c r="A3657" s="77">
        <v>71</v>
      </c>
      <c r="B3657" s="74">
        <v>5282875422</v>
      </c>
      <c r="C3657" s="76">
        <v>45750</v>
      </c>
      <c r="D3657" s="76"/>
      <c r="E3657" s="76"/>
      <c r="F3657" s="74">
        <v>251676966</v>
      </c>
      <c r="G3657" s="75">
        <v>1944</v>
      </c>
      <c r="H3657" s="74" t="s">
        <v>29</v>
      </c>
      <c r="I3657" s="85">
        <v>7730418864</v>
      </c>
      <c r="J3657" s="76">
        <v>45758</v>
      </c>
      <c r="K3657" s="76" t="s">
        <v>96</v>
      </c>
      <c r="L3657" s="74"/>
      <c r="M3657" s="76">
        <v>45747</v>
      </c>
      <c r="N3657" s="76">
        <v>45757</v>
      </c>
      <c r="O3657" s="73" t="str">
        <f t="shared" si="460"/>
        <v/>
      </c>
      <c r="P3657" s="73">
        <f>MONTH('RAW DATA'!$J3657)</f>
        <v>4</v>
      </c>
      <c r="Q3657" s="73" t="str">
        <f t="shared" si="461"/>
        <v>ICB</v>
      </c>
      <c r="R3657" s="75" t="str">
        <f t="shared" si="462"/>
        <v>CHINA</v>
      </c>
      <c r="S3657" s="75" t="str">
        <f>IF(OR('RAW DATA'!$D3657="",'RAW DATA'!$C3657='RAW DATA'!$D3657),"NO",IF('RAW DATA'!$C3657&lt;'RAW DATA'!$D3657,"YES","NO"))</f>
        <v>NO</v>
      </c>
      <c r="T3657" s="75" t="str">
        <f>IF('RAW DATA'!$D3657='RAW DATA'!$E3657,"YES","NO")</f>
        <v>YES</v>
      </c>
      <c r="U3657" s="73" t="str">
        <f>IF(('RAW DATA'!$D3657-'RAW DATA'!$M3657)&lt;=5,"YES","NO")</f>
        <v>YES</v>
      </c>
    </row>
    <row r="3658" spans="1:21" x14ac:dyDescent="0.25">
      <c r="A3658" s="89">
        <v>71</v>
      </c>
      <c r="B3658" s="90">
        <v>5282875423</v>
      </c>
      <c r="C3658" s="91">
        <v>45750</v>
      </c>
      <c r="D3658" s="91"/>
      <c r="E3658" s="91"/>
      <c r="F3658" s="90">
        <v>251837300</v>
      </c>
      <c r="G3658" s="96">
        <v>1565</v>
      </c>
      <c r="H3658" s="90" t="s">
        <v>29</v>
      </c>
      <c r="I3658" s="97">
        <v>7730418865</v>
      </c>
      <c r="J3658" s="91">
        <v>45758</v>
      </c>
      <c r="K3658" s="91" t="s">
        <v>96</v>
      </c>
      <c r="L3658" s="90"/>
      <c r="M3658" s="91">
        <v>45747</v>
      </c>
      <c r="N3658" s="91">
        <v>45757</v>
      </c>
      <c r="O3658" s="95" t="str">
        <f t="shared" si="460"/>
        <v/>
      </c>
      <c r="P3658" s="95">
        <f>MONTH('RAW DATA'!$J3658)</f>
        <v>4</v>
      </c>
      <c r="Q3658" s="95" t="str">
        <f t="shared" si="461"/>
        <v>ICB</v>
      </c>
      <c r="R3658" s="96" t="str">
        <f t="shared" si="462"/>
        <v>CHINA</v>
      </c>
      <c r="S3658" s="96" t="str">
        <f>IF(OR('RAW DATA'!$D3658="",'RAW DATA'!$C3658='RAW DATA'!$D3658),"NO",IF('RAW DATA'!$C3658&lt;'RAW DATA'!$D3658,"YES","NO"))</f>
        <v>NO</v>
      </c>
      <c r="T3658" s="96" t="str">
        <f>IF('RAW DATA'!$D3658='RAW DATA'!$E3658,"YES","NO")</f>
        <v>YES</v>
      </c>
      <c r="U3658" s="95" t="str">
        <f>IF(('RAW DATA'!$D3658-'RAW DATA'!$M3658)&lt;=5,"YES","NO")</f>
        <v>YES</v>
      </c>
    </row>
    <row r="3659" spans="1:21" x14ac:dyDescent="0.25">
      <c r="A3659" s="77">
        <v>381</v>
      </c>
      <c r="B3659" s="74">
        <v>5611252451</v>
      </c>
      <c r="C3659" s="76">
        <v>45757</v>
      </c>
      <c r="D3659" s="76"/>
      <c r="E3659" s="76"/>
      <c r="F3659" s="74">
        <v>250757389</v>
      </c>
      <c r="G3659" s="75">
        <v>100</v>
      </c>
      <c r="H3659" s="74" t="s">
        <v>14</v>
      </c>
      <c r="I3659" s="85">
        <v>7730420106</v>
      </c>
      <c r="J3659" s="76">
        <v>45770</v>
      </c>
      <c r="K3659" s="76" t="s">
        <v>95</v>
      </c>
      <c r="L3659" s="74"/>
      <c r="M3659" s="76">
        <v>45740</v>
      </c>
      <c r="N3659" s="76">
        <v>45781</v>
      </c>
      <c r="O3659" s="73" t="str">
        <f t="shared" si="460"/>
        <v/>
      </c>
      <c r="P3659" s="73">
        <f>MONTH('RAW DATA'!$J3659)</f>
        <v>4</v>
      </c>
      <c r="Q3659" s="73" t="str">
        <f t="shared" si="461"/>
        <v>ICB</v>
      </c>
      <c r="R3659" s="75" t="str">
        <f t="shared" si="462"/>
        <v>TURKEY</v>
      </c>
      <c r="S3659" s="75" t="str">
        <f>IF(OR('RAW DATA'!$D3659="",'RAW DATA'!$C3659='RAW DATA'!$D3659),"NO",IF('RAW DATA'!$C3659&lt;'RAW DATA'!$D3659,"YES","NO"))</f>
        <v>NO</v>
      </c>
      <c r="T3659" s="75" t="str">
        <f>IF('RAW DATA'!$D3659='RAW DATA'!$E3659,"YES","NO")</f>
        <v>YES</v>
      </c>
      <c r="U3659" s="73" t="str">
        <f>IF(('RAW DATA'!$D3659-'RAW DATA'!$M3659)&lt;=5,"YES","NO")</f>
        <v>YES</v>
      </c>
    </row>
    <row r="3660" spans="1:21" x14ac:dyDescent="0.25">
      <c r="A3660" s="89">
        <v>381</v>
      </c>
      <c r="B3660" s="90">
        <v>5611252454</v>
      </c>
      <c r="C3660" s="91">
        <v>45757</v>
      </c>
      <c r="D3660" s="91"/>
      <c r="E3660" s="91"/>
      <c r="F3660" s="90">
        <v>250757389</v>
      </c>
      <c r="G3660" s="96">
        <v>168500</v>
      </c>
      <c r="H3660" s="90" t="s">
        <v>14</v>
      </c>
      <c r="I3660" s="97">
        <v>7730420106</v>
      </c>
      <c r="J3660" s="91">
        <v>45770</v>
      </c>
      <c r="K3660" s="91" t="s">
        <v>95</v>
      </c>
      <c r="L3660" s="90"/>
      <c r="M3660" s="91">
        <v>45740</v>
      </c>
      <c r="N3660" s="91">
        <v>45781</v>
      </c>
      <c r="O3660" s="95" t="str">
        <f t="shared" si="460"/>
        <v/>
      </c>
      <c r="P3660" s="95">
        <f>MONTH('RAW DATA'!$J3660)</f>
        <v>4</v>
      </c>
      <c r="Q3660" s="95" t="str">
        <f t="shared" si="461"/>
        <v>ICB</v>
      </c>
      <c r="R3660" s="96" t="str">
        <f t="shared" si="462"/>
        <v>TURKEY</v>
      </c>
      <c r="S3660" s="96" t="str">
        <f>IF(OR('RAW DATA'!$D3660="",'RAW DATA'!$C3660='RAW DATA'!$D3660),"NO",IF('RAW DATA'!$C3660&lt;'RAW DATA'!$D3660,"YES","NO"))</f>
        <v>NO</v>
      </c>
      <c r="T3660" s="96" t="str">
        <f>IF('RAW DATA'!$D3660='RAW DATA'!$E3660,"YES","NO")</f>
        <v>YES</v>
      </c>
      <c r="U3660" s="95" t="str">
        <f>IF(('RAW DATA'!$D3660-'RAW DATA'!$M3660)&lt;=5,"YES","NO")</f>
        <v>YES</v>
      </c>
    </row>
    <row r="3661" spans="1:21" x14ac:dyDescent="0.25">
      <c r="A3661" s="77">
        <v>381</v>
      </c>
      <c r="B3661" s="74">
        <v>5611252453</v>
      </c>
      <c r="C3661" s="76">
        <v>45757</v>
      </c>
      <c r="D3661" s="76"/>
      <c r="E3661" s="76"/>
      <c r="F3661" s="74">
        <v>250757389</v>
      </c>
      <c r="G3661" s="75">
        <v>360</v>
      </c>
      <c r="H3661" s="74" t="s">
        <v>14</v>
      </c>
      <c r="I3661" s="85">
        <v>7730420106</v>
      </c>
      <c r="J3661" s="76">
        <v>45770</v>
      </c>
      <c r="K3661" s="76" t="s">
        <v>95</v>
      </c>
      <c r="L3661" s="74"/>
      <c r="M3661" s="76">
        <v>45740</v>
      </c>
      <c r="N3661" s="76">
        <v>45781</v>
      </c>
      <c r="O3661" s="73" t="str">
        <f t="shared" si="460"/>
        <v/>
      </c>
      <c r="P3661" s="73">
        <f>MONTH('RAW DATA'!$J3661)</f>
        <v>4</v>
      </c>
      <c r="Q3661" s="73" t="str">
        <f t="shared" si="461"/>
        <v>ICB</v>
      </c>
      <c r="R3661" s="75" t="str">
        <f t="shared" si="462"/>
        <v>TURKEY</v>
      </c>
      <c r="S3661" s="75" t="str">
        <f>IF(OR('RAW DATA'!$D3661="",'RAW DATA'!$C3661='RAW DATA'!$D3661),"NO",IF('RAW DATA'!$C3661&lt;'RAW DATA'!$D3661,"YES","NO"))</f>
        <v>NO</v>
      </c>
      <c r="T3661" s="75" t="str">
        <f>IF('RAW DATA'!$D3661='RAW DATA'!$E3661,"YES","NO")</f>
        <v>YES</v>
      </c>
      <c r="U3661" s="73" t="str">
        <f>IF(('RAW DATA'!$D3661-'RAW DATA'!$M3661)&lt;=5,"YES","NO")</f>
        <v>YES</v>
      </c>
    </row>
    <row r="3662" spans="1:21" x14ac:dyDescent="0.25">
      <c r="A3662" s="89">
        <v>381</v>
      </c>
      <c r="B3662" s="90">
        <v>5611252452</v>
      </c>
      <c r="C3662" s="91">
        <v>45757</v>
      </c>
      <c r="D3662" s="91"/>
      <c r="E3662" s="91"/>
      <c r="F3662" s="90">
        <v>250757389</v>
      </c>
      <c r="G3662" s="96">
        <v>673880</v>
      </c>
      <c r="H3662" s="90" t="s">
        <v>14</v>
      </c>
      <c r="I3662" s="97">
        <v>7730420106</v>
      </c>
      <c r="J3662" s="91">
        <v>45770</v>
      </c>
      <c r="K3662" s="91" t="s">
        <v>95</v>
      </c>
      <c r="L3662" s="90"/>
      <c r="M3662" s="91">
        <v>45740</v>
      </c>
      <c r="N3662" s="91">
        <v>45781</v>
      </c>
      <c r="O3662" s="95" t="str">
        <f t="shared" si="460"/>
        <v/>
      </c>
      <c r="P3662" s="95">
        <f>MONTH('RAW DATA'!$J3662)</f>
        <v>4</v>
      </c>
      <c r="Q3662" s="95" t="str">
        <f t="shared" si="461"/>
        <v>ICB</v>
      </c>
      <c r="R3662" s="96" t="str">
        <f t="shared" si="462"/>
        <v>TURKEY</v>
      </c>
      <c r="S3662" s="96" t="str">
        <f>IF(OR('RAW DATA'!$D3662="",'RAW DATA'!$C3662='RAW DATA'!$D3662),"NO",IF('RAW DATA'!$C3662&lt;'RAW DATA'!$D3662,"YES","NO"))</f>
        <v>NO</v>
      </c>
      <c r="T3662" s="96" t="str">
        <f>IF('RAW DATA'!$D3662='RAW DATA'!$E3662,"YES","NO")</f>
        <v>YES</v>
      </c>
      <c r="U3662" s="95" t="str">
        <f>IF(('RAW DATA'!$D3662-'RAW DATA'!$M3662)&lt;=5,"YES","NO")</f>
        <v>YES</v>
      </c>
    </row>
    <row r="3663" spans="1:21" x14ac:dyDescent="0.25">
      <c r="A3663" s="77">
        <v>193</v>
      </c>
      <c r="B3663" s="74">
        <v>7538888840</v>
      </c>
      <c r="C3663" s="74" t="s">
        <v>375</v>
      </c>
      <c r="D3663" s="74" t="s">
        <v>375</v>
      </c>
      <c r="E3663" s="74" t="s">
        <v>375</v>
      </c>
      <c r="F3663" s="74">
        <v>251301638</v>
      </c>
      <c r="G3663" s="75">
        <v>4776</v>
      </c>
      <c r="H3663" s="74" t="s">
        <v>14</v>
      </c>
      <c r="I3663" s="85">
        <v>7730465443</v>
      </c>
      <c r="J3663" s="76">
        <v>45967</v>
      </c>
      <c r="K3663" s="76" t="s">
        <v>95</v>
      </c>
      <c r="L3663" s="74"/>
      <c r="M3663" s="76">
        <v>45739</v>
      </c>
      <c r="N3663" s="76">
        <v>45763</v>
      </c>
      <c r="O3663" s="73" t="e">
        <f t="shared" ref="O3663:O3679" si="463">IF(D3663="", "", IF(YEAR(D3663)=2024, "", MONTH(D3663)))</f>
        <v>#VALUE!</v>
      </c>
      <c r="P3663" s="73">
        <f>MONTH('RAW DATA'!$J3663)</f>
        <v>11</v>
      </c>
      <c r="Q3663" s="73" t="str">
        <f t="shared" ref="Q3663:Q3679" si="464">IF(OR(A3663=71,A3663=1595,A3663=1588,A3663=1594,A3663=3547,A3663=1571,A3663=1538,A3663=1570,A3663=1569,A3663=1590,A3663=1591,A3663=1589,A3663=515,A3663=1572,A3663=3546,A3663=1592,A3663=3548,A3663=122,A3663=10171,A3663=40,A3663=35,A3663=95,A3663=381,A3663=136,A3663=375),"ICB","Vendor")</f>
        <v>Vendor</v>
      </c>
      <c r="R3663" s="75" t="str">
        <f t="shared" ref="R3663:R3679" si="465">IF(OR(A3663=71,A3663=515,A3663=1592,A3663=1589,A3663=1591,A3663=1571,A3663=1572),"CHINA",IF(A3663=35,"POLAND",
IF(A3663=10171,"VIETNAM",
IF(A3663=381,"TURKEY",
IF(A3663=375,"CAMBODIA",
IF(A3663=40,"AUSTRALIA",""))))))</f>
        <v/>
      </c>
      <c r="S3663" s="75" t="str">
        <f>IF(OR('RAW DATA'!$D3663="",'RAW DATA'!$C3663='RAW DATA'!$D3663),"NO",IF('RAW DATA'!$C3663&lt;'RAW DATA'!$D3663,"YES","NO"))</f>
        <v>NO</v>
      </c>
      <c r="T3663" s="75" t="str">
        <f>IF('RAW DATA'!$D3663='RAW DATA'!$E3663,"YES","NO")</f>
        <v>YES</v>
      </c>
      <c r="U3663" s="73" t="e">
        <f>IF(('RAW DATA'!$D3663-'RAW DATA'!$M3663)&lt;=5,"YES","NO")</f>
        <v>#VALUE!</v>
      </c>
    </row>
    <row r="3664" spans="1:21" x14ac:dyDescent="0.25">
      <c r="A3664" s="89">
        <v>193</v>
      </c>
      <c r="B3664" s="90">
        <v>7538888841</v>
      </c>
      <c r="C3664" s="90" t="s">
        <v>375</v>
      </c>
      <c r="D3664" s="90" t="s">
        <v>375</v>
      </c>
      <c r="E3664" s="90" t="s">
        <v>375</v>
      </c>
      <c r="F3664" s="90">
        <v>251301638</v>
      </c>
      <c r="G3664" s="96">
        <v>680</v>
      </c>
      <c r="H3664" s="90" t="s">
        <v>14</v>
      </c>
      <c r="I3664" s="97">
        <v>7730465443</v>
      </c>
      <c r="J3664" s="91">
        <v>45967</v>
      </c>
      <c r="K3664" s="91" t="s">
        <v>95</v>
      </c>
      <c r="L3664" s="90"/>
      <c r="M3664" s="91">
        <v>45739</v>
      </c>
      <c r="N3664" s="91">
        <v>45763</v>
      </c>
      <c r="O3664" s="95" t="e">
        <f t="shared" si="463"/>
        <v>#VALUE!</v>
      </c>
      <c r="P3664" s="95">
        <f>MONTH('RAW DATA'!$J3664)</f>
        <v>11</v>
      </c>
      <c r="Q3664" s="95" t="str">
        <f t="shared" si="464"/>
        <v>Vendor</v>
      </c>
      <c r="R3664" s="96" t="str">
        <f t="shared" si="465"/>
        <v/>
      </c>
      <c r="S3664" s="96" t="str">
        <f>IF(OR('RAW DATA'!$D3664="",'RAW DATA'!$C3664='RAW DATA'!$D3664),"NO",IF('RAW DATA'!$C3664&lt;'RAW DATA'!$D3664,"YES","NO"))</f>
        <v>NO</v>
      </c>
      <c r="T3664" s="96" t="str">
        <f>IF('RAW DATA'!$D3664='RAW DATA'!$E3664,"YES","NO")</f>
        <v>YES</v>
      </c>
      <c r="U3664" s="95" t="e">
        <f>IF(('RAW DATA'!$D3664-'RAW DATA'!$M3664)&lt;=5,"YES","NO")</f>
        <v>#VALUE!</v>
      </c>
    </row>
    <row r="3665" spans="1:21" x14ac:dyDescent="0.25">
      <c r="A3665" s="77">
        <v>71</v>
      </c>
      <c r="B3665" s="74">
        <v>5541729605</v>
      </c>
      <c r="C3665" s="76">
        <v>45793</v>
      </c>
      <c r="D3665" s="76"/>
      <c r="E3665" s="76"/>
      <c r="F3665" s="74">
        <v>243620689</v>
      </c>
      <c r="G3665" s="75">
        <v>72003</v>
      </c>
      <c r="H3665" s="74" t="s">
        <v>14</v>
      </c>
      <c r="I3665" s="85">
        <v>7730420585</v>
      </c>
      <c r="J3665" s="76">
        <v>45775</v>
      </c>
      <c r="K3665" s="76" t="s">
        <v>314</v>
      </c>
      <c r="L3665" s="74"/>
      <c r="M3665" s="76">
        <v>45528</v>
      </c>
      <c r="N3665" s="76">
        <v>45563</v>
      </c>
      <c r="O3665" s="73" t="str">
        <f t="shared" si="463"/>
        <v/>
      </c>
      <c r="P3665" s="73">
        <f>MONTH('RAW DATA'!$J3665)</f>
        <v>4</v>
      </c>
      <c r="Q3665" s="73" t="str">
        <f t="shared" si="464"/>
        <v>ICB</v>
      </c>
      <c r="R3665" s="75" t="str">
        <f t="shared" si="465"/>
        <v>CHINA</v>
      </c>
      <c r="S3665" s="75" t="str">
        <f>IF(OR('RAW DATA'!$D3665="",'RAW DATA'!$C3665='RAW DATA'!$D3665),"NO",IF('RAW DATA'!$C3665&lt;'RAW DATA'!$D3665,"YES","NO"))</f>
        <v>NO</v>
      </c>
      <c r="T3665" s="75" t="str">
        <f>IF('RAW DATA'!$D3665='RAW DATA'!$E3665,"YES","NO")</f>
        <v>YES</v>
      </c>
      <c r="U3665" s="73" t="str">
        <f>IF(('RAW DATA'!$D3665-'RAW DATA'!$M3665)&lt;=5,"YES","NO")</f>
        <v>YES</v>
      </c>
    </row>
    <row r="3666" spans="1:21" x14ac:dyDescent="0.25">
      <c r="A3666" s="89">
        <v>71</v>
      </c>
      <c r="B3666" s="90">
        <v>5541778418</v>
      </c>
      <c r="C3666" s="91">
        <v>45793</v>
      </c>
      <c r="D3666" s="91"/>
      <c r="E3666" s="91"/>
      <c r="F3666" s="90">
        <v>242082295</v>
      </c>
      <c r="G3666" s="96">
        <v>1578</v>
      </c>
      <c r="H3666" s="90" t="s">
        <v>14</v>
      </c>
      <c r="I3666" s="97">
        <v>7730420585</v>
      </c>
      <c r="J3666" s="91">
        <v>45775</v>
      </c>
      <c r="K3666" s="91" t="s">
        <v>314</v>
      </c>
      <c r="L3666" s="90"/>
      <c r="M3666" s="91">
        <v>45524</v>
      </c>
      <c r="N3666" s="91">
        <v>45559</v>
      </c>
      <c r="O3666" s="95" t="str">
        <f t="shared" si="463"/>
        <v/>
      </c>
      <c r="P3666" s="95">
        <f>MONTH('RAW DATA'!$J3666)</f>
        <v>4</v>
      </c>
      <c r="Q3666" s="95" t="str">
        <f t="shared" si="464"/>
        <v>ICB</v>
      </c>
      <c r="R3666" s="96" t="str">
        <f t="shared" si="465"/>
        <v>CHINA</v>
      </c>
      <c r="S3666" s="96" t="str">
        <f>IF(OR('RAW DATA'!$D3666="",'RAW DATA'!$C3666='RAW DATA'!$D3666),"NO",IF('RAW DATA'!$C3666&lt;'RAW DATA'!$D3666,"YES","NO"))</f>
        <v>NO</v>
      </c>
      <c r="T3666" s="96" t="str">
        <f>IF('RAW DATA'!$D3666='RAW DATA'!$E3666,"YES","NO")</f>
        <v>YES</v>
      </c>
      <c r="U3666" s="95" t="str">
        <f>IF(('RAW DATA'!$D3666-'RAW DATA'!$M3666)&lt;=5,"YES","NO")</f>
        <v>YES</v>
      </c>
    </row>
    <row r="3667" spans="1:21" x14ac:dyDescent="0.25">
      <c r="A3667" s="77">
        <v>71</v>
      </c>
      <c r="B3667" s="74">
        <v>5541778420</v>
      </c>
      <c r="C3667" s="76">
        <v>45793</v>
      </c>
      <c r="D3667" s="76"/>
      <c r="E3667" s="76"/>
      <c r="F3667" s="74">
        <v>243231123</v>
      </c>
      <c r="G3667" s="75">
        <v>232603</v>
      </c>
      <c r="H3667" s="74" t="s">
        <v>14</v>
      </c>
      <c r="I3667" s="85">
        <v>7730420585</v>
      </c>
      <c r="J3667" s="76">
        <v>45775</v>
      </c>
      <c r="K3667" s="76" t="s">
        <v>314</v>
      </c>
      <c r="L3667" s="74"/>
      <c r="M3667" s="76">
        <v>45546</v>
      </c>
      <c r="N3667" s="76">
        <v>45584</v>
      </c>
      <c r="O3667" s="73" t="str">
        <f t="shared" si="463"/>
        <v/>
      </c>
      <c r="P3667" s="73">
        <f>MONTH('RAW DATA'!$J3667)</f>
        <v>4</v>
      </c>
      <c r="Q3667" s="73" t="str">
        <f t="shared" si="464"/>
        <v>ICB</v>
      </c>
      <c r="R3667" s="75" t="str">
        <f t="shared" si="465"/>
        <v>CHINA</v>
      </c>
      <c r="S3667" s="75" t="str">
        <f>IF(OR('RAW DATA'!$D3667="",'RAW DATA'!$C3667='RAW DATA'!$D3667),"NO",IF('RAW DATA'!$C3667&lt;'RAW DATA'!$D3667,"YES","NO"))</f>
        <v>NO</v>
      </c>
      <c r="T3667" s="75" t="str">
        <f>IF('RAW DATA'!$D3667='RAW DATA'!$E3667,"YES","NO")</f>
        <v>YES</v>
      </c>
      <c r="U3667" s="73" t="str">
        <f>IF(('RAW DATA'!$D3667-'RAW DATA'!$M3667)&lt;=5,"YES","NO")</f>
        <v>YES</v>
      </c>
    </row>
    <row r="3668" spans="1:21" x14ac:dyDescent="0.25">
      <c r="A3668" s="89">
        <v>71</v>
      </c>
      <c r="B3668" s="90">
        <v>5541778419</v>
      </c>
      <c r="C3668" s="91">
        <v>45793</v>
      </c>
      <c r="D3668" s="91"/>
      <c r="E3668" s="91"/>
      <c r="F3668" s="90">
        <v>243231123</v>
      </c>
      <c r="G3668" s="96">
        <v>108943</v>
      </c>
      <c r="H3668" s="90" t="s">
        <v>14</v>
      </c>
      <c r="I3668" s="97">
        <v>7730420585</v>
      </c>
      <c r="J3668" s="91">
        <v>45775</v>
      </c>
      <c r="K3668" s="91" t="s">
        <v>314</v>
      </c>
      <c r="L3668" s="90"/>
      <c r="M3668" s="91">
        <v>45546</v>
      </c>
      <c r="N3668" s="91">
        <v>45584</v>
      </c>
      <c r="O3668" s="95" t="str">
        <f t="shared" si="463"/>
        <v/>
      </c>
      <c r="P3668" s="95">
        <f>MONTH('RAW DATA'!$J3668)</f>
        <v>4</v>
      </c>
      <c r="Q3668" s="95" t="str">
        <f t="shared" si="464"/>
        <v>ICB</v>
      </c>
      <c r="R3668" s="96" t="str">
        <f t="shared" si="465"/>
        <v>CHINA</v>
      </c>
      <c r="S3668" s="96" t="str">
        <f>IF(OR('RAW DATA'!$D3668="",'RAW DATA'!$C3668='RAW DATA'!$D3668),"NO",IF('RAW DATA'!$C3668&lt;'RAW DATA'!$D3668,"YES","NO"))</f>
        <v>NO</v>
      </c>
      <c r="T3668" s="96" t="str">
        <f>IF('RAW DATA'!$D3668='RAW DATA'!$E3668,"YES","NO")</f>
        <v>YES</v>
      </c>
      <c r="U3668" s="95" t="str">
        <f>IF(('RAW DATA'!$D3668-'RAW DATA'!$M3668)&lt;=5,"YES","NO")</f>
        <v>YES</v>
      </c>
    </row>
    <row r="3669" spans="1:21" x14ac:dyDescent="0.25">
      <c r="A3669" s="77">
        <v>71</v>
      </c>
      <c r="B3669" s="74">
        <v>5541789908</v>
      </c>
      <c r="C3669" s="76">
        <v>45793</v>
      </c>
      <c r="D3669" s="76"/>
      <c r="E3669" s="76"/>
      <c r="F3669" s="74">
        <v>244239456</v>
      </c>
      <c r="G3669" s="75">
        <v>171439</v>
      </c>
      <c r="H3669" s="74" t="s">
        <v>14</v>
      </c>
      <c r="I3669" s="85">
        <v>7730420585</v>
      </c>
      <c r="J3669" s="76">
        <v>45775</v>
      </c>
      <c r="K3669" s="76" t="s">
        <v>314</v>
      </c>
      <c r="L3669" s="74"/>
      <c r="M3669" s="76">
        <v>45556</v>
      </c>
      <c r="N3669" s="76">
        <v>45591</v>
      </c>
      <c r="O3669" s="73" t="str">
        <f t="shared" si="463"/>
        <v/>
      </c>
      <c r="P3669" s="73">
        <f>MONTH('RAW DATA'!$J3669)</f>
        <v>4</v>
      </c>
      <c r="Q3669" s="73" t="str">
        <f t="shared" si="464"/>
        <v>ICB</v>
      </c>
      <c r="R3669" s="75" t="str">
        <f t="shared" si="465"/>
        <v>CHINA</v>
      </c>
      <c r="S3669" s="75" t="str">
        <f>IF(OR('RAW DATA'!$D3669="",'RAW DATA'!$C3669='RAW DATA'!$D3669),"NO",IF('RAW DATA'!$C3669&lt;'RAW DATA'!$D3669,"YES","NO"))</f>
        <v>NO</v>
      </c>
      <c r="T3669" s="75" t="str">
        <f>IF('RAW DATA'!$D3669='RAW DATA'!$E3669,"YES","NO")</f>
        <v>YES</v>
      </c>
      <c r="U3669" s="73" t="str">
        <f>IF(('RAW DATA'!$D3669-'RAW DATA'!$M3669)&lt;=5,"YES","NO")</f>
        <v>YES</v>
      </c>
    </row>
    <row r="3670" spans="1:21" x14ac:dyDescent="0.25">
      <c r="A3670" s="89">
        <v>71</v>
      </c>
      <c r="B3670" s="90">
        <v>5541811250</v>
      </c>
      <c r="C3670" s="91">
        <v>45793</v>
      </c>
      <c r="D3670" s="91"/>
      <c r="E3670" s="91"/>
      <c r="F3670" s="90">
        <v>243577385</v>
      </c>
      <c r="G3670" s="96">
        <v>21484</v>
      </c>
      <c r="H3670" s="90" t="s">
        <v>14</v>
      </c>
      <c r="I3670" s="97">
        <v>7730420585</v>
      </c>
      <c r="J3670" s="91">
        <v>45775</v>
      </c>
      <c r="K3670" s="91" t="s">
        <v>314</v>
      </c>
      <c r="L3670" s="90"/>
      <c r="M3670" s="91">
        <v>45564</v>
      </c>
      <c r="N3670" s="91">
        <v>45598</v>
      </c>
      <c r="O3670" s="95" t="str">
        <f t="shared" si="463"/>
        <v/>
      </c>
      <c r="P3670" s="95">
        <f>MONTH('RAW DATA'!$J3670)</f>
        <v>4</v>
      </c>
      <c r="Q3670" s="95" t="str">
        <f t="shared" si="464"/>
        <v>ICB</v>
      </c>
      <c r="R3670" s="96" t="str">
        <f t="shared" si="465"/>
        <v>CHINA</v>
      </c>
      <c r="S3670" s="96" t="str">
        <f>IF(OR('RAW DATA'!$D3670="",'RAW DATA'!$C3670='RAW DATA'!$D3670),"NO",IF('RAW DATA'!$C3670&lt;'RAW DATA'!$D3670,"YES","NO"))</f>
        <v>NO</v>
      </c>
      <c r="T3670" s="96" t="str">
        <f>IF('RAW DATA'!$D3670='RAW DATA'!$E3670,"YES","NO")</f>
        <v>YES</v>
      </c>
      <c r="U3670" s="95" t="str">
        <f>IF(('RAW DATA'!$D3670-'RAW DATA'!$M3670)&lt;=5,"YES","NO")</f>
        <v>YES</v>
      </c>
    </row>
    <row r="3671" spans="1:21" x14ac:dyDescent="0.25">
      <c r="A3671" s="77">
        <v>71</v>
      </c>
      <c r="B3671" s="74">
        <v>5282562481</v>
      </c>
      <c r="C3671" s="76">
        <v>45793</v>
      </c>
      <c r="D3671" s="76"/>
      <c r="E3671" s="76"/>
      <c r="F3671" s="74">
        <v>245386946</v>
      </c>
      <c r="G3671" s="75">
        <v>275094</v>
      </c>
      <c r="H3671" s="74" t="s">
        <v>14</v>
      </c>
      <c r="I3671" s="85">
        <v>7730420585</v>
      </c>
      <c r="J3671" s="76">
        <v>45775</v>
      </c>
      <c r="K3671" s="76" t="s">
        <v>314</v>
      </c>
      <c r="L3671" s="74"/>
      <c r="M3671" s="76">
        <v>45596</v>
      </c>
      <c r="N3671" s="76">
        <v>45633</v>
      </c>
      <c r="O3671" s="73" t="str">
        <f t="shared" si="463"/>
        <v/>
      </c>
      <c r="P3671" s="73">
        <f>MONTH('RAW DATA'!$J3671)</f>
        <v>4</v>
      </c>
      <c r="Q3671" s="73" t="str">
        <f t="shared" si="464"/>
        <v>ICB</v>
      </c>
      <c r="R3671" s="75" t="str">
        <f t="shared" si="465"/>
        <v>CHINA</v>
      </c>
      <c r="S3671" s="75" t="str">
        <f>IF(OR('RAW DATA'!$D3671="",'RAW DATA'!$C3671='RAW DATA'!$D3671),"NO",IF('RAW DATA'!$C3671&lt;'RAW DATA'!$D3671,"YES","NO"))</f>
        <v>NO</v>
      </c>
      <c r="T3671" s="75" t="str">
        <f>IF('RAW DATA'!$D3671='RAW DATA'!$E3671,"YES","NO")</f>
        <v>YES</v>
      </c>
      <c r="U3671" s="73" t="str">
        <f>IF(('RAW DATA'!$D3671-'RAW DATA'!$M3671)&lt;=5,"YES","NO")</f>
        <v>YES</v>
      </c>
    </row>
    <row r="3672" spans="1:21" x14ac:dyDescent="0.25">
      <c r="A3672" s="89">
        <v>71</v>
      </c>
      <c r="B3672" s="90">
        <v>5282562482</v>
      </c>
      <c r="C3672" s="91">
        <v>45793</v>
      </c>
      <c r="D3672" s="91"/>
      <c r="E3672" s="91"/>
      <c r="F3672" s="90">
        <v>245386946</v>
      </c>
      <c r="G3672" s="96">
        <v>172978</v>
      </c>
      <c r="H3672" s="90" t="s">
        <v>14</v>
      </c>
      <c r="I3672" s="97">
        <v>7730420585</v>
      </c>
      <c r="J3672" s="91">
        <v>45775</v>
      </c>
      <c r="K3672" s="91" t="s">
        <v>314</v>
      </c>
      <c r="L3672" s="90"/>
      <c r="M3672" s="91">
        <v>45596</v>
      </c>
      <c r="N3672" s="91">
        <v>45633</v>
      </c>
      <c r="O3672" s="95" t="str">
        <f t="shared" si="463"/>
        <v/>
      </c>
      <c r="P3672" s="95">
        <f>MONTH('RAW DATA'!$J3672)</f>
        <v>4</v>
      </c>
      <c r="Q3672" s="95" t="str">
        <f t="shared" si="464"/>
        <v>ICB</v>
      </c>
      <c r="R3672" s="96" t="str">
        <f t="shared" si="465"/>
        <v>CHINA</v>
      </c>
      <c r="S3672" s="96" t="str">
        <f>IF(OR('RAW DATA'!$D3672="",'RAW DATA'!$C3672='RAW DATA'!$D3672),"NO",IF('RAW DATA'!$C3672&lt;'RAW DATA'!$D3672,"YES","NO"))</f>
        <v>NO</v>
      </c>
      <c r="T3672" s="96" t="str">
        <f>IF('RAW DATA'!$D3672='RAW DATA'!$E3672,"YES","NO")</f>
        <v>YES</v>
      </c>
      <c r="U3672" s="95" t="str">
        <f>IF(('RAW DATA'!$D3672-'RAW DATA'!$M3672)&lt;=5,"YES","NO")</f>
        <v>YES</v>
      </c>
    </row>
    <row r="3673" spans="1:21" x14ac:dyDescent="0.25">
      <c r="A3673" s="77">
        <v>71</v>
      </c>
      <c r="B3673" s="74">
        <v>5282562501</v>
      </c>
      <c r="C3673" s="76">
        <v>45793</v>
      </c>
      <c r="D3673" s="76"/>
      <c r="E3673" s="76"/>
      <c r="F3673" s="74">
        <v>245386946</v>
      </c>
      <c r="G3673" s="75">
        <v>236949</v>
      </c>
      <c r="H3673" s="74" t="s">
        <v>14</v>
      </c>
      <c r="I3673" s="85">
        <v>7730420585</v>
      </c>
      <c r="J3673" s="76">
        <v>45775</v>
      </c>
      <c r="K3673" s="76" t="s">
        <v>314</v>
      </c>
      <c r="L3673" s="74"/>
      <c r="M3673" s="76">
        <v>45596</v>
      </c>
      <c r="N3673" s="76">
        <v>45633</v>
      </c>
      <c r="O3673" s="73" t="str">
        <f t="shared" si="463"/>
        <v/>
      </c>
      <c r="P3673" s="73">
        <f>MONTH('RAW DATA'!$J3673)</f>
        <v>4</v>
      </c>
      <c r="Q3673" s="73" t="str">
        <f t="shared" si="464"/>
        <v>ICB</v>
      </c>
      <c r="R3673" s="75" t="str">
        <f t="shared" si="465"/>
        <v>CHINA</v>
      </c>
      <c r="S3673" s="75" t="str">
        <f>IF(OR('RAW DATA'!$D3673="",'RAW DATA'!$C3673='RAW DATA'!$D3673),"NO",IF('RAW DATA'!$C3673&lt;'RAW DATA'!$D3673,"YES","NO"))</f>
        <v>NO</v>
      </c>
      <c r="T3673" s="75" t="str">
        <f>IF('RAW DATA'!$D3673='RAW DATA'!$E3673,"YES","NO")</f>
        <v>YES</v>
      </c>
      <c r="U3673" s="73" t="str">
        <f>IF(('RAW DATA'!$D3673-'RAW DATA'!$M3673)&lt;=5,"YES","NO")</f>
        <v>YES</v>
      </c>
    </row>
    <row r="3674" spans="1:21" x14ac:dyDescent="0.25">
      <c r="A3674" s="89">
        <v>71</v>
      </c>
      <c r="B3674" s="90">
        <v>5282562500</v>
      </c>
      <c r="C3674" s="91">
        <v>45793</v>
      </c>
      <c r="D3674" s="91"/>
      <c r="E3674" s="91"/>
      <c r="F3674" s="90">
        <v>245386946</v>
      </c>
      <c r="G3674" s="96">
        <v>103318</v>
      </c>
      <c r="H3674" s="90" t="s">
        <v>14</v>
      </c>
      <c r="I3674" s="97">
        <v>7730420585</v>
      </c>
      <c r="J3674" s="91">
        <v>45775</v>
      </c>
      <c r="K3674" s="91" t="s">
        <v>314</v>
      </c>
      <c r="L3674" s="90"/>
      <c r="M3674" s="91">
        <v>45596</v>
      </c>
      <c r="N3674" s="91">
        <v>45633</v>
      </c>
      <c r="O3674" s="95" t="str">
        <f t="shared" si="463"/>
        <v/>
      </c>
      <c r="P3674" s="95">
        <f>MONTH('RAW DATA'!$J3674)</f>
        <v>4</v>
      </c>
      <c r="Q3674" s="95" t="str">
        <f t="shared" si="464"/>
        <v>ICB</v>
      </c>
      <c r="R3674" s="96" t="str">
        <f t="shared" si="465"/>
        <v>CHINA</v>
      </c>
      <c r="S3674" s="96" t="str">
        <f>IF(OR('RAW DATA'!$D3674="",'RAW DATA'!$C3674='RAW DATA'!$D3674),"NO",IF('RAW DATA'!$C3674&lt;'RAW DATA'!$D3674,"YES","NO"))</f>
        <v>NO</v>
      </c>
      <c r="T3674" s="96" t="str">
        <f>IF('RAW DATA'!$D3674='RAW DATA'!$E3674,"YES","NO")</f>
        <v>YES</v>
      </c>
      <c r="U3674" s="95" t="str">
        <f>IF(('RAW DATA'!$D3674-'RAW DATA'!$M3674)&lt;=5,"YES","NO")</f>
        <v>YES</v>
      </c>
    </row>
    <row r="3675" spans="1:21" x14ac:dyDescent="0.25">
      <c r="A3675" s="77">
        <v>71</v>
      </c>
      <c r="B3675" s="74">
        <v>5282577385</v>
      </c>
      <c r="C3675" s="76">
        <v>45793</v>
      </c>
      <c r="D3675" s="76"/>
      <c r="E3675" s="76"/>
      <c r="F3675" s="74">
        <v>245766555</v>
      </c>
      <c r="G3675" s="75">
        <v>87744</v>
      </c>
      <c r="H3675" s="74" t="s">
        <v>14</v>
      </c>
      <c r="I3675" s="85">
        <v>7730420585</v>
      </c>
      <c r="J3675" s="76">
        <v>45775</v>
      </c>
      <c r="K3675" s="76" t="s">
        <v>314</v>
      </c>
      <c r="L3675" s="74"/>
      <c r="M3675" s="76">
        <v>45604</v>
      </c>
      <c r="N3675" s="76">
        <v>45640</v>
      </c>
      <c r="O3675" s="73" t="str">
        <f t="shared" si="463"/>
        <v/>
      </c>
      <c r="P3675" s="73">
        <f>MONTH('RAW DATA'!$J3675)</f>
        <v>4</v>
      </c>
      <c r="Q3675" s="73" t="str">
        <f t="shared" si="464"/>
        <v>ICB</v>
      </c>
      <c r="R3675" s="75" t="str">
        <f t="shared" si="465"/>
        <v>CHINA</v>
      </c>
      <c r="S3675" s="75" t="str">
        <f>IF(OR('RAW DATA'!$D3675="",'RAW DATA'!$C3675='RAW DATA'!$D3675),"NO",IF('RAW DATA'!$C3675&lt;'RAW DATA'!$D3675,"YES","NO"))</f>
        <v>NO</v>
      </c>
      <c r="T3675" s="75" t="str">
        <f>IF('RAW DATA'!$D3675='RAW DATA'!$E3675,"YES","NO")</f>
        <v>YES</v>
      </c>
      <c r="U3675" s="73" t="str">
        <f>IF(('RAW DATA'!$D3675-'RAW DATA'!$M3675)&lt;=5,"YES","NO")</f>
        <v>YES</v>
      </c>
    </row>
    <row r="3676" spans="1:21" x14ac:dyDescent="0.25">
      <c r="A3676" s="89">
        <v>193</v>
      </c>
      <c r="B3676" s="90">
        <v>7528467268</v>
      </c>
      <c r="C3676" s="91">
        <v>45777</v>
      </c>
      <c r="D3676" s="90" t="s">
        <v>375</v>
      </c>
      <c r="E3676" s="90" t="s">
        <v>375</v>
      </c>
      <c r="F3676" s="90">
        <v>247362083</v>
      </c>
      <c r="G3676" s="96">
        <v>2600</v>
      </c>
      <c r="H3676" s="90" t="s">
        <v>14</v>
      </c>
      <c r="I3676" s="97">
        <v>7730422209</v>
      </c>
      <c r="J3676" s="91">
        <v>45789</v>
      </c>
      <c r="K3676" s="91" t="s">
        <v>95</v>
      </c>
      <c r="L3676" s="90"/>
      <c r="M3676" s="91">
        <v>45659</v>
      </c>
      <c r="N3676" s="91">
        <v>45722</v>
      </c>
      <c r="O3676" s="95" t="e">
        <f t="shared" si="463"/>
        <v>#VALUE!</v>
      </c>
      <c r="P3676" s="95">
        <f>MONTH('RAW DATA'!$J3676)</f>
        <v>5</v>
      </c>
      <c r="Q3676" s="95" t="str">
        <f t="shared" si="464"/>
        <v>Vendor</v>
      </c>
      <c r="R3676" s="96" t="str">
        <f t="shared" si="465"/>
        <v/>
      </c>
      <c r="S3676" s="96" t="str">
        <f>IF(OR('RAW DATA'!$D3676="",'RAW DATA'!$C3676='RAW DATA'!$D3676),"NO",IF('RAW DATA'!$C3676&lt;'RAW DATA'!$D3676,"YES","NO"))</f>
        <v>YES</v>
      </c>
      <c r="T3676" s="96" t="str">
        <f>IF('RAW DATA'!$D3676='RAW DATA'!$E3676,"YES","NO")</f>
        <v>YES</v>
      </c>
      <c r="U3676" s="95" t="e">
        <f>IF(('RAW DATA'!$D3676-'RAW DATA'!$M3676)&lt;=5,"YES","NO")</f>
        <v>#VALUE!</v>
      </c>
    </row>
    <row r="3677" spans="1:21" x14ac:dyDescent="0.25">
      <c r="A3677" s="77">
        <v>71</v>
      </c>
      <c r="B3677" s="74">
        <v>5282935517</v>
      </c>
      <c r="C3677" s="76">
        <v>45785</v>
      </c>
      <c r="D3677" s="76"/>
      <c r="E3677" s="76"/>
      <c r="F3677" s="74" t="s">
        <v>315</v>
      </c>
      <c r="G3677" s="75">
        <v>4214</v>
      </c>
      <c r="H3677" s="74" t="s">
        <v>29</v>
      </c>
      <c r="I3677" s="85">
        <v>7730423419</v>
      </c>
      <c r="J3677" s="76">
        <v>45796</v>
      </c>
      <c r="K3677" s="76" t="s">
        <v>96</v>
      </c>
      <c r="L3677" s="74"/>
      <c r="M3677" s="76">
        <v>45664</v>
      </c>
      <c r="N3677" s="76">
        <v>45683</v>
      </c>
      <c r="O3677" s="73" t="str">
        <f t="shared" si="463"/>
        <v/>
      </c>
      <c r="P3677" s="73">
        <f>MONTH('RAW DATA'!$J3677)</f>
        <v>5</v>
      </c>
      <c r="Q3677" s="73" t="str">
        <f t="shared" si="464"/>
        <v>ICB</v>
      </c>
      <c r="R3677" s="75" t="str">
        <f t="shared" si="465"/>
        <v>CHINA</v>
      </c>
      <c r="S3677" s="75" t="str">
        <f>IF(OR('RAW DATA'!$D3677="",'RAW DATA'!$C3677='RAW DATA'!$D3677),"NO",IF('RAW DATA'!$C3677&lt;'RAW DATA'!$D3677,"YES","NO"))</f>
        <v>NO</v>
      </c>
      <c r="T3677" s="75" t="str">
        <f>IF('RAW DATA'!$D3677='RAW DATA'!$E3677,"YES","NO")</f>
        <v>YES</v>
      </c>
      <c r="U3677" s="73" t="str">
        <f>IF(('RAW DATA'!$D3677-'RAW DATA'!$M3677)&lt;=5,"YES","NO")</f>
        <v>YES</v>
      </c>
    </row>
    <row r="3678" spans="1:21" x14ac:dyDescent="0.25">
      <c r="A3678" s="89">
        <v>71</v>
      </c>
      <c r="B3678" s="90">
        <v>5282935221</v>
      </c>
      <c r="C3678" s="91">
        <v>45785</v>
      </c>
      <c r="D3678" s="91"/>
      <c r="E3678" s="91"/>
      <c r="F3678" s="90" t="s">
        <v>316</v>
      </c>
      <c r="G3678" s="96">
        <v>4364</v>
      </c>
      <c r="H3678" s="90" t="s">
        <v>29</v>
      </c>
      <c r="I3678" s="97">
        <v>7730422994</v>
      </c>
      <c r="J3678" s="91">
        <v>45792</v>
      </c>
      <c r="K3678" s="91" t="s">
        <v>96</v>
      </c>
      <c r="L3678" s="90"/>
      <c r="M3678" s="91">
        <v>45664</v>
      </c>
      <c r="N3678" s="91">
        <v>45683</v>
      </c>
      <c r="O3678" s="95" t="str">
        <f t="shared" si="463"/>
        <v/>
      </c>
      <c r="P3678" s="95">
        <f>MONTH('RAW DATA'!$J3678)</f>
        <v>5</v>
      </c>
      <c r="Q3678" s="95" t="str">
        <f t="shared" si="464"/>
        <v>ICB</v>
      </c>
      <c r="R3678" s="96" t="str">
        <f t="shared" si="465"/>
        <v>CHINA</v>
      </c>
      <c r="S3678" s="96" t="str">
        <f>IF(OR('RAW DATA'!$D3678="",'RAW DATA'!$C3678='RAW DATA'!$D3678),"NO",IF('RAW DATA'!$C3678&lt;'RAW DATA'!$D3678,"YES","NO"))</f>
        <v>NO</v>
      </c>
      <c r="T3678" s="96" t="str">
        <f>IF('RAW DATA'!$D3678='RAW DATA'!$E3678,"YES","NO")</f>
        <v>YES</v>
      </c>
      <c r="U3678" s="95" t="str">
        <f>IF(('RAW DATA'!$D3678-'RAW DATA'!$M3678)&lt;=5,"YES","NO")</f>
        <v>YES</v>
      </c>
    </row>
    <row r="3679" spans="1:21" x14ac:dyDescent="0.25">
      <c r="A3679" s="77">
        <v>71</v>
      </c>
      <c r="B3679" s="74">
        <v>5282935217</v>
      </c>
      <c r="C3679" s="76">
        <v>45785</v>
      </c>
      <c r="D3679" s="76"/>
      <c r="E3679" s="76"/>
      <c r="F3679" s="74" t="s">
        <v>317</v>
      </c>
      <c r="G3679" s="75">
        <v>15395</v>
      </c>
      <c r="H3679" s="74" t="s">
        <v>29</v>
      </c>
      <c r="I3679" s="85">
        <v>7730422995</v>
      </c>
      <c r="J3679" s="76">
        <v>45792</v>
      </c>
      <c r="K3679" s="76" t="s">
        <v>96</v>
      </c>
      <c r="L3679" s="74"/>
      <c r="M3679" s="76">
        <v>45664</v>
      </c>
      <c r="N3679" s="76">
        <v>45683</v>
      </c>
      <c r="O3679" s="73" t="str">
        <f t="shared" si="463"/>
        <v/>
      </c>
      <c r="P3679" s="73">
        <f>MONTH('RAW DATA'!$J3679)</f>
        <v>5</v>
      </c>
      <c r="Q3679" s="73" t="str">
        <f t="shared" si="464"/>
        <v>ICB</v>
      </c>
      <c r="R3679" s="75" t="str">
        <f t="shared" si="465"/>
        <v>CHINA</v>
      </c>
      <c r="S3679" s="75" t="str">
        <f>IF(OR('RAW DATA'!$D3679="",'RAW DATA'!$C3679='RAW DATA'!$D3679),"NO",IF('RAW DATA'!$C3679&lt;'RAW DATA'!$D3679,"YES","NO"))</f>
        <v>NO</v>
      </c>
      <c r="T3679" s="75" t="str">
        <f>IF('RAW DATA'!$D3679='RAW DATA'!$E3679,"YES","NO")</f>
        <v>YES</v>
      </c>
      <c r="U3679" s="73" t="str">
        <f>IF(('RAW DATA'!$D3679-'RAW DATA'!$M3679)&lt;=5,"YES","NO")</f>
        <v>YES</v>
      </c>
    </row>
    <row r="3680" spans="1:21" x14ac:dyDescent="0.25">
      <c r="A3680" s="89">
        <v>71</v>
      </c>
      <c r="B3680" s="90">
        <v>5283019437</v>
      </c>
      <c r="C3680" s="91" t="s">
        <v>385</v>
      </c>
      <c r="D3680" s="91"/>
      <c r="E3680" s="91"/>
      <c r="F3680" s="90">
        <v>252225667</v>
      </c>
      <c r="G3680" s="96">
        <v>4611</v>
      </c>
      <c r="H3680" s="90" t="s">
        <v>29</v>
      </c>
      <c r="I3680" s="97">
        <v>7730430102</v>
      </c>
      <c r="J3680" s="91">
        <v>45798</v>
      </c>
      <c r="K3680" s="91" t="s">
        <v>96</v>
      </c>
      <c r="L3680" s="90"/>
      <c r="M3680" s="91">
        <v>45756</v>
      </c>
      <c r="N3680" s="91">
        <v>45792</v>
      </c>
      <c r="O3680" s="95" t="str">
        <f t="shared" ref="O3680:O3696" si="466">IF(D3680="", "", IF(YEAR(D3680)=2024, "", MONTH(D3680)))</f>
        <v/>
      </c>
      <c r="P3680" s="95">
        <f>MONTH('RAW DATA'!$J3680)</f>
        <v>5</v>
      </c>
      <c r="Q3680" s="95" t="str">
        <f t="shared" ref="Q3680:Q3696" si="467">IF(OR(A3680=71,A3680=1595,A3680=1588,A3680=1594,A3680=3547,A3680=1571,A3680=1538,A3680=1570,A3680=1569,A3680=1590,A3680=1591,A3680=1589,A3680=515,A3680=1572,A3680=3546,A3680=1592,A3680=3548,A3680=122,A3680=10171,A3680=40,A3680=35,A3680=95,A3680=381,A3680=136,A3680=375),"ICB","Vendor")</f>
        <v>ICB</v>
      </c>
      <c r="R3680" s="96" t="str">
        <f t="shared" ref="R3680:R3696" si="468">IF(OR(A3680=71,A3680=515,A3680=1592,A3680=1589,A3680=1591,A3680=1571,A3680=1572),"CHINA",IF(A3680=35,"POLAND",
IF(A3680=10171,"VIETNAM",
IF(A3680=381,"TURKEY",
IF(A3680=375,"CAMBODIA",
IF(A3680=40,"AUSTRALIA",""))))))</f>
        <v>CHINA</v>
      </c>
      <c r="S3680" s="96" t="str">
        <f>IF(OR('RAW DATA'!$D3680="",'RAW DATA'!$C3680='RAW DATA'!$D3680),"NO",IF('RAW DATA'!$C3680&lt;'RAW DATA'!$D3680,"YES","NO"))</f>
        <v>NO</v>
      </c>
      <c r="T3680" s="96" t="str">
        <f>IF('RAW DATA'!$D3680='RAW DATA'!$E3680,"YES","NO")</f>
        <v>YES</v>
      </c>
      <c r="U3680" s="95" t="str">
        <f>IF(('RAW DATA'!$D3680-'RAW DATA'!$M3680)&lt;=5,"YES","NO")</f>
        <v>YES</v>
      </c>
    </row>
    <row r="3681" spans="1:21" x14ac:dyDescent="0.25">
      <c r="A3681" s="77">
        <v>71</v>
      </c>
      <c r="B3681" s="74">
        <v>5282556697</v>
      </c>
      <c r="C3681" s="76">
        <v>45601</v>
      </c>
      <c r="D3681" s="76"/>
      <c r="E3681" s="76"/>
      <c r="F3681" s="74">
        <v>244797881</v>
      </c>
      <c r="G3681" s="75">
        <v>2410</v>
      </c>
      <c r="H3681" s="74" t="s">
        <v>29</v>
      </c>
      <c r="I3681" s="85">
        <v>7730424523</v>
      </c>
      <c r="J3681" s="76">
        <v>45804</v>
      </c>
      <c r="K3681" s="76" t="s">
        <v>96</v>
      </c>
      <c r="L3681" s="74"/>
      <c r="M3681" s="76">
        <v>45571</v>
      </c>
      <c r="N3681" s="76">
        <v>45578</v>
      </c>
      <c r="O3681" s="73" t="str">
        <f t="shared" si="466"/>
        <v/>
      </c>
      <c r="P3681" s="73">
        <f>MONTH('RAW DATA'!$J3681)</f>
        <v>5</v>
      </c>
      <c r="Q3681" s="73" t="str">
        <f t="shared" si="467"/>
        <v>ICB</v>
      </c>
      <c r="R3681" s="75" t="str">
        <f t="shared" si="468"/>
        <v>CHINA</v>
      </c>
      <c r="S3681" s="75" t="str">
        <f>IF(OR('RAW DATA'!$D3681="",'RAW DATA'!$C3681='RAW DATA'!$D3681),"NO",IF('RAW DATA'!$C3681&lt;'RAW DATA'!$D3681,"YES","NO"))</f>
        <v>NO</v>
      </c>
      <c r="T3681" s="75" t="str">
        <f>IF('RAW DATA'!$D3681='RAW DATA'!$E3681,"YES","NO")</f>
        <v>YES</v>
      </c>
      <c r="U3681" s="73" t="str">
        <f>IF(('RAW DATA'!$D3681-'RAW DATA'!$M3681)&lt;=5,"YES","NO")</f>
        <v>YES</v>
      </c>
    </row>
    <row r="3682" spans="1:21" x14ac:dyDescent="0.25">
      <c r="A3682" s="89">
        <v>71</v>
      </c>
      <c r="B3682" s="90">
        <v>5282556695</v>
      </c>
      <c r="C3682" s="91">
        <v>45601</v>
      </c>
      <c r="D3682" s="91"/>
      <c r="E3682" s="91"/>
      <c r="F3682" s="90">
        <v>244793479</v>
      </c>
      <c r="G3682" s="96">
        <v>1205</v>
      </c>
      <c r="H3682" s="90" t="s">
        <v>29</v>
      </c>
      <c r="I3682" s="97">
        <v>7730424412</v>
      </c>
      <c r="J3682" s="91">
        <v>45803</v>
      </c>
      <c r="K3682" s="91" t="s">
        <v>96</v>
      </c>
      <c r="L3682" s="90"/>
      <c r="M3682" s="91">
        <v>45571</v>
      </c>
      <c r="N3682" s="91">
        <v>45578</v>
      </c>
      <c r="O3682" s="95" t="str">
        <f t="shared" si="466"/>
        <v/>
      </c>
      <c r="P3682" s="95">
        <f>MONTH('RAW DATA'!$J3682)</f>
        <v>5</v>
      </c>
      <c r="Q3682" s="95" t="str">
        <f t="shared" si="467"/>
        <v>ICB</v>
      </c>
      <c r="R3682" s="96" t="str">
        <f t="shared" si="468"/>
        <v>CHINA</v>
      </c>
      <c r="S3682" s="96" t="str">
        <f>IF(OR('RAW DATA'!$D3682="",'RAW DATA'!$C3682='RAW DATA'!$D3682),"NO",IF('RAW DATA'!$C3682&lt;'RAW DATA'!$D3682,"YES","NO"))</f>
        <v>NO</v>
      </c>
      <c r="T3682" s="96" t="str">
        <f>IF('RAW DATA'!$D3682='RAW DATA'!$E3682,"YES","NO")</f>
        <v>YES</v>
      </c>
      <c r="U3682" s="95" t="str">
        <f>IF(('RAW DATA'!$D3682-'RAW DATA'!$M3682)&lt;=5,"YES","NO")</f>
        <v>YES</v>
      </c>
    </row>
    <row r="3683" spans="1:21" x14ac:dyDescent="0.25">
      <c r="A3683" s="77">
        <v>71</v>
      </c>
      <c r="B3683" s="74">
        <v>5282556223</v>
      </c>
      <c r="C3683" s="76">
        <v>45601</v>
      </c>
      <c r="D3683" s="76"/>
      <c r="E3683" s="76"/>
      <c r="F3683" s="74">
        <v>244794605</v>
      </c>
      <c r="G3683" s="75">
        <v>2155</v>
      </c>
      <c r="H3683" s="74" t="s">
        <v>29</v>
      </c>
      <c r="I3683" s="85">
        <v>7730424466</v>
      </c>
      <c r="J3683" s="76">
        <v>45803</v>
      </c>
      <c r="K3683" s="76" t="s">
        <v>96</v>
      </c>
      <c r="L3683" s="74"/>
      <c r="M3683" s="76">
        <v>45571</v>
      </c>
      <c r="N3683" s="76">
        <v>45578</v>
      </c>
      <c r="O3683" s="73" t="str">
        <f t="shared" si="466"/>
        <v/>
      </c>
      <c r="P3683" s="73">
        <f>MONTH('RAW DATA'!$J3683)</f>
        <v>5</v>
      </c>
      <c r="Q3683" s="73" t="str">
        <f t="shared" si="467"/>
        <v>ICB</v>
      </c>
      <c r="R3683" s="75" t="str">
        <f t="shared" si="468"/>
        <v>CHINA</v>
      </c>
      <c r="S3683" s="75" t="str">
        <f>IF(OR('RAW DATA'!$D3683="",'RAW DATA'!$C3683='RAW DATA'!$D3683),"NO",IF('RAW DATA'!$C3683&lt;'RAW DATA'!$D3683,"YES","NO"))</f>
        <v>NO</v>
      </c>
      <c r="T3683" s="75" t="str">
        <f>IF('RAW DATA'!$D3683='RAW DATA'!$E3683,"YES","NO")</f>
        <v>YES</v>
      </c>
      <c r="U3683" s="73" t="str">
        <f>IF(('RAW DATA'!$D3683-'RAW DATA'!$M3683)&lt;=5,"YES","NO")</f>
        <v>YES</v>
      </c>
    </row>
    <row r="3684" spans="1:21" x14ac:dyDescent="0.25">
      <c r="A3684" s="89">
        <v>71</v>
      </c>
      <c r="B3684" s="90">
        <v>5541781134</v>
      </c>
      <c r="C3684" s="91">
        <v>45601</v>
      </c>
      <c r="D3684" s="91"/>
      <c r="E3684" s="91"/>
      <c r="F3684" s="90">
        <v>243126914</v>
      </c>
      <c r="G3684" s="96">
        <v>22812</v>
      </c>
      <c r="H3684" s="90" t="s">
        <v>29</v>
      </c>
      <c r="I3684" s="100">
        <v>7730425031</v>
      </c>
      <c r="J3684" s="91">
        <v>45805</v>
      </c>
      <c r="K3684" s="91" t="s">
        <v>96</v>
      </c>
      <c r="L3684" s="90"/>
      <c r="M3684" s="91">
        <v>45532</v>
      </c>
      <c r="N3684" s="91">
        <v>45560</v>
      </c>
      <c r="O3684" s="95" t="str">
        <f t="shared" si="466"/>
        <v/>
      </c>
      <c r="P3684" s="95">
        <f>MONTH('RAW DATA'!$J3684)</f>
        <v>5</v>
      </c>
      <c r="Q3684" s="95" t="str">
        <f t="shared" si="467"/>
        <v>ICB</v>
      </c>
      <c r="R3684" s="96" t="str">
        <f t="shared" si="468"/>
        <v>CHINA</v>
      </c>
      <c r="S3684" s="96" t="str">
        <f>IF(OR('RAW DATA'!$D3684="",'RAW DATA'!$C3684='RAW DATA'!$D3684),"NO",IF('RAW DATA'!$C3684&lt;'RAW DATA'!$D3684,"YES","NO"))</f>
        <v>NO</v>
      </c>
      <c r="T3684" s="96" t="str">
        <f>IF('RAW DATA'!$D3684='RAW DATA'!$E3684,"YES","NO")</f>
        <v>YES</v>
      </c>
      <c r="U3684" s="95" t="str">
        <f>IF(('RAW DATA'!$D3684-'RAW DATA'!$M3684)&lt;=5,"YES","NO")</f>
        <v>YES</v>
      </c>
    </row>
    <row r="3685" spans="1:21" x14ac:dyDescent="0.25">
      <c r="A3685" s="77">
        <v>71</v>
      </c>
      <c r="B3685" s="74">
        <v>5282959626</v>
      </c>
      <c r="C3685" s="76">
        <v>45806</v>
      </c>
      <c r="D3685" s="76"/>
      <c r="E3685" s="76"/>
      <c r="F3685" s="74">
        <v>252721817</v>
      </c>
      <c r="G3685" s="75">
        <v>17371</v>
      </c>
      <c r="H3685" s="74" t="s">
        <v>29</v>
      </c>
      <c r="I3685" s="85">
        <v>7730426925</v>
      </c>
      <c r="J3685" s="76">
        <v>45818</v>
      </c>
      <c r="K3685" s="76" t="s">
        <v>96</v>
      </c>
      <c r="L3685" s="74"/>
      <c r="M3685" s="76">
        <v>45773</v>
      </c>
      <c r="N3685" s="76">
        <v>45780</v>
      </c>
      <c r="O3685" s="73" t="str">
        <f t="shared" si="466"/>
        <v/>
      </c>
      <c r="P3685" s="73">
        <f>MONTH('RAW DATA'!$J3685)</f>
        <v>6</v>
      </c>
      <c r="Q3685" s="73" t="str">
        <f t="shared" si="467"/>
        <v>ICB</v>
      </c>
      <c r="R3685" s="75" t="str">
        <f t="shared" si="468"/>
        <v>CHINA</v>
      </c>
      <c r="S3685" s="75" t="str">
        <f>IF(OR('RAW DATA'!$D3685="",'RAW DATA'!$C3685='RAW DATA'!$D3685),"NO",IF('RAW DATA'!$C3685&lt;'RAW DATA'!$D3685,"YES","NO"))</f>
        <v>NO</v>
      </c>
      <c r="T3685" s="75" t="str">
        <f>IF('RAW DATA'!$D3685='RAW DATA'!$E3685,"YES","NO")</f>
        <v>YES</v>
      </c>
      <c r="U3685" s="73" t="str">
        <f>IF(('RAW DATA'!$D3685-'RAW DATA'!$M3685)&lt;=5,"YES","NO")</f>
        <v>YES</v>
      </c>
    </row>
    <row r="3686" spans="1:21" x14ac:dyDescent="0.25">
      <c r="A3686" s="89">
        <v>71</v>
      </c>
      <c r="B3686" s="90">
        <v>5283127707</v>
      </c>
      <c r="C3686" s="91">
        <v>45875</v>
      </c>
      <c r="D3686" s="91">
        <v>45869</v>
      </c>
      <c r="E3686" s="91">
        <v>45875</v>
      </c>
      <c r="F3686" s="90">
        <v>252786394</v>
      </c>
      <c r="G3686" s="96">
        <v>1073</v>
      </c>
      <c r="H3686" s="90" t="s">
        <v>29</v>
      </c>
      <c r="I3686" s="97">
        <v>7730443845</v>
      </c>
      <c r="J3686" s="91">
        <v>45883</v>
      </c>
      <c r="K3686" s="91" t="s">
        <v>96</v>
      </c>
      <c r="L3686" s="90"/>
      <c r="M3686" s="91">
        <v>45766</v>
      </c>
      <c r="N3686" s="91">
        <v>45786</v>
      </c>
      <c r="O3686" s="95">
        <f t="shared" si="466"/>
        <v>7</v>
      </c>
      <c r="P3686" s="95">
        <f>MONTH('RAW DATA'!$J3686)</f>
        <v>8</v>
      </c>
      <c r="Q3686" s="95" t="str">
        <f t="shared" si="467"/>
        <v>ICB</v>
      </c>
      <c r="R3686" s="96" t="str">
        <f t="shared" si="468"/>
        <v>CHINA</v>
      </c>
      <c r="S3686" s="96" t="str">
        <f>IF(OR('RAW DATA'!$D3686="",'RAW DATA'!$C3686='RAW DATA'!$D3686),"NO",IF('RAW DATA'!$C3686&lt;'RAW DATA'!$D3686,"YES","NO"))</f>
        <v>NO</v>
      </c>
      <c r="T3686" s="96" t="str">
        <f>IF('RAW DATA'!$D3686='RAW DATA'!$E3686,"YES","NO")</f>
        <v>NO</v>
      </c>
      <c r="U3686" s="95" t="str">
        <f>IF(('RAW DATA'!$D3686-'RAW DATA'!$M3686)&lt;=5,"YES","NO")</f>
        <v>NO</v>
      </c>
    </row>
    <row r="3687" spans="1:21" x14ac:dyDescent="0.25">
      <c r="A3687" s="77">
        <v>71</v>
      </c>
      <c r="B3687" s="74">
        <v>5282982962</v>
      </c>
      <c r="C3687" s="76">
        <v>45806</v>
      </c>
      <c r="D3687" s="76"/>
      <c r="E3687" s="76"/>
      <c r="F3687" s="74">
        <v>252786394</v>
      </c>
      <c r="G3687" s="75">
        <v>682</v>
      </c>
      <c r="H3687" s="74" t="s">
        <v>29</v>
      </c>
      <c r="I3687" s="85">
        <v>7730443845</v>
      </c>
      <c r="J3687" s="76">
        <v>45883</v>
      </c>
      <c r="K3687" s="76" t="s">
        <v>96</v>
      </c>
      <c r="L3687" s="74"/>
      <c r="M3687" s="76">
        <v>45766</v>
      </c>
      <c r="N3687" s="76">
        <v>45786</v>
      </c>
      <c r="O3687" s="73" t="str">
        <f t="shared" si="466"/>
        <v/>
      </c>
      <c r="P3687" s="73">
        <f>MONTH('RAW DATA'!$J3687)</f>
        <v>8</v>
      </c>
      <c r="Q3687" s="73" t="str">
        <f t="shared" si="467"/>
        <v>ICB</v>
      </c>
      <c r="R3687" s="75" t="str">
        <f t="shared" si="468"/>
        <v>CHINA</v>
      </c>
      <c r="S3687" s="75" t="str">
        <f>IF(OR('RAW DATA'!$D3687="",'RAW DATA'!$C3687='RAW DATA'!$D3687),"NO",IF('RAW DATA'!$C3687&lt;'RAW DATA'!$D3687,"YES","NO"))</f>
        <v>NO</v>
      </c>
      <c r="T3687" s="75" t="str">
        <f>IF('RAW DATA'!$D3687='RAW DATA'!$E3687,"YES","NO")</f>
        <v>YES</v>
      </c>
      <c r="U3687" s="73" t="str">
        <f>IF(('RAW DATA'!$D3687-'RAW DATA'!$M3687)&lt;=5,"YES","NO")</f>
        <v>YES</v>
      </c>
    </row>
    <row r="3688" spans="1:21" x14ac:dyDescent="0.25">
      <c r="A3688" s="89">
        <v>71</v>
      </c>
      <c r="B3688" s="90">
        <v>5282951404</v>
      </c>
      <c r="C3688" s="91">
        <v>45806</v>
      </c>
      <c r="D3688" s="91"/>
      <c r="E3688" s="91"/>
      <c r="F3688" s="90">
        <v>248601381</v>
      </c>
      <c r="G3688" s="96">
        <v>1992</v>
      </c>
      <c r="H3688" s="90" t="s">
        <v>29</v>
      </c>
      <c r="I3688" s="97">
        <v>7730426881</v>
      </c>
      <c r="J3688" s="91">
        <v>45818</v>
      </c>
      <c r="K3688" s="91" t="s">
        <v>96</v>
      </c>
      <c r="L3688" s="90"/>
      <c r="M3688" s="91">
        <v>45670</v>
      </c>
      <c r="N3688" s="91">
        <v>45719</v>
      </c>
      <c r="O3688" s="95" t="str">
        <f t="shared" si="466"/>
        <v/>
      </c>
      <c r="P3688" s="95">
        <f>MONTH('RAW DATA'!$J3688)</f>
        <v>6</v>
      </c>
      <c r="Q3688" s="95" t="str">
        <f t="shared" si="467"/>
        <v>ICB</v>
      </c>
      <c r="R3688" s="96" t="str">
        <f t="shared" si="468"/>
        <v>CHINA</v>
      </c>
      <c r="S3688" s="96" t="str">
        <f>IF(OR('RAW DATA'!$D3688="",'RAW DATA'!$C3688='RAW DATA'!$D3688),"NO",IF('RAW DATA'!$C3688&lt;'RAW DATA'!$D3688,"YES","NO"))</f>
        <v>NO</v>
      </c>
      <c r="T3688" s="96" t="str">
        <f>IF('RAW DATA'!$D3688='RAW DATA'!$E3688,"YES","NO")</f>
        <v>YES</v>
      </c>
      <c r="U3688" s="95" t="str">
        <f>IF(('RAW DATA'!$D3688-'RAW DATA'!$M3688)&lt;=5,"YES","NO")</f>
        <v>YES</v>
      </c>
    </row>
    <row r="3689" spans="1:21" x14ac:dyDescent="0.25">
      <c r="A3689" s="77">
        <v>1451</v>
      </c>
      <c r="B3689" s="74" t="s">
        <v>83</v>
      </c>
      <c r="C3689" s="74" t="s">
        <v>83</v>
      </c>
      <c r="D3689" s="74" t="s">
        <v>375</v>
      </c>
      <c r="E3689" s="74" t="s">
        <v>375</v>
      </c>
      <c r="F3689" s="74">
        <v>246005282</v>
      </c>
      <c r="G3689" s="75">
        <v>150</v>
      </c>
      <c r="H3689" s="74" t="s">
        <v>14</v>
      </c>
      <c r="I3689" s="85">
        <v>7730426836</v>
      </c>
      <c r="J3689" s="76">
        <v>45817</v>
      </c>
      <c r="K3689" s="76" t="s">
        <v>361</v>
      </c>
      <c r="L3689" s="74"/>
      <c r="M3689" s="76">
        <v>45617</v>
      </c>
      <c r="N3689" s="76">
        <v>45658</v>
      </c>
      <c r="O3689" s="73" t="e">
        <f t="shared" si="466"/>
        <v>#VALUE!</v>
      </c>
      <c r="P3689" s="73">
        <f>MONTH('RAW DATA'!$J3689)</f>
        <v>6</v>
      </c>
      <c r="Q3689" s="73" t="str">
        <f t="shared" si="467"/>
        <v>Vendor</v>
      </c>
      <c r="R3689" s="75" t="str">
        <f t="shared" si="468"/>
        <v/>
      </c>
      <c r="S3689" s="75" t="str">
        <f>IF(OR('RAW DATA'!$D3689="",'RAW DATA'!$C3689='RAW DATA'!$D3689),"NO",IF('RAW DATA'!$C3689&lt;'RAW DATA'!$D3689,"YES","NO"))</f>
        <v>NO</v>
      </c>
      <c r="T3689" s="75" t="str">
        <f>IF('RAW DATA'!$D3689='RAW DATA'!$E3689,"YES","NO")</f>
        <v>YES</v>
      </c>
      <c r="U3689" s="73" t="e">
        <f>IF(('RAW DATA'!$D3689-'RAW DATA'!$M3689)&lt;=5,"YES","NO")</f>
        <v>#VALUE!</v>
      </c>
    </row>
    <row r="3690" spans="1:21" x14ac:dyDescent="0.25">
      <c r="A3690" s="89">
        <v>1451</v>
      </c>
      <c r="B3690" s="90" t="s">
        <v>83</v>
      </c>
      <c r="C3690" s="90" t="s">
        <v>83</v>
      </c>
      <c r="D3690" s="90" t="s">
        <v>375</v>
      </c>
      <c r="E3690" s="90" t="s">
        <v>375</v>
      </c>
      <c r="F3690" s="90">
        <v>246005282</v>
      </c>
      <c r="G3690" s="96">
        <v>100</v>
      </c>
      <c r="H3690" s="90" t="s">
        <v>14</v>
      </c>
      <c r="I3690" s="97">
        <v>7730426836</v>
      </c>
      <c r="J3690" s="91">
        <v>45817</v>
      </c>
      <c r="K3690" s="91" t="s">
        <v>361</v>
      </c>
      <c r="L3690" s="90"/>
      <c r="M3690" s="91">
        <v>45617</v>
      </c>
      <c r="N3690" s="91">
        <v>45658</v>
      </c>
      <c r="O3690" s="95" t="e">
        <f t="shared" si="466"/>
        <v>#VALUE!</v>
      </c>
      <c r="P3690" s="95">
        <f>MONTH('RAW DATA'!$J3690)</f>
        <v>6</v>
      </c>
      <c r="Q3690" s="95" t="str">
        <f t="shared" si="467"/>
        <v>Vendor</v>
      </c>
      <c r="R3690" s="96" t="str">
        <f t="shared" si="468"/>
        <v/>
      </c>
      <c r="S3690" s="96" t="str">
        <f>IF(OR('RAW DATA'!$D3690="",'RAW DATA'!$C3690='RAW DATA'!$D3690),"NO",IF('RAW DATA'!$C3690&lt;'RAW DATA'!$D3690,"YES","NO"))</f>
        <v>NO</v>
      </c>
      <c r="T3690" s="96" t="str">
        <f>IF('RAW DATA'!$D3690='RAW DATA'!$E3690,"YES","NO")</f>
        <v>YES</v>
      </c>
      <c r="U3690" s="95" t="e">
        <f>IF(('RAW DATA'!$D3690-'RAW DATA'!$M3690)&lt;=5,"YES","NO")</f>
        <v>#VALUE!</v>
      </c>
    </row>
    <row r="3691" spans="1:21" x14ac:dyDescent="0.25">
      <c r="A3691" s="77">
        <v>1451</v>
      </c>
      <c r="B3691" s="74" t="s">
        <v>83</v>
      </c>
      <c r="C3691" s="74" t="s">
        <v>83</v>
      </c>
      <c r="D3691" s="74" t="s">
        <v>375</v>
      </c>
      <c r="E3691" s="74" t="s">
        <v>375</v>
      </c>
      <c r="F3691" s="74">
        <v>246005282</v>
      </c>
      <c r="G3691" s="75">
        <v>50</v>
      </c>
      <c r="H3691" s="74" t="s">
        <v>14</v>
      </c>
      <c r="I3691" s="85">
        <v>7730426836</v>
      </c>
      <c r="J3691" s="76">
        <v>45817</v>
      </c>
      <c r="K3691" s="76" t="s">
        <v>361</v>
      </c>
      <c r="L3691" s="74"/>
      <c r="M3691" s="76">
        <v>45617</v>
      </c>
      <c r="N3691" s="76">
        <v>45658</v>
      </c>
      <c r="O3691" s="73" t="e">
        <f t="shared" si="466"/>
        <v>#VALUE!</v>
      </c>
      <c r="P3691" s="73">
        <f>MONTH('RAW DATA'!$J3691)</f>
        <v>6</v>
      </c>
      <c r="Q3691" s="73" t="str">
        <f t="shared" si="467"/>
        <v>Vendor</v>
      </c>
      <c r="R3691" s="75" t="str">
        <f t="shared" si="468"/>
        <v/>
      </c>
      <c r="S3691" s="75" t="str">
        <f>IF(OR('RAW DATA'!$D3691="",'RAW DATA'!$C3691='RAW DATA'!$D3691),"NO",IF('RAW DATA'!$C3691&lt;'RAW DATA'!$D3691,"YES","NO"))</f>
        <v>NO</v>
      </c>
      <c r="T3691" s="75" t="str">
        <f>IF('RAW DATA'!$D3691='RAW DATA'!$E3691,"YES","NO")</f>
        <v>YES</v>
      </c>
      <c r="U3691" s="73" t="e">
        <f>IF(('RAW DATA'!$D3691-'RAW DATA'!$M3691)&lt;=5,"YES","NO")</f>
        <v>#VALUE!</v>
      </c>
    </row>
    <row r="3692" spans="1:21" x14ac:dyDescent="0.25">
      <c r="A3692" s="89">
        <v>1451</v>
      </c>
      <c r="B3692" s="90" t="s">
        <v>83</v>
      </c>
      <c r="C3692" s="90" t="s">
        <v>83</v>
      </c>
      <c r="D3692" s="90" t="s">
        <v>375</v>
      </c>
      <c r="E3692" s="90" t="s">
        <v>375</v>
      </c>
      <c r="F3692" s="90">
        <v>246005282</v>
      </c>
      <c r="G3692" s="96">
        <v>150</v>
      </c>
      <c r="H3692" s="90" t="s">
        <v>14</v>
      </c>
      <c r="I3692" s="97">
        <v>7730426836</v>
      </c>
      <c r="J3692" s="91">
        <v>45817</v>
      </c>
      <c r="K3692" s="91" t="s">
        <v>361</v>
      </c>
      <c r="L3692" s="90"/>
      <c r="M3692" s="91">
        <v>45617</v>
      </c>
      <c r="N3692" s="91">
        <v>45658</v>
      </c>
      <c r="O3692" s="95" t="e">
        <f t="shared" si="466"/>
        <v>#VALUE!</v>
      </c>
      <c r="P3692" s="95">
        <f>MONTH('RAW DATA'!$J3692)</f>
        <v>6</v>
      </c>
      <c r="Q3692" s="95" t="str">
        <f t="shared" si="467"/>
        <v>Vendor</v>
      </c>
      <c r="R3692" s="96" t="str">
        <f t="shared" si="468"/>
        <v/>
      </c>
      <c r="S3692" s="96" t="str">
        <f>IF(OR('RAW DATA'!$D3692="",'RAW DATA'!$C3692='RAW DATA'!$D3692),"NO",IF('RAW DATA'!$C3692&lt;'RAW DATA'!$D3692,"YES","NO"))</f>
        <v>NO</v>
      </c>
      <c r="T3692" s="96" t="str">
        <f>IF('RAW DATA'!$D3692='RAW DATA'!$E3692,"YES","NO")</f>
        <v>YES</v>
      </c>
      <c r="U3692" s="95" t="e">
        <f>IF(('RAW DATA'!$D3692-'RAW DATA'!$M3692)&lt;=5,"YES","NO")</f>
        <v>#VALUE!</v>
      </c>
    </row>
    <row r="3693" spans="1:21" x14ac:dyDescent="0.25">
      <c r="A3693" s="77">
        <v>71</v>
      </c>
      <c r="B3693" s="74">
        <v>5282990857</v>
      </c>
      <c r="C3693" s="76">
        <v>45812</v>
      </c>
      <c r="D3693" s="76"/>
      <c r="E3693" s="76"/>
      <c r="F3693" s="74">
        <v>253986060</v>
      </c>
      <c r="G3693" s="75">
        <v>9710</v>
      </c>
      <c r="H3693" s="74" t="s">
        <v>29</v>
      </c>
      <c r="I3693" s="85">
        <v>7730427157</v>
      </c>
      <c r="J3693" s="76">
        <v>45818</v>
      </c>
      <c r="K3693" s="76" t="s">
        <v>96</v>
      </c>
      <c r="L3693" s="74"/>
      <c r="M3693" s="76">
        <v>45810</v>
      </c>
      <c r="N3693" s="76">
        <v>45828</v>
      </c>
      <c r="O3693" s="73" t="str">
        <f t="shared" si="466"/>
        <v/>
      </c>
      <c r="P3693" s="73">
        <f>MONTH('RAW DATA'!$J3693)</f>
        <v>6</v>
      </c>
      <c r="Q3693" s="73" t="str">
        <f t="shared" si="467"/>
        <v>ICB</v>
      </c>
      <c r="R3693" s="75" t="str">
        <f t="shared" si="468"/>
        <v>CHINA</v>
      </c>
      <c r="S3693" s="75" t="str">
        <f>IF(OR('RAW DATA'!$D3693="",'RAW DATA'!$C3693='RAW DATA'!$D3693),"NO",IF('RAW DATA'!$C3693&lt;'RAW DATA'!$D3693,"YES","NO"))</f>
        <v>NO</v>
      </c>
      <c r="T3693" s="75" t="str">
        <f>IF('RAW DATA'!$D3693='RAW DATA'!$E3693,"YES","NO")</f>
        <v>YES</v>
      </c>
      <c r="U3693" s="73" t="str">
        <f>IF(('RAW DATA'!$D3693-'RAW DATA'!$M3693)&lt;=5,"YES","NO")</f>
        <v>YES</v>
      </c>
    </row>
    <row r="3694" spans="1:21" x14ac:dyDescent="0.25">
      <c r="A3694" s="89">
        <v>71</v>
      </c>
      <c r="B3694" s="90">
        <v>5282990856</v>
      </c>
      <c r="C3694" s="91">
        <v>45811</v>
      </c>
      <c r="D3694" s="91"/>
      <c r="E3694" s="91"/>
      <c r="F3694" s="90">
        <v>254339282</v>
      </c>
      <c r="G3694" s="96">
        <v>4315</v>
      </c>
      <c r="H3694" s="90" t="s">
        <v>29</v>
      </c>
      <c r="I3694" s="97">
        <v>7730427159</v>
      </c>
      <c r="J3694" s="91">
        <v>45818</v>
      </c>
      <c r="K3694" s="91" t="s">
        <v>96</v>
      </c>
      <c r="L3694" s="90"/>
      <c r="M3694" s="91">
        <v>45810</v>
      </c>
      <c r="N3694" s="91">
        <v>45828</v>
      </c>
      <c r="O3694" s="95" t="str">
        <f t="shared" si="466"/>
        <v/>
      </c>
      <c r="P3694" s="95">
        <f>MONTH('RAW DATA'!$J3694)</f>
        <v>6</v>
      </c>
      <c r="Q3694" s="95" t="str">
        <f t="shared" si="467"/>
        <v>ICB</v>
      </c>
      <c r="R3694" s="96" t="str">
        <f t="shared" si="468"/>
        <v>CHINA</v>
      </c>
      <c r="S3694" s="96" t="str">
        <f>IF(OR('RAW DATA'!$D3694="",'RAW DATA'!$C3694='RAW DATA'!$D3694),"NO",IF('RAW DATA'!$C3694&lt;'RAW DATA'!$D3694,"YES","NO"))</f>
        <v>NO</v>
      </c>
      <c r="T3694" s="96" t="str">
        <f>IF('RAW DATA'!$D3694='RAW DATA'!$E3694,"YES","NO")</f>
        <v>YES</v>
      </c>
      <c r="U3694" s="95" t="str">
        <f>IF(('RAW DATA'!$D3694-'RAW DATA'!$M3694)&lt;=5,"YES","NO")</f>
        <v>YES</v>
      </c>
    </row>
    <row r="3695" spans="1:21" x14ac:dyDescent="0.25">
      <c r="A3695" s="77">
        <v>71</v>
      </c>
      <c r="B3695" s="74">
        <v>5282979366</v>
      </c>
      <c r="C3695" s="76">
        <v>45812</v>
      </c>
      <c r="D3695" s="76"/>
      <c r="E3695" s="76"/>
      <c r="F3695" s="74">
        <v>254025318</v>
      </c>
      <c r="G3695" s="75">
        <v>4461</v>
      </c>
      <c r="H3695" s="74" t="s">
        <v>29</v>
      </c>
      <c r="I3695" s="85">
        <v>7730427161</v>
      </c>
      <c r="J3695" s="76">
        <v>45818</v>
      </c>
      <c r="K3695" s="76" t="s">
        <v>96</v>
      </c>
      <c r="L3695" s="74"/>
      <c r="M3695" s="76">
        <v>45801</v>
      </c>
      <c r="N3695" s="76">
        <v>45821</v>
      </c>
      <c r="O3695" s="73" t="str">
        <f t="shared" si="466"/>
        <v/>
      </c>
      <c r="P3695" s="73">
        <f>MONTH('RAW DATA'!$J3695)</f>
        <v>6</v>
      </c>
      <c r="Q3695" s="73" t="str">
        <f t="shared" si="467"/>
        <v>ICB</v>
      </c>
      <c r="R3695" s="75" t="str">
        <f t="shared" si="468"/>
        <v>CHINA</v>
      </c>
      <c r="S3695" s="75" t="str">
        <f>IF(OR('RAW DATA'!$D3695="",'RAW DATA'!$C3695='RAW DATA'!$D3695),"NO",IF('RAW DATA'!$C3695&lt;'RAW DATA'!$D3695,"YES","NO"))</f>
        <v>NO</v>
      </c>
      <c r="T3695" s="75" t="str">
        <f>IF('RAW DATA'!$D3695='RAW DATA'!$E3695,"YES","NO")</f>
        <v>YES</v>
      </c>
      <c r="U3695" s="73" t="str">
        <f>IF(('RAW DATA'!$D3695-'RAW DATA'!$M3695)&lt;=5,"YES","NO")</f>
        <v>YES</v>
      </c>
    </row>
    <row r="3696" spans="1:21" x14ac:dyDescent="0.25">
      <c r="A3696" s="89">
        <v>71</v>
      </c>
      <c r="B3696" s="90">
        <v>5282979365</v>
      </c>
      <c r="C3696" s="91">
        <v>45812</v>
      </c>
      <c r="D3696" s="91"/>
      <c r="E3696" s="91"/>
      <c r="F3696" s="90">
        <v>254001113</v>
      </c>
      <c r="G3696" s="96">
        <v>28277</v>
      </c>
      <c r="H3696" s="90" t="s">
        <v>29</v>
      </c>
      <c r="I3696" s="97">
        <v>7730427158</v>
      </c>
      <c r="J3696" s="91">
        <v>45818</v>
      </c>
      <c r="K3696" s="91" t="s">
        <v>96</v>
      </c>
      <c r="L3696" s="90"/>
      <c r="M3696" s="91">
        <v>45801</v>
      </c>
      <c r="N3696" s="91">
        <v>45821</v>
      </c>
      <c r="O3696" s="95" t="str">
        <f t="shared" si="466"/>
        <v/>
      </c>
      <c r="P3696" s="95">
        <f>MONTH('RAW DATA'!$J3696)</f>
        <v>6</v>
      </c>
      <c r="Q3696" s="95" t="str">
        <f t="shared" si="467"/>
        <v>ICB</v>
      </c>
      <c r="R3696" s="96" t="str">
        <f t="shared" si="468"/>
        <v>CHINA</v>
      </c>
      <c r="S3696" s="96" t="str">
        <f>IF(OR('RAW DATA'!$D3696="",'RAW DATA'!$C3696='RAW DATA'!$D3696),"NO",IF('RAW DATA'!$C3696&lt;'RAW DATA'!$D3696,"YES","NO"))</f>
        <v>NO</v>
      </c>
      <c r="T3696" s="96" t="str">
        <f>IF('RAW DATA'!$D3696='RAW DATA'!$E3696,"YES","NO")</f>
        <v>YES</v>
      </c>
      <c r="U3696" s="95" t="str">
        <f>IF(('RAW DATA'!$D3696-'RAW DATA'!$M3696)&lt;=5,"YES","NO")</f>
        <v>YES</v>
      </c>
    </row>
    <row r="3697" spans="1:21" x14ac:dyDescent="0.25">
      <c r="A3697" s="77">
        <v>71</v>
      </c>
      <c r="B3697" s="74">
        <v>5282979352</v>
      </c>
      <c r="C3697" s="76">
        <v>45812</v>
      </c>
      <c r="D3697" s="76"/>
      <c r="E3697" s="76"/>
      <c r="F3697" s="74">
        <v>253909302</v>
      </c>
      <c r="G3697" s="75">
        <v>4769</v>
      </c>
      <c r="H3697" s="74" t="s">
        <v>29</v>
      </c>
      <c r="I3697" s="85">
        <v>7730427155</v>
      </c>
      <c r="J3697" s="76">
        <v>45818</v>
      </c>
      <c r="K3697" s="76" t="s">
        <v>96</v>
      </c>
      <c r="L3697" s="74"/>
      <c r="M3697" s="76">
        <v>45801</v>
      </c>
      <c r="N3697" s="76">
        <v>45821</v>
      </c>
      <c r="O3697" s="73" t="str">
        <f t="shared" ref="O3697:O3717" si="469">IF(D3697="", "", IF(YEAR(D3697)=2024, "", MONTH(D3697)))</f>
        <v/>
      </c>
      <c r="P3697" s="73">
        <f>MONTH('RAW DATA'!$J3697)</f>
        <v>6</v>
      </c>
      <c r="Q3697" s="73" t="str">
        <f t="shared" ref="Q3697:Q3717" si="470">IF(OR(A3697=71,A3697=1595,A3697=1588,A3697=1594,A3697=3547,A3697=1571,A3697=1538,A3697=1570,A3697=1569,A3697=1590,A3697=1591,A3697=1589,A3697=515,A3697=1572,A3697=3546,A3697=1592,A3697=3548,A3697=122,A3697=10171,A3697=40,A3697=35,A3697=95,A3697=381,A3697=136,A3697=375),"ICB","Vendor")</f>
        <v>ICB</v>
      </c>
      <c r="R3697" s="75" t="str">
        <f t="shared" ref="R3697:R3717" si="471">IF(OR(A3697=71,A3697=515,A3697=1592,A3697=1589,A3697=1591,A3697=1571,A3697=1572),"CHINA",IF(A3697=35,"POLAND",
IF(A3697=10171,"VIETNAM",
IF(A3697=381,"TURKEY",
IF(A3697=375,"CAMBODIA",
IF(A3697=40,"AUSTRALIA",""))))))</f>
        <v>CHINA</v>
      </c>
      <c r="S3697" s="75" t="str">
        <f>IF(OR('RAW DATA'!$D3697="",'RAW DATA'!$C3697='RAW DATA'!$D3697),"NO",IF('RAW DATA'!$C3697&lt;'RAW DATA'!$D3697,"YES","NO"))</f>
        <v>NO</v>
      </c>
      <c r="T3697" s="75" t="str">
        <f>IF('RAW DATA'!$D3697='RAW DATA'!$E3697,"YES","NO")</f>
        <v>YES</v>
      </c>
      <c r="U3697" s="73" t="str">
        <f>IF(('RAW DATA'!$D3697-'RAW DATA'!$M3697)&lt;=5,"YES","NO")</f>
        <v>YES</v>
      </c>
    </row>
    <row r="3698" spans="1:21" x14ac:dyDescent="0.25">
      <c r="A3698" s="89">
        <v>71</v>
      </c>
      <c r="B3698" s="90">
        <v>5282979355</v>
      </c>
      <c r="C3698" s="91">
        <v>45812</v>
      </c>
      <c r="D3698" s="91"/>
      <c r="E3698" s="91"/>
      <c r="F3698" s="90">
        <v>253985807</v>
      </c>
      <c r="G3698" s="96">
        <v>4408</v>
      </c>
      <c r="H3698" s="90" t="s">
        <v>29</v>
      </c>
      <c r="I3698" s="97">
        <v>7730427156</v>
      </c>
      <c r="J3698" s="91">
        <v>45818</v>
      </c>
      <c r="K3698" s="91" t="s">
        <v>96</v>
      </c>
      <c r="L3698" s="90"/>
      <c r="M3698" s="91">
        <v>45801</v>
      </c>
      <c r="N3698" s="91">
        <v>45821</v>
      </c>
      <c r="O3698" s="95" t="str">
        <f t="shared" si="469"/>
        <v/>
      </c>
      <c r="P3698" s="95">
        <f>MONTH('RAW DATA'!$J3698)</f>
        <v>6</v>
      </c>
      <c r="Q3698" s="95" t="str">
        <f t="shared" si="470"/>
        <v>ICB</v>
      </c>
      <c r="R3698" s="96" t="str">
        <f t="shared" si="471"/>
        <v>CHINA</v>
      </c>
      <c r="S3698" s="96" t="str">
        <f>IF(OR('RAW DATA'!$D3698="",'RAW DATA'!$C3698='RAW DATA'!$D3698),"NO",IF('RAW DATA'!$C3698&lt;'RAW DATA'!$D3698,"YES","NO"))</f>
        <v>NO</v>
      </c>
      <c r="T3698" s="96" t="str">
        <f>IF('RAW DATA'!$D3698='RAW DATA'!$E3698,"YES","NO")</f>
        <v>YES</v>
      </c>
      <c r="U3698" s="95" t="str">
        <f>IF(('RAW DATA'!$D3698-'RAW DATA'!$M3698)&lt;=5,"YES","NO")</f>
        <v>YES</v>
      </c>
    </row>
    <row r="3699" spans="1:21" x14ac:dyDescent="0.25">
      <c r="A3699" s="77">
        <v>71</v>
      </c>
      <c r="B3699" s="74">
        <v>5282979356</v>
      </c>
      <c r="C3699" s="76">
        <v>45812</v>
      </c>
      <c r="D3699" s="76"/>
      <c r="E3699" s="76"/>
      <c r="F3699" s="74">
        <v>253769718</v>
      </c>
      <c r="G3699" s="75">
        <v>4805</v>
      </c>
      <c r="H3699" s="74" t="s">
        <v>29</v>
      </c>
      <c r="I3699" s="85">
        <v>7730427153</v>
      </c>
      <c r="J3699" s="76">
        <v>45818</v>
      </c>
      <c r="K3699" s="76" t="s">
        <v>96</v>
      </c>
      <c r="L3699" s="74"/>
      <c r="M3699" s="76">
        <v>45801</v>
      </c>
      <c r="N3699" s="76">
        <v>45821</v>
      </c>
      <c r="O3699" s="73" t="str">
        <f t="shared" si="469"/>
        <v/>
      </c>
      <c r="P3699" s="73">
        <f>MONTH('RAW DATA'!$J3699)</f>
        <v>6</v>
      </c>
      <c r="Q3699" s="73" t="str">
        <f t="shared" si="470"/>
        <v>ICB</v>
      </c>
      <c r="R3699" s="75" t="str">
        <f t="shared" si="471"/>
        <v>CHINA</v>
      </c>
      <c r="S3699" s="75" t="str">
        <f>IF(OR('RAW DATA'!$D3699="",'RAW DATA'!$C3699='RAW DATA'!$D3699),"NO",IF('RAW DATA'!$C3699&lt;'RAW DATA'!$D3699,"YES","NO"))</f>
        <v>NO</v>
      </c>
      <c r="T3699" s="75" t="str">
        <f>IF('RAW DATA'!$D3699='RAW DATA'!$E3699,"YES","NO")</f>
        <v>YES</v>
      </c>
      <c r="U3699" s="73" t="str">
        <f>IF(('RAW DATA'!$D3699-'RAW DATA'!$M3699)&lt;=5,"YES","NO")</f>
        <v>YES</v>
      </c>
    </row>
    <row r="3700" spans="1:21" x14ac:dyDescent="0.25">
      <c r="A3700" s="89">
        <v>21531947</v>
      </c>
      <c r="B3700" s="90" t="s">
        <v>318</v>
      </c>
      <c r="C3700" s="91"/>
      <c r="D3700" s="91"/>
      <c r="E3700" s="91"/>
      <c r="F3700" s="90" t="s">
        <v>319</v>
      </c>
      <c r="G3700" s="96">
        <v>53114</v>
      </c>
      <c r="H3700" s="90" t="s">
        <v>29</v>
      </c>
      <c r="I3700" s="97">
        <v>7730443779</v>
      </c>
      <c r="J3700" s="91">
        <v>45819</v>
      </c>
      <c r="K3700" s="91" t="s">
        <v>361</v>
      </c>
      <c r="L3700" s="90"/>
      <c r="M3700" s="91">
        <v>45332</v>
      </c>
      <c r="N3700" s="91">
        <v>45384</v>
      </c>
      <c r="O3700" s="95" t="str">
        <f t="shared" si="469"/>
        <v/>
      </c>
      <c r="P3700" s="95">
        <f>MONTH('RAW DATA'!$J3700)</f>
        <v>6</v>
      </c>
      <c r="Q3700" s="95" t="str">
        <f t="shared" si="470"/>
        <v>Vendor</v>
      </c>
      <c r="R3700" s="96" t="str">
        <f t="shared" si="471"/>
        <v/>
      </c>
      <c r="S3700" s="96" t="str">
        <f>IF(OR('RAW DATA'!$D3700="",'RAW DATA'!$C3700='RAW DATA'!$D3700),"NO",IF('RAW DATA'!$C3700&lt;'RAW DATA'!$D3700,"YES","NO"))</f>
        <v>NO</v>
      </c>
      <c r="T3700" s="96" t="str">
        <f>IF('RAW DATA'!$D3700='RAW DATA'!$E3700,"YES","NO")</f>
        <v>YES</v>
      </c>
      <c r="U3700" s="95" t="str">
        <f>IF(('RAW DATA'!$D3700-'RAW DATA'!$M3700)&lt;=5,"YES","NO")</f>
        <v>YES</v>
      </c>
    </row>
    <row r="3701" spans="1:21" x14ac:dyDescent="0.25">
      <c r="A3701" s="77">
        <v>21531947</v>
      </c>
      <c r="B3701" s="74" t="s">
        <v>320</v>
      </c>
      <c r="C3701" s="76"/>
      <c r="D3701" s="76"/>
      <c r="E3701" s="76"/>
      <c r="F3701" s="74" t="s">
        <v>319</v>
      </c>
      <c r="G3701" s="75">
        <v>22629</v>
      </c>
      <c r="H3701" s="74" t="s">
        <v>29</v>
      </c>
      <c r="I3701" s="85">
        <v>7730443779</v>
      </c>
      <c r="J3701" s="76">
        <v>45819</v>
      </c>
      <c r="K3701" s="76" t="s">
        <v>361</v>
      </c>
      <c r="L3701" s="74"/>
      <c r="M3701" s="76">
        <v>45332</v>
      </c>
      <c r="N3701" s="76">
        <v>45384</v>
      </c>
      <c r="O3701" s="73" t="str">
        <f t="shared" si="469"/>
        <v/>
      </c>
      <c r="P3701" s="73">
        <f>MONTH('RAW DATA'!$J3701)</f>
        <v>6</v>
      </c>
      <c r="Q3701" s="73" t="str">
        <f t="shared" si="470"/>
        <v>Vendor</v>
      </c>
      <c r="R3701" s="75" t="str">
        <f t="shared" si="471"/>
        <v/>
      </c>
      <c r="S3701" s="75" t="str">
        <f>IF(OR('RAW DATA'!$D3701="",'RAW DATA'!$C3701='RAW DATA'!$D3701),"NO",IF('RAW DATA'!$C3701&lt;'RAW DATA'!$D3701,"YES","NO"))</f>
        <v>NO</v>
      </c>
      <c r="T3701" s="75" t="str">
        <f>IF('RAW DATA'!$D3701='RAW DATA'!$E3701,"YES","NO")</f>
        <v>YES</v>
      </c>
      <c r="U3701" s="73" t="str">
        <f>IF(('RAW DATA'!$D3701-'RAW DATA'!$M3701)&lt;=5,"YES","NO")</f>
        <v>YES</v>
      </c>
    </row>
    <row r="3702" spans="1:21" x14ac:dyDescent="0.25">
      <c r="A3702" s="89">
        <v>21531947</v>
      </c>
      <c r="B3702" s="90" t="s">
        <v>321</v>
      </c>
      <c r="C3702" s="91"/>
      <c r="D3702" s="91"/>
      <c r="E3702" s="91"/>
      <c r="F3702" s="90" t="s">
        <v>319</v>
      </c>
      <c r="G3702" s="96">
        <v>4518</v>
      </c>
      <c r="H3702" s="90" t="s">
        <v>29</v>
      </c>
      <c r="I3702" s="97">
        <v>7730443779</v>
      </c>
      <c r="J3702" s="91">
        <v>45819</v>
      </c>
      <c r="K3702" s="91" t="s">
        <v>361</v>
      </c>
      <c r="L3702" s="90"/>
      <c r="M3702" s="91">
        <v>45332</v>
      </c>
      <c r="N3702" s="91">
        <v>45384</v>
      </c>
      <c r="O3702" s="95" t="str">
        <f t="shared" si="469"/>
        <v/>
      </c>
      <c r="P3702" s="95">
        <f>MONTH('RAW DATA'!$J3702)</f>
        <v>6</v>
      </c>
      <c r="Q3702" s="95" t="str">
        <f t="shared" si="470"/>
        <v>Vendor</v>
      </c>
      <c r="R3702" s="96" t="str">
        <f t="shared" si="471"/>
        <v/>
      </c>
      <c r="S3702" s="96" t="str">
        <f>IF(OR('RAW DATA'!$D3702="",'RAW DATA'!$C3702='RAW DATA'!$D3702),"NO",IF('RAW DATA'!$C3702&lt;'RAW DATA'!$D3702,"YES","NO"))</f>
        <v>NO</v>
      </c>
      <c r="T3702" s="96" t="str">
        <f>IF('RAW DATA'!$D3702='RAW DATA'!$E3702,"YES","NO")</f>
        <v>YES</v>
      </c>
      <c r="U3702" s="95" t="str">
        <f>IF(('RAW DATA'!$D3702-'RAW DATA'!$M3702)&lt;=5,"YES","NO")</f>
        <v>YES</v>
      </c>
    </row>
    <row r="3703" spans="1:21" x14ac:dyDescent="0.25">
      <c r="A3703" s="77">
        <v>10171</v>
      </c>
      <c r="B3703" s="74">
        <v>5481677523</v>
      </c>
      <c r="C3703" s="76">
        <v>45813</v>
      </c>
      <c r="D3703" s="76"/>
      <c r="E3703" s="76"/>
      <c r="F3703" s="74" t="s">
        <v>322</v>
      </c>
      <c r="G3703" s="75">
        <v>38405</v>
      </c>
      <c r="H3703" s="74" t="s">
        <v>14</v>
      </c>
      <c r="I3703" s="88">
        <v>7730427828</v>
      </c>
      <c r="J3703" s="76">
        <v>45821</v>
      </c>
      <c r="K3703" s="76" t="s">
        <v>361</v>
      </c>
      <c r="L3703" s="74"/>
      <c r="M3703" s="76">
        <v>45791</v>
      </c>
      <c r="N3703" s="76">
        <v>45795</v>
      </c>
      <c r="O3703" s="73" t="str">
        <f t="shared" si="469"/>
        <v/>
      </c>
      <c r="P3703" s="73">
        <f>MONTH('RAW DATA'!$J3703)</f>
        <v>6</v>
      </c>
      <c r="Q3703" s="73" t="str">
        <f t="shared" si="470"/>
        <v>ICB</v>
      </c>
      <c r="R3703" s="75" t="str">
        <f t="shared" si="471"/>
        <v>VIETNAM</v>
      </c>
      <c r="S3703" s="75" t="str">
        <f>IF(OR('RAW DATA'!$D3703="",'RAW DATA'!$C3703='RAW DATA'!$D3703),"NO",IF('RAW DATA'!$C3703&lt;'RAW DATA'!$D3703,"YES","NO"))</f>
        <v>NO</v>
      </c>
      <c r="T3703" s="75" t="str">
        <f>IF('RAW DATA'!$D3703='RAW DATA'!$E3703,"YES","NO")</f>
        <v>YES</v>
      </c>
      <c r="U3703" s="73" t="str">
        <f>IF(('RAW DATA'!$D3703-'RAW DATA'!$M3703)&lt;=5,"YES","NO")</f>
        <v>YES</v>
      </c>
    </row>
    <row r="3704" spans="1:21" x14ac:dyDescent="0.25">
      <c r="A3704" s="89">
        <v>10171</v>
      </c>
      <c r="B3704" s="90">
        <v>5481677651</v>
      </c>
      <c r="C3704" s="91">
        <v>45813</v>
      </c>
      <c r="D3704" s="91"/>
      <c r="E3704" s="91"/>
      <c r="F3704" s="90" t="s">
        <v>322</v>
      </c>
      <c r="G3704" s="96">
        <v>2486</v>
      </c>
      <c r="H3704" s="90" t="s">
        <v>14</v>
      </c>
      <c r="I3704" s="100">
        <v>7730427828</v>
      </c>
      <c r="J3704" s="91">
        <v>45821</v>
      </c>
      <c r="K3704" s="91" t="s">
        <v>361</v>
      </c>
      <c r="L3704" s="90"/>
      <c r="M3704" s="91">
        <v>45791</v>
      </c>
      <c r="N3704" s="91">
        <v>45795</v>
      </c>
      <c r="O3704" s="95" t="str">
        <f t="shared" si="469"/>
        <v/>
      </c>
      <c r="P3704" s="95">
        <f>MONTH('RAW DATA'!$J3704)</f>
        <v>6</v>
      </c>
      <c r="Q3704" s="95" t="str">
        <f t="shared" si="470"/>
        <v>ICB</v>
      </c>
      <c r="R3704" s="96" t="str">
        <f t="shared" si="471"/>
        <v>VIETNAM</v>
      </c>
      <c r="S3704" s="96" t="str">
        <f>IF(OR('RAW DATA'!$D3704="",'RAW DATA'!$C3704='RAW DATA'!$D3704),"NO",IF('RAW DATA'!$C3704&lt;'RAW DATA'!$D3704,"YES","NO"))</f>
        <v>NO</v>
      </c>
      <c r="T3704" s="96" t="str">
        <f>IF('RAW DATA'!$D3704='RAW DATA'!$E3704,"YES","NO")</f>
        <v>YES</v>
      </c>
      <c r="U3704" s="95" t="str">
        <f>IF(('RAW DATA'!$D3704-'RAW DATA'!$M3704)&lt;=5,"YES","NO")</f>
        <v>YES</v>
      </c>
    </row>
    <row r="3705" spans="1:21" x14ac:dyDescent="0.25">
      <c r="A3705" s="77">
        <v>4500626</v>
      </c>
      <c r="B3705" s="74">
        <v>9505009</v>
      </c>
      <c r="C3705" s="76">
        <v>45817</v>
      </c>
      <c r="D3705" s="74" t="s">
        <v>375</v>
      </c>
      <c r="E3705" s="74" t="s">
        <v>375</v>
      </c>
      <c r="F3705" s="74">
        <v>250073671</v>
      </c>
      <c r="G3705" s="75">
        <v>2450</v>
      </c>
      <c r="H3705" s="74" t="s">
        <v>14</v>
      </c>
      <c r="I3705" s="85">
        <v>7730430611</v>
      </c>
      <c r="J3705" s="76">
        <v>45834</v>
      </c>
      <c r="K3705" s="76" t="s">
        <v>97</v>
      </c>
      <c r="L3705" s="74"/>
      <c r="M3705" s="76">
        <v>45711</v>
      </c>
      <c r="N3705" s="76">
        <v>45750</v>
      </c>
      <c r="O3705" s="73" t="e">
        <f t="shared" si="469"/>
        <v>#VALUE!</v>
      </c>
      <c r="P3705" s="73">
        <f>MONTH('RAW DATA'!$J3705)</f>
        <v>6</v>
      </c>
      <c r="Q3705" s="73" t="str">
        <f t="shared" si="470"/>
        <v>Vendor</v>
      </c>
      <c r="R3705" s="75" t="str">
        <f t="shared" si="471"/>
        <v/>
      </c>
      <c r="S3705" s="75" t="str">
        <f>IF(OR('RAW DATA'!$D3705="",'RAW DATA'!$C3705='RAW DATA'!$D3705),"NO",IF('RAW DATA'!$C3705&lt;'RAW DATA'!$D3705,"YES","NO"))</f>
        <v>YES</v>
      </c>
      <c r="T3705" s="75" t="str">
        <f>IF('RAW DATA'!$D3705='RAW DATA'!$E3705,"YES","NO")</f>
        <v>YES</v>
      </c>
      <c r="U3705" s="73" t="e">
        <f>IF(('RAW DATA'!$D3705-'RAW DATA'!$M3705)&lt;=5,"YES","NO")</f>
        <v>#VALUE!</v>
      </c>
    </row>
    <row r="3706" spans="1:21" x14ac:dyDescent="0.25">
      <c r="A3706" s="89">
        <v>1451</v>
      </c>
      <c r="B3706" s="90" t="s">
        <v>83</v>
      </c>
      <c r="C3706" s="90" t="s">
        <v>83</v>
      </c>
      <c r="D3706" s="90" t="s">
        <v>375</v>
      </c>
      <c r="E3706" s="90" t="s">
        <v>375</v>
      </c>
      <c r="F3706" s="90">
        <v>250073671</v>
      </c>
      <c r="G3706" s="96">
        <v>70</v>
      </c>
      <c r="H3706" s="90" t="s">
        <v>29</v>
      </c>
      <c r="I3706" s="97">
        <v>7730430611</v>
      </c>
      <c r="J3706" s="91">
        <v>45834</v>
      </c>
      <c r="K3706" s="91" t="s">
        <v>97</v>
      </c>
      <c r="L3706" s="90"/>
      <c r="M3706" s="91">
        <v>45711</v>
      </c>
      <c r="N3706" s="91">
        <v>45750</v>
      </c>
      <c r="O3706" s="95" t="e">
        <f t="shared" si="469"/>
        <v>#VALUE!</v>
      </c>
      <c r="P3706" s="95">
        <f>MONTH('RAW DATA'!$J3706)</f>
        <v>6</v>
      </c>
      <c r="Q3706" s="95" t="str">
        <f t="shared" si="470"/>
        <v>Vendor</v>
      </c>
      <c r="R3706" s="96" t="str">
        <f t="shared" si="471"/>
        <v/>
      </c>
      <c r="S3706" s="96" t="str">
        <f>IF(OR('RAW DATA'!$D3706="",'RAW DATA'!$C3706='RAW DATA'!$D3706),"NO",IF('RAW DATA'!$C3706&lt;'RAW DATA'!$D3706,"YES","NO"))</f>
        <v>NO</v>
      </c>
      <c r="T3706" s="96" t="str">
        <f>IF('RAW DATA'!$D3706='RAW DATA'!$E3706,"YES","NO")</f>
        <v>YES</v>
      </c>
      <c r="U3706" s="95" t="e">
        <f>IF(('RAW DATA'!$D3706-'RAW DATA'!$M3706)&lt;=5,"YES","NO")</f>
        <v>#VALUE!</v>
      </c>
    </row>
    <row r="3707" spans="1:21" x14ac:dyDescent="0.25">
      <c r="A3707" s="77">
        <v>10171</v>
      </c>
      <c r="B3707" s="74">
        <v>5481706132</v>
      </c>
      <c r="C3707" s="76">
        <v>45818</v>
      </c>
      <c r="D3707" s="76"/>
      <c r="E3707" s="76"/>
      <c r="F3707" s="74" t="s">
        <v>323</v>
      </c>
      <c r="G3707" s="75">
        <v>2484</v>
      </c>
      <c r="H3707" s="74" t="s">
        <v>14</v>
      </c>
      <c r="I3707" s="85">
        <v>7730431625</v>
      </c>
      <c r="J3707" s="76">
        <v>45839</v>
      </c>
      <c r="K3707" s="76" t="s">
        <v>361</v>
      </c>
      <c r="L3707" s="74"/>
      <c r="M3707" s="76">
        <v>45808</v>
      </c>
      <c r="N3707" s="76">
        <v>45830</v>
      </c>
      <c r="O3707" s="73" t="str">
        <f t="shared" si="469"/>
        <v/>
      </c>
      <c r="P3707" s="73">
        <f>MONTH('RAW DATA'!$J3707)</f>
        <v>7</v>
      </c>
      <c r="Q3707" s="73" t="str">
        <f t="shared" si="470"/>
        <v>ICB</v>
      </c>
      <c r="R3707" s="75" t="str">
        <f t="shared" si="471"/>
        <v>VIETNAM</v>
      </c>
      <c r="S3707" s="75" t="str">
        <f>IF(OR('RAW DATA'!$D3707="",'RAW DATA'!$C3707='RAW DATA'!$D3707),"NO",IF('RAW DATA'!$C3707&lt;'RAW DATA'!$D3707,"YES","NO"))</f>
        <v>NO</v>
      </c>
      <c r="T3707" s="75" t="str">
        <f>IF('RAW DATA'!$D3707='RAW DATA'!$E3707,"YES","NO")</f>
        <v>YES</v>
      </c>
      <c r="U3707" s="73" t="str">
        <f>IF(('RAW DATA'!$D3707-'RAW DATA'!$M3707)&lt;=5,"YES","NO")</f>
        <v>YES</v>
      </c>
    </row>
    <row r="3708" spans="1:21" x14ac:dyDescent="0.25">
      <c r="A3708" s="89">
        <v>71</v>
      </c>
      <c r="B3708" s="90">
        <v>5282990858</v>
      </c>
      <c r="C3708" s="91">
        <v>45820</v>
      </c>
      <c r="D3708" s="91"/>
      <c r="E3708" s="91"/>
      <c r="F3708" s="90">
        <v>253831060</v>
      </c>
      <c r="G3708" s="96">
        <v>2030</v>
      </c>
      <c r="H3708" s="90" t="s">
        <v>29</v>
      </c>
      <c r="I3708" s="97">
        <v>7730427829</v>
      </c>
      <c r="J3708" s="91">
        <v>45821</v>
      </c>
      <c r="K3708" s="91" t="s">
        <v>96</v>
      </c>
      <c r="L3708" s="90"/>
      <c r="M3708" s="91">
        <v>45807</v>
      </c>
      <c r="N3708" s="91">
        <v>45815</v>
      </c>
      <c r="O3708" s="95" t="str">
        <f t="shared" si="469"/>
        <v/>
      </c>
      <c r="P3708" s="95">
        <f>MONTH('RAW DATA'!$J3708)</f>
        <v>6</v>
      </c>
      <c r="Q3708" s="95" t="str">
        <f t="shared" si="470"/>
        <v>ICB</v>
      </c>
      <c r="R3708" s="96" t="str">
        <f t="shared" si="471"/>
        <v>CHINA</v>
      </c>
      <c r="S3708" s="96" t="str">
        <f>IF(OR('RAW DATA'!$D3708="",'RAW DATA'!$C3708='RAW DATA'!$D3708),"NO",IF('RAW DATA'!$C3708&lt;'RAW DATA'!$D3708,"YES","NO"))</f>
        <v>NO</v>
      </c>
      <c r="T3708" s="96" t="str">
        <f>IF('RAW DATA'!$D3708='RAW DATA'!$E3708,"YES","NO")</f>
        <v>YES</v>
      </c>
      <c r="U3708" s="95" t="str">
        <f>IF(('RAW DATA'!$D3708-'RAW DATA'!$M3708)&lt;=5,"YES","NO")</f>
        <v>YES</v>
      </c>
    </row>
    <row r="3709" spans="1:21" x14ac:dyDescent="0.25">
      <c r="A3709" s="77">
        <v>71</v>
      </c>
      <c r="B3709" s="74">
        <v>5283003568</v>
      </c>
      <c r="C3709" s="76">
        <v>45820</v>
      </c>
      <c r="D3709" s="76"/>
      <c r="E3709" s="76"/>
      <c r="F3709" s="74">
        <v>254456795</v>
      </c>
      <c r="G3709" s="75">
        <v>5116</v>
      </c>
      <c r="H3709" s="74" t="s">
        <v>29</v>
      </c>
      <c r="I3709" s="85">
        <v>7730427832</v>
      </c>
      <c r="J3709" s="76">
        <v>45821</v>
      </c>
      <c r="K3709" s="76" t="s">
        <v>96</v>
      </c>
      <c r="L3709" s="74"/>
      <c r="M3709" s="76">
        <v>45814</v>
      </c>
      <c r="N3709" s="76">
        <v>45837</v>
      </c>
      <c r="O3709" s="73" t="str">
        <f t="shared" si="469"/>
        <v/>
      </c>
      <c r="P3709" s="73">
        <f>MONTH('RAW DATA'!$J3709)</f>
        <v>6</v>
      </c>
      <c r="Q3709" s="73" t="str">
        <f t="shared" si="470"/>
        <v>ICB</v>
      </c>
      <c r="R3709" s="75" t="str">
        <f t="shared" si="471"/>
        <v>CHINA</v>
      </c>
      <c r="S3709" s="75" t="str">
        <f>IF(OR('RAW DATA'!$D3709="",'RAW DATA'!$C3709='RAW DATA'!$D3709),"NO",IF('RAW DATA'!$C3709&lt;'RAW DATA'!$D3709,"YES","NO"))</f>
        <v>NO</v>
      </c>
      <c r="T3709" s="75" t="str">
        <f>IF('RAW DATA'!$D3709='RAW DATA'!$E3709,"YES","NO")</f>
        <v>YES</v>
      </c>
      <c r="U3709" s="73" t="str">
        <f>IF(('RAW DATA'!$D3709-'RAW DATA'!$M3709)&lt;=5,"YES","NO")</f>
        <v>YES</v>
      </c>
    </row>
    <row r="3710" spans="1:21" x14ac:dyDescent="0.25">
      <c r="A3710" s="89">
        <v>71</v>
      </c>
      <c r="B3710" s="90">
        <v>5547732165</v>
      </c>
      <c r="C3710" s="91">
        <v>45832</v>
      </c>
      <c r="D3710" s="91"/>
      <c r="E3710" s="91"/>
      <c r="F3710" s="90">
        <v>252997732</v>
      </c>
      <c r="G3710" s="96">
        <v>1599</v>
      </c>
      <c r="H3710" s="90" t="s">
        <v>29</v>
      </c>
      <c r="I3710" s="97">
        <v>7730431086</v>
      </c>
      <c r="J3710" s="91">
        <v>45835</v>
      </c>
      <c r="K3710" s="91" t="s">
        <v>96</v>
      </c>
      <c r="L3710" s="90"/>
      <c r="M3710" s="91">
        <v>45776</v>
      </c>
      <c r="N3710" s="91">
        <v>45792</v>
      </c>
      <c r="O3710" s="95" t="str">
        <f t="shared" si="469"/>
        <v/>
      </c>
      <c r="P3710" s="95">
        <f>MONTH('RAW DATA'!$J3710)</f>
        <v>6</v>
      </c>
      <c r="Q3710" s="95" t="str">
        <f t="shared" si="470"/>
        <v>ICB</v>
      </c>
      <c r="R3710" s="96" t="str">
        <f t="shared" si="471"/>
        <v>CHINA</v>
      </c>
      <c r="S3710" s="96" t="str">
        <f>IF(OR('RAW DATA'!$D3710="",'RAW DATA'!$C3710='RAW DATA'!$D3710),"NO",IF('RAW DATA'!$C3710&lt;'RAW DATA'!$D3710,"YES","NO"))</f>
        <v>NO</v>
      </c>
      <c r="T3710" s="96" t="str">
        <f>IF('RAW DATA'!$D3710='RAW DATA'!$E3710,"YES","NO")</f>
        <v>YES</v>
      </c>
      <c r="U3710" s="95" t="str">
        <f>IF(('RAW DATA'!$D3710-'RAW DATA'!$M3710)&lt;=5,"YES","NO")</f>
        <v>YES</v>
      </c>
    </row>
    <row r="3711" spans="1:21" x14ac:dyDescent="0.25">
      <c r="A3711" s="77">
        <v>381</v>
      </c>
      <c r="B3711" s="74">
        <v>5611262377</v>
      </c>
      <c r="C3711" s="76" t="s">
        <v>375</v>
      </c>
      <c r="D3711" s="76"/>
      <c r="E3711" s="76"/>
      <c r="F3711" s="74">
        <v>253163669</v>
      </c>
      <c r="G3711" s="75">
        <v>150</v>
      </c>
      <c r="H3711" s="74" t="s">
        <v>14</v>
      </c>
      <c r="I3711" s="85">
        <v>7730431108</v>
      </c>
      <c r="J3711" s="76">
        <v>45835</v>
      </c>
      <c r="K3711" s="76" t="s">
        <v>95</v>
      </c>
      <c r="L3711" s="74"/>
      <c r="M3711" s="76">
        <v>45800</v>
      </c>
      <c r="N3711" s="76">
        <v>45873</v>
      </c>
      <c r="O3711" s="73" t="str">
        <f t="shared" si="469"/>
        <v/>
      </c>
      <c r="P3711" s="73">
        <f>MONTH('RAW DATA'!$J3711)</f>
        <v>6</v>
      </c>
      <c r="Q3711" s="73" t="str">
        <f t="shared" si="470"/>
        <v>ICB</v>
      </c>
      <c r="R3711" s="75" t="str">
        <f t="shared" si="471"/>
        <v>TURKEY</v>
      </c>
      <c r="S3711" s="75" t="str">
        <f>IF(OR('RAW DATA'!$D3711="",'RAW DATA'!$C3711='RAW DATA'!$D3711),"NO",IF('RAW DATA'!$C3711&lt;'RAW DATA'!$D3711,"YES","NO"))</f>
        <v>NO</v>
      </c>
      <c r="T3711" s="75" t="str">
        <f>IF('RAW DATA'!$D3711='RAW DATA'!$E3711,"YES","NO")</f>
        <v>YES</v>
      </c>
      <c r="U3711" s="73" t="str">
        <f>IF(('RAW DATA'!$D3711-'RAW DATA'!$M3711)&lt;=5,"YES","NO")</f>
        <v>YES</v>
      </c>
    </row>
    <row r="3712" spans="1:21" x14ac:dyDescent="0.25">
      <c r="A3712" s="89">
        <v>71</v>
      </c>
      <c r="B3712" s="90">
        <v>5283050036</v>
      </c>
      <c r="C3712" s="91">
        <v>45845</v>
      </c>
      <c r="D3712" s="91">
        <v>45835</v>
      </c>
      <c r="E3712" s="91"/>
      <c r="F3712" s="90">
        <v>243320072</v>
      </c>
      <c r="G3712" s="96">
        <v>7333</v>
      </c>
      <c r="H3712" s="90" t="s">
        <v>29</v>
      </c>
      <c r="I3712" s="97">
        <v>7730434505</v>
      </c>
      <c r="J3712" s="91">
        <v>45846</v>
      </c>
      <c r="K3712" s="91" t="s">
        <v>96</v>
      </c>
      <c r="L3712" s="90"/>
      <c r="M3712" s="91">
        <v>45521.375</v>
      </c>
      <c r="N3712" s="91">
        <v>45544.125</v>
      </c>
      <c r="O3712" s="95">
        <f t="shared" si="469"/>
        <v>6</v>
      </c>
      <c r="P3712" s="95">
        <f>MONTH('RAW DATA'!$J3712)</f>
        <v>7</v>
      </c>
      <c r="Q3712" s="95" t="str">
        <f t="shared" si="470"/>
        <v>ICB</v>
      </c>
      <c r="R3712" s="96" t="str">
        <f t="shared" si="471"/>
        <v>CHINA</v>
      </c>
      <c r="S3712" s="96" t="str">
        <f>IF(OR('RAW DATA'!$D3712="",'RAW DATA'!$C3712='RAW DATA'!$D3712),"NO",IF('RAW DATA'!$C3712&lt;'RAW DATA'!$D3712,"YES","NO"))</f>
        <v>NO</v>
      </c>
      <c r="T3712" s="96" t="str">
        <f>IF('RAW DATA'!$D3712='RAW DATA'!$E3712,"YES","NO")</f>
        <v>NO</v>
      </c>
      <c r="U3712" s="95" t="str">
        <f>IF(('RAW DATA'!$D3712-'RAW DATA'!$M3712)&lt;=5,"YES","NO")</f>
        <v>NO</v>
      </c>
    </row>
    <row r="3713" spans="1:21" x14ac:dyDescent="0.25">
      <c r="A3713" s="77">
        <v>71</v>
      </c>
      <c r="B3713" s="74">
        <v>5283050033</v>
      </c>
      <c r="C3713" s="76">
        <v>45845</v>
      </c>
      <c r="D3713" s="76">
        <v>45835</v>
      </c>
      <c r="E3713" s="76"/>
      <c r="F3713" s="74">
        <v>245597842</v>
      </c>
      <c r="G3713" s="75">
        <v>5535</v>
      </c>
      <c r="H3713" s="74" t="s">
        <v>29</v>
      </c>
      <c r="I3713" s="85">
        <v>7730434507</v>
      </c>
      <c r="J3713" s="76">
        <v>45846</v>
      </c>
      <c r="K3713" s="76" t="s">
        <v>96</v>
      </c>
      <c r="L3713" s="74"/>
      <c r="M3713" s="76">
        <v>45583.5</v>
      </c>
      <c r="N3713" s="76">
        <v>45591.583333333336</v>
      </c>
      <c r="O3713" s="73">
        <f t="shared" si="469"/>
        <v>6</v>
      </c>
      <c r="P3713" s="73">
        <f>MONTH('RAW DATA'!$J3713)</f>
        <v>7</v>
      </c>
      <c r="Q3713" s="73" t="str">
        <f t="shared" si="470"/>
        <v>ICB</v>
      </c>
      <c r="R3713" s="75" t="str">
        <f t="shared" si="471"/>
        <v>CHINA</v>
      </c>
      <c r="S3713" s="75" t="str">
        <f>IF(OR('RAW DATA'!$D3713="",'RAW DATA'!$C3713='RAW DATA'!$D3713),"NO",IF('RAW DATA'!$C3713&lt;'RAW DATA'!$D3713,"YES","NO"))</f>
        <v>NO</v>
      </c>
      <c r="T3713" s="75" t="str">
        <f>IF('RAW DATA'!$D3713='RAW DATA'!$E3713,"YES","NO")</f>
        <v>NO</v>
      </c>
      <c r="U3713" s="73" t="str">
        <f>IF(('RAW DATA'!$D3713-'RAW DATA'!$M3713)&lt;=5,"YES","NO")</f>
        <v>NO</v>
      </c>
    </row>
    <row r="3714" spans="1:21" x14ac:dyDescent="0.25">
      <c r="A3714" s="89">
        <v>71</v>
      </c>
      <c r="B3714" s="90">
        <v>5283050032</v>
      </c>
      <c r="C3714" s="91">
        <v>45845</v>
      </c>
      <c r="D3714" s="91">
        <v>45835</v>
      </c>
      <c r="E3714" s="91"/>
      <c r="F3714" s="90">
        <v>245365386</v>
      </c>
      <c r="G3714" s="96">
        <v>16752</v>
      </c>
      <c r="H3714" s="90" t="s">
        <v>29</v>
      </c>
      <c r="I3714" s="97">
        <v>7730434506</v>
      </c>
      <c r="J3714" s="91">
        <v>45846</v>
      </c>
      <c r="K3714" s="91" t="s">
        <v>96</v>
      </c>
      <c r="L3714" s="90"/>
      <c r="M3714" s="91">
        <v>45583.5</v>
      </c>
      <c r="N3714" s="91">
        <v>45591.583333333336</v>
      </c>
      <c r="O3714" s="95">
        <f t="shared" si="469"/>
        <v>6</v>
      </c>
      <c r="P3714" s="95">
        <f>MONTH('RAW DATA'!$J3714)</f>
        <v>7</v>
      </c>
      <c r="Q3714" s="95" t="str">
        <f t="shared" si="470"/>
        <v>ICB</v>
      </c>
      <c r="R3714" s="96" t="str">
        <f t="shared" si="471"/>
        <v>CHINA</v>
      </c>
      <c r="S3714" s="96" t="str">
        <f>IF(OR('RAW DATA'!$D3714="",'RAW DATA'!$C3714='RAW DATA'!$D3714),"NO",IF('RAW DATA'!$C3714&lt;'RAW DATA'!$D3714,"YES","NO"))</f>
        <v>NO</v>
      </c>
      <c r="T3714" s="96" t="str">
        <f>IF('RAW DATA'!$D3714='RAW DATA'!$E3714,"YES","NO")</f>
        <v>NO</v>
      </c>
      <c r="U3714" s="95" t="str">
        <f>IF(('RAW DATA'!$D3714-'RAW DATA'!$M3714)&lt;=5,"YES","NO")</f>
        <v>NO</v>
      </c>
    </row>
    <row r="3715" spans="1:21" x14ac:dyDescent="0.25">
      <c r="A3715" s="77">
        <v>71</v>
      </c>
      <c r="B3715" s="74">
        <v>5283049798</v>
      </c>
      <c r="C3715" s="76">
        <v>45845</v>
      </c>
      <c r="D3715" s="76">
        <v>45835</v>
      </c>
      <c r="E3715" s="76"/>
      <c r="F3715" s="74">
        <v>247968245</v>
      </c>
      <c r="G3715" s="75">
        <v>4214</v>
      </c>
      <c r="H3715" s="74" t="s">
        <v>29</v>
      </c>
      <c r="I3715" s="85">
        <v>7730434508</v>
      </c>
      <c r="J3715" s="76">
        <v>45846</v>
      </c>
      <c r="K3715" s="76" t="s">
        <v>96</v>
      </c>
      <c r="L3715" s="74"/>
      <c r="M3715" s="76">
        <v>45664.5</v>
      </c>
      <c r="N3715" s="76">
        <v>45684.5</v>
      </c>
      <c r="O3715" s="73">
        <f t="shared" si="469"/>
        <v>6</v>
      </c>
      <c r="P3715" s="73">
        <f>MONTH('RAW DATA'!$J3715)</f>
        <v>7</v>
      </c>
      <c r="Q3715" s="73" t="str">
        <f t="shared" si="470"/>
        <v>ICB</v>
      </c>
      <c r="R3715" s="75" t="str">
        <f t="shared" si="471"/>
        <v>CHINA</v>
      </c>
      <c r="S3715" s="75" t="str">
        <f>IF(OR('RAW DATA'!$D3715="",'RAW DATA'!$C3715='RAW DATA'!$D3715),"NO",IF('RAW DATA'!$C3715&lt;'RAW DATA'!$D3715,"YES","NO"))</f>
        <v>NO</v>
      </c>
      <c r="T3715" s="75" t="str">
        <f>IF('RAW DATA'!$D3715='RAW DATA'!$E3715,"YES","NO")</f>
        <v>NO</v>
      </c>
      <c r="U3715" s="73" t="str">
        <f>IF(('RAW DATA'!$D3715-'RAW DATA'!$M3715)&lt;=5,"YES","NO")</f>
        <v>NO</v>
      </c>
    </row>
    <row r="3716" spans="1:21" x14ac:dyDescent="0.25">
      <c r="A3716" s="89">
        <v>71</v>
      </c>
      <c r="B3716" s="90">
        <v>5283049804</v>
      </c>
      <c r="C3716" s="91">
        <v>45845</v>
      </c>
      <c r="D3716" s="91">
        <v>45835</v>
      </c>
      <c r="E3716" s="91"/>
      <c r="F3716" s="90">
        <v>248028999</v>
      </c>
      <c r="G3716" s="96">
        <v>15395</v>
      </c>
      <c r="H3716" s="90" t="s">
        <v>29</v>
      </c>
      <c r="I3716" s="97">
        <v>7730434509</v>
      </c>
      <c r="J3716" s="91">
        <v>45846</v>
      </c>
      <c r="K3716" s="91" t="s">
        <v>96</v>
      </c>
      <c r="L3716" s="90"/>
      <c r="M3716" s="91">
        <v>45664.5</v>
      </c>
      <c r="N3716" s="91">
        <v>45684.5</v>
      </c>
      <c r="O3716" s="95">
        <f t="shared" si="469"/>
        <v>6</v>
      </c>
      <c r="P3716" s="95">
        <f>MONTH('RAW DATA'!$J3716)</f>
        <v>7</v>
      </c>
      <c r="Q3716" s="95" t="str">
        <f t="shared" si="470"/>
        <v>ICB</v>
      </c>
      <c r="R3716" s="96" t="str">
        <f t="shared" si="471"/>
        <v>CHINA</v>
      </c>
      <c r="S3716" s="96" t="str">
        <f>IF(OR('RAW DATA'!$D3716="",'RAW DATA'!$C3716='RAW DATA'!$D3716),"NO",IF('RAW DATA'!$C3716&lt;'RAW DATA'!$D3716,"YES","NO"))</f>
        <v>NO</v>
      </c>
      <c r="T3716" s="96" t="str">
        <f>IF('RAW DATA'!$D3716='RAW DATA'!$E3716,"YES","NO")</f>
        <v>NO</v>
      </c>
      <c r="U3716" s="95" t="str">
        <f>IF(('RAW DATA'!$D3716-'RAW DATA'!$M3716)&lt;=5,"YES","NO")</f>
        <v>NO</v>
      </c>
    </row>
    <row r="3717" spans="1:21" x14ac:dyDescent="0.25">
      <c r="A3717" s="77">
        <v>71</v>
      </c>
      <c r="B3717" s="74">
        <v>5283049797</v>
      </c>
      <c r="C3717" s="76">
        <v>45845</v>
      </c>
      <c r="D3717" s="76">
        <v>45835</v>
      </c>
      <c r="E3717" s="76"/>
      <c r="F3717" s="74">
        <v>248604937</v>
      </c>
      <c r="G3717" s="75">
        <v>4364</v>
      </c>
      <c r="H3717" s="74" t="s">
        <v>29</v>
      </c>
      <c r="I3717" s="85">
        <v>7730434511</v>
      </c>
      <c r="J3717" s="76">
        <v>45846</v>
      </c>
      <c r="K3717" s="76" t="s">
        <v>96</v>
      </c>
      <c r="L3717" s="74"/>
      <c r="M3717" s="76">
        <v>45664.5</v>
      </c>
      <c r="N3717" s="76">
        <v>45684.5</v>
      </c>
      <c r="O3717" s="73">
        <f t="shared" si="469"/>
        <v>6</v>
      </c>
      <c r="P3717" s="73">
        <f>MONTH('RAW DATA'!$J3717)</f>
        <v>7</v>
      </c>
      <c r="Q3717" s="73" t="str">
        <f t="shared" si="470"/>
        <v>ICB</v>
      </c>
      <c r="R3717" s="75" t="str">
        <f t="shared" si="471"/>
        <v>CHINA</v>
      </c>
      <c r="S3717" s="75" t="str">
        <f>IF(OR('RAW DATA'!$D3717="",'RAW DATA'!$C3717='RAW DATA'!$D3717),"NO",IF('RAW DATA'!$C3717&lt;'RAW DATA'!$D3717,"YES","NO"))</f>
        <v>NO</v>
      </c>
      <c r="T3717" s="75" t="str">
        <f>IF('RAW DATA'!$D3717='RAW DATA'!$E3717,"YES","NO")</f>
        <v>NO</v>
      </c>
      <c r="U3717" s="73" t="str">
        <f>IF(('RAW DATA'!$D3717-'RAW DATA'!$M3717)&lt;=5,"YES","NO")</f>
        <v>NO</v>
      </c>
    </row>
    <row r="3718" spans="1:21" x14ac:dyDescent="0.25">
      <c r="A3718" s="89">
        <v>71</v>
      </c>
      <c r="B3718" s="90">
        <v>5283049735</v>
      </c>
      <c r="C3718" s="91">
        <v>45845</v>
      </c>
      <c r="D3718" s="91">
        <v>45835</v>
      </c>
      <c r="E3718" s="91"/>
      <c r="F3718" s="90">
        <v>248601381</v>
      </c>
      <c r="G3718" s="96">
        <v>1992</v>
      </c>
      <c r="H3718" s="90" t="s">
        <v>29</v>
      </c>
      <c r="I3718" s="100">
        <v>7730434510</v>
      </c>
      <c r="J3718" s="91">
        <v>45846</v>
      </c>
      <c r="K3718" s="91" t="s">
        <v>96</v>
      </c>
      <c r="L3718" s="90"/>
      <c r="M3718" s="91">
        <v>45670.255555555559</v>
      </c>
      <c r="N3718" s="91">
        <v>45719.166666666664</v>
      </c>
      <c r="O3718" s="95">
        <f t="shared" ref="O3718:O3727" si="472">IF(D3718="", "", IF(YEAR(D3718)=2024, "", MONTH(D3718)))</f>
        <v>6</v>
      </c>
      <c r="P3718" s="95">
        <f>MONTH('RAW DATA'!$J3718)</f>
        <v>7</v>
      </c>
      <c r="Q3718" s="95" t="str">
        <f t="shared" ref="Q3718:Q3727" si="473">IF(OR(A3718=71,A3718=1595,A3718=1588,A3718=1594,A3718=3547,A3718=1571,A3718=1538,A3718=1570,A3718=1569,A3718=1590,A3718=1591,A3718=1589,A3718=515,A3718=1572,A3718=3546,A3718=1592,A3718=3548,A3718=122,A3718=10171,A3718=40,A3718=35,A3718=95,A3718=381,A3718=136,A3718=375),"ICB","Vendor")</f>
        <v>ICB</v>
      </c>
      <c r="R3718" s="96" t="str">
        <f t="shared" ref="R3718:R3727" si="474">IF(OR(A3718=71,A3718=515,A3718=1592,A3718=1589,A3718=1591,A3718=1571,A3718=1572),"CHINA",IF(A3718=35,"POLAND",
IF(A3718=10171,"VIETNAM",
IF(A3718=381,"TURKEY",
IF(A3718=375,"CAMBODIA",
IF(A3718=40,"AUSTRALIA",""))))))</f>
        <v>CHINA</v>
      </c>
      <c r="S3718" s="96" t="str">
        <f>IF(OR('RAW DATA'!$D3718="",'RAW DATA'!$C3718='RAW DATA'!$D3718),"NO",IF('RAW DATA'!$C3718&lt;'RAW DATA'!$D3718,"YES","NO"))</f>
        <v>NO</v>
      </c>
      <c r="T3718" s="96" t="str">
        <f>IF('RAW DATA'!$D3718='RAW DATA'!$E3718,"YES","NO")</f>
        <v>NO</v>
      </c>
      <c r="U3718" s="95" t="str">
        <f>IF(('RAW DATA'!$D3718-'RAW DATA'!$M3718)&lt;=5,"YES","NO")</f>
        <v>NO</v>
      </c>
    </row>
    <row r="3719" spans="1:21" x14ac:dyDescent="0.25">
      <c r="A3719" s="77">
        <v>71</v>
      </c>
      <c r="B3719" s="74">
        <v>5283050035</v>
      </c>
      <c r="C3719" s="76">
        <v>45845</v>
      </c>
      <c r="D3719" s="76">
        <v>45835</v>
      </c>
      <c r="E3719" s="76"/>
      <c r="F3719" s="74">
        <v>248978954</v>
      </c>
      <c r="G3719" s="75">
        <v>3880</v>
      </c>
      <c r="H3719" s="74" t="s">
        <v>29</v>
      </c>
      <c r="I3719" s="85">
        <v>7730434512</v>
      </c>
      <c r="J3719" s="76">
        <v>45846</v>
      </c>
      <c r="K3719" s="76" t="s">
        <v>96</v>
      </c>
      <c r="L3719" s="74"/>
      <c r="M3719" s="76">
        <v>45682.540972222225</v>
      </c>
      <c r="N3719" s="76">
        <v>45705.5</v>
      </c>
      <c r="O3719" s="73">
        <f t="shared" si="472"/>
        <v>6</v>
      </c>
      <c r="P3719" s="73">
        <f>MONTH('RAW DATA'!$J3719)</f>
        <v>7</v>
      </c>
      <c r="Q3719" s="73" t="str">
        <f t="shared" si="473"/>
        <v>ICB</v>
      </c>
      <c r="R3719" s="75" t="str">
        <f t="shared" si="474"/>
        <v>CHINA</v>
      </c>
      <c r="S3719" s="75" t="str">
        <f>IF(OR('RAW DATA'!$D3719="",'RAW DATA'!$C3719='RAW DATA'!$D3719),"NO",IF('RAW DATA'!$C3719&lt;'RAW DATA'!$D3719,"YES","NO"))</f>
        <v>NO</v>
      </c>
      <c r="T3719" s="75" t="str">
        <f>IF('RAW DATA'!$D3719='RAW DATA'!$E3719,"YES","NO")</f>
        <v>NO</v>
      </c>
      <c r="U3719" s="73" t="str">
        <f>IF(('RAW DATA'!$D3719-'RAW DATA'!$M3719)&lt;=5,"YES","NO")</f>
        <v>NO</v>
      </c>
    </row>
    <row r="3720" spans="1:21" x14ac:dyDescent="0.25">
      <c r="A3720" s="89">
        <v>71</v>
      </c>
      <c r="B3720" s="90">
        <v>5283050038</v>
      </c>
      <c r="C3720" s="91">
        <v>45845</v>
      </c>
      <c r="D3720" s="91">
        <v>45835</v>
      </c>
      <c r="E3720" s="91"/>
      <c r="F3720" s="90">
        <v>249018477</v>
      </c>
      <c r="G3720" s="96">
        <v>3867</v>
      </c>
      <c r="H3720" s="90" t="s">
        <v>29</v>
      </c>
      <c r="I3720" s="97">
        <v>7730434513</v>
      </c>
      <c r="J3720" s="91">
        <v>45846</v>
      </c>
      <c r="K3720" s="91" t="s">
        <v>96</v>
      </c>
      <c r="L3720" s="90"/>
      <c r="M3720" s="91">
        <v>45682.540972222225</v>
      </c>
      <c r="N3720" s="91">
        <v>45705.5</v>
      </c>
      <c r="O3720" s="95">
        <f t="shared" si="472"/>
        <v>6</v>
      </c>
      <c r="P3720" s="95">
        <f>MONTH('RAW DATA'!$J3720)</f>
        <v>7</v>
      </c>
      <c r="Q3720" s="95" t="str">
        <f t="shared" si="473"/>
        <v>ICB</v>
      </c>
      <c r="R3720" s="96" t="str">
        <f t="shared" si="474"/>
        <v>CHINA</v>
      </c>
      <c r="S3720" s="96" t="str">
        <f>IF(OR('RAW DATA'!$D3720="",'RAW DATA'!$C3720='RAW DATA'!$D3720),"NO",IF('RAW DATA'!$C3720&lt;'RAW DATA'!$D3720,"YES","NO"))</f>
        <v>NO</v>
      </c>
      <c r="T3720" s="96" t="str">
        <f>IF('RAW DATA'!$D3720='RAW DATA'!$E3720,"YES","NO")</f>
        <v>NO</v>
      </c>
      <c r="U3720" s="95" t="str">
        <f>IF(('RAW DATA'!$D3720-'RAW DATA'!$M3720)&lt;=5,"YES","NO")</f>
        <v>NO</v>
      </c>
    </row>
    <row r="3721" spans="1:21" x14ac:dyDescent="0.25">
      <c r="A3721" s="77">
        <v>71</v>
      </c>
      <c r="B3721" s="74">
        <v>5283050047</v>
      </c>
      <c r="C3721" s="76">
        <v>45845</v>
      </c>
      <c r="D3721" s="76">
        <v>45835</v>
      </c>
      <c r="E3721" s="76"/>
      <c r="F3721" s="74">
        <v>249134497</v>
      </c>
      <c r="G3721" s="75">
        <v>8071</v>
      </c>
      <c r="H3721" s="74" t="s">
        <v>29</v>
      </c>
      <c r="I3721" s="85">
        <v>7730434514</v>
      </c>
      <c r="J3721" s="76">
        <v>45846</v>
      </c>
      <c r="K3721" s="76" t="s">
        <v>96</v>
      </c>
      <c r="L3721" s="74"/>
      <c r="M3721" s="76">
        <v>45688.520138888889</v>
      </c>
      <c r="N3721" s="76">
        <v>45712.5</v>
      </c>
      <c r="O3721" s="73">
        <f t="shared" si="472"/>
        <v>6</v>
      </c>
      <c r="P3721" s="73">
        <f>MONTH('RAW DATA'!$J3721)</f>
        <v>7</v>
      </c>
      <c r="Q3721" s="73" t="str">
        <f t="shared" si="473"/>
        <v>ICB</v>
      </c>
      <c r="R3721" s="75" t="str">
        <f t="shared" si="474"/>
        <v>CHINA</v>
      </c>
      <c r="S3721" s="75" t="str">
        <f>IF(OR('RAW DATA'!$D3721="",'RAW DATA'!$C3721='RAW DATA'!$D3721),"NO",IF('RAW DATA'!$C3721&lt;'RAW DATA'!$D3721,"YES","NO"))</f>
        <v>NO</v>
      </c>
      <c r="T3721" s="75" t="str">
        <f>IF('RAW DATA'!$D3721='RAW DATA'!$E3721,"YES","NO")</f>
        <v>NO</v>
      </c>
      <c r="U3721" s="73" t="str">
        <f>IF(('RAW DATA'!$D3721-'RAW DATA'!$M3721)&lt;=5,"YES","NO")</f>
        <v>NO</v>
      </c>
    </row>
    <row r="3722" spans="1:21" x14ac:dyDescent="0.25">
      <c r="A3722" s="89">
        <v>71</v>
      </c>
      <c r="B3722" s="90">
        <v>5283050034</v>
      </c>
      <c r="C3722" s="91">
        <v>45845</v>
      </c>
      <c r="D3722" s="91">
        <v>45835</v>
      </c>
      <c r="E3722" s="91"/>
      <c r="F3722" s="90">
        <v>250159978</v>
      </c>
      <c r="G3722" s="96">
        <v>3824</v>
      </c>
      <c r="H3722" s="90" t="s">
        <v>29</v>
      </c>
      <c r="I3722" s="97">
        <v>7730434515</v>
      </c>
      <c r="J3722" s="91">
        <v>45846</v>
      </c>
      <c r="K3722" s="91" t="s">
        <v>96</v>
      </c>
      <c r="L3722" s="90"/>
      <c r="M3722" s="91">
        <v>45709.540972222225</v>
      </c>
      <c r="N3722" s="91">
        <v>45735.541666666664</v>
      </c>
      <c r="O3722" s="95">
        <f t="shared" si="472"/>
        <v>6</v>
      </c>
      <c r="P3722" s="95">
        <f>MONTH('RAW DATA'!$J3722)</f>
        <v>7</v>
      </c>
      <c r="Q3722" s="95" t="str">
        <f t="shared" si="473"/>
        <v>ICB</v>
      </c>
      <c r="R3722" s="96" t="str">
        <f t="shared" si="474"/>
        <v>CHINA</v>
      </c>
      <c r="S3722" s="96" t="str">
        <f>IF(OR('RAW DATA'!$D3722="",'RAW DATA'!$C3722='RAW DATA'!$D3722),"NO",IF('RAW DATA'!$C3722&lt;'RAW DATA'!$D3722,"YES","NO"))</f>
        <v>NO</v>
      </c>
      <c r="T3722" s="96" t="str">
        <f>IF('RAW DATA'!$D3722='RAW DATA'!$E3722,"YES","NO")</f>
        <v>NO</v>
      </c>
      <c r="U3722" s="95" t="str">
        <f>IF(('RAW DATA'!$D3722-'RAW DATA'!$M3722)&lt;=5,"YES","NO")</f>
        <v>NO</v>
      </c>
    </row>
    <row r="3723" spans="1:21" x14ac:dyDescent="0.25">
      <c r="A3723" s="77">
        <v>10171</v>
      </c>
      <c r="B3723" s="74">
        <v>5481734860</v>
      </c>
      <c r="C3723" s="76">
        <v>45845</v>
      </c>
      <c r="D3723" s="76">
        <v>45849</v>
      </c>
      <c r="E3723" s="76"/>
      <c r="F3723" s="74" t="s">
        <v>118</v>
      </c>
      <c r="G3723" s="75">
        <v>35402</v>
      </c>
      <c r="H3723" s="74" t="s">
        <v>14</v>
      </c>
      <c r="I3723" s="85">
        <v>7730436788</v>
      </c>
      <c r="J3723" s="76">
        <v>45855</v>
      </c>
      <c r="K3723" s="76" t="s">
        <v>361</v>
      </c>
      <c r="L3723" s="74"/>
      <c r="M3723" s="76">
        <v>45835</v>
      </c>
      <c r="N3723" s="76">
        <v>45828</v>
      </c>
      <c r="O3723" s="73">
        <f t="shared" si="472"/>
        <v>7</v>
      </c>
      <c r="P3723" s="73">
        <f>MONTH('RAW DATA'!$J3723)</f>
        <v>7</v>
      </c>
      <c r="Q3723" s="73" t="str">
        <f t="shared" si="473"/>
        <v>ICB</v>
      </c>
      <c r="R3723" s="75" t="str">
        <f t="shared" si="474"/>
        <v>VIETNAM</v>
      </c>
      <c r="S3723" s="75" t="str">
        <f>IF(OR('RAW DATA'!$D3723="",'RAW DATA'!$C3723='RAW DATA'!$D3723),"NO",IF('RAW DATA'!$C3723&lt;'RAW DATA'!$D3723,"YES","NO"))</f>
        <v>YES</v>
      </c>
      <c r="T3723" s="75" t="str">
        <f>IF('RAW DATA'!$D3723='RAW DATA'!$E3723,"YES","NO")</f>
        <v>NO</v>
      </c>
      <c r="U3723" s="73" t="str">
        <f>IF(('RAW DATA'!$D3723-'RAW DATA'!$M3723)&lt;=5,"YES","NO")</f>
        <v>NO</v>
      </c>
    </row>
    <row r="3724" spans="1:21" x14ac:dyDescent="0.25">
      <c r="A3724" s="89">
        <v>71</v>
      </c>
      <c r="B3724" s="90">
        <v>5283074296</v>
      </c>
      <c r="C3724" s="91">
        <v>45846</v>
      </c>
      <c r="D3724" s="91">
        <v>45846</v>
      </c>
      <c r="E3724" s="91"/>
      <c r="F3724" s="90">
        <v>254563722</v>
      </c>
      <c r="G3724" s="96">
        <v>5983</v>
      </c>
      <c r="H3724" s="90" t="s">
        <v>29</v>
      </c>
      <c r="I3724" s="97">
        <v>7730438687</v>
      </c>
      <c r="J3724" s="91">
        <v>45862</v>
      </c>
      <c r="K3724" s="91" t="s">
        <v>96</v>
      </c>
      <c r="L3724" s="90"/>
      <c r="M3724" s="91">
        <v>45844</v>
      </c>
      <c r="N3724" s="91">
        <v>45863</v>
      </c>
      <c r="O3724" s="95">
        <f t="shared" si="472"/>
        <v>7</v>
      </c>
      <c r="P3724" s="95">
        <f>MONTH('RAW DATA'!$J3724)</f>
        <v>7</v>
      </c>
      <c r="Q3724" s="95" t="str">
        <f t="shared" si="473"/>
        <v>ICB</v>
      </c>
      <c r="R3724" s="96" t="str">
        <f t="shared" si="474"/>
        <v>CHINA</v>
      </c>
      <c r="S3724" s="96" t="str">
        <f>IF(OR('RAW DATA'!$D3724="",'RAW DATA'!$C3724='RAW DATA'!$D3724),"NO",IF('RAW DATA'!$C3724&lt;'RAW DATA'!$D3724,"YES","NO"))</f>
        <v>NO</v>
      </c>
      <c r="T3724" s="96" t="str">
        <f>IF('RAW DATA'!$D3724='RAW DATA'!$E3724,"YES","NO")</f>
        <v>NO</v>
      </c>
      <c r="U3724" s="95" t="str">
        <f>IF(('RAW DATA'!$D3724-'RAW DATA'!$M3724)&lt;=5,"YES","NO")</f>
        <v>YES</v>
      </c>
    </row>
    <row r="3725" spans="1:21" x14ac:dyDescent="0.25">
      <c r="A3725" s="77">
        <v>71</v>
      </c>
      <c r="B3725" s="74">
        <v>5283072808</v>
      </c>
      <c r="C3725" s="76">
        <v>45846</v>
      </c>
      <c r="D3725" s="76">
        <v>45846</v>
      </c>
      <c r="E3725" s="76"/>
      <c r="F3725" s="74">
        <v>254563721</v>
      </c>
      <c r="G3725" s="75">
        <v>5996</v>
      </c>
      <c r="H3725" s="74" t="s">
        <v>29</v>
      </c>
      <c r="I3725" s="85">
        <v>7730438686</v>
      </c>
      <c r="J3725" s="76">
        <v>45862</v>
      </c>
      <c r="K3725" s="76" t="s">
        <v>96</v>
      </c>
      <c r="L3725" s="74"/>
      <c r="M3725" s="76">
        <v>45844</v>
      </c>
      <c r="N3725" s="76">
        <v>45863</v>
      </c>
      <c r="O3725" s="73">
        <f t="shared" si="472"/>
        <v>7</v>
      </c>
      <c r="P3725" s="73">
        <f>MONTH('RAW DATA'!$J3725)</f>
        <v>7</v>
      </c>
      <c r="Q3725" s="73" t="str">
        <f t="shared" si="473"/>
        <v>ICB</v>
      </c>
      <c r="R3725" s="75" t="str">
        <f t="shared" si="474"/>
        <v>CHINA</v>
      </c>
      <c r="S3725" s="75" t="str">
        <f>IF(OR('RAW DATA'!$D3725="",'RAW DATA'!$C3725='RAW DATA'!$D3725),"NO",IF('RAW DATA'!$C3725&lt;'RAW DATA'!$D3725,"YES","NO"))</f>
        <v>NO</v>
      </c>
      <c r="T3725" s="75" t="str">
        <f>IF('RAW DATA'!$D3725='RAW DATA'!$E3725,"YES","NO")</f>
        <v>NO</v>
      </c>
      <c r="U3725" s="73" t="str">
        <f>IF(('RAW DATA'!$D3725-'RAW DATA'!$M3725)&lt;=5,"YES","NO")</f>
        <v>YES</v>
      </c>
    </row>
    <row r="3726" spans="1:21" x14ac:dyDescent="0.25">
      <c r="A3726" s="89">
        <v>71</v>
      </c>
      <c r="B3726" s="90">
        <v>5283074297</v>
      </c>
      <c r="C3726" s="91">
        <v>45846</v>
      </c>
      <c r="D3726" s="91">
        <v>45846</v>
      </c>
      <c r="E3726" s="91"/>
      <c r="F3726" s="90">
        <v>254563723</v>
      </c>
      <c r="G3726" s="96">
        <v>50795</v>
      </c>
      <c r="H3726" s="90" t="s">
        <v>29</v>
      </c>
      <c r="I3726" s="97">
        <v>7730438701</v>
      </c>
      <c r="J3726" s="91">
        <v>45862</v>
      </c>
      <c r="K3726" s="91" t="s">
        <v>96</v>
      </c>
      <c r="L3726" s="90"/>
      <c r="M3726" s="91">
        <v>45844</v>
      </c>
      <c r="N3726" s="91">
        <v>45863</v>
      </c>
      <c r="O3726" s="95">
        <f t="shared" si="472"/>
        <v>7</v>
      </c>
      <c r="P3726" s="95">
        <f>MONTH('RAW DATA'!$J3726)</f>
        <v>7</v>
      </c>
      <c r="Q3726" s="95" t="str">
        <f t="shared" si="473"/>
        <v>ICB</v>
      </c>
      <c r="R3726" s="96" t="str">
        <f t="shared" si="474"/>
        <v>CHINA</v>
      </c>
      <c r="S3726" s="96" t="str">
        <f>IF(OR('RAW DATA'!$D3726="",'RAW DATA'!$C3726='RAW DATA'!$D3726),"NO",IF('RAW DATA'!$C3726&lt;'RAW DATA'!$D3726,"YES","NO"))</f>
        <v>NO</v>
      </c>
      <c r="T3726" s="96" t="str">
        <f>IF('RAW DATA'!$D3726='RAW DATA'!$E3726,"YES","NO")</f>
        <v>NO</v>
      </c>
      <c r="U3726" s="95" t="str">
        <f>IF(('RAW DATA'!$D3726-'RAW DATA'!$M3726)&lt;=5,"YES","NO")</f>
        <v>YES</v>
      </c>
    </row>
    <row r="3727" spans="1:21" x14ac:dyDescent="0.25">
      <c r="A3727" s="77">
        <v>71</v>
      </c>
      <c r="B3727" s="74">
        <v>5283080459</v>
      </c>
      <c r="C3727" s="76">
        <v>45852</v>
      </c>
      <c r="D3727" s="76">
        <v>45848</v>
      </c>
      <c r="E3727" s="76">
        <v>45852</v>
      </c>
      <c r="F3727" s="74">
        <v>256050204</v>
      </c>
      <c r="G3727" s="75">
        <v>3281</v>
      </c>
      <c r="H3727" s="74" t="s">
        <v>29</v>
      </c>
      <c r="I3727" s="85">
        <v>7730436730</v>
      </c>
      <c r="J3727" s="76">
        <v>45855</v>
      </c>
      <c r="K3727" s="76" t="s">
        <v>96</v>
      </c>
      <c r="L3727" s="74"/>
      <c r="M3727" s="76">
        <v>45846</v>
      </c>
      <c r="N3727" s="76">
        <v>45867</v>
      </c>
      <c r="O3727" s="73">
        <f t="shared" si="472"/>
        <v>7</v>
      </c>
      <c r="P3727" s="73">
        <f>MONTH('RAW DATA'!$J3727)</f>
        <v>7</v>
      </c>
      <c r="Q3727" s="73" t="str">
        <f t="shared" si="473"/>
        <v>ICB</v>
      </c>
      <c r="R3727" s="75" t="str">
        <f t="shared" si="474"/>
        <v>CHINA</v>
      </c>
      <c r="S3727" s="75" t="str">
        <f>IF(OR('RAW DATA'!$D3727="",'RAW DATA'!$C3727='RAW DATA'!$D3727),"NO",IF('RAW DATA'!$C3727&lt;'RAW DATA'!$D3727,"YES","NO"))</f>
        <v>NO</v>
      </c>
      <c r="T3727" s="75" t="str">
        <f>IF('RAW DATA'!$D3727='RAW DATA'!$E3727,"YES","NO")</f>
        <v>NO</v>
      </c>
      <c r="U3727" s="73" t="str">
        <f>IF(('RAW DATA'!$D3727-'RAW DATA'!$M3727)&lt;=5,"YES","NO")</f>
        <v>YES</v>
      </c>
    </row>
    <row r="3728" spans="1:21" x14ac:dyDescent="0.25">
      <c r="A3728" s="89">
        <v>71</v>
      </c>
      <c r="B3728" s="90">
        <v>5283109005</v>
      </c>
      <c r="C3728" s="91">
        <v>45862</v>
      </c>
      <c r="D3728" s="91">
        <v>45862</v>
      </c>
      <c r="E3728" s="91">
        <v>45862</v>
      </c>
      <c r="F3728" s="90">
        <v>256766384</v>
      </c>
      <c r="G3728" s="96">
        <v>3439</v>
      </c>
      <c r="H3728" s="90" t="s">
        <v>29</v>
      </c>
      <c r="I3728" s="97">
        <v>7730468159</v>
      </c>
      <c r="J3728" s="91">
        <v>45980</v>
      </c>
      <c r="K3728" s="91" t="s">
        <v>96</v>
      </c>
      <c r="L3728" s="90"/>
      <c r="M3728" s="91">
        <v>45859</v>
      </c>
      <c r="N3728" s="91">
        <v>45881</v>
      </c>
      <c r="O3728" s="95">
        <f t="shared" ref="O3728:O3740" si="475">IF(D3728="", "", IF(YEAR(D3728)=2024, "", MONTH(D3728)))</f>
        <v>7</v>
      </c>
      <c r="P3728" s="95">
        <f>MONTH('RAW DATA'!$J3728)</f>
        <v>11</v>
      </c>
      <c r="Q3728" s="95" t="str">
        <f t="shared" ref="Q3728:Q3740" si="476">IF(OR(A3728=71,A3728=1595,A3728=1588,A3728=1594,A3728=3547,A3728=1571,A3728=1538,A3728=1570,A3728=1569,A3728=1590,A3728=1591,A3728=1589,A3728=515,A3728=1572,A3728=3546,A3728=1592,A3728=3548,A3728=122,A3728=10171,A3728=40,A3728=35,A3728=95,A3728=381,A3728=136,A3728=375),"ICB","Vendor")</f>
        <v>ICB</v>
      </c>
      <c r="R3728" s="96" t="str">
        <f t="shared" ref="R3728:R3740" si="477">IF(OR(A3728=71,A3728=515,A3728=1592,A3728=1589,A3728=1591,A3728=1571,A3728=1572),"CHINA",IF(A3728=35,"POLAND",
IF(A3728=10171,"VIETNAM",
IF(A3728=381,"TURKEY",
IF(A3728=375,"CAMBODIA",
IF(A3728=40,"AUSTRALIA",""))))))</f>
        <v>CHINA</v>
      </c>
      <c r="S3728" s="96" t="str">
        <f>IF(OR('RAW DATA'!$D3728="",'RAW DATA'!$C3728='RAW DATA'!$D3728),"NO",IF('RAW DATA'!$C3728&lt;'RAW DATA'!$D3728,"YES","NO"))</f>
        <v>NO</v>
      </c>
      <c r="T3728" s="96" t="str">
        <f>IF('RAW DATA'!$D3728='RAW DATA'!$E3728,"YES","NO")</f>
        <v>YES</v>
      </c>
      <c r="U3728" s="95" t="str">
        <f>IF(('RAW DATA'!$D3728-'RAW DATA'!$M3728)&lt;=5,"YES","NO")</f>
        <v>YES</v>
      </c>
    </row>
    <row r="3729" spans="1:21" x14ac:dyDescent="0.25">
      <c r="A3729" s="77">
        <v>71</v>
      </c>
      <c r="B3729" s="74">
        <v>5283343359</v>
      </c>
      <c r="C3729" s="76">
        <v>45862</v>
      </c>
      <c r="D3729" s="76">
        <v>45862</v>
      </c>
      <c r="E3729" s="76">
        <v>45862</v>
      </c>
      <c r="F3729" s="74">
        <v>256766384</v>
      </c>
      <c r="G3729" s="75">
        <v>37</v>
      </c>
      <c r="H3729" s="74" t="s">
        <v>29</v>
      </c>
      <c r="I3729" s="85">
        <v>7730468159</v>
      </c>
      <c r="J3729" s="76">
        <v>45980</v>
      </c>
      <c r="K3729" s="76" t="s">
        <v>96</v>
      </c>
      <c r="L3729" s="74"/>
      <c r="M3729" s="76">
        <v>45859</v>
      </c>
      <c r="N3729" s="76">
        <v>45881</v>
      </c>
      <c r="O3729" s="73">
        <f t="shared" si="475"/>
        <v>7</v>
      </c>
      <c r="P3729" s="73">
        <f>MONTH('RAW DATA'!$J3729)</f>
        <v>11</v>
      </c>
      <c r="Q3729" s="73" t="str">
        <f t="shared" si="476"/>
        <v>ICB</v>
      </c>
      <c r="R3729" s="75" t="str">
        <f t="shared" si="477"/>
        <v>CHINA</v>
      </c>
      <c r="S3729" s="75" t="str">
        <f>IF(OR('RAW DATA'!$D3729="",'RAW DATA'!$C3729='RAW DATA'!$D3729),"NO",IF('RAW DATA'!$C3729&lt;'RAW DATA'!$D3729,"YES","NO"))</f>
        <v>NO</v>
      </c>
      <c r="T3729" s="75" t="str">
        <f>IF('RAW DATA'!$D3729='RAW DATA'!$E3729,"YES","NO")</f>
        <v>YES</v>
      </c>
      <c r="U3729" s="73" t="str">
        <f>IF(('RAW DATA'!$D3729-'RAW DATA'!$M3729)&lt;=5,"YES","NO")</f>
        <v>YES</v>
      </c>
    </row>
    <row r="3730" spans="1:21" x14ac:dyDescent="0.25">
      <c r="A3730" s="89">
        <v>71</v>
      </c>
      <c r="B3730" s="90">
        <v>5283091616</v>
      </c>
      <c r="C3730" s="91">
        <v>45863</v>
      </c>
      <c r="D3730" s="91">
        <v>45854</v>
      </c>
      <c r="E3730" s="91"/>
      <c r="F3730" s="90">
        <v>254921831</v>
      </c>
      <c r="G3730" s="96">
        <v>16158</v>
      </c>
      <c r="H3730" s="90" t="s">
        <v>29</v>
      </c>
      <c r="I3730" s="97">
        <v>7730439837</v>
      </c>
      <c r="J3730" s="91">
        <v>45868</v>
      </c>
      <c r="K3730" s="91" t="s">
        <v>96</v>
      </c>
      <c r="L3730" s="90"/>
      <c r="M3730" s="91">
        <v>45825</v>
      </c>
      <c r="N3730" s="91">
        <v>45846</v>
      </c>
      <c r="O3730" s="95">
        <f t="shared" si="475"/>
        <v>7</v>
      </c>
      <c r="P3730" s="95">
        <f>MONTH('RAW DATA'!$J3730)</f>
        <v>7</v>
      </c>
      <c r="Q3730" s="95" t="str">
        <f t="shared" si="476"/>
        <v>ICB</v>
      </c>
      <c r="R3730" s="96" t="str">
        <f t="shared" si="477"/>
        <v>CHINA</v>
      </c>
      <c r="S3730" s="96" t="str">
        <f>IF(OR('RAW DATA'!$D3730="",'RAW DATA'!$C3730='RAW DATA'!$D3730),"NO",IF('RAW DATA'!$C3730&lt;'RAW DATA'!$D3730,"YES","NO"))</f>
        <v>NO</v>
      </c>
      <c r="T3730" s="96" t="str">
        <f>IF('RAW DATA'!$D3730='RAW DATA'!$E3730,"YES","NO")</f>
        <v>NO</v>
      </c>
      <c r="U3730" s="95" t="str">
        <f>IF(('RAW DATA'!$D3730-'RAW DATA'!$M3730)&lt;=5,"YES","NO")</f>
        <v>NO</v>
      </c>
    </row>
    <row r="3731" spans="1:21" x14ac:dyDescent="0.25">
      <c r="A3731" s="77">
        <v>71</v>
      </c>
      <c r="B3731" s="74">
        <v>5283091628</v>
      </c>
      <c r="C3731" s="76">
        <v>45863</v>
      </c>
      <c r="D3731" s="76">
        <v>45854</v>
      </c>
      <c r="E3731" s="76"/>
      <c r="F3731" s="74">
        <v>255167159</v>
      </c>
      <c r="G3731" s="75">
        <v>61</v>
      </c>
      <c r="H3731" s="74" t="s">
        <v>29</v>
      </c>
      <c r="I3731" s="85">
        <v>7730439838</v>
      </c>
      <c r="J3731" s="76">
        <v>45868</v>
      </c>
      <c r="K3731" s="76" t="s">
        <v>96</v>
      </c>
      <c r="L3731" s="74"/>
      <c r="M3731" s="76">
        <v>45829</v>
      </c>
      <c r="N3731" s="76">
        <v>45862</v>
      </c>
      <c r="O3731" s="73">
        <f t="shared" si="475"/>
        <v>7</v>
      </c>
      <c r="P3731" s="73">
        <f>MONTH('RAW DATA'!$J3731)</f>
        <v>7</v>
      </c>
      <c r="Q3731" s="73" t="str">
        <f t="shared" si="476"/>
        <v>ICB</v>
      </c>
      <c r="R3731" s="75" t="str">
        <f t="shared" si="477"/>
        <v>CHINA</v>
      </c>
      <c r="S3731" s="75" t="str">
        <f>IF(OR('RAW DATA'!$D3731="",'RAW DATA'!$C3731='RAW DATA'!$D3731),"NO",IF('RAW DATA'!$C3731&lt;'RAW DATA'!$D3731,"YES","NO"))</f>
        <v>NO</v>
      </c>
      <c r="T3731" s="75" t="str">
        <f>IF('RAW DATA'!$D3731='RAW DATA'!$E3731,"YES","NO")</f>
        <v>NO</v>
      </c>
      <c r="U3731" s="73" t="str">
        <f>IF(('RAW DATA'!$D3731-'RAW DATA'!$M3731)&lt;=5,"YES","NO")</f>
        <v>NO</v>
      </c>
    </row>
    <row r="3732" spans="1:21" x14ac:dyDescent="0.25">
      <c r="A3732" s="89">
        <v>71</v>
      </c>
      <c r="B3732" s="90">
        <v>5283039530</v>
      </c>
      <c r="C3732" s="91">
        <v>45863</v>
      </c>
      <c r="D3732" s="91">
        <v>45832</v>
      </c>
      <c r="E3732" s="91"/>
      <c r="F3732" s="90">
        <v>255167159</v>
      </c>
      <c r="G3732" s="96">
        <v>6119</v>
      </c>
      <c r="H3732" s="90" t="s">
        <v>29</v>
      </c>
      <c r="I3732" s="97">
        <v>7730439838</v>
      </c>
      <c r="J3732" s="91">
        <v>45868</v>
      </c>
      <c r="K3732" s="91" t="s">
        <v>96</v>
      </c>
      <c r="L3732" s="90"/>
      <c r="M3732" s="91">
        <v>45829</v>
      </c>
      <c r="N3732" s="91">
        <v>45862</v>
      </c>
      <c r="O3732" s="95">
        <f t="shared" si="475"/>
        <v>6</v>
      </c>
      <c r="P3732" s="95">
        <f>MONTH('RAW DATA'!$J3732)</f>
        <v>7</v>
      </c>
      <c r="Q3732" s="95" t="str">
        <f t="shared" si="476"/>
        <v>ICB</v>
      </c>
      <c r="R3732" s="96" t="str">
        <f t="shared" si="477"/>
        <v>CHINA</v>
      </c>
      <c r="S3732" s="96" t="str">
        <f>IF(OR('RAW DATA'!$D3732="",'RAW DATA'!$C3732='RAW DATA'!$D3732),"NO",IF('RAW DATA'!$C3732&lt;'RAW DATA'!$D3732,"YES","NO"))</f>
        <v>NO</v>
      </c>
      <c r="T3732" s="96" t="str">
        <f>IF('RAW DATA'!$D3732='RAW DATA'!$E3732,"YES","NO")</f>
        <v>NO</v>
      </c>
      <c r="U3732" s="95" t="str">
        <f>IF(('RAW DATA'!$D3732-'RAW DATA'!$M3732)&lt;=5,"YES","NO")</f>
        <v>YES</v>
      </c>
    </row>
    <row r="3733" spans="1:21" x14ac:dyDescent="0.25">
      <c r="A3733" s="77">
        <v>71</v>
      </c>
      <c r="B3733" s="74">
        <v>5283025681</v>
      </c>
      <c r="C3733" s="76">
        <v>45867</v>
      </c>
      <c r="D3733" s="76">
        <v>45826</v>
      </c>
      <c r="E3733" s="76">
        <v>45867</v>
      </c>
      <c r="F3733" s="74" t="s">
        <v>324</v>
      </c>
      <c r="G3733" s="75">
        <v>12010</v>
      </c>
      <c r="H3733" s="74" t="s">
        <v>29</v>
      </c>
      <c r="I3733" s="85">
        <v>7730440874</v>
      </c>
      <c r="J3733" s="76">
        <v>45870</v>
      </c>
      <c r="K3733" s="76" t="s">
        <v>96</v>
      </c>
      <c r="L3733" s="74"/>
      <c r="M3733" s="76">
        <v>45822</v>
      </c>
      <c r="N3733" s="76">
        <v>45842</v>
      </c>
      <c r="O3733" s="73">
        <f t="shared" si="475"/>
        <v>6</v>
      </c>
      <c r="P3733" s="73">
        <f>MONTH('RAW DATA'!$J3733)</f>
        <v>8</v>
      </c>
      <c r="Q3733" s="73" t="str">
        <f t="shared" si="476"/>
        <v>ICB</v>
      </c>
      <c r="R3733" s="75" t="str">
        <f t="shared" si="477"/>
        <v>CHINA</v>
      </c>
      <c r="S3733" s="75" t="str">
        <f>IF(OR('RAW DATA'!$D3733="",'RAW DATA'!$C3733='RAW DATA'!$D3733),"NO",IF('RAW DATA'!$C3733&lt;'RAW DATA'!$D3733,"YES","NO"))</f>
        <v>NO</v>
      </c>
      <c r="T3733" s="75" t="str">
        <f>IF('RAW DATA'!$D3733='RAW DATA'!$E3733,"YES","NO")</f>
        <v>NO</v>
      </c>
      <c r="U3733" s="73" t="str">
        <f>IF(('RAW DATA'!$D3733-'RAW DATA'!$M3733)&lt;=5,"YES","NO")</f>
        <v>YES</v>
      </c>
    </row>
    <row r="3734" spans="1:21" x14ac:dyDescent="0.25">
      <c r="A3734" s="89">
        <v>10171</v>
      </c>
      <c r="B3734" s="90">
        <v>5481928489</v>
      </c>
      <c r="C3734" s="91">
        <v>45869</v>
      </c>
      <c r="D3734" s="91">
        <v>45950</v>
      </c>
      <c r="E3734" s="91">
        <v>45960</v>
      </c>
      <c r="F3734" s="90">
        <v>255605296</v>
      </c>
      <c r="G3734" s="96">
        <v>37368</v>
      </c>
      <c r="H3734" s="90" t="s">
        <v>14</v>
      </c>
      <c r="I3734" s="97">
        <v>7730464604</v>
      </c>
      <c r="J3734" s="91">
        <v>45964</v>
      </c>
      <c r="K3734" s="91" t="s">
        <v>361</v>
      </c>
      <c r="L3734" s="90"/>
      <c r="M3734" s="91">
        <v>45864</v>
      </c>
      <c r="N3734" s="91">
        <v>45886</v>
      </c>
      <c r="O3734" s="95">
        <f t="shared" si="475"/>
        <v>10</v>
      </c>
      <c r="P3734" s="95">
        <f>MONTH('RAW DATA'!$J3734)</f>
        <v>11</v>
      </c>
      <c r="Q3734" s="95" t="str">
        <f t="shared" si="476"/>
        <v>ICB</v>
      </c>
      <c r="R3734" s="96" t="str">
        <f t="shared" si="477"/>
        <v>VIETNAM</v>
      </c>
      <c r="S3734" s="96" t="str">
        <f>IF(OR('RAW DATA'!$D3734="",'RAW DATA'!$C3734='RAW DATA'!$D3734),"NO",IF('RAW DATA'!$C3734&lt;'RAW DATA'!$D3734,"YES","NO"))</f>
        <v>YES</v>
      </c>
      <c r="T3734" s="96" t="str">
        <f>IF('RAW DATA'!$D3734='RAW DATA'!$E3734,"YES","NO")</f>
        <v>NO</v>
      </c>
      <c r="U3734" s="95" t="str">
        <f>IF(('RAW DATA'!$D3734-'RAW DATA'!$M3734)&lt;=5,"YES","NO")</f>
        <v>NO</v>
      </c>
    </row>
    <row r="3735" spans="1:21" x14ac:dyDescent="0.25">
      <c r="A3735" s="77">
        <v>71</v>
      </c>
      <c r="B3735" s="74">
        <v>5283239414</v>
      </c>
      <c r="C3735" s="76">
        <v>45917</v>
      </c>
      <c r="D3735" s="76">
        <v>45917</v>
      </c>
      <c r="E3735" s="76">
        <v>45917</v>
      </c>
      <c r="F3735" s="74">
        <v>257076069</v>
      </c>
      <c r="G3735" s="75">
        <v>11672</v>
      </c>
      <c r="H3735" s="74" t="s">
        <v>29</v>
      </c>
      <c r="I3735" s="85">
        <v>7730453405</v>
      </c>
      <c r="J3735" s="76">
        <v>45922</v>
      </c>
      <c r="K3735" s="76" t="s">
        <v>96</v>
      </c>
      <c r="L3735" s="74"/>
      <c r="M3735" s="76">
        <v>45866</v>
      </c>
      <c r="N3735" s="76">
        <v>45878</v>
      </c>
      <c r="O3735" s="73">
        <f t="shared" si="475"/>
        <v>9</v>
      </c>
      <c r="P3735" s="73">
        <f>MONTH('RAW DATA'!$J3735)</f>
        <v>9</v>
      </c>
      <c r="Q3735" s="73" t="str">
        <f t="shared" si="476"/>
        <v>ICB</v>
      </c>
      <c r="R3735" s="75" t="str">
        <f t="shared" si="477"/>
        <v>CHINA</v>
      </c>
      <c r="S3735" s="75" t="str">
        <f>IF(OR('RAW DATA'!$D3735="",'RAW DATA'!$C3735='RAW DATA'!$D3735),"NO",IF('RAW DATA'!$C3735&lt;'RAW DATA'!$D3735,"YES","NO"))</f>
        <v>NO</v>
      </c>
      <c r="T3735" s="75" t="str">
        <f>IF('RAW DATA'!$D3735='RAW DATA'!$E3735,"YES","NO")</f>
        <v>YES</v>
      </c>
      <c r="U3735" s="73" t="str">
        <f>IF(('RAW DATA'!$D3735-'RAW DATA'!$M3735)&lt;=5,"YES","NO")</f>
        <v>NO</v>
      </c>
    </row>
    <row r="3736" spans="1:21" x14ac:dyDescent="0.25">
      <c r="A3736" s="89">
        <v>71</v>
      </c>
      <c r="B3736" s="90">
        <v>5283239415</v>
      </c>
      <c r="C3736" s="91">
        <v>45917</v>
      </c>
      <c r="D3736" s="91">
        <v>45917</v>
      </c>
      <c r="E3736" s="91">
        <v>45917</v>
      </c>
      <c r="F3736" s="90">
        <v>257204290</v>
      </c>
      <c r="G3736" s="96">
        <v>6547</v>
      </c>
      <c r="H3736" s="90" t="s">
        <v>29</v>
      </c>
      <c r="I3736" s="97">
        <v>7730453341</v>
      </c>
      <c r="J3736" s="91">
        <v>45919</v>
      </c>
      <c r="K3736" s="91" t="s">
        <v>96</v>
      </c>
      <c r="L3736" s="90"/>
      <c r="M3736" s="91">
        <v>45865</v>
      </c>
      <c r="N3736" s="91">
        <v>45888</v>
      </c>
      <c r="O3736" s="95">
        <f t="shared" si="475"/>
        <v>9</v>
      </c>
      <c r="P3736" s="95">
        <f>MONTH('RAW DATA'!$J3736)</f>
        <v>9</v>
      </c>
      <c r="Q3736" s="95" t="str">
        <f t="shared" si="476"/>
        <v>ICB</v>
      </c>
      <c r="R3736" s="96" t="str">
        <f t="shared" si="477"/>
        <v>CHINA</v>
      </c>
      <c r="S3736" s="96" t="str">
        <f>IF(OR('RAW DATA'!$D3736="",'RAW DATA'!$C3736='RAW DATA'!$D3736),"NO",IF('RAW DATA'!$C3736&lt;'RAW DATA'!$D3736,"YES","NO"))</f>
        <v>NO</v>
      </c>
      <c r="T3736" s="96" t="str">
        <f>IF('RAW DATA'!$D3736='RAW DATA'!$E3736,"YES","NO")</f>
        <v>YES</v>
      </c>
      <c r="U3736" s="95" t="str">
        <f>IF(('RAW DATA'!$D3736-'RAW DATA'!$M3736)&lt;=5,"YES","NO")</f>
        <v>NO</v>
      </c>
    </row>
    <row r="3737" spans="1:21" x14ac:dyDescent="0.25">
      <c r="A3737" s="77">
        <v>71</v>
      </c>
      <c r="B3737" s="74">
        <v>5283079332</v>
      </c>
      <c r="C3737" s="76">
        <v>45874</v>
      </c>
      <c r="D3737" s="76">
        <v>45848</v>
      </c>
      <c r="E3737" s="76">
        <v>45874</v>
      </c>
      <c r="F3737" s="74">
        <v>252225667</v>
      </c>
      <c r="G3737" s="75">
        <v>114</v>
      </c>
      <c r="H3737" s="74" t="s">
        <v>29</v>
      </c>
      <c r="I3737" s="85">
        <v>7730442555</v>
      </c>
      <c r="J3737" s="76">
        <v>45877</v>
      </c>
      <c r="K3737" s="76" t="s">
        <v>96</v>
      </c>
      <c r="L3737" s="74"/>
      <c r="M3737" s="76">
        <v>45756</v>
      </c>
      <c r="N3737" s="76">
        <v>45792</v>
      </c>
      <c r="O3737" s="73">
        <f t="shared" si="475"/>
        <v>7</v>
      </c>
      <c r="P3737" s="73">
        <f>MONTH('RAW DATA'!$J3737)</f>
        <v>8</v>
      </c>
      <c r="Q3737" s="73" t="str">
        <f t="shared" si="476"/>
        <v>ICB</v>
      </c>
      <c r="R3737" s="75" t="str">
        <f t="shared" si="477"/>
        <v>CHINA</v>
      </c>
      <c r="S3737" s="75" t="str">
        <f>IF(OR('RAW DATA'!$D3737="",'RAW DATA'!$C3737='RAW DATA'!$D3737),"NO",IF('RAW DATA'!$C3737&lt;'RAW DATA'!$D3737,"YES","NO"))</f>
        <v>NO</v>
      </c>
      <c r="T3737" s="75" t="str">
        <f>IF('RAW DATA'!$D3737='RAW DATA'!$E3737,"YES","NO")</f>
        <v>NO</v>
      </c>
      <c r="U3737" s="73" t="str">
        <f>IF(('RAW DATA'!$D3737-'RAW DATA'!$M3737)&lt;=5,"YES","NO")</f>
        <v>NO</v>
      </c>
    </row>
    <row r="3738" spans="1:21" x14ac:dyDescent="0.25">
      <c r="A3738" s="89">
        <v>71</v>
      </c>
      <c r="B3738" s="90">
        <v>5547952084</v>
      </c>
      <c r="C3738" s="91">
        <v>45917</v>
      </c>
      <c r="D3738" s="91">
        <v>45917</v>
      </c>
      <c r="E3738" s="91">
        <v>45917</v>
      </c>
      <c r="F3738" s="90">
        <v>257262659</v>
      </c>
      <c r="G3738" s="96">
        <v>3426</v>
      </c>
      <c r="H3738" s="90" t="s">
        <v>29</v>
      </c>
      <c r="I3738" s="97">
        <v>7730453155</v>
      </c>
      <c r="J3738" s="91">
        <v>45919</v>
      </c>
      <c r="K3738" s="91" t="s">
        <v>96</v>
      </c>
      <c r="L3738" s="90"/>
      <c r="M3738" s="91">
        <v>45866</v>
      </c>
      <c r="N3738" s="91">
        <v>45878</v>
      </c>
      <c r="O3738" s="95">
        <f t="shared" si="475"/>
        <v>9</v>
      </c>
      <c r="P3738" s="95">
        <f>MONTH('RAW DATA'!$J3738)</f>
        <v>9</v>
      </c>
      <c r="Q3738" s="95" t="str">
        <f t="shared" si="476"/>
        <v>ICB</v>
      </c>
      <c r="R3738" s="96" t="str">
        <f t="shared" si="477"/>
        <v>CHINA</v>
      </c>
      <c r="S3738" s="96" t="str">
        <f>IF(OR('RAW DATA'!$D3738="",'RAW DATA'!$C3738='RAW DATA'!$D3738),"NO",IF('RAW DATA'!$C3738&lt;'RAW DATA'!$D3738,"YES","NO"))</f>
        <v>NO</v>
      </c>
      <c r="T3738" s="96" t="str">
        <f>IF('RAW DATA'!$D3738='RAW DATA'!$E3738,"YES","NO")</f>
        <v>YES</v>
      </c>
      <c r="U3738" s="95" t="str">
        <f>IF(('RAW DATA'!$D3738-'RAW DATA'!$M3738)&lt;=5,"YES","NO")</f>
        <v>NO</v>
      </c>
    </row>
    <row r="3739" spans="1:21" x14ac:dyDescent="0.25">
      <c r="A3739" s="77">
        <v>71</v>
      </c>
      <c r="B3739" s="74">
        <v>5547856241</v>
      </c>
      <c r="C3739" s="76">
        <v>45882</v>
      </c>
      <c r="D3739" s="76">
        <v>45878</v>
      </c>
      <c r="E3739" s="76">
        <v>45882</v>
      </c>
      <c r="F3739" s="74">
        <v>257671210</v>
      </c>
      <c r="G3739" s="75">
        <v>1578</v>
      </c>
      <c r="H3739" s="74" t="s">
        <v>29</v>
      </c>
      <c r="I3739" s="85">
        <v>7730444495</v>
      </c>
      <c r="J3739" s="76">
        <v>45887</v>
      </c>
      <c r="K3739" s="76" t="s">
        <v>96</v>
      </c>
      <c r="L3739" s="74"/>
      <c r="M3739" s="76">
        <v>45874</v>
      </c>
      <c r="N3739" s="76">
        <v>45890</v>
      </c>
      <c r="O3739" s="73">
        <f t="shared" si="475"/>
        <v>8</v>
      </c>
      <c r="P3739" s="73">
        <f>MONTH('RAW DATA'!$J3739)</f>
        <v>8</v>
      </c>
      <c r="Q3739" s="73" t="str">
        <f t="shared" si="476"/>
        <v>ICB</v>
      </c>
      <c r="R3739" s="75" t="str">
        <f t="shared" si="477"/>
        <v>CHINA</v>
      </c>
      <c r="S3739" s="75" t="str">
        <f>IF(OR('RAW DATA'!$D3739="",'RAW DATA'!$C3739='RAW DATA'!$D3739),"NO",IF('RAW DATA'!$C3739&lt;'RAW DATA'!$D3739,"YES","NO"))</f>
        <v>NO</v>
      </c>
      <c r="T3739" s="75" t="str">
        <f>IF('RAW DATA'!$D3739='RAW DATA'!$E3739,"YES","NO")</f>
        <v>NO</v>
      </c>
      <c r="U3739" s="73" t="str">
        <f>IF(('RAW DATA'!$D3739-'RAW DATA'!$M3739)&lt;=5,"YES","NO")</f>
        <v>YES</v>
      </c>
    </row>
    <row r="3740" spans="1:21" x14ac:dyDescent="0.25">
      <c r="A3740" s="89">
        <v>71</v>
      </c>
      <c r="B3740" s="90">
        <v>5283188419</v>
      </c>
      <c r="C3740" s="91">
        <v>45897</v>
      </c>
      <c r="D3740" s="91">
        <v>45895</v>
      </c>
      <c r="E3740" s="91">
        <v>45897</v>
      </c>
      <c r="F3740" s="90">
        <v>257076071</v>
      </c>
      <c r="G3740" s="96">
        <v>1709</v>
      </c>
      <c r="H3740" s="90" t="s">
        <v>29</v>
      </c>
      <c r="I3740" s="97">
        <v>7730447881</v>
      </c>
      <c r="J3740" s="91">
        <v>45902</v>
      </c>
      <c r="K3740" s="91" t="s">
        <v>96</v>
      </c>
      <c r="L3740" s="90"/>
      <c r="M3740" s="91">
        <v>45873</v>
      </c>
      <c r="N3740" s="91">
        <v>45885</v>
      </c>
      <c r="O3740" s="95">
        <f t="shared" si="475"/>
        <v>8</v>
      </c>
      <c r="P3740" s="95">
        <f>MONTH('RAW DATA'!$J3740)</f>
        <v>9</v>
      </c>
      <c r="Q3740" s="95" t="str">
        <f t="shared" si="476"/>
        <v>ICB</v>
      </c>
      <c r="R3740" s="96" t="str">
        <f t="shared" si="477"/>
        <v>CHINA</v>
      </c>
      <c r="S3740" s="96" t="str">
        <f>IF(OR('RAW DATA'!$D3740="",'RAW DATA'!$C3740='RAW DATA'!$D3740),"NO",IF('RAW DATA'!$C3740&lt;'RAW DATA'!$D3740,"YES","NO"))</f>
        <v>NO</v>
      </c>
      <c r="T3740" s="96" t="str">
        <f>IF('RAW DATA'!$D3740='RAW DATA'!$E3740,"YES","NO")</f>
        <v>NO</v>
      </c>
      <c r="U3740" s="95" t="str">
        <f>IF(('RAW DATA'!$D3740-'RAW DATA'!$M3740)&lt;=5,"YES","NO")</f>
        <v>NO</v>
      </c>
    </row>
    <row r="3741" spans="1:21" x14ac:dyDescent="0.25">
      <c r="A3741" s="77">
        <v>71</v>
      </c>
      <c r="B3741" s="74">
        <v>5283188420</v>
      </c>
      <c r="C3741" s="76">
        <v>45897</v>
      </c>
      <c r="D3741" s="76">
        <v>45895</v>
      </c>
      <c r="E3741" s="76">
        <v>45897</v>
      </c>
      <c r="F3741" s="74">
        <v>257413553</v>
      </c>
      <c r="G3741" s="75">
        <v>1341</v>
      </c>
      <c r="H3741" s="74" t="s">
        <v>29</v>
      </c>
      <c r="I3741" s="85">
        <v>7730447880</v>
      </c>
      <c r="J3741" s="76">
        <v>45902</v>
      </c>
      <c r="K3741" s="76" t="s">
        <v>96</v>
      </c>
      <c r="L3741" s="74"/>
      <c r="M3741" s="76">
        <v>45873</v>
      </c>
      <c r="N3741" s="76">
        <v>45885</v>
      </c>
      <c r="O3741" s="73">
        <f t="shared" ref="O3741:O3757" si="478">IF(D3741="", "", IF(YEAR(D3741)=2024, "", MONTH(D3741)))</f>
        <v>8</v>
      </c>
      <c r="P3741" s="73">
        <f>MONTH('RAW DATA'!$J3741)</f>
        <v>9</v>
      </c>
      <c r="Q3741" s="73" t="str">
        <f t="shared" ref="Q3741:Q3757" si="479">IF(OR(A3741=71,A3741=1595,A3741=1588,A3741=1594,A3741=3547,A3741=1571,A3741=1538,A3741=1570,A3741=1569,A3741=1590,A3741=1591,A3741=1589,A3741=515,A3741=1572,A3741=3546,A3741=1592,A3741=3548,A3741=122,A3741=10171,A3741=40,A3741=35,A3741=95,A3741=381,A3741=136,A3741=375),"ICB","Vendor")</f>
        <v>ICB</v>
      </c>
      <c r="R3741" s="75" t="str">
        <f t="shared" ref="R3741:R3757" si="480">IF(OR(A3741=71,A3741=515,A3741=1592,A3741=1589,A3741=1591,A3741=1571,A3741=1572),"CHINA",IF(A3741=35,"POLAND",
IF(A3741=10171,"VIETNAM",
IF(A3741=381,"TURKEY",
IF(A3741=375,"CAMBODIA",
IF(A3741=40,"AUSTRALIA",""))))))</f>
        <v>CHINA</v>
      </c>
      <c r="S3741" s="75" t="str">
        <f>IF(OR('RAW DATA'!$D3741="",'RAW DATA'!$C3741='RAW DATA'!$D3741),"NO",IF('RAW DATA'!$C3741&lt;'RAW DATA'!$D3741,"YES","NO"))</f>
        <v>NO</v>
      </c>
      <c r="T3741" s="75" t="str">
        <f>IF('RAW DATA'!$D3741='RAW DATA'!$E3741,"YES","NO")</f>
        <v>NO</v>
      </c>
      <c r="U3741" s="73" t="str">
        <f>IF(('RAW DATA'!$D3741-'RAW DATA'!$M3741)&lt;=5,"YES","NO")</f>
        <v>NO</v>
      </c>
    </row>
    <row r="3742" spans="1:21" x14ac:dyDescent="0.25">
      <c r="A3742" s="89">
        <v>10171</v>
      </c>
      <c r="B3742" s="90">
        <v>5481867581</v>
      </c>
      <c r="C3742" s="91">
        <v>45904</v>
      </c>
      <c r="D3742" s="91">
        <v>45923</v>
      </c>
      <c r="E3742" s="91">
        <v>45931</v>
      </c>
      <c r="F3742" s="90">
        <v>255605292</v>
      </c>
      <c r="G3742" s="96">
        <v>51905</v>
      </c>
      <c r="H3742" s="90" t="s">
        <v>14</v>
      </c>
      <c r="I3742" s="97">
        <v>7730463062</v>
      </c>
      <c r="J3742" s="91">
        <v>45958</v>
      </c>
      <c r="K3742" s="91" t="s">
        <v>361</v>
      </c>
      <c r="L3742" s="90"/>
      <c r="M3742" s="91">
        <v>45899</v>
      </c>
      <c r="N3742" s="91">
        <v>45893</v>
      </c>
      <c r="O3742" s="95">
        <f t="shared" si="478"/>
        <v>9</v>
      </c>
      <c r="P3742" s="95">
        <f>MONTH('RAW DATA'!$J3742)</f>
        <v>10</v>
      </c>
      <c r="Q3742" s="95" t="str">
        <f t="shared" si="479"/>
        <v>ICB</v>
      </c>
      <c r="R3742" s="96" t="str">
        <f t="shared" si="480"/>
        <v>VIETNAM</v>
      </c>
      <c r="S3742" s="96" t="str">
        <f>IF(OR('RAW DATA'!$D3742="",'RAW DATA'!$C3742='RAW DATA'!$D3742),"NO",IF('RAW DATA'!$C3742&lt;'RAW DATA'!$D3742,"YES","NO"))</f>
        <v>YES</v>
      </c>
      <c r="T3742" s="96" t="str">
        <f>IF('RAW DATA'!$D3742='RAW DATA'!$E3742,"YES","NO")</f>
        <v>NO</v>
      </c>
      <c r="U3742" s="95" t="str">
        <f>IF(('RAW DATA'!$D3742-'RAW DATA'!$M3742)&lt;=5,"YES","NO")</f>
        <v>NO</v>
      </c>
    </row>
    <row r="3743" spans="1:21" x14ac:dyDescent="0.25">
      <c r="A3743" s="77">
        <v>71</v>
      </c>
      <c r="B3743" s="74">
        <v>5283066890</v>
      </c>
      <c r="C3743" s="76">
        <v>45905</v>
      </c>
      <c r="D3743" s="76">
        <v>45842</v>
      </c>
      <c r="E3743" s="76">
        <v>45905</v>
      </c>
      <c r="F3743" s="74">
        <v>252028559</v>
      </c>
      <c r="G3743" s="75">
        <v>6049</v>
      </c>
      <c r="H3743" s="74" t="s">
        <v>29</v>
      </c>
      <c r="I3743" s="85">
        <v>7730450801</v>
      </c>
      <c r="J3743" s="76">
        <v>45912</v>
      </c>
      <c r="K3743" s="76" t="s">
        <v>96</v>
      </c>
      <c r="L3743" s="74"/>
      <c r="M3743" s="76">
        <v>45756</v>
      </c>
      <c r="N3743" s="76">
        <v>45784</v>
      </c>
      <c r="O3743" s="73">
        <f t="shared" si="478"/>
        <v>7</v>
      </c>
      <c r="P3743" s="73">
        <f>MONTH('RAW DATA'!$J3743)</f>
        <v>9</v>
      </c>
      <c r="Q3743" s="73" t="str">
        <f t="shared" si="479"/>
        <v>ICB</v>
      </c>
      <c r="R3743" s="75" t="str">
        <f t="shared" si="480"/>
        <v>CHINA</v>
      </c>
      <c r="S3743" s="75" t="str">
        <f>IF(OR('RAW DATA'!$D3743="",'RAW DATA'!$C3743='RAW DATA'!$D3743),"NO",IF('RAW DATA'!$C3743&lt;'RAW DATA'!$D3743,"YES","NO"))</f>
        <v>NO</v>
      </c>
      <c r="T3743" s="75" t="str">
        <f>IF('RAW DATA'!$D3743='RAW DATA'!$E3743,"YES","NO")</f>
        <v>NO</v>
      </c>
      <c r="U3743" s="73" t="str">
        <f>IF(('RAW DATA'!$D3743-'RAW DATA'!$M3743)&lt;=5,"YES","NO")</f>
        <v>NO</v>
      </c>
    </row>
    <row r="3744" spans="1:21" x14ac:dyDescent="0.25">
      <c r="A3744" s="89">
        <v>71</v>
      </c>
      <c r="B3744" s="90">
        <v>5283077455</v>
      </c>
      <c r="C3744" s="91">
        <v>45905</v>
      </c>
      <c r="D3744" s="91">
        <v>45847</v>
      </c>
      <c r="E3744" s="91">
        <v>45905</v>
      </c>
      <c r="F3744" s="90">
        <v>255848776</v>
      </c>
      <c r="G3744" s="96">
        <v>1784</v>
      </c>
      <c r="H3744" s="90" t="s">
        <v>29</v>
      </c>
      <c r="I3744" s="97">
        <v>7730450802</v>
      </c>
      <c r="J3744" s="91">
        <v>45912</v>
      </c>
      <c r="K3744" s="91" t="s">
        <v>96</v>
      </c>
      <c r="L3744" s="90"/>
      <c r="M3744" s="91">
        <v>45845</v>
      </c>
      <c r="N3744" s="91">
        <v>45857</v>
      </c>
      <c r="O3744" s="95">
        <f t="shared" si="478"/>
        <v>7</v>
      </c>
      <c r="P3744" s="95">
        <f>MONTH('RAW DATA'!$J3744)</f>
        <v>9</v>
      </c>
      <c r="Q3744" s="95" t="str">
        <f t="shared" si="479"/>
        <v>ICB</v>
      </c>
      <c r="R3744" s="96" t="str">
        <f t="shared" si="480"/>
        <v>CHINA</v>
      </c>
      <c r="S3744" s="96" t="str">
        <f>IF(OR('RAW DATA'!$D3744="",'RAW DATA'!$C3744='RAW DATA'!$D3744),"NO",IF('RAW DATA'!$C3744&lt;'RAW DATA'!$D3744,"YES","NO"))</f>
        <v>NO</v>
      </c>
      <c r="T3744" s="96" t="str">
        <f>IF('RAW DATA'!$D3744='RAW DATA'!$E3744,"YES","NO")</f>
        <v>NO</v>
      </c>
      <c r="U3744" s="95" t="str">
        <f>IF(('RAW DATA'!$D3744-'RAW DATA'!$M3744)&lt;=5,"YES","NO")</f>
        <v>YES</v>
      </c>
    </row>
    <row r="3745" spans="1:21" x14ac:dyDescent="0.25">
      <c r="A3745" s="77">
        <v>71</v>
      </c>
      <c r="B3745" s="74">
        <v>5283154456</v>
      </c>
      <c r="C3745" s="76">
        <v>45905</v>
      </c>
      <c r="D3745" s="76">
        <v>45881</v>
      </c>
      <c r="E3745" s="76">
        <v>45905</v>
      </c>
      <c r="F3745" s="74">
        <v>254564003</v>
      </c>
      <c r="G3745" s="75">
        <v>5208</v>
      </c>
      <c r="H3745" s="74" t="s">
        <v>29</v>
      </c>
      <c r="I3745" s="85">
        <v>7730450803</v>
      </c>
      <c r="J3745" s="76">
        <v>45912</v>
      </c>
      <c r="K3745" s="76" t="s">
        <v>96</v>
      </c>
      <c r="L3745" s="74"/>
      <c r="M3745" s="76">
        <v>45872</v>
      </c>
      <c r="N3745" s="76">
        <v>45891</v>
      </c>
      <c r="O3745" s="73">
        <f t="shared" si="478"/>
        <v>8</v>
      </c>
      <c r="P3745" s="73">
        <f>MONTH('RAW DATA'!$J3745)</f>
        <v>9</v>
      </c>
      <c r="Q3745" s="73" t="str">
        <f t="shared" si="479"/>
        <v>ICB</v>
      </c>
      <c r="R3745" s="75" t="str">
        <f t="shared" si="480"/>
        <v>CHINA</v>
      </c>
      <c r="S3745" s="75" t="str">
        <f>IF(OR('RAW DATA'!$D3745="",'RAW DATA'!$C3745='RAW DATA'!$D3745),"NO",IF('RAW DATA'!$C3745&lt;'RAW DATA'!$D3745,"YES","NO"))</f>
        <v>NO</v>
      </c>
      <c r="T3745" s="75" t="str">
        <f>IF('RAW DATA'!$D3745='RAW DATA'!$E3745,"YES","NO")</f>
        <v>NO</v>
      </c>
      <c r="U3745" s="73" t="str">
        <f>IF(('RAW DATA'!$D3745-'RAW DATA'!$M3745)&lt;=5,"YES","NO")</f>
        <v>NO</v>
      </c>
    </row>
    <row r="3746" spans="1:21" x14ac:dyDescent="0.25">
      <c r="A3746" s="89">
        <v>71</v>
      </c>
      <c r="B3746" s="90">
        <v>5283050042</v>
      </c>
      <c r="C3746" s="91">
        <v>45905</v>
      </c>
      <c r="D3746" s="91">
        <v>45835</v>
      </c>
      <c r="E3746" s="91">
        <v>45905</v>
      </c>
      <c r="F3746" s="90">
        <v>254736119</v>
      </c>
      <c r="G3746" s="96">
        <v>1506</v>
      </c>
      <c r="H3746" s="90" t="s">
        <v>29</v>
      </c>
      <c r="I3746" s="97">
        <v>7730450804</v>
      </c>
      <c r="J3746" s="91">
        <v>45912</v>
      </c>
      <c r="K3746" s="91" t="s">
        <v>96</v>
      </c>
      <c r="L3746" s="90"/>
      <c r="M3746" s="91">
        <v>45822</v>
      </c>
      <c r="N3746" s="91">
        <v>45828</v>
      </c>
      <c r="O3746" s="95">
        <f t="shared" si="478"/>
        <v>6</v>
      </c>
      <c r="P3746" s="95">
        <f>MONTH('RAW DATA'!$J3746)</f>
        <v>9</v>
      </c>
      <c r="Q3746" s="95" t="str">
        <f t="shared" si="479"/>
        <v>ICB</v>
      </c>
      <c r="R3746" s="96" t="str">
        <f t="shared" si="480"/>
        <v>CHINA</v>
      </c>
      <c r="S3746" s="96" t="str">
        <f>IF(OR('RAW DATA'!$D3746="",'RAW DATA'!$C3746='RAW DATA'!$D3746),"NO",IF('RAW DATA'!$C3746&lt;'RAW DATA'!$D3746,"YES","NO"))</f>
        <v>NO</v>
      </c>
      <c r="T3746" s="96" t="str">
        <f>IF('RAW DATA'!$D3746='RAW DATA'!$E3746,"YES","NO")</f>
        <v>NO</v>
      </c>
      <c r="U3746" s="95" t="str">
        <f>IF(('RAW DATA'!$D3746-'RAW DATA'!$M3746)&lt;=5,"YES","NO")</f>
        <v>NO</v>
      </c>
    </row>
    <row r="3747" spans="1:21" x14ac:dyDescent="0.25">
      <c r="A3747" s="77">
        <v>515</v>
      </c>
      <c r="B3747" s="74">
        <v>5548004788</v>
      </c>
      <c r="C3747" s="76">
        <v>45947</v>
      </c>
      <c r="D3747" s="76">
        <v>45946</v>
      </c>
      <c r="E3747" s="76">
        <v>45947</v>
      </c>
      <c r="F3747" s="74">
        <v>258730291</v>
      </c>
      <c r="G3747" s="75">
        <v>104352</v>
      </c>
      <c r="H3747" s="74" t="s">
        <v>14</v>
      </c>
      <c r="I3747" s="85">
        <v>7730463005</v>
      </c>
      <c r="J3747" s="76">
        <v>45958</v>
      </c>
      <c r="K3747" s="76" t="s">
        <v>361</v>
      </c>
      <c r="L3747" s="74"/>
      <c r="M3747" s="76">
        <v>45943</v>
      </c>
      <c r="N3747" s="76">
        <v>45958</v>
      </c>
      <c r="O3747" s="73">
        <f t="shared" si="478"/>
        <v>10</v>
      </c>
      <c r="P3747" s="73">
        <f>MONTH('RAW DATA'!$J3747)</f>
        <v>10</v>
      </c>
      <c r="Q3747" s="73" t="str">
        <f t="shared" si="479"/>
        <v>ICB</v>
      </c>
      <c r="R3747" s="75" t="str">
        <f t="shared" si="480"/>
        <v>CHINA</v>
      </c>
      <c r="S3747" s="75" t="str">
        <f>IF(OR('RAW DATA'!$D3747="",'RAW DATA'!$C3747='RAW DATA'!$D3747),"NO",IF('RAW DATA'!$C3747&lt;'RAW DATA'!$D3747,"YES","NO"))</f>
        <v>NO</v>
      </c>
      <c r="T3747" s="75" t="str">
        <f>IF('RAW DATA'!$D3747='RAW DATA'!$E3747,"YES","NO")</f>
        <v>NO</v>
      </c>
      <c r="U3747" s="73" t="str">
        <f>IF(('RAW DATA'!$D3747-'RAW DATA'!$M3747)&lt;=5,"YES","NO")</f>
        <v>YES</v>
      </c>
    </row>
    <row r="3748" spans="1:21" x14ac:dyDescent="0.25">
      <c r="A3748" s="89">
        <v>375</v>
      </c>
      <c r="B3748" s="90">
        <v>5459153211</v>
      </c>
      <c r="C3748" s="91">
        <v>45957</v>
      </c>
      <c r="D3748" s="91">
        <v>45953</v>
      </c>
      <c r="E3748" s="91">
        <v>45957</v>
      </c>
      <c r="F3748" s="90">
        <v>260313388</v>
      </c>
      <c r="G3748" s="96">
        <v>4576</v>
      </c>
      <c r="H3748" s="90" t="s">
        <v>14</v>
      </c>
      <c r="I3748" s="97">
        <v>7730463579</v>
      </c>
      <c r="J3748" s="91">
        <v>45959</v>
      </c>
      <c r="K3748" s="91" t="s">
        <v>361</v>
      </c>
      <c r="L3748" s="90"/>
      <c r="M3748" s="91">
        <v>45942</v>
      </c>
      <c r="N3748" s="91">
        <v>45988</v>
      </c>
      <c r="O3748" s="95">
        <f t="shared" si="478"/>
        <v>10</v>
      </c>
      <c r="P3748" s="95">
        <f>MONTH('RAW DATA'!$J3748)</f>
        <v>10</v>
      </c>
      <c r="Q3748" s="95" t="str">
        <f t="shared" si="479"/>
        <v>ICB</v>
      </c>
      <c r="R3748" s="96" t="str">
        <f t="shared" si="480"/>
        <v>CAMBODIA</v>
      </c>
      <c r="S3748" s="96" t="str">
        <f>IF(OR('RAW DATA'!$D3748="",'RAW DATA'!$C3748='RAW DATA'!$D3748),"NO",IF('RAW DATA'!$C3748&lt;'RAW DATA'!$D3748,"YES","NO"))</f>
        <v>NO</v>
      </c>
      <c r="T3748" s="96" t="str">
        <f>IF('RAW DATA'!$D3748='RAW DATA'!$E3748,"YES","NO")</f>
        <v>NO</v>
      </c>
      <c r="U3748" s="95" t="str">
        <f>IF(('RAW DATA'!$D3748-'RAW DATA'!$M3748)&lt;=5,"YES","NO")</f>
        <v>NO</v>
      </c>
    </row>
    <row r="3749" spans="1:21" x14ac:dyDescent="0.25">
      <c r="A3749" s="77">
        <v>10171</v>
      </c>
      <c r="B3749" s="74">
        <v>5481950974</v>
      </c>
      <c r="C3749" s="76">
        <v>45958</v>
      </c>
      <c r="D3749" s="76">
        <v>45960</v>
      </c>
      <c r="E3749" s="76">
        <v>45967</v>
      </c>
      <c r="F3749" s="74">
        <v>259795228</v>
      </c>
      <c r="G3749" s="75">
        <v>35122</v>
      </c>
      <c r="H3749" s="74" t="s">
        <v>14</v>
      </c>
      <c r="I3749" s="85">
        <v>7730466870</v>
      </c>
      <c r="J3749" s="76">
        <v>45973</v>
      </c>
      <c r="K3749" s="76" t="s">
        <v>361</v>
      </c>
      <c r="L3749" s="74"/>
      <c r="M3749" s="76">
        <v>45954</v>
      </c>
      <c r="N3749" s="76">
        <v>45978</v>
      </c>
      <c r="O3749" s="73">
        <f t="shared" si="478"/>
        <v>10</v>
      </c>
      <c r="P3749" s="73">
        <f>MONTH('RAW DATA'!$J3749)</f>
        <v>11</v>
      </c>
      <c r="Q3749" s="73" t="str">
        <f t="shared" si="479"/>
        <v>ICB</v>
      </c>
      <c r="R3749" s="75" t="str">
        <f t="shared" si="480"/>
        <v>VIETNAM</v>
      </c>
      <c r="S3749" s="75" t="str">
        <f>IF(OR('RAW DATA'!$D3749="",'RAW DATA'!$C3749='RAW DATA'!$D3749),"NO",IF('RAW DATA'!$C3749&lt;'RAW DATA'!$D3749,"YES","NO"))</f>
        <v>YES</v>
      </c>
      <c r="T3749" s="75" t="str">
        <f>IF('RAW DATA'!$D3749='RAW DATA'!$E3749,"YES","NO")</f>
        <v>NO</v>
      </c>
      <c r="U3749" s="73" t="str">
        <f>IF(('RAW DATA'!$D3749-'RAW DATA'!$M3749)&lt;=5,"YES","NO")</f>
        <v>NO</v>
      </c>
    </row>
    <row r="3750" spans="1:21" x14ac:dyDescent="0.25">
      <c r="A3750" s="89">
        <v>515</v>
      </c>
      <c r="B3750" s="90">
        <v>5283327325</v>
      </c>
      <c r="C3750" s="91">
        <v>45960</v>
      </c>
      <c r="D3750" s="91">
        <v>45960</v>
      </c>
      <c r="E3750" s="91">
        <v>45960</v>
      </c>
      <c r="F3750" s="90" t="s">
        <v>266</v>
      </c>
      <c r="G3750" s="96">
        <v>341368</v>
      </c>
      <c r="H3750" s="90" t="s">
        <v>14</v>
      </c>
      <c r="I3750" s="97">
        <v>7730466715</v>
      </c>
      <c r="J3750" s="91">
        <v>45973</v>
      </c>
      <c r="K3750" s="91" t="s">
        <v>361</v>
      </c>
      <c r="L3750" s="90"/>
      <c r="M3750" s="91">
        <v>45876</v>
      </c>
      <c r="N3750" s="91">
        <v>45913</v>
      </c>
      <c r="O3750" s="95">
        <f t="shared" si="478"/>
        <v>10</v>
      </c>
      <c r="P3750" s="95">
        <f>MONTH('RAW DATA'!$J3750)</f>
        <v>11</v>
      </c>
      <c r="Q3750" s="95" t="str">
        <f t="shared" si="479"/>
        <v>ICB</v>
      </c>
      <c r="R3750" s="96" t="str">
        <f t="shared" si="480"/>
        <v>CHINA</v>
      </c>
      <c r="S3750" s="96" t="str">
        <f>IF(OR('RAW DATA'!$D3750="",'RAW DATA'!$C3750='RAW DATA'!$D3750),"NO",IF('RAW DATA'!$C3750&lt;'RAW DATA'!$D3750,"YES","NO"))</f>
        <v>NO</v>
      </c>
      <c r="T3750" s="96" t="str">
        <f>IF('RAW DATA'!$D3750='RAW DATA'!$E3750,"YES","NO")</f>
        <v>YES</v>
      </c>
      <c r="U3750" s="95" t="str">
        <f>IF(('RAW DATA'!$D3750-'RAW DATA'!$M3750)&lt;=5,"YES","NO")</f>
        <v>NO</v>
      </c>
    </row>
    <row r="3751" spans="1:21" x14ac:dyDescent="0.25">
      <c r="A3751" s="77">
        <v>515</v>
      </c>
      <c r="B3751" s="74">
        <v>5283327324</v>
      </c>
      <c r="C3751" s="76">
        <v>45960</v>
      </c>
      <c r="D3751" s="76">
        <v>45960</v>
      </c>
      <c r="E3751" s="76">
        <v>45960</v>
      </c>
      <c r="F3751" s="74" t="s">
        <v>267</v>
      </c>
      <c r="G3751" s="75">
        <v>281986</v>
      </c>
      <c r="H3751" s="74" t="s">
        <v>14</v>
      </c>
      <c r="I3751" s="85">
        <v>7730466715</v>
      </c>
      <c r="J3751" s="76">
        <v>45973</v>
      </c>
      <c r="K3751" s="76" t="s">
        <v>361</v>
      </c>
      <c r="L3751" s="74"/>
      <c r="M3751" s="76">
        <v>45869</v>
      </c>
      <c r="N3751" s="76">
        <v>45906</v>
      </c>
      <c r="O3751" s="73">
        <f t="shared" si="478"/>
        <v>10</v>
      </c>
      <c r="P3751" s="73">
        <f>MONTH('RAW DATA'!$J3751)</f>
        <v>11</v>
      </c>
      <c r="Q3751" s="73" t="str">
        <f t="shared" si="479"/>
        <v>ICB</v>
      </c>
      <c r="R3751" s="75" t="str">
        <f t="shared" si="480"/>
        <v>CHINA</v>
      </c>
      <c r="S3751" s="75" t="str">
        <f>IF(OR('RAW DATA'!$D3751="",'RAW DATA'!$C3751='RAW DATA'!$D3751),"NO",IF('RAW DATA'!$C3751&lt;'RAW DATA'!$D3751,"YES","NO"))</f>
        <v>NO</v>
      </c>
      <c r="T3751" s="75" t="str">
        <f>IF('RAW DATA'!$D3751='RAW DATA'!$E3751,"YES","NO")</f>
        <v>YES</v>
      </c>
      <c r="U3751" s="73" t="str">
        <f>IF(('RAW DATA'!$D3751-'RAW DATA'!$M3751)&lt;=5,"YES","NO")</f>
        <v>NO</v>
      </c>
    </row>
    <row r="3752" spans="1:21" x14ac:dyDescent="0.25">
      <c r="A3752" s="89">
        <v>71</v>
      </c>
      <c r="B3752" s="90">
        <v>5283363181</v>
      </c>
      <c r="C3752" s="91">
        <v>45975</v>
      </c>
      <c r="D3752" s="91">
        <v>45975</v>
      </c>
      <c r="E3752" s="91">
        <v>45975</v>
      </c>
      <c r="F3752" s="90">
        <v>261750900</v>
      </c>
      <c r="G3752" s="96">
        <v>920</v>
      </c>
      <c r="H3752" s="90" t="s">
        <v>29</v>
      </c>
      <c r="I3752" s="97">
        <v>7730470927</v>
      </c>
      <c r="J3752" s="91">
        <v>45989</v>
      </c>
      <c r="K3752" s="91" t="s">
        <v>96</v>
      </c>
      <c r="L3752" s="90"/>
      <c r="M3752" s="91">
        <v>45975</v>
      </c>
      <c r="N3752" s="91">
        <v>45993</v>
      </c>
      <c r="O3752" s="95">
        <f t="shared" si="478"/>
        <v>11</v>
      </c>
      <c r="P3752" s="95">
        <f>MONTH('RAW DATA'!$J3752)</f>
        <v>11</v>
      </c>
      <c r="Q3752" s="95" t="str">
        <f t="shared" si="479"/>
        <v>ICB</v>
      </c>
      <c r="R3752" s="96" t="str">
        <f t="shared" si="480"/>
        <v>CHINA</v>
      </c>
      <c r="S3752" s="96" t="str">
        <f>IF(OR('RAW DATA'!$D3752="",'RAW DATA'!$C3752='RAW DATA'!$D3752),"NO",IF('RAW DATA'!$C3752&lt;'RAW DATA'!$D3752,"YES","NO"))</f>
        <v>NO</v>
      </c>
      <c r="T3752" s="96" t="str">
        <f>IF('RAW DATA'!$D3752='RAW DATA'!$E3752,"YES","NO")</f>
        <v>YES</v>
      </c>
      <c r="U3752" s="95" t="str">
        <f>IF(('RAW DATA'!$D3752-'RAW DATA'!$M3752)&lt;=5,"YES","NO")</f>
        <v>YES</v>
      </c>
    </row>
    <row r="3753" spans="1:21" x14ac:dyDescent="0.25">
      <c r="A3753" s="77">
        <v>71</v>
      </c>
      <c r="B3753" s="74">
        <v>5283381153</v>
      </c>
      <c r="C3753" s="76">
        <v>45986</v>
      </c>
      <c r="D3753" s="76">
        <v>45985</v>
      </c>
      <c r="E3753" s="76">
        <v>45986</v>
      </c>
      <c r="F3753" s="74">
        <v>261934517</v>
      </c>
      <c r="G3753" s="75">
        <v>16690</v>
      </c>
      <c r="H3753" s="74" t="s">
        <v>29</v>
      </c>
      <c r="I3753" s="85">
        <v>7730479971</v>
      </c>
      <c r="J3753" s="76">
        <v>46029</v>
      </c>
      <c r="K3753" s="76" t="s">
        <v>96</v>
      </c>
      <c r="L3753" s="74"/>
      <c r="M3753" s="76">
        <v>45984</v>
      </c>
      <c r="N3753" s="76">
        <v>46000</v>
      </c>
      <c r="O3753" s="73">
        <f t="shared" si="478"/>
        <v>11</v>
      </c>
      <c r="P3753" s="73">
        <f>MONTH('RAW DATA'!$J3753)</f>
        <v>1</v>
      </c>
      <c r="Q3753" s="73" t="str">
        <f t="shared" si="479"/>
        <v>ICB</v>
      </c>
      <c r="R3753" s="75" t="str">
        <f t="shared" si="480"/>
        <v>CHINA</v>
      </c>
      <c r="S3753" s="75" t="str">
        <f>IF(OR('RAW DATA'!$D3753="",'RAW DATA'!$C3753='RAW DATA'!$D3753),"NO",IF('RAW DATA'!$C3753&lt;'RAW DATA'!$D3753,"YES","NO"))</f>
        <v>NO</v>
      </c>
      <c r="T3753" s="75" t="str">
        <f>IF('RAW DATA'!$D3753='RAW DATA'!$E3753,"YES","NO")</f>
        <v>NO</v>
      </c>
      <c r="U3753" s="73" t="str">
        <f>IF(('RAW DATA'!$D3753-'RAW DATA'!$M3753)&lt;=5,"YES","NO")</f>
        <v>YES</v>
      </c>
    </row>
    <row r="3754" spans="1:21" x14ac:dyDescent="0.25">
      <c r="A3754" s="89">
        <v>193</v>
      </c>
      <c r="B3754" s="90">
        <v>7539843020</v>
      </c>
      <c r="C3754" s="91">
        <v>45975</v>
      </c>
      <c r="D3754" s="91">
        <v>45975</v>
      </c>
      <c r="E3754" s="90" t="s">
        <v>375</v>
      </c>
      <c r="F3754" s="90">
        <v>258817687</v>
      </c>
      <c r="G3754" s="96">
        <v>722883</v>
      </c>
      <c r="H3754" s="90" t="s">
        <v>29</v>
      </c>
      <c r="I3754" s="97">
        <v>7730476320</v>
      </c>
      <c r="J3754" s="91">
        <v>46010</v>
      </c>
      <c r="K3754" s="91" t="s">
        <v>95</v>
      </c>
      <c r="L3754" s="90"/>
      <c r="M3754" s="91">
        <v>45949</v>
      </c>
      <c r="N3754" s="91">
        <v>45983</v>
      </c>
      <c r="O3754" s="95">
        <f t="shared" si="478"/>
        <v>11</v>
      </c>
      <c r="P3754" s="95">
        <f>MONTH('RAW DATA'!$J3754)</f>
        <v>12</v>
      </c>
      <c r="Q3754" s="95" t="str">
        <f t="shared" si="479"/>
        <v>Vendor</v>
      </c>
      <c r="R3754" s="96" t="str">
        <f t="shared" si="480"/>
        <v/>
      </c>
      <c r="S3754" s="96" t="str">
        <f>IF(OR('RAW DATA'!$D3754="",'RAW DATA'!$C3754='RAW DATA'!$D3754),"NO",IF('RAW DATA'!$C3754&lt;'RAW DATA'!$D3754,"YES","NO"))</f>
        <v>NO</v>
      </c>
      <c r="T3754" s="96" t="str">
        <f>IF('RAW DATA'!$D3754='RAW DATA'!$E3754,"YES","NO")</f>
        <v>NO</v>
      </c>
      <c r="U3754" s="95" t="str">
        <f>IF(('RAW DATA'!$D3754-'RAW DATA'!$M3754)&lt;=5,"YES","NO")</f>
        <v>NO</v>
      </c>
    </row>
    <row r="3755" spans="1:21" x14ac:dyDescent="0.25">
      <c r="A3755" s="77">
        <v>193</v>
      </c>
      <c r="B3755" s="74">
        <v>7540982885</v>
      </c>
      <c r="C3755" s="76">
        <v>45975</v>
      </c>
      <c r="D3755" s="76">
        <v>45975</v>
      </c>
      <c r="E3755" s="74" t="s">
        <v>375</v>
      </c>
      <c r="F3755" s="74">
        <v>258817687</v>
      </c>
      <c r="G3755" s="75">
        <v>392</v>
      </c>
      <c r="H3755" s="74" t="s">
        <v>29</v>
      </c>
      <c r="I3755" s="85">
        <v>7730476320</v>
      </c>
      <c r="J3755" s="76">
        <v>46010</v>
      </c>
      <c r="K3755" s="76" t="s">
        <v>95</v>
      </c>
      <c r="L3755" s="74"/>
      <c r="M3755" s="76">
        <v>45949</v>
      </c>
      <c r="N3755" s="76">
        <v>45983</v>
      </c>
      <c r="O3755" s="73">
        <f t="shared" si="478"/>
        <v>11</v>
      </c>
      <c r="P3755" s="73">
        <f>MONTH('RAW DATA'!$J3755)</f>
        <v>12</v>
      </c>
      <c r="Q3755" s="73" t="str">
        <f t="shared" si="479"/>
        <v>Vendor</v>
      </c>
      <c r="R3755" s="75" t="str">
        <f t="shared" si="480"/>
        <v/>
      </c>
      <c r="S3755" s="75" t="str">
        <f>IF(OR('RAW DATA'!$D3755="",'RAW DATA'!$C3755='RAW DATA'!$D3755),"NO",IF('RAW DATA'!$C3755&lt;'RAW DATA'!$D3755,"YES","NO"))</f>
        <v>NO</v>
      </c>
      <c r="T3755" s="75" t="str">
        <f>IF('RAW DATA'!$D3755='RAW DATA'!$E3755,"YES","NO")</f>
        <v>NO</v>
      </c>
      <c r="U3755" s="73" t="str">
        <f>IF(('RAW DATA'!$D3755-'RAW DATA'!$M3755)&lt;=5,"YES","NO")</f>
        <v>NO</v>
      </c>
    </row>
    <row r="3756" spans="1:21" x14ac:dyDescent="0.25">
      <c r="A3756" s="89">
        <v>375</v>
      </c>
      <c r="B3756" s="90">
        <v>5459163606</v>
      </c>
      <c r="C3756" s="91">
        <v>45996</v>
      </c>
      <c r="D3756" s="91">
        <v>45996</v>
      </c>
      <c r="E3756" s="91">
        <v>45996</v>
      </c>
      <c r="F3756" s="90">
        <v>258817687</v>
      </c>
      <c r="G3756" s="96">
        <v>3784</v>
      </c>
      <c r="H3756" s="90" t="s">
        <v>14</v>
      </c>
      <c r="I3756" s="97">
        <v>7730476320</v>
      </c>
      <c r="J3756" s="91">
        <v>46010</v>
      </c>
      <c r="K3756" s="91" t="s">
        <v>95</v>
      </c>
      <c r="L3756" s="90"/>
      <c r="M3756" s="91">
        <v>45949</v>
      </c>
      <c r="N3756" s="91">
        <v>45983</v>
      </c>
      <c r="O3756" s="95">
        <f t="shared" si="478"/>
        <v>12</v>
      </c>
      <c r="P3756" s="95">
        <f>MONTH('RAW DATA'!$J3756)</f>
        <v>12</v>
      </c>
      <c r="Q3756" s="95" t="str">
        <f t="shared" si="479"/>
        <v>ICB</v>
      </c>
      <c r="R3756" s="96" t="str">
        <f t="shared" si="480"/>
        <v>CAMBODIA</v>
      </c>
      <c r="S3756" s="96" t="str">
        <f>IF(OR('RAW DATA'!$D3756="",'RAW DATA'!$C3756='RAW DATA'!$D3756),"NO",IF('RAW DATA'!$C3756&lt;'RAW DATA'!$D3756,"YES","NO"))</f>
        <v>NO</v>
      </c>
      <c r="T3756" s="96" t="str">
        <f>IF('RAW DATA'!$D3756='RAW DATA'!$E3756,"YES","NO")</f>
        <v>YES</v>
      </c>
      <c r="U3756" s="95" t="str">
        <f>IF(('RAW DATA'!$D3756-'RAW DATA'!$M3756)&lt;=5,"YES","NO")</f>
        <v>NO</v>
      </c>
    </row>
    <row r="3757" spans="1:21" x14ac:dyDescent="0.25">
      <c r="A3757" s="77">
        <v>193</v>
      </c>
      <c r="B3757" s="74">
        <v>7540506308</v>
      </c>
      <c r="C3757" s="76">
        <v>46001</v>
      </c>
      <c r="D3757" s="76">
        <v>45987</v>
      </c>
      <c r="E3757" s="74" t="s">
        <v>375</v>
      </c>
      <c r="F3757" s="74">
        <v>259736381</v>
      </c>
      <c r="G3757" s="75">
        <v>2607873</v>
      </c>
      <c r="H3757" s="74" t="s">
        <v>29</v>
      </c>
      <c r="I3757" s="85">
        <v>7730481669</v>
      </c>
      <c r="J3757" s="76">
        <v>46036</v>
      </c>
      <c r="K3757" s="76" t="s">
        <v>95</v>
      </c>
      <c r="L3757" s="74"/>
      <c r="M3757" s="76">
        <v>45949</v>
      </c>
      <c r="N3757" s="76">
        <v>45993</v>
      </c>
      <c r="O3757" s="73">
        <f t="shared" si="478"/>
        <v>11</v>
      </c>
      <c r="P3757" s="73">
        <f>MONTH('RAW DATA'!$J3757)</f>
        <v>1</v>
      </c>
      <c r="Q3757" s="73" t="str">
        <f t="shared" si="479"/>
        <v>Vendor</v>
      </c>
      <c r="R3757" s="75" t="str">
        <f t="shared" si="480"/>
        <v/>
      </c>
      <c r="S3757" s="75" t="str">
        <f>IF(OR('RAW DATA'!$D3757="",'RAW DATA'!$C3757='RAW DATA'!$D3757),"NO",IF('RAW DATA'!$C3757&lt;'RAW DATA'!$D3757,"YES","NO"))</f>
        <v>NO</v>
      </c>
      <c r="T3757" s="75" t="str">
        <f>IF('RAW DATA'!$D3757='RAW DATA'!$E3757,"YES","NO")</f>
        <v>NO</v>
      </c>
      <c r="U3757" s="73" t="str">
        <f>IF(('RAW DATA'!$D3757-'RAW DATA'!$M3757)&lt;=5,"YES","NO")</f>
        <v>NO</v>
      </c>
    </row>
    <row r="3758" spans="1:21" x14ac:dyDescent="0.25">
      <c r="A3758" s="89">
        <v>381</v>
      </c>
      <c r="B3758" s="90">
        <v>5611289990</v>
      </c>
      <c r="C3758" s="91">
        <v>46003</v>
      </c>
      <c r="D3758" s="91">
        <v>45957</v>
      </c>
      <c r="E3758" s="91">
        <v>46003</v>
      </c>
      <c r="F3758" s="90">
        <v>259736381</v>
      </c>
      <c r="G3758" s="96">
        <v>4398</v>
      </c>
      <c r="H3758" s="90" t="s">
        <v>14</v>
      </c>
      <c r="I3758" s="97">
        <v>7730481669</v>
      </c>
      <c r="J3758" s="91">
        <v>46036</v>
      </c>
      <c r="K3758" s="91" t="s">
        <v>95</v>
      </c>
      <c r="L3758" s="90"/>
      <c r="M3758" s="91">
        <v>45949</v>
      </c>
      <c r="N3758" s="91">
        <v>45993</v>
      </c>
      <c r="O3758" s="95">
        <f t="shared" ref="O3758:O3762" si="481">IF(D3758="", "", IF(YEAR(D3758)=2024, "", MONTH(D3758)))</f>
        <v>10</v>
      </c>
      <c r="P3758" s="95">
        <f>MONTH('RAW DATA'!$J3758)</f>
        <v>1</v>
      </c>
      <c r="Q3758" s="95" t="str">
        <f t="shared" ref="Q3758:Q3762" si="482">IF(OR(A3758=71,A3758=1595,A3758=1588,A3758=1594,A3758=3547,A3758=1571,A3758=1538,A3758=1570,A3758=1569,A3758=1590,A3758=1591,A3758=1589,A3758=515,A3758=1572,A3758=3546,A3758=1592,A3758=3548,A3758=122,A3758=10171,A3758=40,A3758=35,A3758=95,A3758=381,A3758=136,A3758=375),"ICB","Vendor")</f>
        <v>ICB</v>
      </c>
      <c r="R3758" s="96" t="str">
        <f t="shared" ref="R3758:R3762" si="483">IF(OR(A3758=71,A3758=515,A3758=1592,A3758=1589,A3758=1591,A3758=1571,A3758=1572),"CHINA",IF(A3758=35,"POLAND",
IF(A3758=10171,"VIETNAM",
IF(A3758=381,"TURKEY",
IF(A3758=375,"CAMBODIA",
IF(A3758=40,"AUSTRALIA",""))))))</f>
        <v>TURKEY</v>
      </c>
      <c r="S3758" s="96" t="str">
        <f>IF(OR('RAW DATA'!$D3758="",'RAW DATA'!$C3758='RAW DATA'!$D3758),"NO",IF('RAW DATA'!$C3758&lt;'RAW DATA'!$D3758,"YES","NO"))</f>
        <v>NO</v>
      </c>
      <c r="T3758" s="96" t="str">
        <f>IF('RAW DATA'!$D3758='RAW DATA'!$E3758,"YES","NO")</f>
        <v>NO</v>
      </c>
      <c r="U3758" s="95" t="str">
        <f>IF(('RAW DATA'!$D3758-'RAW DATA'!$M3758)&lt;=5,"YES","NO")</f>
        <v>NO</v>
      </c>
    </row>
    <row r="3759" spans="1:21" x14ac:dyDescent="0.25">
      <c r="A3759" s="77">
        <v>381</v>
      </c>
      <c r="B3759" s="74">
        <v>5611289991</v>
      </c>
      <c r="C3759" s="76">
        <v>46003</v>
      </c>
      <c r="D3759" s="76">
        <v>45957</v>
      </c>
      <c r="E3759" s="76">
        <v>46003</v>
      </c>
      <c r="F3759" s="74">
        <v>259736381</v>
      </c>
      <c r="G3759" s="75">
        <v>1466</v>
      </c>
      <c r="H3759" s="74" t="s">
        <v>14</v>
      </c>
      <c r="I3759" s="85">
        <v>7730481669</v>
      </c>
      <c r="J3759" s="76">
        <v>46036</v>
      </c>
      <c r="K3759" s="76" t="s">
        <v>95</v>
      </c>
      <c r="L3759" s="74"/>
      <c r="M3759" s="76">
        <v>45949</v>
      </c>
      <c r="N3759" s="76">
        <v>45993</v>
      </c>
      <c r="O3759" s="73">
        <f t="shared" si="481"/>
        <v>10</v>
      </c>
      <c r="P3759" s="73">
        <f>MONTH('RAW DATA'!$J3759)</f>
        <v>1</v>
      </c>
      <c r="Q3759" s="73" t="str">
        <f t="shared" si="482"/>
        <v>ICB</v>
      </c>
      <c r="R3759" s="75" t="str">
        <f t="shared" si="483"/>
        <v>TURKEY</v>
      </c>
      <c r="S3759" s="75" t="str">
        <f>IF(OR('RAW DATA'!$D3759="",'RAW DATA'!$C3759='RAW DATA'!$D3759),"NO",IF('RAW DATA'!$C3759&lt;'RAW DATA'!$D3759,"YES","NO"))</f>
        <v>NO</v>
      </c>
      <c r="T3759" s="75" t="str">
        <f>IF('RAW DATA'!$D3759='RAW DATA'!$E3759,"YES","NO")</f>
        <v>NO</v>
      </c>
      <c r="U3759" s="73" t="str">
        <f>IF(('RAW DATA'!$D3759-'RAW DATA'!$M3759)&lt;=5,"YES","NO")</f>
        <v>NO</v>
      </c>
    </row>
    <row r="3760" spans="1:21" x14ac:dyDescent="0.25">
      <c r="A3760" s="89">
        <v>381</v>
      </c>
      <c r="B3760" s="90">
        <v>5611289989</v>
      </c>
      <c r="C3760" s="91">
        <v>46003</v>
      </c>
      <c r="D3760" s="91">
        <v>45957</v>
      </c>
      <c r="E3760" s="91">
        <v>46003</v>
      </c>
      <c r="F3760" s="90">
        <v>259736381</v>
      </c>
      <c r="G3760" s="96">
        <v>2392</v>
      </c>
      <c r="H3760" s="90" t="s">
        <v>14</v>
      </c>
      <c r="I3760" s="97">
        <v>7730481669</v>
      </c>
      <c r="J3760" s="91">
        <v>46036</v>
      </c>
      <c r="K3760" s="91" t="s">
        <v>95</v>
      </c>
      <c r="L3760" s="90"/>
      <c r="M3760" s="91">
        <v>45949</v>
      </c>
      <c r="N3760" s="91">
        <v>45993</v>
      </c>
      <c r="O3760" s="95">
        <f t="shared" si="481"/>
        <v>10</v>
      </c>
      <c r="P3760" s="95">
        <f>MONTH('RAW DATA'!$J3760)</f>
        <v>1</v>
      </c>
      <c r="Q3760" s="95" t="str">
        <f t="shared" si="482"/>
        <v>ICB</v>
      </c>
      <c r="R3760" s="96" t="str">
        <f t="shared" si="483"/>
        <v>TURKEY</v>
      </c>
      <c r="S3760" s="96" t="str">
        <f>IF(OR('RAW DATA'!$D3760="",'RAW DATA'!$C3760='RAW DATA'!$D3760),"NO",IF('RAW DATA'!$C3760&lt;'RAW DATA'!$D3760,"YES","NO"))</f>
        <v>NO</v>
      </c>
      <c r="T3760" s="96" t="str">
        <f>IF('RAW DATA'!$D3760='RAW DATA'!$E3760,"YES","NO")</f>
        <v>NO</v>
      </c>
      <c r="U3760" s="95" t="str">
        <f>IF(('RAW DATA'!$D3760-'RAW DATA'!$M3760)&lt;=5,"YES","NO")</f>
        <v>NO</v>
      </c>
    </row>
    <row r="3761" spans="1:21" x14ac:dyDescent="0.25">
      <c r="A3761" s="77">
        <v>381</v>
      </c>
      <c r="B3761" s="74">
        <v>5611292359</v>
      </c>
      <c r="C3761" s="76">
        <v>46003</v>
      </c>
      <c r="D3761" s="76">
        <v>45968</v>
      </c>
      <c r="E3761" s="76">
        <v>46003</v>
      </c>
      <c r="F3761" s="74">
        <v>259736381</v>
      </c>
      <c r="G3761" s="75">
        <v>9617</v>
      </c>
      <c r="H3761" s="74" t="s">
        <v>14</v>
      </c>
      <c r="I3761" s="85">
        <v>7730481669</v>
      </c>
      <c r="J3761" s="76">
        <v>46036</v>
      </c>
      <c r="K3761" s="76" t="s">
        <v>95</v>
      </c>
      <c r="L3761" s="74"/>
      <c r="M3761" s="76">
        <v>45949</v>
      </c>
      <c r="N3761" s="76">
        <v>45993</v>
      </c>
      <c r="O3761" s="73">
        <f t="shared" si="481"/>
        <v>11</v>
      </c>
      <c r="P3761" s="73">
        <f>MONTH('RAW DATA'!$J3761)</f>
        <v>1</v>
      </c>
      <c r="Q3761" s="73" t="str">
        <f t="shared" si="482"/>
        <v>ICB</v>
      </c>
      <c r="R3761" s="75" t="str">
        <f t="shared" si="483"/>
        <v>TURKEY</v>
      </c>
      <c r="S3761" s="75" t="str">
        <f>IF(OR('RAW DATA'!$D3761="",'RAW DATA'!$C3761='RAW DATA'!$D3761),"NO",IF('RAW DATA'!$C3761&lt;'RAW DATA'!$D3761,"YES","NO"))</f>
        <v>NO</v>
      </c>
      <c r="T3761" s="75" t="str">
        <f>IF('RAW DATA'!$D3761='RAW DATA'!$E3761,"YES","NO")</f>
        <v>NO</v>
      </c>
      <c r="U3761" s="73" t="str">
        <f>IF(('RAW DATA'!$D3761-'RAW DATA'!$M3761)&lt;=5,"YES","NO")</f>
        <v>NO</v>
      </c>
    </row>
    <row r="3762" spans="1:21" x14ac:dyDescent="0.25">
      <c r="A3762" s="89">
        <v>193</v>
      </c>
      <c r="B3762" s="90">
        <v>7541491271</v>
      </c>
      <c r="C3762" s="91">
        <v>46006</v>
      </c>
      <c r="D3762" s="91">
        <v>46006</v>
      </c>
      <c r="E3762" s="90" t="s">
        <v>375</v>
      </c>
      <c r="F3762" s="90" t="s">
        <v>349</v>
      </c>
      <c r="G3762" s="96">
        <v>91940</v>
      </c>
      <c r="H3762" s="90" t="s">
        <v>29</v>
      </c>
      <c r="I3762" s="97">
        <v>7730477038</v>
      </c>
      <c r="J3762" s="91">
        <v>46014</v>
      </c>
      <c r="K3762" s="91" t="s">
        <v>361</v>
      </c>
      <c r="L3762" s="90"/>
      <c r="M3762" s="91">
        <v>45859</v>
      </c>
      <c r="N3762" s="91">
        <v>45865</v>
      </c>
      <c r="O3762" s="95">
        <f t="shared" si="481"/>
        <v>12</v>
      </c>
      <c r="P3762" s="95">
        <f>MONTH('RAW DATA'!$J3762)</f>
        <v>12</v>
      </c>
      <c r="Q3762" s="95" t="str">
        <f t="shared" si="482"/>
        <v>Vendor</v>
      </c>
      <c r="R3762" s="96" t="str">
        <f t="shared" si="483"/>
        <v/>
      </c>
      <c r="S3762" s="96" t="str">
        <f>IF(OR('RAW DATA'!$D3762="",'RAW DATA'!$C3762='RAW DATA'!$D3762),"NO",IF('RAW DATA'!$C3762&lt;'RAW DATA'!$D3762,"YES","NO"))</f>
        <v>NO</v>
      </c>
      <c r="T3762" s="96" t="str">
        <f>IF('RAW DATA'!$D3762='RAW DATA'!$E3762,"YES","NO")</f>
        <v>NO</v>
      </c>
      <c r="U3762" s="95" t="str">
        <f>IF(('RAW DATA'!$D3762-'RAW DATA'!$M3762)&lt;=5,"YES","NO")</f>
        <v>NO</v>
      </c>
    </row>
  </sheetData>
  <phoneticPr fontId="10" type="noConversion"/>
  <conditionalFormatting sqref="I1">
    <cfRule type="duplicateValues" dxfId="166" priority="1342"/>
  </conditionalFormatting>
  <conditionalFormatting sqref="B3763:B1048576 B1">
    <cfRule type="duplicateValues" dxfId="165" priority="444"/>
  </conditionalFormatting>
  <conditionalFormatting sqref="B2">
    <cfRule type="duplicateValues" dxfId="164" priority="22"/>
    <cfRule type="duplicateValues" dxfId="163" priority="23"/>
    <cfRule type="duplicateValues" dxfId="162" priority="24"/>
    <cfRule type="duplicateValues" dxfId="161" priority="25"/>
    <cfRule type="duplicateValues" dxfId="160" priority="26"/>
  </conditionalFormatting>
  <conditionalFormatting sqref="B869:B891">
    <cfRule type="duplicateValues" dxfId="159" priority="27"/>
    <cfRule type="duplicateValues" dxfId="158" priority="28"/>
    <cfRule type="duplicateValues" dxfId="157" priority="29"/>
  </conditionalFormatting>
  <conditionalFormatting sqref="B869:B891">
    <cfRule type="duplicateValues" dxfId="156" priority="30"/>
  </conditionalFormatting>
  <conditionalFormatting sqref="D1373">
    <cfRule type="duplicateValues" dxfId="155" priority="20"/>
  </conditionalFormatting>
  <conditionalFormatting sqref="E1239">
    <cfRule type="duplicateValues" dxfId="154" priority="19"/>
  </conditionalFormatting>
  <conditionalFormatting sqref="E1204">
    <cfRule type="duplicateValues" dxfId="153" priority="18"/>
  </conditionalFormatting>
  <conditionalFormatting sqref="E1240">
    <cfRule type="duplicateValues" dxfId="152" priority="17"/>
  </conditionalFormatting>
  <conditionalFormatting sqref="E1373">
    <cfRule type="duplicateValues" dxfId="151" priority="16"/>
  </conditionalFormatting>
  <conditionalFormatting sqref="B2459:B3358">
    <cfRule type="duplicateValues" dxfId="150" priority="15"/>
  </conditionalFormatting>
  <conditionalFormatting sqref="I3130:I3221 I2459:I2773 I3259:I3320 I3340:I3358">
    <cfRule type="duplicateValues" dxfId="149" priority="14"/>
  </conditionalFormatting>
  <conditionalFormatting sqref="B3511:B3553">
    <cfRule type="duplicateValues" dxfId="148" priority="13"/>
  </conditionalFormatting>
  <conditionalFormatting sqref="B3747">
    <cfRule type="duplicateValues" dxfId="147" priority="1"/>
  </conditionalFormatting>
  <conditionalFormatting sqref="B3747">
    <cfRule type="duplicateValues" dxfId="146" priority="2"/>
  </conditionalFormatting>
  <conditionalFormatting sqref="B3747">
    <cfRule type="duplicateValues" dxfId="145" priority="3"/>
  </conditionalFormatting>
  <conditionalFormatting sqref="B3747">
    <cfRule type="duplicateValues" dxfId="144" priority="4"/>
  </conditionalFormatting>
  <conditionalFormatting sqref="B3747">
    <cfRule type="duplicateValues" dxfId="143" priority="5"/>
  </conditionalFormatting>
  <conditionalFormatting sqref="B3747">
    <cfRule type="duplicateValues" dxfId="142" priority="6"/>
  </conditionalFormatting>
  <conditionalFormatting sqref="B3747">
    <cfRule type="duplicateValues" dxfId="141" priority="7"/>
  </conditionalFormatting>
  <conditionalFormatting sqref="B3747">
    <cfRule type="duplicateValues" dxfId="140" priority="8"/>
  </conditionalFormatting>
  <conditionalFormatting sqref="B3747">
    <cfRule type="duplicateValues" dxfId="139" priority="9"/>
  </conditionalFormatting>
  <conditionalFormatting sqref="B3747">
    <cfRule type="duplicateValues" dxfId="138" priority="10"/>
  </conditionalFormatting>
  <conditionalFormatting sqref="B3747">
    <cfRule type="duplicateValues" dxfId="137" priority="11"/>
  </conditionalFormatting>
  <conditionalFormatting sqref="B3747">
    <cfRule type="duplicateValues" dxfId="136" priority="12"/>
  </conditionalFormatting>
  <conditionalFormatting sqref="B1887:B2240">
    <cfRule type="duplicateValues" dxfId="135" priority="5569"/>
  </conditionalFormatting>
  <conditionalFormatting sqref="B1966:B2240">
    <cfRule type="duplicateValues" dxfId="134" priority="5571"/>
  </conditionalFormatting>
  <conditionalFormatting sqref="B1904:B2240">
    <cfRule type="duplicateValues" dxfId="133" priority="5573"/>
  </conditionalFormatting>
  <conditionalFormatting sqref="B1741:B2240">
    <cfRule type="duplicateValues" dxfId="132" priority="5861"/>
  </conditionalFormatting>
  <conditionalFormatting sqref="B1798:B2240">
    <cfRule type="duplicateValues" dxfId="131" priority="5863"/>
  </conditionalFormatting>
  <conditionalFormatting sqref="B1810:B2240">
    <cfRule type="duplicateValues" dxfId="130" priority="5865"/>
  </conditionalFormatting>
  <conditionalFormatting sqref="B1469:B2240">
    <cfRule type="duplicateValues" dxfId="129" priority="6115"/>
  </conditionalFormatting>
  <conditionalFormatting sqref="B1549:B2240">
    <cfRule type="duplicateValues" dxfId="128" priority="6117"/>
  </conditionalFormatting>
  <conditionalFormatting sqref="B892:B2240 B621:B868">
    <cfRule type="duplicateValues" dxfId="127" priority="7624"/>
  </conditionalFormatting>
  <conditionalFormatting sqref="B999:B2240">
    <cfRule type="duplicateValues" dxfId="126" priority="7627"/>
  </conditionalFormatting>
  <conditionalFormatting sqref="B1016:B2240">
    <cfRule type="duplicateValues" dxfId="125" priority="7629"/>
  </conditionalFormatting>
  <conditionalFormatting sqref="B892:B2240 B2:B868">
    <cfRule type="duplicateValues" dxfId="124" priority="7631"/>
  </conditionalFormatting>
  <conditionalFormatting sqref="B682:B868 B2:B411 B892:B2240">
    <cfRule type="duplicateValues" dxfId="123" priority="7634"/>
  </conditionalFormatting>
  <conditionalFormatting sqref="B682:B868 B247:B248 B2:B245 B892:B2240">
    <cfRule type="duplicateValues" dxfId="122" priority="7638"/>
  </conditionalFormatting>
  <conditionalFormatting sqref="B2:B2240">
    <cfRule type="duplicateValues" dxfId="121" priority="9504"/>
  </conditionalFormatting>
  <pageMargins left="0.7" right="0.7" top="0.75" bottom="0.75" header="0.3" footer="0.3"/>
  <pageSetup paperSize="9" orientation="portrait" r:id="rId1"/>
  <headerFooter>
    <oddFooter>&amp;L_x000D_&amp;1#&amp;"Calibri"&amp;10&amp;K000000 Classification: Internal</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FABA8-BD0C-424E-98AE-CAFAF9376B7E}">
  <sheetPr codeName="Sheet2"/>
  <dimension ref="B1:H49"/>
  <sheetViews>
    <sheetView zoomScale="55" zoomScaleNormal="55" workbookViewId="0">
      <selection activeCell="J8" sqref="J8"/>
    </sheetView>
  </sheetViews>
  <sheetFormatPr defaultColWidth="4.85546875" defaultRowHeight="15" x14ac:dyDescent="0.25"/>
  <cols>
    <col min="2" max="2" width="19.85546875" bestFit="1" customWidth="1"/>
    <col min="3" max="3" width="42.42578125" bestFit="1" customWidth="1"/>
    <col min="4" max="4" width="20.42578125" bestFit="1" customWidth="1"/>
    <col min="5" max="5" width="23" bestFit="1" customWidth="1"/>
    <col min="6" max="6" width="17.85546875" bestFit="1" customWidth="1"/>
    <col min="7" max="7" width="19.85546875" bestFit="1" customWidth="1"/>
    <col min="8" max="8" width="32.5703125" bestFit="1" customWidth="1"/>
    <col min="9" max="9" width="32" bestFit="1" customWidth="1"/>
    <col min="10" max="88" width="16.42578125" bestFit="1" customWidth="1"/>
    <col min="89" max="89" width="11.42578125" bestFit="1" customWidth="1"/>
    <col min="90" max="237" width="11" bestFit="1" customWidth="1"/>
    <col min="238" max="238" width="11.42578125" bestFit="1" customWidth="1"/>
  </cols>
  <sheetData>
    <row r="1" spans="2:8" x14ac:dyDescent="0.25">
      <c r="G1" s="103" t="s">
        <v>211</v>
      </c>
      <c r="H1" s="103"/>
    </row>
    <row r="2" spans="2:8" x14ac:dyDescent="0.25">
      <c r="G2" s="8" t="s">
        <v>8</v>
      </c>
      <c r="H2" t="s" vm="1">
        <v>119</v>
      </c>
    </row>
    <row r="4" spans="2:8" x14ac:dyDescent="0.25">
      <c r="G4" s="8" t="s">
        <v>122</v>
      </c>
      <c r="H4" t="s">
        <v>120</v>
      </c>
    </row>
    <row r="5" spans="2:8" x14ac:dyDescent="0.25">
      <c r="G5" s="9" t="s">
        <v>325</v>
      </c>
      <c r="H5" s="108">
        <v>1</v>
      </c>
    </row>
    <row r="6" spans="2:8" x14ac:dyDescent="0.25">
      <c r="G6" s="9" t="s">
        <v>362</v>
      </c>
      <c r="H6" s="108">
        <v>71</v>
      </c>
    </row>
    <row r="7" spans="2:8" x14ac:dyDescent="0.25">
      <c r="G7" s="9" t="s">
        <v>363</v>
      </c>
      <c r="H7" s="108">
        <v>97</v>
      </c>
    </row>
    <row r="8" spans="2:8" x14ac:dyDescent="0.25">
      <c r="G8" s="9" t="s">
        <v>364</v>
      </c>
      <c r="H8" s="108">
        <v>49</v>
      </c>
    </row>
    <row r="9" spans="2:8" x14ac:dyDescent="0.25">
      <c r="B9" s="103" t="s">
        <v>210</v>
      </c>
      <c r="C9" s="103"/>
      <c r="G9" s="9" t="s">
        <v>365</v>
      </c>
      <c r="H9" s="108">
        <v>85</v>
      </c>
    </row>
    <row r="10" spans="2:8" x14ac:dyDescent="0.25">
      <c r="B10" s="8" t="s">
        <v>6</v>
      </c>
      <c r="C10" t="s" vm="3">
        <v>119</v>
      </c>
      <c r="G10" s="9" t="s">
        <v>366</v>
      </c>
      <c r="H10" s="108">
        <v>101</v>
      </c>
    </row>
    <row r="11" spans="2:8" x14ac:dyDescent="0.25">
      <c r="G11" s="9" t="s">
        <v>367</v>
      </c>
      <c r="H11" s="108">
        <v>104</v>
      </c>
    </row>
    <row r="12" spans="2:8" x14ac:dyDescent="0.25">
      <c r="B12" t="s">
        <v>120</v>
      </c>
      <c r="G12" s="9" t="s">
        <v>368</v>
      </c>
      <c r="H12" s="108">
        <v>124</v>
      </c>
    </row>
    <row r="13" spans="2:8" x14ac:dyDescent="0.25">
      <c r="B13" s="108">
        <v>1108</v>
      </c>
      <c r="G13" s="9" t="s">
        <v>369</v>
      </c>
      <c r="H13" s="108">
        <v>96</v>
      </c>
    </row>
    <row r="14" spans="2:8" x14ac:dyDescent="0.25">
      <c r="G14" s="9" t="s">
        <v>370</v>
      </c>
      <c r="H14" s="108">
        <v>64</v>
      </c>
    </row>
    <row r="15" spans="2:8" x14ac:dyDescent="0.25">
      <c r="G15" s="9" t="s">
        <v>371</v>
      </c>
      <c r="H15" s="108">
        <v>136</v>
      </c>
    </row>
    <row r="16" spans="2:8" x14ac:dyDescent="0.25">
      <c r="G16" s="9" t="s">
        <v>372</v>
      </c>
      <c r="H16" s="108">
        <v>85</v>
      </c>
    </row>
    <row r="17" spans="2:8" x14ac:dyDescent="0.25">
      <c r="G17" s="9" t="s">
        <v>373</v>
      </c>
      <c r="H17" s="108">
        <v>96</v>
      </c>
    </row>
    <row r="18" spans="2:8" x14ac:dyDescent="0.25">
      <c r="G18" s="9" t="s">
        <v>123</v>
      </c>
      <c r="H18" s="108">
        <v>1108</v>
      </c>
    </row>
    <row r="24" spans="2:8" x14ac:dyDescent="0.25">
      <c r="B24" s="103" t="s">
        <v>212</v>
      </c>
      <c r="C24" s="103"/>
    </row>
    <row r="25" spans="2:8" x14ac:dyDescent="0.25">
      <c r="B25" s="8" t="s">
        <v>0</v>
      </c>
      <c r="C25" t="s" vm="2">
        <v>121</v>
      </c>
    </row>
    <row r="27" spans="2:8" x14ac:dyDescent="0.25">
      <c r="B27" t="s">
        <v>124</v>
      </c>
    </row>
    <row r="28" spans="2:8" x14ac:dyDescent="0.25">
      <c r="B28" s="109">
        <v>3576</v>
      </c>
    </row>
    <row r="43" spans="2:3" x14ac:dyDescent="0.25">
      <c r="B43" s="103" t="s">
        <v>213</v>
      </c>
      <c r="C43" s="103"/>
    </row>
    <row r="44" spans="2:3" x14ac:dyDescent="0.25">
      <c r="B44" s="8" t="s">
        <v>0</v>
      </c>
      <c r="C44" t="s" vm="2">
        <v>121</v>
      </c>
    </row>
    <row r="46" spans="2:3" x14ac:dyDescent="0.25">
      <c r="B46" s="8" t="s">
        <v>122</v>
      </c>
      <c r="C46" t="s">
        <v>124</v>
      </c>
    </row>
    <row r="47" spans="2:3" x14ac:dyDescent="0.25">
      <c r="B47" s="9" t="s">
        <v>13</v>
      </c>
      <c r="C47" s="108">
        <v>3515</v>
      </c>
    </row>
    <row r="48" spans="2:3" x14ac:dyDescent="0.25">
      <c r="B48" s="9" t="s">
        <v>0</v>
      </c>
      <c r="C48" s="108">
        <v>61</v>
      </c>
    </row>
    <row r="49" spans="2:3" x14ac:dyDescent="0.25">
      <c r="B49" s="9" t="s">
        <v>123</v>
      </c>
      <c r="C49" s="108">
        <v>3576</v>
      </c>
    </row>
  </sheetData>
  <mergeCells count="4">
    <mergeCell ref="B9:C9"/>
    <mergeCell ref="G1:H1"/>
    <mergeCell ref="B24:C24"/>
    <mergeCell ref="B43:C4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444A8-020E-4A02-8880-3A87229446EC}">
  <sheetPr codeName="Sheet3"/>
  <dimension ref="A1"/>
  <sheetViews>
    <sheetView zoomScale="85" zoomScaleNormal="85" workbookViewId="0">
      <selection activeCell="F40" sqref="F40"/>
    </sheetView>
  </sheetViews>
  <sheetFormatPr defaultRowHeight="15" x14ac:dyDescent="0.25"/>
  <cols>
    <col min="2" max="2" width="14.42578125" bestFit="1" customWidth="1"/>
    <col min="3" max="3" width="15.85546875" bestFit="1" customWidth="1"/>
    <col min="4" max="4" width="15.140625" bestFit="1" customWidth="1"/>
    <col min="5" max="5" width="12" bestFit="1" customWidth="1"/>
    <col min="6" max="6" width="10.5703125" bestFit="1" customWidth="1"/>
    <col min="7" max="7" width="8.85546875" bestFit="1" customWidth="1"/>
    <col min="9" max="9" width="15.85546875" bestFit="1" customWidth="1"/>
    <col min="10" max="10" width="17.5703125" bestFit="1" customWidth="1"/>
    <col min="11" max="11" width="22.42578125" bestFit="1"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95DDA-8BB3-4205-BD60-AE3F91E8A85F}">
  <sheetPr codeName="Sheet4"/>
  <dimension ref="B10:P37"/>
  <sheetViews>
    <sheetView topLeftCell="A7" zoomScaleNormal="100" workbookViewId="0">
      <selection activeCell="I29" sqref="I29"/>
    </sheetView>
  </sheetViews>
  <sheetFormatPr defaultRowHeight="15" x14ac:dyDescent="0.25"/>
  <cols>
    <col min="2" max="2" width="14.42578125" bestFit="1" customWidth="1"/>
    <col min="3" max="3" width="15.85546875" bestFit="1" customWidth="1"/>
    <col min="4" max="4" width="15.140625" bestFit="1" customWidth="1"/>
    <col min="5" max="5" width="12" bestFit="1" customWidth="1"/>
    <col min="6" max="7" width="12.42578125" bestFit="1" customWidth="1"/>
    <col min="9" max="9" width="15.85546875" bestFit="1" customWidth="1"/>
    <col min="10" max="10" width="23.85546875" hidden="1" customWidth="1"/>
    <col min="11" max="11" width="17.85546875" customWidth="1"/>
    <col min="12" max="12" width="22.42578125" bestFit="1" customWidth="1"/>
  </cols>
  <sheetData>
    <row r="10" spans="2:16" ht="18.75" x14ac:dyDescent="0.35">
      <c r="B10" s="10" t="s">
        <v>125</v>
      </c>
      <c r="C10" s="4"/>
      <c r="D10" s="4"/>
      <c r="E10" s="4"/>
      <c r="F10" s="4"/>
      <c r="G10" s="4"/>
      <c r="H10" s="4"/>
      <c r="I10" s="4"/>
      <c r="J10" s="4"/>
      <c r="K10" s="4"/>
      <c r="L10" s="4"/>
      <c r="M10" s="4"/>
      <c r="N10" s="4"/>
      <c r="O10" s="4"/>
      <c r="P10" s="4"/>
    </row>
    <row r="11" spans="2:16" x14ac:dyDescent="0.25">
      <c r="B11" s="4"/>
      <c r="C11" s="4"/>
      <c r="D11" s="4"/>
      <c r="E11" s="4"/>
      <c r="F11" s="4"/>
      <c r="G11" s="4"/>
      <c r="H11" s="4"/>
      <c r="I11" s="4"/>
      <c r="J11" s="4"/>
      <c r="K11" s="4"/>
      <c r="L11" s="4"/>
      <c r="M11" s="4"/>
      <c r="N11" s="4"/>
      <c r="O11" s="4"/>
      <c r="P11" s="4"/>
    </row>
    <row r="12" spans="2:16" ht="16.5" x14ac:dyDescent="0.25">
      <c r="B12" s="1" t="s">
        <v>6</v>
      </c>
      <c r="C12" s="1" t="s">
        <v>7</v>
      </c>
      <c r="D12" s="1" t="s">
        <v>126</v>
      </c>
      <c r="E12" s="1" t="s">
        <v>127</v>
      </c>
      <c r="F12" s="1" t="s">
        <v>128</v>
      </c>
      <c r="G12" s="1" t="s">
        <v>129</v>
      </c>
      <c r="H12" s="1" t="s">
        <v>130</v>
      </c>
      <c r="I12" s="1" t="s">
        <v>131</v>
      </c>
      <c r="J12" s="1" t="s">
        <v>132</v>
      </c>
      <c r="K12" s="13" t="s">
        <v>133</v>
      </c>
      <c r="L12" s="14">
        <f>SUM(QUINCENAL[Mngt Fee])</f>
        <v>815080</v>
      </c>
      <c r="M12" s="4"/>
      <c r="N12" s="4"/>
      <c r="O12" s="4"/>
      <c r="P12" s="14">
        <f>SUM(QUINCENAL[Mngt Fee])</f>
        <v>815080</v>
      </c>
    </row>
    <row r="13" spans="2:16" ht="16.5" x14ac:dyDescent="0.25">
      <c r="B13" s="2">
        <v>7730412925</v>
      </c>
      <c r="C13" s="3">
        <v>45712</v>
      </c>
      <c r="D13" s="3" t="s">
        <v>18</v>
      </c>
      <c r="E13" s="3">
        <v>45658</v>
      </c>
      <c r="F13" s="3">
        <v>45672</v>
      </c>
      <c r="G13" s="2">
        <f>ABS(F13-C13)</f>
        <v>40</v>
      </c>
      <c r="H13" s="2" t="str">
        <f t="shared" ref="H13:H19" si="0">IF(ABS(F13 - C13) &gt; 5, "NO", "YES")</f>
        <v>NO</v>
      </c>
      <c r="I13" s="5">
        <v>415</v>
      </c>
      <c r="J13" s="11"/>
      <c r="K13" s="2">
        <f t="shared" ref="K13:K20" si="1">I13*70</f>
        <v>29050</v>
      </c>
      <c r="L13" s="4"/>
      <c r="M13" s="4"/>
      <c r="N13" s="4"/>
      <c r="O13" s="4"/>
      <c r="P13" s="4"/>
    </row>
    <row r="14" spans="2:16" ht="16.5" x14ac:dyDescent="0.25">
      <c r="B14" s="2">
        <v>7730415196</v>
      </c>
      <c r="C14" s="3">
        <v>45729</v>
      </c>
      <c r="D14" s="3" t="s">
        <v>20</v>
      </c>
      <c r="E14" s="3">
        <v>45673</v>
      </c>
      <c r="F14" s="3">
        <v>45688</v>
      </c>
      <c r="G14" s="2">
        <f t="shared" ref="G14:G19" si="2">ABS(F14-C14)</f>
        <v>41</v>
      </c>
      <c r="H14" s="2" t="str">
        <f t="shared" si="0"/>
        <v>NO</v>
      </c>
      <c r="I14" s="5">
        <v>415</v>
      </c>
      <c r="J14" s="11"/>
      <c r="K14" s="2">
        <f t="shared" si="1"/>
        <v>29050</v>
      </c>
      <c r="L14" s="4"/>
      <c r="M14" s="4"/>
      <c r="N14" s="4"/>
      <c r="O14" s="4"/>
      <c r="P14" s="4"/>
    </row>
    <row r="15" spans="2:16" ht="16.5" x14ac:dyDescent="0.25">
      <c r="B15" s="2">
        <v>7730414199</v>
      </c>
      <c r="C15" s="3">
        <v>45722</v>
      </c>
      <c r="D15" s="3" t="s">
        <v>33</v>
      </c>
      <c r="E15" s="3">
        <v>45689</v>
      </c>
      <c r="F15" s="3">
        <v>45703</v>
      </c>
      <c r="G15" s="2">
        <f t="shared" si="2"/>
        <v>19</v>
      </c>
      <c r="H15" s="2" t="str">
        <f t="shared" si="0"/>
        <v>NO</v>
      </c>
      <c r="I15" s="5">
        <v>401</v>
      </c>
      <c r="J15" s="11"/>
      <c r="K15" s="2">
        <f t="shared" si="1"/>
        <v>28070</v>
      </c>
      <c r="L15" s="4"/>
      <c r="M15" s="4"/>
      <c r="N15" s="4"/>
      <c r="O15" s="4"/>
      <c r="P15" s="4"/>
    </row>
    <row r="16" spans="2:16" ht="16.5" x14ac:dyDescent="0.25">
      <c r="B16" s="2">
        <v>7730415491</v>
      </c>
      <c r="C16" s="3">
        <v>45731</v>
      </c>
      <c r="D16" s="3" t="s">
        <v>40</v>
      </c>
      <c r="E16" s="3">
        <v>45704</v>
      </c>
      <c r="F16" s="3">
        <v>45716</v>
      </c>
      <c r="G16" s="2">
        <f t="shared" si="2"/>
        <v>15</v>
      </c>
      <c r="H16" s="2" t="str">
        <f t="shared" si="0"/>
        <v>NO</v>
      </c>
      <c r="I16" s="5">
        <v>522</v>
      </c>
      <c r="J16" s="11"/>
      <c r="K16" s="2">
        <f t="shared" si="1"/>
        <v>36540</v>
      </c>
      <c r="L16" s="4"/>
      <c r="M16" s="4"/>
      <c r="N16" s="4"/>
      <c r="O16" s="4"/>
      <c r="P16" s="4"/>
    </row>
    <row r="17" spans="2:12" ht="16.5" x14ac:dyDescent="0.25">
      <c r="B17" s="2">
        <v>7730416507</v>
      </c>
      <c r="C17" s="3">
        <v>45741</v>
      </c>
      <c r="D17" s="3" t="s">
        <v>64</v>
      </c>
      <c r="E17" s="3">
        <v>45717</v>
      </c>
      <c r="F17" s="3">
        <v>45731</v>
      </c>
      <c r="G17" s="2">
        <f t="shared" si="2"/>
        <v>10</v>
      </c>
      <c r="H17" s="2" t="str">
        <f t="shared" si="0"/>
        <v>NO</v>
      </c>
      <c r="I17" s="5">
        <v>369</v>
      </c>
      <c r="J17" s="11"/>
      <c r="K17" s="2">
        <f t="shared" si="1"/>
        <v>25830</v>
      </c>
      <c r="L17" s="4"/>
    </row>
    <row r="18" spans="2:12" ht="16.5" x14ac:dyDescent="0.25">
      <c r="B18" s="2">
        <v>7730418400</v>
      </c>
      <c r="C18" s="3">
        <v>45756</v>
      </c>
      <c r="D18" s="3" t="s">
        <v>21</v>
      </c>
      <c r="E18" s="3">
        <v>45732</v>
      </c>
      <c r="F18" s="3">
        <v>45747</v>
      </c>
      <c r="G18" s="2">
        <f t="shared" si="2"/>
        <v>9</v>
      </c>
      <c r="H18" s="2" t="str">
        <f t="shared" si="0"/>
        <v>NO</v>
      </c>
      <c r="I18" s="5">
        <v>142</v>
      </c>
      <c r="J18" s="11"/>
      <c r="K18" s="2">
        <f t="shared" si="1"/>
        <v>9940</v>
      </c>
      <c r="L18" s="4"/>
    </row>
    <row r="19" spans="2:12" ht="16.5" x14ac:dyDescent="0.25">
      <c r="B19" s="2">
        <v>7730419969</v>
      </c>
      <c r="C19" s="3">
        <v>45769</v>
      </c>
      <c r="D19" s="3" t="s">
        <v>16</v>
      </c>
      <c r="E19" s="3">
        <v>45748</v>
      </c>
      <c r="F19" s="3">
        <v>45762</v>
      </c>
      <c r="G19" s="2">
        <f t="shared" si="2"/>
        <v>7</v>
      </c>
      <c r="H19" s="2" t="str">
        <f t="shared" si="0"/>
        <v>NO</v>
      </c>
      <c r="I19" s="5">
        <v>172</v>
      </c>
      <c r="J19" s="11"/>
      <c r="K19" s="2">
        <f t="shared" si="1"/>
        <v>12040</v>
      </c>
      <c r="L19" s="4"/>
    </row>
    <row r="20" spans="2:12" ht="16.5" x14ac:dyDescent="0.25">
      <c r="B20" s="5">
        <v>7730421712</v>
      </c>
      <c r="C20" s="3">
        <v>45784</v>
      </c>
      <c r="D20" s="3" t="s">
        <v>34</v>
      </c>
      <c r="E20" s="3">
        <v>45763</v>
      </c>
      <c r="F20" s="3">
        <v>45777</v>
      </c>
      <c r="G20" s="2">
        <f t="shared" ref="G20:G26" si="3">ABS(F20-C20)</f>
        <v>7</v>
      </c>
      <c r="H20" s="2" t="str">
        <f t="shared" ref="H20:H26" si="4">IF(ABS(F20 - C20) &gt; 5, "NO", "YES")</f>
        <v>NO</v>
      </c>
      <c r="I20" s="5">
        <v>191</v>
      </c>
      <c r="J20" s="11"/>
      <c r="K20" s="2">
        <f t="shared" si="1"/>
        <v>13370</v>
      </c>
      <c r="L20" s="4"/>
    </row>
    <row r="21" spans="2:12" ht="16.5" x14ac:dyDescent="0.25">
      <c r="B21" s="2">
        <v>7730426924</v>
      </c>
      <c r="C21" s="3">
        <v>45818</v>
      </c>
      <c r="D21" s="3" t="s">
        <v>134</v>
      </c>
      <c r="E21" s="3">
        <v>45778</v>
      </c>
      <c r="F21" s="3">
        <v>45792</v>
      </c>
      <c r="G21" s="2">
        <f t="shared" si="3"/>
        <v>26</v>
      </c>
      <c r="H21" s="2" t="str">
        <f t="shared" si="4"/>
        <v>NO</v>
      </c>
      <c r="I21" s="5">
        <v>287</v>
      </c>
      <c r="J21" s="11"/>
      <c r="K21" s="2">
        <f t="shared" ref="K21:K26" si="5">I21*70</f>
        <v>20090</v>
      </c>
      <c r="L21" s="4"/>
    </row>
    <row r="22" spans="2:12" ht="16.5" x14ac:dyDescent="0.25">
      <c r="B22" s="5">
        <v>7730425679</v>
      </c>
      <c r="C22" s="3">
        <v>45810</v>
      </c>
      <c r="D22" s="3" t="s">
        <v>135</v>
      </c>
      <c r="E22" s="3">
        <v>45793</v>
      </c>
      <c r="F22" s="3">
        <v>45808</v>
      </c>
      <c r="G22" s="2">
        <f t="shared" si="3"/>
        <v>2</v>
      </c>
      <c r="H22" s="2" t="str">
        <f t="shared" si="4"/>
        <v>YES</v>
      </c>
      <c r="I22" s="5">
        <v>270</v>
      </c>
      <c r="J22" s="11"/>
      <c r="K22" s="2">
        <f t="shared" si="5"/>
        <v>18900</v>
      </c>
      <c r="L22" s="4"/>
    </row>
    <row r="23" spans="2:12" ht="16.5" x14ac:dyDescent="0.25">
      <c r="B23" s="11">
        <v>7730429758</v>
      </c>
      <c r="C23" s="15">
        <v>45832</v>
      </c>
      <c r="D23" s="15" t="s">
        <v>136</v>
      </c>
      <c r="E23" s="15">
        <v>45809</v>
      </c>
      <c r="F23" s="15">
        <v>45823</v>
      </c>
      <c r="G23" s="11">
        <f t="shared" si="3"/>
        <v>9</v>
      </c>
      <c r="H23" s="11" t="str">
        <f t="shared" si="4"/>
        <v>NO</v>
      </c>
      <c r="I23" s="5">
        <v>203</v>
      </c>
      <c r="J23" s="11"/>
      <c r="K23" s="2">
        <f t="shared" si="5"/>
        <v>14210</v>
      </c>
      <c r="L23" s="4"/>
    </row>
    <row r="24" spans="2:12" ht="16.5" x14ac:dyDescent="0.25">
      <c r="B24" s="5">
        <v>7730432179</v>
      </c>
      <c r="C24" s="3">
        <v>45839</v>
      </c>
      <c r="D24" s="3" t="s">
        <v>137</v>
      </c>
      <c r="E24" s="3">
        <v>45824</v>
      </c>
      <c r="F24" s="3">
        <v>45838</v>
      </c>
      <c r="G24" s="2">
        <f t="shared" si="3"/>
        <v>1</v>
      </c>
      <c r="H24" s="2" t="str">
        <f t="shared" si="4"/>
        <v>YES</v>
      </c>
      <c r="I24" s="5">
        <v>202</v>
      </c>
      <c r="J24" s="11"/>
      <c r="K24" s="2">
        <f t="shared" si="5"/>
        <v>14140</v>
      </c>
      <c r="L24" s="4"/>
    </row>
    <row r="25" spans="2:12" ht="16.5" x14ac:dyDescent="0.25">
      <c r="B25" s="11">
        <v>7730437911</v>
      </c>
      <c r="C25" s="15">
        <v>45860</v>
      </c>
      <c r="D25" s="15" t="s">
        <v>183</v>
      </c>
      <c r="E25" s="15">
        <v>45839</v>
      </c>
      <c r="F25" s="15">
        <v>45853</v>
      </c>
      <c r="G25" s="11">
        <f t="shared" si="3"/>
        <v>7</v>
      </c>
      <c r="H25" s="11" t="str">
        <f t="shared" si="4"/>
        <v>NO</v>
      </c>
      <c r="I25" s="5">
        <v>259</v>
      </c>
      <c r="J25" s="11"/>
      <c r="K25" s="2">
        <f t="shared" si="5"/>
        <v>18130</v>
      </c>
      <c r="L25" s="4"/>
    </row>
    <row r="26" spans="2:12" ht="16.5" x14ac:dyDescent="0.25">
      <c r="B26" s="5">
        <v>7730445508</v>
      </c>
      <c r="C26" s="3">
        <v>45891</v>
      </c>
      <c r="D26" s="3" t="s">
        <v>159</v>
      </c>
      <c r="E26" s="3">
        <v>45854</v>
      </c>
      <c r="F26" s="3">
        <v>45869</v>
      </c>
      <c r="G26" s="2">
        <f t="shared" si="3"/>
        <v>22</v>
      </c>
      <c r="H26" s="2" t="str">
        <f t="shared" si="4"/>
        <v>NO</v>
      </c>
      <c r="I26" s="5">
        <v>574</v>
      </c>
      <c r="J26" s="11"/>
      <c r="K26" s="2">
        <f t="shared" si="5"/>
        <v>40180</v>
      </c>
      <c r="L26" s="4"/>
    </row>
    <row r="27" spans="2:12" ht="16.5" x14ac:dyDescent="0.25">
      <c r="B27" s="11">
        <v>7730444778</v>
      </c>
      <c r="C27" s="15">
        <v>45888</v>
      </c>
      <c r="D27" s="15" t="s">
        <v>214</v>
      </c>
      <c r="E27" s="15">
        <v>45870</v>
      </c>
      <c r="F27" s="15">
        <v>45884</v>
      </c>
      <c r="G27" s="11">
        <f t="shared" ref="G27:G32" si="6">ABS(F27-C27)</f>
        <v>4</v>
      </c>
      <c r="H27" s="11" t="str">
        <f t="shared" ref="H27:H32" si="7">IF(ABS(F27 - C27) &gt; 5, "NO", "YES")</f>
        <v>YES</v>
      </c>
      <c r="I27" s="5">
        <v>546</v>
      </c>
      <c r="J27" s="11"/>
      <c r="K27" s="2">
        <f t="shared" ref="K27:K32" si="8">I27*70</f>
        <v>38220</v>
      </c>
      <c r="L27" s="4"/>
    </row>
    <row r="28" spans="2:12" ht="16.5" x14ac:dyDescent="0.25">
      <c r="B28" s="5">
        <v>7730448625</v>
      </c>
      <c r="C28" s="3">
        <v>45904</v>
      </c>
      <c r="D28" s="3" t="s">
        <v>217</v>
      </c>
      <c r="E28" s="3">
        <v>45885</v>
      </c>
      <c r="F28" s="3">
        <v>45900</v>
      </c>
      <c r="G28" s="2">
        <f t="shared" si="6"/>
        <v>4</v>
      </c>
      <c r="H28" s="2" t="str">
        <f t="shared" si="7"/>
        <v>YES</v>
      </c>
      <c r="I28" s="5">
        <v>734</v>
      </c>
      <c r="J28" s="11"/>
      <c r="K28" s="2">
        <f t="shared" si="8"/>
        <v>51380</v>
      </c>
      <c r="L28" s="4"/>
    </row>
    <row r="29" spans="2:12" ht="16.5" x14ac:dyDescent="0.25">
      <c r="B29" s="11">
        <v>7730452981</v>
      </c>
      <c r="C29" s="15">
        <v>45918</v>
      </c>
      <c r="D29" s="15" t="s">
        <v>235</v>
      </c>
      <c r="E29" s="15">
        <v>45901</v>
      </c>
      <c r="F29" s="15">
        <v>45915</v>
      </c>
      <c r="G29" s="11">
        <f t="shared" si="6"/>
        <v>3</v>
      </c>
      <c r="H29" s="11" t="str">
        <f t="shared" si="7"/>
        <v>YES</v>
      </c>
      <c r="I29" s="5">
        <v>897</v>
      </c>
      <c r="J29" s="11"/>
      <c r="K29" s="2">
        <f t="shared" si="8"/>
        <v>62790</v>
      </c>
      <c r="L29" s="4"/>
    </row>
    <row r="30" spans="2:12" ht="16.5" x14ac:dyDescent="0.25">
      <c r="B30" s="5">
        <v>7730456951</v>
      </c>
      <c r="C30" s="3">
        <v>45933</v>
      </c>
      <c r="D30" s="3" t="s">
        <v>243</v>
      </c>
      <c r="E30" s="3">
        <v>45916</v>
      </c>
      <c r="F30" s="3">
        <v>45930</v>
      </c>
      <c r="G30" s="2">
        <f t="shared" si="6"/>
        <v>3</v>
      </c>
      <c r="H30" s="2" t="str">
        <f t="shared" si="7"/>
        <v>YES</v>
      </c>
      <c r="I30" s="5">
        <v>966</v>
      </c>
      <c r="J30" s="11"/>
      <c r="K30" s="2">
        <f t="shared" si="8"/>
        <v>67620</v>
      </c>
      <c r="L30" s="4"/>
    </row>
    <row r="31" spans="2:12" ht="16.5" x14ac:dyDescent="0.25">
      <c r="B31" s="11">
        <v>7730464636</v>
      </c>
      <c r="C31" s="15">
        <v>45965</v>
      </c>
      <c r="D31" s="15" t="s">
        <v>253</v>
      </c>
      <c r="E31" s="15" t="s">
        <v>264</v>
      </c>
      <c r="F31" s="15">
        <v>45945</v>
      </c>
      <c r="G31" s="11">
        <f t="shared" si="6"/>
        <v>20</v>
      </c>
      <c r="H31" s="11" t="str">
        <f t="shared" si="7"/>
        <v>NO</v>
      </c>
      <c r="I31" s="5">
        <v>1146</v>
      </c>
      <c r="J31" s="11"/>
      <c r="K31" s="2">
        <f t="shared" si="8"/>
        <v>80220</v>
      </c>
      <c r="L31" s="4"/>
    </row>
    <row r="32" spans="2:12" ht="16.5" x14ac:dyDescent="0.25">
      <c r="B32" s="5">
        <v>7730465118</v>
      </c>
      <c r="C32" s="3">
        <v>45966</v>
      </c>
      <c r="D32" s="3" t="s">
        <v>268</v>
      </c>
      <c r="E32" s="3">
        <v>45946</v>
      </c>
      <c r="F32" s="3">
        <v>45961</v>
      </c>
      <c r="G32" s="2">
        <f t="shared" si="6"/>
        <v>5</v>
      </c>
      <c r="H32" s="2" t="str">
        <f t="shared" si="7"/>
        <v>YES</v>
      </c>
      <c r="I32" s="5">
        <v>594</v>
      </c>
      <c r="J32" s="11"/>
      <c r="K32" s="2">
        <f t="shared" si="8"/>
        <v>41580</v>
      </c>
      <c r="L32" s="4"/>
    </row>
    <row r="33" spans="2:12" ht="16.5" x14ac:dyDescent="0.25">
      <c r="B33" s="11">
        <v>7730467887</v>
      </c>
      <c r="C33" s="15">
        <v>45979</v>
      </c>
      <c r="D33" s="15" t="s">
        <v>285</v>
      </c>
      <c r="E33" s="15">
        <v>45962</v>
      </c>
      <c r="F33" s="15">
        <v>45976</v>
      </c>
      <c r="G33" s="11">
        <f>ABS(F33-C33)</f>
        <v>3</v>
      </c>
      <c r="H33" s="11" t="str">
        <f>IF(ABS(F33 - C33) &gt; 5, "NO", "YES")</f>
        <v>YES</v>
      </c>
      <c r="I33" s="5">
        <v>951</v>
      </c>
      <c r="J33" s="11"/>
      <c r="K33" s="2">
        <f>I33*70</f>
        <v>66570</v>
      </c>
      <c r="L33" s="4"/>
    </row>
    <row r="34" spans="2:12" ht="16.5" x14ac:dyDescent="0.25">
      <c r="B34" s="5">
        <v>7730472788</v>
      </c>
      <c r="C34" s="3">
        <v>46000</v>
      </c>
      <c r="D34" s="3" t="s">
        <v>287</v>
      </c>
      <c r="E34" s="3">
        <v>45977</v>
      </c>
      <c r="F34" s="3">
        <v>45991</v>
      </c>
      <c r="G34" s="2">
        <f>ABS(F34-C34)</f>
        <v>9</v>
      </c>
      <c r="H34" s="2" t="str">
        <f>IF(ABS(F34 - C34) &gt; 5, "NO", "YES")</f>
        <v>NO</v>
      </c>
      <c r="I34" s="5">
        <v>645</v>
      </c>
      <c r="J34" s="11"/>
      <c r="K34" s="2">
        <f>I34*70</f>
        <v>45150</v>
      </c>
      <c r="L34" s="4"/>
    </row>
    <row r="35" spans="2:12" ht="16.5" x14ac:dyDescent="0.25">
      <c r="B35" s="11">
        <v>7730476322</v>
      </c>
      <c r="C35" s="15">
        <v>46010</v>
      </c>
      <c r="D35" s="15" t="s">
        <v>331</v>
      </c>
      <c r="E35" s="15">
        <v>45992</v>
      </c>
      <c r="F35" s="15">
        <v>46006</v>
      </c>
      <c r="G35" s="11">
        <f>ABS(F35-C35)</f>
        <v>4</v>
      </c>
      <c r="H35" s="11" t="str">
        <f>IF(ABS(F35 - C35) &gt; 5, "NO", "YES")</f>
        <v>YES</v>
      </c>
      <c r="I35" s="5">
        <v>421</v>
      </c>
      <c r="J35" s="11"/>
      <c r="K35" s="2">
        <f>I35*70</f>
        <v>29470</v>
      </c>
      <c r="L35" s="4"/>
    </row>
    <row r="36" spans="2:12" ht="16.5" x14ac:dyDescent="0.25">
      <c r="B36" s="5">
        <v>7730480712</v>
      </c>
      <c r="C36" s="3">
        <v>46031</v>
      </c>
      <c r="D36" s="3" t="s">
        <v>350</v>
      </c>
      <c r="E36" s="3">
        <v>46007</v>
      </c>
      <c r="F36" s="3">
        <v>46022</v>
      </c>
      <c r="G36" s="2">
        <f>ABS(F36-C36)</f>
        <v>9</v>
      </c>
      <c r="H36" s="2" t="str">
        <f>IF(ABS(F36 - C36) &gt; 5, "NO", "YES")</f>
        <v>NO</v>
      </c>
      <c r="I36" s="5">
        <v>322</v>
      </c>
      <c r="J36" s="11"/>
      <c r="K36" s="2">
        <f>I36*70</f>
        <v>22540</v>
      </c>
      <c r="L36" s="4"/>
    </row>
    <row r="37" spans="2:12" ht="18.75" x14ac:dyDescent="0.35">
      <c r="B37" s="10" t="s">
        <v>270</v>
      </c>
      <c r="C37" s="4"/>
      <c r="D37" s="4"/>
      <c r="E37" s="4"/>
      <c r="F37" s="4"/>
      <c r="G37" s="4"/>
      <c r="H37" s="4"/>
      <c r="I37" s="4"/>
      <c r="J37" s="4"/>
      <c r="K37" s="4"/>
      <c r="L37" s="4"/>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5309F-FA7D-4A5F-8D26-83A051BB1D19}">
  <sheetPr codeName="Sheet5"/>
  <dimension ref="B11:J24"/>
  <sheetViews>
    <sheetView workbookViewId="0">
      <selection activeCell="H27" sqref="H27"/>
    </sheetView>
  </sheetViews>
  <sheetFormatPr defaultRowHeight="15" x14ac:dyDescent="0.25"/>
  <cols>
    <col min="2" max="2" width="14.42578125" bestFit="1" customWidth="1"/>
    <col min="3" max="3" width="15.85546875" bestFit="1" customWidth="1"/>
    <col min="4" max="4" width="15.140625" bestFit="1" customWidth="1"/>
    <col min="5" max="5" width="12" bestFit="1" customWidth="1"/>
    <col min="6" max="6" width="14.42578125" bestFit="1" customWidth="1"/>
    <col min="7" max="7" width="12.42578125" bestFit="1" customWidth="1"/>
    <col min="9" max="9" width="15.85546875" bestFit="1" customWidth="1"/>
    <col min="10" max="10" width="23.85546875" hidden="1" customWidth="1"/>
    <col min="11" max="11" width="17.85546875" customWidth="1"/>
    <col min="12" max="12" width="22.42578125" bestFit="1" customWidth="1"/>
  </cols>
  <sheetData>
    <row r="11" spans="2:8" ht="16.5" x14ac:dyDescent="0.25">
      <c r="B11" s="6" t="s">
        <v>6</v>
      </c>
      <c r="C11" s="6" t="s">
        <v>7</v>
      </c>
      <c r="D11" s="6" t="s">
        <v>126</v>
      </c>
      <c r="E11" s="6" t="s">
        <v>138</v>
      </c>
      <c r="F11" s="6" t="s">
        <v>128</v>
      </c>
      <c r="G11" s="6" t="s">
        <v>129</v>
      </c>
      <c r="H11" s="6" t="s">
        <v>139</v>
      </c>
    </row>
    <row r="12" spans="2:8" ht="16.5" x14ac:dyDescent="0.25">
      <c r="B12" s="2">
        <v>7730414929</v>
      </c>
      <c r="C12" s="3">
        <v>45727</v>
      </c>
      <c r="D12" s="3" t="s">
        <v>140</v>
      </c>
      <c r="E12" s="3">
        <v>45658</v>
      </c>
      <c r="F12" s="3">
        <v>45688</v>
      </c>
      <c r="G12" s="2">
        <f t="shared" ref="G12:G17" si="0">ABS(F12-C12)</f>
        <v>39</v>
      </c>
      <c r="H12" s="2" t="str">
        <f>IF(ABS(F12 - C12) &gt; 5, "NO", "YES")</f>
        <v>NO</v>
      </c>
    </row>
    <row r="13" spans="2:8" ht="16.5" x14ac:dyDescent="0.25">
      <c r="B13" s="2">
        <v>7730415838</v>
      </c>
      <c r="C13" s="3">
        <v>45733</v>
      </c>
      <c r="D13" s="3" t="s">
        <v>141</v>
      </c>
      <c r="E13" s="3">
        <v>45689</v>
      </c>
      <c r="F13" s="3">
        <v>45716</v>
      </c>
      <c r="G13" s="2">
        <f t="shared" si="0"/>
        <v>17</v>
      </c>
      <c r="H13" s="2" t="str">
        <f t="shared" ref="H13:H17" si="1">IF(ABS(F13 - C13) &gt; 5, "NO", "YES")</f>
        <v>NO</v>
      </c>
    </row>
    <row r="14" spans="2:8" ht="16.5" x14ac:dyDescent="0.25">
      <c r="B14" s="2">
        <v>7730418550</v>
      </c>
      <c r="C14" s="3">
        <v>45756</v>
      </c>
      <c r="D14" s="3" t="s">
        <v>142</v>
      </c>
      <c r="E14" s="3">
        <v>45717</v>
      </c>
      <c r="F14" s="3">
        <v>45747</v>
      </c>
      <c r="G14" s="2">
        <f t="shared" si="0"/>
        <v>9</v>
      </c>
      <c r="H14" s="2" t="str">
        <f t="shared" si="1"/>
        <v>NO</v>
      </c>
    </row>
    <row r="15" spans="2:8" ht="16.5" x14ac:dyDescent="0.25">
      <c r="B15" s="2">
        <v>7730422187</v>
      </c>
      <c r="C15" s="3">
        <v>45786</v>
      </c>
      <c r="D15" s="3" t="s">
        <v>143</v>
      </c>
      <c r="E15" s="3">
        <v>45748</v>
      </c>
      <c r="F15" s="3">
        <v>45777</v>
      </c>
      <c r="G15" s="2">
        <f t="shared" si="0"/>
        <v>9</v>
      </c>
      <c r="H15" s="2" t="str">
        <f t="shared" si="1"/>
        <v>NO</v>
      </c>
    </row>
    <row r="16" spans="2:8" ht="16.5" x14ac:dyDescent="0.25">
      <c r="B16" s="11">
        <v>7730426134</v>
      </c>
      <c r="C16" s="15">
        <v>45812</v>
      </c>
      <c r="D16" s="15" t="s">
        <v>144</v>
      </c>
      <c r="E16" s="15">
        <v>45778</v>
      </c>
      <c r="F16" s="15">
        <v>45808</v>
      </c>
      <c r="G16" s="11">
        <f t="shared" si="0"/>
        <v>4</v>
      </c>
      <c r="H16" s="11" t="str">
        <f t="shared" si="1"/>
        <v>YES</v>
      </c>
    </row>
    <row r="17" spans="2:8" ht="16.5" x14ac:dyDescent="0.25">
      <c r="B17" s="2">
        <v>7730435822</v>
      </c>
      <c r="C17" s="3">
        <v>45852</v>
      </c>
      <c r="D17" s="3" t="s">
        <v>145</v>
      </c>
      <c r="E17" s="3">
        <v>45809</v>
      </c>
      <c r="F17" s="3">
        <v>45838</v>
      </c>
      <c r="G17" s="2">
        <f t="shared" si="0"/>
        <v>14</v>
      </c>
      <c r="H17" s="2" t="str">
        <f t="shared" si="1"/>
        <v>NO</v>
      </c>
    </row>
    <row r="18" spans="2:8" ht="16.5" x14ac:dyDescent="0.25">
      <c r="B18" s="11">
        <v>7730442294</v>
      </c>
      <c r="C18" s="15">
        <v>45876</v>
      </c>
      <c r="D18" s="15" t="s">
        <v>206</v>
      </c>
      <c r="E18" s="15">
        <v>45839</v>
      </c>
      <c r="F18" s="15">
        <v>45869</v>
      </c>
      <c r="G18" s="11">
        <f t="shared" ref="G18:G23" si="2">ABS(F18-C18)</f>
        <v>7</v>
      </c>
      <c r="H18" s="11" t="str">
        <f t="shared" ref="H18:H23" si="3">IF(ABS(F18 - C18) &gt; 5, "NO", "YES")</f>
        <v>NO</v>
      </c>
    </row>
    <row r="19" spans="2:8" ht="16.5" x14ac:dyDescent="0.25">
      <c r="B19" s="2">
        <v>7730448626</v>
      </c>
      <c r="C19" s="3">
        <v>45904</v>
      </c>
      <c r="D19" s="3" t="s">
        <v>234</v>
      </c>
      <c r="E19" s="3">
        <v>45870</v>
      </c>
      <c r="F19" s="3">
        <v>45900</v>
      </c>
      <c r="G19" s="2">
        <f t="shared" si="2"/>
        <v>4</v>
      </c>
      <c r="H19" s="2" t="str">
        <f t="shared" si="3"/>
        <v>YES</v>
      </c>
    </row>
    <row r="20" spans="2:8" ht="16.5" x14ac:dyDescent="0.25">
      <c r="B20" s="11">
        <v>7730457333</v>
      </c>
      <c r="C20" s="15">
        <v>45936</v>
      </c>
      <c r="D20" s="15" t="s">
        <v>251</v>
      </c>
      <c r="E20" s="15">
        <v>45901</v>
      </c>
      <c r="F20" s="15">
        <v>45930</v>
      </c>
      <c r="G20" s="11">
        <f t="shared" si="2"/>
        <v>6</v>
      </c>
      <c r="H20" s="11" t="str">
        <f t="shared" si="3"/>
        <v>NO</v>
      </c>
    </row>
    <row r="21" spans="2:8" ht="16.5" x14ac:dyDescent="0.25">
      <c r="B21" s="2">
        <v>7730468560</v>
      </c>
      <c r="C21" s="3">
        <v>45981</v>
      </c>
      <c r="D21" s="3" t="s">
        <v>286</v>
      </c>
      <c r="E21" s="3">
        <v>45931</v>
      </c>
      <c r="F21" s="3">
        <v>45961</v>
      </c>
      <c r="G21" s="2">
        <f t="shared" si="2"/>
        <v>20</v>
      </c>
      <c r="H21" s="2" t="str">
        <f t="shared" si="3"/>
        <v>NO</v>
      </c>
    </row>
    <row r="22" spans="2:8" ht="16.5" x14ac:dyDescent="0.25">
      <c r="B22" s="11">
        <v>7730473682</v>
      </c>
      <c r="C22" s="15">
        <v>46001</v>
      </c>
      <c r="D22" s="15" t="s">
        <v>329</v>
      </c>
      <c r="E22" s="15">
        <v>45962</v>
      </c>
      <c r="F22" s="15">
        <v>45991</v>
      </c>
      <c r="G22" s="11">
        <f t="shared" si="2"/>
        <v>10</v>
      </c>
      <c r="H22" s="11" t="str">
        <f t="shared" si="3"/>
        <v>NO</v>
      </c>
    </row>
    <row r="23" spans="2:8" ht="16.5" x14ac:dyDescent="0.25">
      <c r="B23" s="2">
        <v>7730481034</v>
      </c>
      <c r="C23" s="3">
        <v>46034</v>
      </c>
      <c r="D23" s="3" t="s">
        <v>352</v>
      </c>
      <c r="E23" s="3">
        <v>45992</v>
      </c>
      <c r="F23" s="3">
        <v>46022</v>
      </c>
      <c r="G23" s="2">
        <f t="shared" si="2"/>
        <v>12</v>
      </c>
      <c r="H23" s="2" t="str">
        <f t="shared" si="3"/>
        <v>NO</v>
      </c>
    </row>
    <row r="24" spans="2:8" ht="18.75" x14ac:dyDescent="0.35">
      <c r="B24" s="10" t="s">
        <v>146</v>
      </c>
      <c r="C24" s="4"/>
      <c r="D24" s="4"/>
      <c r="E24" s="4"/>
      <c r="F24" s="4"/>
      <c r="G24" s="4"/>
      <c r="H24" s="4"/>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C40ED-1AB7-4AE1-83AC-613B5D91C00C}">
  <sheetPr codeName="Sheet6"/>
  <dimension ref="B11:L74"/>
  <sheetViews>
    <sheetView zoomScale="90" zoomScaleNormal="90" workbookViewId="0">
      <selection activeCell="G36" sqref="G36"/>
    </sheetView>
  </sheetViews>
  <sheetFormatPr defaultRowHeight="15" x14ac:dyDescent="0.25"/>
  <cols>
    <col min="2" max="2" width="12.85546875" bestFit="1" customWidth="1"/>
    <col min="3" max="3" width="15.42578125" bestFit="1" customWidth="1"/>
    <col min="4" max="4" width="12.42578125" bestFit="1" customWidth="1"/>
    <col min="5" max="5" width="13.5703125" bestFit="1" customWidth="1"/>
    <col min="6" max="6" width="6" bestFit="1" customWidth="1"/>
    <col min="7" max="7" width="12.140625" bestFit="1" customWidth="1"/>
    <col min="8" max="9" width="11.85546875" bestFit="1" customWidth="1"/>
    <col min="10" max="10" width="7.140625" bestFit="1" customWidth="1"/>
    <col min="11" max="11" width="17.7109375" bestFit="1" customWidth="1"/>
    <col min="12" max="12" width="14.5703125" bestFit="1" customWidth="1"/>
    <col min="14" max="14" width="15" bestFit="1" customWidth="1"/>
    <col min="15" max="15" width="18.5703125" bestFit="1" customWidth="1"/>
    <col min="16" max="16" width="17.42578125" bestFit="1" customWidth="1"/>
    <col min="17" max="17" width="16" bestFit="1" customWidth="1"/>
    <col min="18" max="18" width="12.42578125" bestFit="1" customWidth="1"/>
    <col min="19" max="19" width="12" bestFit="1" customWidth="1"/>
  </cols>
  <sheetData>
    <row r="11" spans="2:12" ht="16.5" x14ac:dyDescent="0.25">
      <c r="B11" s="1" t="s">
        <v>147</v>
      </c>
      <c r="C11" s="1" t="s">
        <v>8</v>
      </c>
      <c r="D11" s="1" t="s">
        <v>10</v>
      </c>
      <c r="E11" s="1" t="s">
        <v>2</v>
      </c>
      <c r="F11" s="1" t="s">
        <v>129</v>
      </c>
      <c r="G11" s="1" t="s">
        <v>148</v>
      </c>
      <c r="H11" s="1" t="s">
        <v>11</v>
      </c>
      <c r="I11" s="1" t="s">
        <v>7</v>
      </c>
      <c r="J11" s="1" t="s">
        <v>149</v>
      </c>
      <c r="K11" s="1" t="s">
        <v>150</v>
      </c>
      <c r="L11" s="1" t="s">
        <v>151</v>
      </c>
    </row>
    <row r="12" spans="2:12" ht="16.5" x14ac:dyDescent="0.25">
      <c r="B12" s="2">
        <v>248143054</v>
      </c>
      <c r="C12" s="2" t="s">
        <v>87</v>
      </c>
      <c r="D12" s="3">
        <v>45660</v>
      </c>
      <c r="E12" s="3">
        <v>45670</v>
      </c>
      <c r="F12" s="5">
        <f t="shared" ref="F12:F22" si="0">E12-D12</f>
        <v>10</v>
      </c>
      <c r="G12" s="3" t="str">
        <f t="shared" ref="G12:G22" si="1">IF(ABS(E12 - D12) &gt; 5, "NO", "YES")</f>
        <v>NO</v>
      </c>
      <c r="H12" s="7">
        <v>45678</v>
      </c>
      <c r="I12" s="7">
        <v>45687</v>
      </c>
      <c r="J12" s="5">
        <f>TEMPECN[[#This Row],[Issue Date]]-TEMPECN[[#This Row],[ETA]]</f>
        <v>9</v>
      </c>
      <c r="K12" s="2" t="str">
        <f>IF(ABS(I12-H12) &gt; -10, "NO", "YES")</f>
        <v>NO</v>
      </c>
      <c r="L12" s="5">
        <v>20</v>
      </c>
    </row>
    <row r="13" spans="2:12" ht="16.5" x14ac:dyDescent="0.25">
      <c r="B13" s="2">
        <v>249357372</v>
      </c>
      <c r="C13" s="2" t="s">
        <v>87</v>
      </c>
      <c r="D13" s="3">
        <v>45692</v>
      </c>
      <c r="E13" s="3">
        <v>45699</v>
      </c>
      <c r="F13" s="5">
        <f t="shared" si="0"/>
        <v>7</v>
      </c>
      <c r="G13" s="3" t="str">
        <f t="shared" si="1"/>
        <v>NO</v>
      </c>
      <c r="H13" s="7">
        <v>45709</v>
      </c>
      <c r="I13" s="7">
        <v>45708</v>
      </c>
      <c r="J13" s="5">
        <f>TEMPECN[[#This Row],[Issue Date]]-TEMPECN[[#This Row],[ETA]]</f>
        <v>-1</v>
      </c>
      <c r="K13" s="2" t="str">
        <f t="shared" ref="K13:K22" si="2">IF(ABS(I13-H13) &gt; -10, "NO", "YES")</f>
        <v>NO</v>
      </c>
      <c r="L13" s="5">
        <v>11</v>
      </c>
    </row>
    <row r="14" spans="2:12" ht="16.5" x14ac:dyDescent="0.25">
      <c r="B14" s="2">
        <v>248807046</v>
      </c>
      <c r="C14" s="2" t="s">
        <v>87</v>
      </c>
      <c r="D14" s="3">
        <v>45681</v>
      </c>
      <c r="E14" s="3">
        <v>45699</v>
      </c>
      <c r="F14" s="5">
        <f t="shared" si="0"/>
        <v>18</v>
      </c>
      <c r="G14" s="3" t="str">
        <f t="shared" si="1"/>
        <v>NO</v>
      </c>
      <c r="H14" s="7">
        <v>45700</v>
      </c>
      <c r="I14" s="7">
        <v>45708</v>
      </c>
      <c r="J14" s="5">
        <f>TEMPECN[[#This Row],[Issue Date]]-TEMPECN[[#This Row],[ETA]]</f>
        <v>8</v>
      </c>
      <c r="K14" s="2" t="str">
        <f t="shared" si="2"/>
        <v>NO</v>
      </c>
      <c r="L14" s="5">
        <v>36</v>
      </c>
    </row>
    <row r="15" spans="2:12" ht="16.5" x14ac:dyDescent="0.25">
      <c r="B15" s="2">
        <v>248776804</v>
      </c>
      <c r="C15" s="2" t="s">
        <v>87</v>
      </c>
      <c r="D15" s="3">
        <v>45674</v>
      </c>
      <c r="E15" s="3">
        <v>45699</v>
      </c>
      <c r="F15" s="5">
        <f t="shared" si="0"/>
        <v>25</v>
      </c>
      <c r="G15" s="3" t="str">
        <f t="shared" si="1"/>
        <v>NO</v>
      </c>
      <c r="H15" s="7">
        <v>45692</v>
      </c>
      <c r="I15" s="7">
        <v>45708</v>
      </c>
      <c r="J15" s="5">
        <f>TEMPECN[[#This Row],[Issue Date]]-TEMPECN[[#This Row],[ETA]]</f>
        <v>16</v>
      </c>
      <c r="K15" s="2" t="str">
        <f t="shared" si="2"/>
        <v>NO</v>
      </c>
      <c r="L15" s="5">
        <v>24</v>
      </c>
    </row>
    <row r="16" spans="2:12" ht="16.5" x14ac:dyDescent="0.25">
      <c r="B16" s="2" t="s">
        <v>88</v>
      </c>
      <c r="C16" s="2" t="s">
        <v>87</v>
      </c>
      <c r="D16" s="3">
        <v>45676</v>
      </c>
      <c r="E16" s="3">
        <v>45699</v>
      </c>
      <c r="F16" s="5">
        <f t="shared" si="0"/>
        <v>23</v>
      </c>
      <c r="G16" s="3" t="str">
        <f t="shared" si="1"/>
        <v>NO</v>
      </c>
      <c r="H16" s="7">
        <v>45694</v>
      </c>
      <c r="I16" s="7">
        <v>45708</v>
      </c>
      <c r="J16" s="5">
        <f>TEMPECN[[#This Row],[Issue Date]]-TEMPECN[[#This Row],[ETA]]</f>
        <v>14</v>
      </c>
      <c r="K16" s="2" t="str">
        <f t="shared" si="2"/>
        <v>NO</v>
      </c>
      <c r="L16" s="5">
        <v>20</v>
      </c>
    </row>
    <row r="17" spans="2:12" ht="16.5" x14ac:dyDescent="0.25">
      <c r="B17" s="2">
        <v>249809354</v>
      </c>
      <c r="C17" s="2" t="s">
        <v>87</v>
      </c>
      <c r="D17" s="3">
        <v>45707</v>
      </c>
      <c r="E17" s="3">
        <v>45713</v>
      </c>
      <c r="F17" s="5">
        <f t="shared" si="0"/>
        <v>6</v>
      </c>
      <c r="G17" s="3" t="str">
        <f t="shared" si="1"/>
        <v>NO</v>
      </c>
      <c r="H17" s="7">
        <v>45725</v>
      </c>
      <c r="I17" s="7">
        <v>45723</v>
      </c>
      <c r="J17" s="5">
        <f>TEMPECN[[#This Row],[Issue Date]]-TEMPECN[[#This Row],[ETA]]</f>
        <v>-2</v>
      </c>
      <c r="K17" s="2" t="str">
        <f t="shared" si="2"/>
        <v>NO</v>
      </c>
      <c r="L17" s="5">
        <v>4</v>
      </c>
    </row>
    <row r="18" spans="2:12" ht="16.5" x14ac:dyDescent="0.25">
      <c r="B18" s="2">
        <v>250040785</v>
      </c>
      <c r="C18" s="2" t="s">
        <v>87</v>
      </c>
      <c r="D18" s="3">
        <v>45715</v>
      </c>
      <c r="E18" s="3">
        <v>45720</v>
      </c>
      <c r="F18" s="5">
        <f t="shared" si="0"/>
        <v>5</v>
      </c>
      <c r="G18" s="3" t="str">
        <f t="shared" si="1"/>
        <v>YES</v>
      </c>
      <c r="H18" s="7">
        <v>45732</v>
      </c>
      <c r="I18" s="7">
        <v>45733</v>
      </c>
      <c r="J18" s="5">
        <f>TEMPECN[[#This Row],[Issue Date]]-TEMPECN[[#This Row],[ETA]]</f>
        <v>1</v>
      </c>
      <c r="K18" s="2" t="str">
        <f t="shared" si="2"/>
        <v>NO</v>
      </c>
      <c r="L18" s="5">
        <v>7</v>
      </c>
    </row>
    <row r="19" spans="2:12" ht="16.5" x14ac:dyDescent="0.25">
      <c r="B19" s="2">
        <v>250150185</v>
      </c>
      <c r="C19" s="2" t="s">
        <v>87</v>
      </c>
      <c r="D19" s="3">
        <v>45722</v>
      </c>
      <c r="E19" s="3">
        <v>45727</v>
      </c>
      <c r="F19" s="5">
        <f t="shared" si="0"/>
        <v>5</v>
      </c>
      <c r="G19" s="3" t="str">
        <f t="shared" si="1"/>
        <v>YES</v>
      </c>
      <c r="H19" s="7">
        <v>45739</v>
      </c>
      <c r="I19" s="7">
        <v>45734</v>
      </c>
      <c r="J19" s="5">
        <f>TEMPECN[[#This Row],[Issue Date]]-TEMPECN[[#This Row],[ETA]]</f>
        <v>-5</v>
      </c>
      <c r="K19" s="2" t="str">
        <f t="shared" si="2"/>
        <v>NO</v>
      </c>
      <c r="L19" s="5">
        <v>14</v>
      </c>
    </row>
    <row r="20" spans="2:12" ht="16.5" x14ac:dyDescent="0.25">
      <c r="B20" s="2">
        <v>250761405</v>
      </c>
      <c r="C20" s="2" t="s">
        <v>87</v>
      </c>
      <c r="D20" s="3">
        <v>45729</v>
      </c>
      <c r="E20" s="3">
        <v>45735</v>
      </c>
      <c r="F20" s="5">
        <f t="shared" si="0"/>
        <v>6</v>
      </c>
      <c r="G20" s="3" t="str">
        <f t="shared" si="1"/>
        <v>NO</v>
      </c>
      <c r="H20" s="7">
        <v>45746</v>
      </c>
      <c r="I20" s="7">
        <v>45755</v>
      </c>
      <c r="J20" s="5">
        <f>TEMPECN[[#This Row],[Issue Date]]-TEMPECN[[#This Row],[ETA]]</f>
        <v>9</v>
      </c>
      <c r="K20" s="2" t="str">
        <f t="shared" si="2"/>
        <v>NO</v>
      </c>
      <c r="L20" s="5">
        <v>13</v>
      </c>
    </row>
    <row r="21" spans="2:12" ht="16.5" x14ac:dyDescent="0.25">
      <c r="B21" s="2">
        <v>250988698</v>
      </c>
      <c r="C21" s="2" t="s">
        <v>87</v>
      </c>
      <c r="D21" s="3">
        <v>45736</v>
      </c>
      <c r="E21" s="3">
        <v>45743</v>
      </c>
      <c r="F21" s="5">
        <f t="shared" si="0"/>
        <v>7</v>
      </c>
      <c r="G21" s="3" t="str">
        <f t="shared" si="1"/>
        <v>NO</v>
      </c>
      <c r="H21" s="7">
        <v>45753</v>
      </c>
      <c r="I21" s="7">
        <v>45755</v>
      </c>
      <c r="J21" s="5">
        <f>TEMPECN[[#This Row],[Issue Date]]-TEMPECN[[#This Row],[ETA]]</f>
        <v>2</v>
      </c>
      <c r="K21" s="2" t="str">
        <f t="shared" si="2"/>
        <v>NO</v>
      </c>
      <c r="L21" s="5">
        <v>6</v>
      </c>
    </row>
    <row r="22" spans="2:12" ht="16.5" x14ac:dyDescent="0.25">
      <c r="B22" s="2" t="s">
        <v>89</v>
      </c>
      <c r="C22" s="2" t="s">
        <v>87</v>
      </c>
      <c r="D22" s="3">
        <v>45750</v>
      </c>
      <c r="E22" s="3">
        <v>45755</v>
      </c>
      <c r="F22" s="5">
        <f t="shared" si="0"/>
        <v>5</v>
      </c>
      <c r="G22" s="3" t="str">
        <f t="shared" si="1"/>
        <v>YES</v>
      </c>
      <c r="H22" s="7">
        <v>45767</v>
      </c>
      <c r="I22" s="7">
        <v>45762</v>
      </c>
      <c r="J22" s="5">
        <f>TEMPECN[[#This Row],[Issue Date]]-TEMPECN[[#This Row],[ETA]]</f>
        <v>-5</v>
      </c>
      <c r="K22" s="2" t="str">
        <f t="shared" si="2"/>
        <v>NO</v>
      </c>
      <c r="L22" s="5">
        <v>19</v>
      </c>
    </row>
    <row r="23" spans="2:12" ht="16.5" x14ac:dyDescent="0.25">
      <c r="B23" s="2" t="s">
        <v>90</v>
      </c>
      <c r="C23" s="2" t="s">
        <v>87</v>
      </c>
      <c r="D23" s="3">
        <v>45743</v>
      </c>
      <c r="E23" s="3">
        <v>45755</v>
      </c>
      <c r="F23" s="5">
        <f t="shared" ref="F23:F30" si="3">E23-D23</f>
        <v>12</v>
      </c>
      <c r="G23" s="3" t="str">
        <f t="shared" ref="G23:G30" si="4">IF(ABS(E23 - D23) &gt; 5, "NO", "YES")</f>
        <v>NO</v>
      </c>
      <c r="H23" s="7">
        <v>45760</v>
      </c>
      <c r="I23" s="7">
        <v>45763</v>
      </c>
      <c r="J23" s="5">
        <f>TEMPECN[[#This Row],[Issue Date]]-TEMPECN[[#This Row],[ETA]]</f>
        <v>3</v>
      </c>
      <c r="K23" s="2" t="str">
        <f t="shared" ref="K23:K30" si="5">IF(ABS(I23-H23) &gt; -10, "NO", "YES")</f>
        <v>NO</v>
      </c>
      <c r="L23" s="5">
        <v>13</v>
      </c>
    </row>
    <row r="24" spans="2:12" ht="16.5" x14ac:dyDescent="0.25">
      <c r="B24" s="2">
        <v>252050525</v>
      </c>
      <c r="C24" s="2" t="s">
        <v>87</v>
      </c>
      <c r="D24" s="3">
        <v>45757</v>
      </c>
      <c r="E24" s="3">
        <v>45768</v>
      </c>
      <c r="F24" s="5">
        <f t="shared" si="3"/>
        <v>11</v>
      </c>
      <c r="G24" s="3" t="str">
        <f t="shared" si="4"/>
        <v>NO</v>
      </c>
      <c r="H24" s="7">
        <v>45774</v>
      </c>
      <c r="I24" s="7">
        <v>45777</v>
      </c>
      <c r="J24" s="5">
        <f>TEMPECN[[#This Row],[Issue Date]]-TEMPECN[[#This Row],[ETA]]</f>
        <v>3</v>
      </c>
      <c r="K24" s="2" t="str">
        <f t="shared" si="5"/>
        <v>NO</v>
      </c>
      <c r="L24" s="5">
        <v>23</v>
      </c>
    </row>
    <row r="25" spans="2:12" ht="16.5" x14ac:dyDescent="0.25">
      <c r="B25" s="2">
        <v>252153519</v>
      </c>
      <c r="C25" s="2" t="s">
        <v>87</v>
      </c>
      <c r="D25" s="3">
        <v>45764</v>
      </c>
      <c r="E25" s="3">
        <v>45776</v>
      </c>
      <c r="F25" s="5">
        <f t="shared" si="3"/>
        <v>12</v>
      </c>
      <c r="G25" s="3" t="str">
        <f t="shared" si="4"/>
        <v>NO</v>
      </c>
      <c r="H25" s="7">
        <v>45781</v>
      </c>
      <c r="I25" s="7">
        <v>45786</v>
      </c>
      <c r="J25" s="5">
        <f>TEMPECN[[#This Row],[Issue Date]]-TEMPECN[[#This Row],[ETA]]</f>
        <v>5</v>
      </c>
      <c r="K25" s="2" t="str">
        <f t="shared" si="5"/>
        <v>NO</v>
      </c>
      <c r="L25" s="5">
        <v>15</v>
      </c>
    </row>
    <row r="26" spans="2:12" ht="16.5" x14ac:dyDescent="0.25">
      <c r="B26" s="2">
        <v>252153521</v>
      </c>
      <c r="C26" s="2" t="s">
        <v>87</v>
      </c>
      <c r="D26" s="3">
        <v>45771</v>
      </c>
      <c r="E26" s="3">
        <v>45779</v>
      </c>
      <c r="F26" s="5">
        <f t="shared" si="3"/>
        <v>8</v>
      </c>
      <c r="G26" s="3" t="str">
        <f t="shared" si="4"/>
        <v>NO</v>
      </c>
      <c r="H26" s="7">
        <v>45788</v>
      </c>
      <c r="I26" s="7">
        <v>45789</v>
      </c>
      <c r="J26" s="5">
        <f>TEMPECN[[#This Row],[Issue Date]]-TEMPECN[[#This Row],[ETA]]</f>
        <v>1</v>
      </c>
      <c r="K26" s="2" t="str">
        <f t="shared" si="5"/>
        <v>NO</v>
      </c>
      <c r="L26" s="5">
        <v>18</v>
      </c>
    </row>
    <row r="27" spans="2:12" ht="16.5" x14ac:dyDescent="0.25">
      <c r="B27" s="2">
        <v>252599371</v>
      </c>
      <c r="C27" s="2" t="s">
        <v>87</v>
      </c>
      <c r="D27" s="3">
        <v>45778</v>
      </c>
      <c r="E27" s="3">
        <v>45785</v>
      </c>
      <c r="F27" s="5">
        <f t="shared" si="3"/>
        <v>7</v>
      </c>
      <c r="G27" s="3" t="str">
        <f t="shared" si="4"/>
        <v>NO</v>
      </c>
      <c r="H27" s="7">
        <v>45795</v>
      </c>
      <c r="I27" s="7">
        <v>45787</v>
      </c>
      <c r="J27" s="5">
        <f>TEMPECN[[#This Row],[Issue Date]]-TEMPECN[[#This Row],[ETA]]</f>
        <v>-8</v>
      </c>
      <c r="K27" s="2" t="str">
        <f t="shared" si="5"/>
        <v>NO</v>
      </c>
      <c r="L27" s="5">
        <v>18</v>
      </c>
    </row>
    <row r="28" spans="2:12" ht="16.5" x14ac:dyDescent="0.25">
      <c r="B28" s="2" t="s">
        <v>104</v>
      </c>
      <c r="C28" s="2" t="s">
        <v>87</v>
      </c>
      <c r="D28" s="3">
        <v>45785</v>
      </c>
      <c r="E28" s="3">
        <v>45792</v>
      </c>
      <c r="F28" s="5">
        <f t="shared" si="3"/>
        <v>7</v>
      </c>
      <c r="G28" s="3" t="str">
        <f t="shared" si="4"/>
        <v>NO</v>
      </c>
      <c r="H28" s="7">
        <v>45802</v>
      </c>
      <c r="I28" s="7">
        <v>45797</v>
      </c>
      <c r="J28" s="5">
        <f>TEMPECN[[#This Row],[Issue Date]]-TEMPECN[[#This Row],[ETA]]</f>
        <v>-5</v>
      </c>
      <c r="K28" s="2" t="str">
        <f t="shared" si="5"/>
        <v>NO</v>
      </c>
      <c r="L28" s="5">
        <v>19</v>
      </c>
    </row>
    <row r="29" spans="2:12" ht="16.5" x14ac:dyDescent="0.25">
      <c r="B29" s="2" t="s">
        <v>108</v>
      </c>
      <c r="C29" s="2" t="s">
        <v>87</v>
      </c>
      <c r="D29" s="3">
        <v>45792</v>
      </c>
      <c r="E29" s="3">
        <v>45804</v>
      </c>
      <c r="F29" s="5">
        <f t="shared" si="3"/>
        <v>12</v>
      </c>
      <c r="G29" s="3" t="str">
        <f t="shared" si="4"/>
        <v>NO</v>
      </c>
      <c r="H29" s="7">
        <v>45809</v>
      </c>
      <c r="I29" s="7">
        <v>45807</v>
      </c>
      <c r="J29" s="5">
        <f>TEMPECN[[#This Row],[Issue Date]]-TEMPECN[[#This Row],[ETA]]</f>
        <v>-2</v>
      </c>
      <c r="K29" s="2" t="str">
        <f t="shared" si="5"/>
        <v>NO</v>
      </c>
      <c r="L29" s="5">
        <v>15</v>
      </c>
    </row>
    <row r="30" spans="2:12" ht="16.5" x14ac:dyDescent="0.25">
      <c r="B30" s="2" t="s">
        <v>109</v>
      </c>
      <c r="C30" s="2" t="s">
        <v>87</v>
      </c>
      <c r="D30" s="3">
        <v>45799</v>
      </c>
      <c r="E30" s="3">
        <v>45805</v>
      </c>
      <c r="F30" s="5">
        <f t="shared" si="3"/>
        <v>6</v>
      </c>
      <c r="G30" s="3" t="str">
        <f t="shared" si="4"/>
        <v>NO</v>
      </c>
      <c r="H30" s="7">
        <v>45816</v>
      </c>
      <c r="I30" s="7">
        <v>45809</v>
      </c>
      <c r="J30" s="5">
        <f>TEMPECN[[#This Row],[Issue Date]]-TEMPECN[[#This Row],[ETA]]</f>
        <v>-7</v>
      </c>
      <c r="K30" s="2" t="str">
        <f t="shared" si="5"/>
        <v>NO</v>
      </c>
      <c r="L30" s="5">
        <v>20</v>
      </c>
    </row>
    <row r="31" spans="2:12" ht="16.5" x14ac:dyDescent="0.25">
      <c r="B31" s="2">
        <v>253830387</v>
      </c>
      <c r="C31" s="2" t="s">
        <v>87</v>
      </c>
      <c r="D31" s="3">
        <v>45806</v>
      </c>
      <c r="E31" s="3">
        <v>45819</v>
      </c>
      <c r="F31" s="5">
        <f t="shared" ref="F31:F36" si="6">E31-D31</f>
        <v>13</v>
      </c>
      <c r="G31" s="3" t="str">
        <f t="shared" ref="G31:G36" si="7">IF(ABS(E31 - D31) &gt; 5, "NO", "YES")</f>
        <v>NO</v>
      </c>
      <c r="H31" s="7">
        <v>45823</v>
      </c>
      <c r="I31" s="7">
        <v>45820</v>
      </c>
      <c r="J31" s="5">
        <f>TEMPECN[[#This Row],[Issue Date]]-TEMPECN[[#This Row],[ETA]]</f>
        <v>-3</v>
      </c>
      <c r="K31" s="2" t="str">
        <f t="shared" ref="K31:K36" si="8">IF(ABS(I31-H31) &gt; -10, "NO", "YES")</f>
        <v>NO</v>
      </c>
      <c r="L31" s="5">
        <v>19</v>
      </c>
    </row>
    <row r="32" spans="2:12" ht="16.5" x14ac:dyDescent="0.25">
      <c r="B32" s="2">
        <v>254156807</v>
      </c>
      <c r="C32" s="2" t="s">
        <v>87</v>
      </c>
      <c r="D32" s="3">
        <v>45813</v>
      </c>
      <c r="E32" s="3">
        <v>45819</v>
      </c>
      <c r="F32" s="5">
        <f t="shared" si="6"/>
        <v>6</v>
      </c>
      <c r="G32" s="3" t="str">
        <f t="shared" si="7"/>
        <v>NO</v>
      </c>
      <c r="H32" s="7">
        <v>45830</v>
      </c>
      <c r="I32" s="7">
        <v>45824</v>
      </c>
      <c r="J32" s="5">
        <f>TEMPECN[[#This Row],[Issue Date]]-TEMPECN[[#This Row],[ETA]]</f>
        <v>-6</v>
      </c>
      <c r="K32" s="2" t="str">
        <f t="shared" si="8"/>
        <v>NO</v>
      </c>
      <c r="L32" s="5">
        <v>22</v>
      </c>
    </row>
    <row r="33" spans="2:12" ht="16.5" x14ac:dyDescent="0.25">
      <c r="B33" s="2">
        <v>254274039</v>
      </c>
      <c r="C33" s="2" t="s">
        <v>87</v>
      </c>
      <c r="D33" s="3">
        <v>45820</v>
      </c>
      <c r="E33" s="3">
        <v>45831</v>
      </c>
      <c r="F33" s="5">
        <f t="shared" si="6"/>
        <v>11</v>
      </c>
      <c r="G33" s="3" t="str">
        <f t="shared" si="7"/>
        <v>NO</v>
      </c>
      <c r="H33" s="7">
        <v>45837</v>
      </c>
      <c r="I33" s="7">
        <v>45834</v>
      </c>
      <c r="J33" s="5">
        <f>TEMPECN[[#This Row],[Issue Date]]-TEMPECN[[#This Row],[ETA]]</f>
        <v>-3</v>
      </c>
      <c r="K33" s="2" t="str">
        <f t="shared" si="8"/>
        <v>NO</v>
      </c>
      <c r="L33" s="5">
        <v>20</v>
      </c>
    </row>
    <row r="34" spans="2:12" ht="16.5" x14ac:dyDescent="0.25">
      <c r="B34" s="2">
        <v>254323542</v>
      </c>
      <c r="C34" s="2" t="s">
        <v>87</v>
      </c>
      <c r="D34" s="3">
        <v>45827</v>
      </c>
      <c r="E34" s="3">
        <v>45839</v>
      </c>
      <c r="F34" s="5">
        <f t="shared" si="6"/>
        <v>12</v>
      </c>
      <c r="G34" s="3" t="str">
        <f t="shared" si="7"/>
        <v>NO</v>
      </c>
      <c r="H34" s="7">
        <v>45844</v>
      </c>
      <c r="I34" s="7">
        <v>45841</v>
      </c>
      <c r="J34" s="5">
        <f>TEMPECN[[#This Row],[Issue Date]]-TEMPECN[[#This Row],[ETA]]</f>
        <v>-3</v>
      </c>
      <c r="K34" s="2" t="str">
        <f t="shared" si="8"/>
        <v>NO</v>
      </c>
      <c r="L34" s="5">
        <v>19</v>
      </c>
    </row>
    <row r="35" spans="2:12" ht="16.5" x14ac:dyDescent="0.25">
      <c r="B35" s="2">
        <v>254337690</v>
      </c>
      <c r="C35" s="2" t="s">
        <v>87</v>
      </c>
      <c r="D35" s="3">
        <v>45835</v>
      </c>
      <c r="E35" s="3">
        <v>45846</v>
      </c>
      <c r="F35" s="5">
        <f t="shared" si="6"/>
        <v>11</v>
      </c>
      <c r="G35" s="3" t="str">
        <f t="shared" si="7"/>
        <v>NO</v>
      </c>
      <c r="H35" s="7">
        <v>45851</v>
      </c>
      <c r="I35" s="7">
        <v>45848</v>
      </c>
      <c r="J35" s="5">
        <f>TEMPECN[[#This Row],[Issue Date]]-TEMPECN[[#This Row],[ETA]]</f>
        <v>-3</v>
      </c>
      <c r="K35" s="2" t="str">
        <f t="shared" si="8"/>
        <v>NO</v>
      </c>
      <c r="L35" s="5">
        <v>19</v>
      </c>
    </row>
    <row r="36" spans="2:12" ht="16.5" x14ac:dyDescent="0.25">
      <c r="B36" s="2">
        <v>254418931</v>
      </c>
      <c r="C36" s="2" t="s">
        <v>87</v>
      </c>
      <c r="D36" s="3">
        <v>45841</v>
      </c>
      <c r="E36" s="3">
        <v>45846</v>
      </c>
      <c r="F36" s="5">
        <f t="shared" si="6"/>
        <v>5</v>
      </c>
      <c r="G36" s="3" t="str">
        <f t="shared" si="7"/>
        <v>YES</v>
      </c>
      <c r="H36" s="7">
        <v>45858</v>
      </c>
      <c r="I36" s="7">
        <v>45852</v>
      </c>
      <c r="J36" s="5">
        <f>TEMPECN[[#This Row],[Issue Date]]-TEMPECN[[#This Row],[ETA]]</f>
        <v>-6</v>
      </c>
      <c r="K36" s="2" t="str">
        <f t="shared" si="8"/>
        <v>NO</v>
      </c>
      <c r="L36" s="5">
        <v>22</v>
      </c>
    </row>
    <row r="37" spans="2:12" ht="16.5" x14ac:dyDescent="0.25">
      <c r="B37" s="2">
        <v>254418933</v>
      </c>
      <c r="C37" s="2" t="s">
        <v>87</v>
      </c>
      <c r="D37" s="3">
        <v>45848</v>
      </c>
      <c r="E37" s="3">
        <v>45859</v>
      </c>
      <c r="F37" s="5">
        <f t="shared" ref="F37:F42" si="9">E37-D37</f>
        <v>11</v>
      </c>
      <c r="G37" s="3" t="str">
        <f t="shared" ref="G37:G42" si="10">IF(ABS(E37 - D37) &gt; 5, "NO", "YES")</f>
        <v>NO</v>
      </c>
      <c r="H37" s="7">
        <v>45865</v>
      </c>
      <c r="I37" s="7">
        <v>45860</v>
      </c>
      <c r="J37" s="5">
        <f>TEMPECN[[#This Row],[Issue Date]]-TEMPECN[[#This Row],[ETA]]</f>
        <v>-5</v>
      </c>
      <c r="K37" s="2" t="str">
        <f t="shared" ref="K37:K42" si="11">IF(ABS(I37-H37) &gt; -10, "NO", "YES")</f>
        <v>NO</v>
      </c>
      <c r="L37" s="5">
        <v>16</v>
      </c>
    </row>
    <row r="38" spans="2:12" ht="16.5" x14ac:dyDescent="0.25">
      <c r="B38" s="11">
        <v>254710931</v>
      </c>
      <c r="C38" s="2" t="s">
        <v>87</v>
      </c>
      <c r="D38" s="15">
        <v>45856</v>
      </c>
      <c r="E38" s="3">
        <v>45866</v>
      </c>
      <c r="F38" s="5">
        <f t="shared" si="9"/>
        <v>10</v>
      </c>
      <c r="G38" s="3" t="str">
        <f t="shared" si="10"/>
        <v>NO</v>
      </c>
      <c r="H38" s="7">
        <v>45872</v>
      </c>
      <c r="I38" s="7">
        <v>45869</v>
      </c>
      <c r="J38" s="16">
        <f>TEMPECN[[#This Row],[Issue Date]]-TEMPECN[[#This Row],[ETA]]</f>
        <v>-3</v>
      </c>
      <c r="K38" s="2" t="str">
        <f t="shared" si="11"/>
        <v>NO</v>
      </c>
      <c r="L38" s="5">
        <v>25</v>
      </c>
    </row>
    <row r="39" spans="2:12" ht="16.5" x14ac:dyDescent="0.25">
      <c r="B39" s="2">
        <v>254951530</v>
      </c>
      <c r="C39" s="2" t="s">
        <v>87</v>
      </c>
      <c r="D39" s="3">
        <v>45863</v>
      </c>
      <c r="E39" s="3">
        <v>45874</v>
      </c>
      <c r="F39" s="5">
        <f t="shared" si="9"/>
        <v>11</v>
      </c>
      <c r="G39" s="3" t="str">
        <f t="shared" si="10"/>
        <v>NO</v>
      </c>
      <c r="H39" s="7">
        <v>45879</v>
      </c>
      <c r="I39" s="7">
        <v>45880</v>
      </c>
      <c r="J39" s="5">
        <f>TEMPECN[[#This Row],[Issue Date]]-TEMPECN[[#This Row],[ETA]]</f>
        <v>1</v>
      </c>
      <c r="K39" s="2" t="str">
        <f t="shared" si="11"/>
        <v>NO</v>
      </c>
      <c r="L39" s="5">
        <v>25</v>
      </c>
    </row>
    <row r="40" spans="2:12" ht="16.5" x14ac:dyDescent="0.25">
      <c r="B40" s="11">
        <v>255223583</v>
      </c>
      <c r="C40" s="2" t="s">
        <v>87</v>
      </c>
      <c r="D40" s="15">
        <v>45876</v>
      </c>
      <c r="E40" s="3">
        <v>45881</v>
      </c>
      <c r="F40" s="5">
        <f t="shared" si="9"/>
        <v>5</v>
      </c>
      <c r="G40" s="3" t="str">
        <f t="shared" si="10"/>
        <v>YES</v>
      </c>
      <c r="H40" s="7">
        <v>45893</v>
      </c>
      <c r="I40" s="7">
        <v>45884</v>
      </c>
      <c r="J40" s="16">
        <f>TEMPECN[[#This Row],[Issue Date]]-TEMPECN[[#This Row],[ETA]]</f>
        <v>-9</v>
      </c>
      <c r="K40" s="2" t="str">
        <f t="shared" si="11"/>
        <v>NO</v>
      </c>
      <c r="L40" s="5">
        <v>20</v>
      </c>
    </row>
    <row r="41" spans="2:12" ht="16.5" x14ac:dyDescent="0.25">
      <c r="B41" s="2">
        <v>255100164</v>
      </c>
      <c r="C41" s="2" t="s">
        <v>87</v>
      </c>
      <c r="D41" s="3">
        <v>45869</v>
      </c>
      <c r="E41" s="3">
        <v>45881</v>
      </c>
      <c r="F41" s="5">
        <f t="shared" si="9"/>
        <v>12</v>
      </c>
      <c r="G41" s="3" t="str">
        <f t="shared" si="10"/>
        <v>NO</v>
      </c>
      <c r="H41" s="7">
        <v>45886</v>
      </c>
      <c r="I41" s="7">
        <v>45887</v>
      </c>
      <c r="J41" s="5">
        <f>TEMPECN[[#This Row],[Issue Date]]-TEMPECN[[#This Row],[ETA]]</f>
        <v>1</v>
      </c>
      <c r="K41" s="2" t="str">
        <f t="shared" si="11"/>
        <v>NO</v>
      </c>
      <c r="L41" s="5">
        <v>21</v>
      </c>
    </row>
    <row r="42" spans="2:12" ht="16.5" x14ac:dyDescent="0.25">
      <c r="B42" s="11">
        <v>255607679</v>
      </c>
      <c r="C42" s="2" t="s">
        <v>87</v>
      </c>
      <c r="D42" s="15">
        <v>45883</v>
      </c>
      <c r="E42" s="3">
        <v>45888</v>
      </c>
      <c r="F42" s="5">
        <f t="shared" si="9"/>
        <v>5</v>
      </c>
      <c r="G42" s="3" t="str">
        <f t="shared" si="10"/>
        <v>YES</v>
      </c>
      <c r="H42" s="7">
        <v>45886</v>
      </c>
      <c r="I42" s="7">
        <v>45889</v>
      </c>
      <c r="J42" s="16">
        <f>TEMPECN[[#This Row],[Issue Date]]-TEMPECN[[#This Row],[ETA]]</f>
        <v>3</v>
      </c>
      <c r="K42" s="2" t="str">
        <f t="shared" si="11"/>
        <v>NO</v>
      </c>
      <c r="L42" s="5">
        <v>20</v>
      </c>
    </row>
    <row r="43" spans="2:12" ht="16.5" x14ac:dyDescent="0.25">
      <c r="B43" s="2">
        <v>256080932</v>
      </c>
      <c r="C43" s="2" t="s">
        <v>87</v>
      </c>
      <c r="D43" s="3">
        <v>45890</v>
      </c>
      <c r="E43" s="3">
        <v>45901</v>
      </c>
      <c r="F43" s="5">
        <f t="shared" ref="F43:F53" si="12">E43-D43</f>
        <v>11</v>
      </c>
      <c r="G43" s="3" t="str">
        <f t="shared" ref="G43:G53" si="13">IF(ABS(E43 - D43) &gt; 5, "NO", "YES")</f>
        <v>NO</v>
      </c>
      <c r="H43" s="7">
        <v>45907</v>
      </c>
      <c r="I43" s="7">
        <v>45902</v>
      </c>
      <c r="J43" s="5">
        <f>TEMPECN[[#This Row],[Issue Date]]-TEMPECN[[#This Row],[ETA]]</f>
        <v>-5</v>
      </c>
      <c r="K43" s="2" t="str">
        <f t="shared" ref="K43:K53" si="14">IF(ABS(I43-H43) &gt; -10, "NO", "YES")</f>
        <v>NO</v>
      </c>
      <c r="L43" s="5">
        <v>15</v>
      </c>
    </row>
    <row r="44" spans="2:12" ht="16.5" x14ac:dyDescent="0.25">
      <c r="B44" s="11">
        <v>256946615</v>
      </c>
      <c r="C44" s="2" t="s">
        <v>87</v>
      </c>
      <c r="D44" s="15">
        <v>45904</v>
      </c>
      <c r="E44" s="3">
        <v>45912</v>
      </c>
      <c r="F44" s="5">
        <f t="shared" si="12"/>
        <v>8</v>
      </c>
      <c r="G44" s="3" t="str">
        <f t="shared" si="13"/>
        <v>NO</v>
      </c>
      <c r="H44" s="7">
        <v>45921</v>
      </c>
      <c r="I44" s="7">
        <v>45917</v>
      </c>
      <c r="J44" s="16">
        <f>TEMPECN[[#This Row],[Issue Date]]-TEMPECN[[#This Row],[ETA]]</f>
        <v>-4</v>
      </c>
      <c r="K44" s="2" t="str">
        <f t="shared" si="14"/>
        <v>NO</v>
      </c>
      <c r="L44" s="5">
        <v>17</v>
      </c>
    </row>
    <row r="45" spans="2:12" ht="16.5" x14ac:dyDescent="0.25">
      <c r="B45" s="2">
        <v>256651147</v>
      </c>
      <c r="C45" s="2" t="s">
        <v>87</v>
      </c>
      <c r="D45" s="3">
        <v>45898</v>
      </c>
      <c r="E45" s="3">
        <v>45901</v>
      </c>
      <c r="F45" s="5">
        <f t="shared" si="12"/>
        <v>3</v>
      </c>
      <c r="G45" s="3" t="str">
        <f t="shared" si="13"/>
        <v>YES</v>
      </c>
      <c r="H45" s="7">
        <v>45914</v>
      </c>
      <c r="I45" s="7">
        <v>45902</v>
      </c>
      <c r="J45" s="5">
        <f>TEMPECN[[#This Row],[Issue Date]]-TEMPECN[[#This Row],[ETA]]</f>
        <v>-12</v>
      </c>
      <c r="K45" s="2" t="str">
        <f t="shared" si="14"/>
        <v>NO</v>
      </c>
      <c r="L45" s="5">
        <v>20</v>
      </c>
    </row>
    <row r="46" spans="2:12" ht="16.5" x14ac:dyDescent="0.25">
      <c r="B46" s="11">
        <v>257329485</v>
      </c>
      <c r="C46" s="2" t="s">
        <v>87</v>
      </c>
      <c r="D46" s="15">
        <v>45911</v>
      </c>
      <c r="E46" s="3">
        <v>45917</v>
      </c>
      <c r="F46" s="5">
        <f t="shared" si="12"/>
        <v>6</v>
      </c>
      <c r="G46" s="3" t="str">
        <f t="shared" si="13"/>
        <v>NO</v>
      </c>
      <c r="H46" s="7">
        <v>45928</v>
      </c>
      <c r="I46" s="7">
        <v>45923</v>
      </c>
      <c r="J46" s="16">
        <f>TEMPECN[[#This Row],[Issue Date]]-TEMPECN[[#This Row],[ETA]]</f>
        <v>-5</v>
      </c>
      <c r="K46" s="2" t="str">
        <f t="shared" si="14"/>
        <v>NO</v>
      </c>
      <c r="L46" s="5">
        <v>15</v>
      </c>
    </row>
    <row r="47" spans="2:12" ht="16.5" x14ac:dyDescent="0.25">
      <c r="B47" s="2">
        <v>257832280</v>
      </c>
      <c r="C47" s="2" t="s">
        <v>265</v>
      </c>
      <c r="D47" s="3">
        <v>45918</v>
      </c>
      <c r="E47" s="3">
        <v>45922</v>
      </c>
      <c r="F47" s="5">
        <f t="shared" si="12"/>
        <v>4</v>
      </c>
      <c r="G47" s="3" t="str">
        <f t="shared" si="13"/>
        <v>YES</v>
      </c>
      <c r="H47" s="7">
        <v>45935</v>
      </c>
      <c r="I47" s="7">
        <v>45943</v>
      </c>
      <c r="J47" s="5">
        <f>TEMPECN[[#This Row],[Issue Date]]-TEMPECN[[#This Row],[ETA]]</f>
        <v>8</v>
      </c>
      <c r="K47" s="2" t="str">
        <f t="shared" si="14"/>
        <v>NO</v>
      </c>
      <c r="L47" s="5">
        <v>19</v>
      </c>
    </row>
    <row r="48" spans="2:12" ht="16.5" x14ac:dyDescent="0.25">
      <c r="B48" s="2">
        <v>258264778</v>
      </c>
      <c r="C48" s="2" t="s">
        <v>265</v>
      </c>
      <c r="D48" s="3">
        <v>45930</v>
      </c>
      <c r="E48" s="3">
        <v>45939</v>
      </c>
      <c r="F48" s="5">
        <f t="shared" si="12"/>
        <v>9</v>
      </c>
      <c r="G48" s="3" t="str">
        <f t="shared" si="13"/>
        <v>NO</v>
      </c>
      <c r="H48" s="7">
        <v>45942</v>
      </c>
      <c r="I48" s="7">
        <v>45947</v>
      </c>
      <c r="J48" s="5">
        <f>TEMPECN[[#This Row],[Issue Date]]-TEMPECN[[#This Row],[ETA]]</f>
        <v>5</v>
      </c>
      <c r="K48" s="2" t="str">
        <f t="shared" si="14"/>
        <v>NO</v>
      </c>
      <c r="L48" s="5">
        <v>21</v>
      </c>
    </row>
    <row r="49" spans="2:12" ht="16.5" x14ac:dyDescent="0.25">
      <c r="B49" s="2">
        <v>258264776</v>
      </c>
      <c r="C49" s="2" t="s">
        <v>265</v>
      </c>
      <c r="D49" s="3">
        <v>45934</v>
      </c>
      <c r="E49" s="3">
        <v>45939</v>
      </c>
      <c r="F49" s="5">
        <f t="shared" si="12"/>
        <v>5</v>
      </c>
      <c r="G49" s="3" t="str">
        <f t="shared" si="13"/>
        <v>YES</v>
      </c>
      <c r="H49" s="7">
        <v>45949</v>
      </c>
      <c r="I49" s="7">
        <v>45952</v>
      </c>
      <c r="J49" s="5">
        <f>TEMPECN[[#This Row],[Issue Date]]-TEMPECN[[#This Row],[ETA]]</f>
        <v>3</v>
      </c>
      <c r="K49" s="2" t="str">
        <f t="shared" si="14"/>
        <v>NO</v>
      </c>
      <c r="L49" s="5">
        <v>18</v>
      </c>
    </row>
    <row r="50" spans="2:12" ht="16.5" x14ac:dyDescent="0.25">
      <c r="B50" s="2">
        <v>258986228</v>
      </c>
      <c r="C50" s="2" t="s">
        <v>265</v>
      </c>
      <c r="D50" s="3">
        <v>45947</v>
      </c>
      <c r="E50" s="3">
        <v>45948</v>
      </c>
      <c r="F50" s="5">
        <f t="shared" si="12"/>
        <v>1</v>
      </c>
      <c r="G50" s="3" t="str">
        <f t="shared" si="13"/>
        <v>YES</v>
      </c>
      <c r="H50" s="7">
        <v>45964</v>
      </c>
      <c r="I50" s="7">
        <v>45954</v>
      </c>
      <c r="J50" s="5">
        <f>TEMPECN[[#This Row],[Issue Date]]-TEMPECN[[#This Row],[ETA]]</f>
        <v>-10</v>
      </c>
      <c r="K50" s="2" t="str">
        <f t="shared" si="14"/>
        <v>NO</v>
      </c>
      <c r="L50" s="5">
        <v>14</v>
      </c>
    </row>
    <row r="51" spans="2:12" ht="16.5" x14ac:dyDescent="0.25">
      <c r="B51" s="2">
        <v>258730291</v>
      </c>
      <c r="C51" s="2" t="s">
        <v>265</v>
      </c>
      <c r="D51" s="3">
        <v>45943</v>
      </c>
      <c r="E51" s="3">
        <v>45947</v>
      </c>
      <c r="F51" s="5">
        <f t="shared" si="12"/>
        <v>4</v>
      </c>
      <c r="G51" s="3" t="str">
        <f t="shared" si="13"/>
        <v>YES</v>
      </c>
      <c r="H51" s="7">
        <v>45958</v>
      </c>
      <c r="I51" s="7">
        <v>45957</v>
      </c>
      <c r="J51" s="5">
        <f>TEMPECN[[#This Row],[Issue Date]]-TEMPECN[[#This Row],[ETA]]</f>
        <v>-1</v>
      </c>
      <c r="K51" s="2" t="str">
        <f t="shared" si="14"/>
        <v>NO</v>
      </c>
      <c r="L51" s="5">
        <v>8</v>
      </c>
    </row>
    <row r="52" spans="2:12" ht="16.5" x14ac:dyDescent="0.25">
      <c r="B52" s="2">
        <v>259294910</v>
      </c>
      <c r="C52" s="2" t="s">
        <v>265</v>
      </c>
      <c r="D52" s="3">
        <v>45929</v>
      </c>
      <c r="E52" s="3">
        <v>45952</v>
      </c>
      <c r="F52" s="5">
        <f t="shared" si="12"/>
        <v>23</v>
      </c>
      <c r="G52" s="3" t="str">
        <f t="shared" si="13"/>
        <v>NO</v>
      </c>
      <c r="H52" s="7">
        <v>45945</v>
      </c>
      <c r="I52" s="7">
        <v>45959</v>
      </c>
      <c r="J52" s="5">
        <f>TEMPECN[[#This Row],[Issue Date]]-TEMPECN[[#This Row],[ETA]]</f>
        <v>14</v>
      </c>
      <c r="K52" s="2" t="str">
        <f t="shared" si="14"/>
        <v>NO</v>
      </c>
      <c r="L52" s="5">
        <v>8</v>
      </c>
    </row>
    <row r="53" spans="2:12" ht="16.5" x14ac:dyDescent="0.25">
      <c r="B53" s="2">
        <v>259965502</v>
      </c>
      <c r="C53" s="2" t="s">
        <v>265</v>
      </c>
      <c r="D53" s="3">
        <v>45950</v>
      </c>
      <c r="E53" s="3">
        <v>45953</v>
      </c>
      <c r="F53" s="5">
        <f t="shared" si="12"/>
        <v>3</v>
      </c>
      <c r="G53" s="3" t="str">
        <f t="shared" si="13"/>
        <v>YES</v>
      </c>
      <c r="H53" s="7">
        <v>45966</v>
      </c>
      <c r="I53" s="7">
        <v>45959</v>
      </c>
      <c r="J53" s="5">
        <f>TEMPECN[[#This Row],[Issue Date]]-TEMPECN[[#This Row],[ETA]]</f>
        <v>-7</v>
      </c>
      <c r="K53" s="2" t="str">
        <f t="shared" si="14"/>
        <v>NO</v>
      </c>
      <c r="L53" s="5">
        <v>6</v>
      </c>
    </row>
    <row r="54" spans="2:12" ht="16.5" x14ac:dyDescent="0.25">
      <c r="B54" s="2">
        <v>259478868</v>
      </c>
      <c r="C54" s="2" t="s">
        <v>265</v>
      </c>
      <c r="D54" s="3">
        <v>45953</v>
      </c>
      <c r="E54" s="3">
        <v>45954</v>
      </c>
      <c r="F54" s="5">
        <f t="shared" ref="F54:F63" si="15">E54-D54</f>
        <v>1</v>
      </c>
      <c r="G54" s="3" t="str">
        <f t="shared" ref="G54:G63" si="16">IF(ABS(E54 - D54) &gt; 5, "NO", "YES")</f>
        <v>YES</v>
      </c>
      <c r="H54" s="7">
        <v>45970</v>
      </c>
      <c r="I54" s="7">
        <v>45961</v>
      </c>
      <c r="J54" s="5">
        <f>TEMPECN[[#This Row],[Issue Date]]-TEMPECN[[#This Row],[ETA]]</f>
        <v>-9</v>
      </c>
      <c r="K54" s="2" t="str">
        <f t="shared" ref="K54:K63" si="17">IF(ABS(I54-H54) &gt; -10, "NO", "YES")</f>
        <v>NO</v>
      </c>
      <c r="L54" s="5">
        <v>11</v>
      </c>
    </row>
    <row r="55" spans="2:12" ht="16.5" x14ac:dyDescent="0.25">
      <c r="B55" s="2">
        <v>259478876</v>
      </c>
      <c r="C55" s="2" t="s">
        <v>265</v>
      </c>
      <c r="D55" s="3">
        <v>45936</v>
      </c>
      <c r="E55" s="3">
        <v>45954</v>
      </c>
      <c r="F55" s="5">
        <f t="shared" si="15"/>
        <v>18</v>
      </c>
      <c r="G55" s="3" t="str">
        <f t="shared" si="16"/>
        <v>NO</v>
      </c>
      <c r="H55" s="7">
        <v>45952</v>
      </c>
      <c r="I55" s="7">
        <v>45964</v>
      </c>
      <c r="J55" s="5">
        <f>TEMPECN[[#This Row],[Issue Date]]-TEMPECN[[#This Row],[ETA]]</f>
        <v>12</v>
      </c>
      <c r="K55" s="2" t="str">
        <f t="shared" si="17"/>
        <v>NO</v>
      </c>
      <c r="L55" s="5">
        <v>7</v>
      </c>
    </row>
    <row r="56" spans="2:12" ht="16.5" x14ac:dyDescent="0.25">
      <c r="B56" s="2">
        <v>259917917</v>
      </c>
      <c r="C56" s="2" t="s">
        <v>265</v>
      </c>
      <c r="D56" s="3">
        <v>45939</v>
      </c>
      <c r="E56" s="3">
        <v>45946</v>
      </c>
      <c r="F56" s="5">
        <f t="shared" si="15"/>
        <v>7</v>
      </c>
      <c r="G56" s="3" t="str">
        <f t="shared" si="16"/>
        <v>NO</v>
      </c>
      <c r="H56" s="7">
        <v>45966</v>
      </c>
      <c r="I56" s="7">
        <v>45966</v>
      </c>
      <c r="J56" s="5">
        <f>TEMPECN[[#This Row],[Issue Date]]-TEMPECN[[#This Row],[ETA]]</f>
        <v>0</v>
      </c>
      <c r="K56" s="2" t="str">
        <f t="shared" si="17"/>
        <v>NO</v>
      </c>
      <c r="L56" s="5">
        <v>5</v>
      </c>
    </row>
    <row r="57" spans="2:12" ht="16.5" x14ac:dyDescent="0.25">
      <c r="B57" s="2">
        <v>259965914</v>
      </c>
      <c r="C57" s="2" t="s">
        <v>265</v>
      </c>
      <c r="D57" s="3">
        <v>45959</v>
      </c>
      <c r="E57" s="3">
        <v>45960</v>
      </c>
      <c r="F57" s="5">
        <f t="shared" si="15"/>
        <v>1</v>
      </c>
      <c r="G57" s="3" t="str">
        <f t="shared" si="16"/>
        <v>YES</v>
      </c>
      <c r="H57" s="7">
        <v>45973</v>
      </c>
      <c r="I57" s="7">
        <v>45964</v>
      </c>
      <c r="J57" s="5">
        <f>TEMPECN[[#This Row],[Issue Date]]-TEMPECN[[#This Row],[ETA]]</f>
        <v>-9</v>
      </c>
      <c r="K57" s="2" t="str">
        <f t="shared" si="17"/>
        <v>NO</v>
      </c>
      <c r="L57" s="5">
        <v>4</v>
      </c>
    </row>
    <row r="58" spans="2:12" ht="16.5" x14ac:dyDescent="0.25">
      <c r="B58" s="2">
        <v>259864568</v>
      </c>
      <c r="C58" s="2" t="s">
        <v>265</v>
      </c>
      <c r="D58" s="3">
        <v>45962</v>
      </c>
      <c r="E58" s="3">
        <v>45965</v>
      </c>
      <c r="F58" s="5">
        <f t="shared" si="15"/>
        <v>3</v>
      </c>
      <c r="G58" s="3" t="str">
        <f t="shared" si="16"/>
        <v>YES</v>
      </c>
      <c r="H58" s="7">
        <v>45978</v>
      </c>
      <c r="I58" s="7">
        <v>45967</v>
      </c>
      <c r="J58" s="5">
        <f>TEMPECN[[#This Row],[Issue Date]]-TEMPECN[[#This Row],[ETA]]</f>
        <v>-11</v>
      </c>
      <c r="K58" s="2" t="str">
        <f t="shared" si="17"/>
        <v>NO</v>
      </c>
      <c r="L58" s="5">
        <v>11</v>
      </c>
    </row>
    <row r="59" spans="2:12" ht="16.5" x14ac:dyDescent="0.25">
      <c r="B59" s="2">
        <v>259965919</v>
      </c>
      <c r="C59" s="2" t="s">
        <v>265</v>
      </c>
      <c r="D59" s="3">
        <v>45962</v>
      </c>
      <c r="E59" s="3">
        <v>45971</v>
      </c>
      <c r="F59" s="5">
        <f t="shared" si="15"/>
        <v>9</v>
      </c>
      <c r="G59" s="3" t="str">
        <f t="shared" si="16"/>
        <v>NO</v>
      </c>
      <c r="H59" s="7">
        <v>45978</v>
      </c>
      <c r="I59" s="7">
        <v>45973</v>
      </c>
      <c r="J59" s="5">
        <f>TEMPECN[[#This Row],[Issue Date]]-TEMPECN[[#This Row],[ETA]]</f>
        <v>-5</v>
      </c>
      <c r="K59" s="2" t="str">
        <f t="shared" si="17"/>
        <v>NO</v>
      </c>
      <c r="L59" s="5">
        <v>3</v>
      </c>
    </row>
    <row r="60" spans="2:12" ht="16.5" x14ac:dyDescent="0.25">
      <c r="B60" s="2">
        <v>259864579</v>
      </c>
      <c r="C60" s="2" t="s">
        <v>265</v>
      </c>
      <c r="D60" s="3">
        <v>45968</v>
      </c>
      <c r="E60" s="3">
        <v>45972</v>
      </c>
      <c r="F60" s="5">
        <f t="shared" si="15"/>
        <v>4</v>
      </c>
      <c r="G60" s="3" t="str">
        <f t="shared" si="16"/>
        <v>YES</v>
      </c>
      <c r="H60" s="7">
        <v>45985</v>
      </c>
      <c r="I60" s="7">
        <v>45987</v>
      </c>
      <c r="J60" s="5">
        <f>TEMPECN[[#This Row],[Issue Date]]-TEMPECN[[#This Row],[ETA]]</f>
        <v>2</v>
      </c>
      <c r="K60" s="2" t="str">
        <f t="shared" si="17"/>
        <v>NO</v>
      </c>
      <c r="L60" s="5">
        <v>8</v>
      </c>
    </row>
    <row r="61" spans="2:12" ht="16.5" x14ac:dyDescent="0.25">
      <c r="B61" s="2">
        <v>261277677</v>
      </c>
      <c r="C61" s="2" t="s">
        <v>265</v>
      </c>
      <c r="D61" s="3">
        <v>45975</v>
      </c>
      <c r="E61" s="3">
        <v>45978</v>
      </c>
      <c r="F61" s="5">
        <f t="shared" si="15"/>
        <v>3</v>
      </c>
      <c r="G61" s="3" t="str">
        <f t="shared" si="16"/>
        <v>YES</v>
      </c>
      <c r="H61" s="7">
        <v>45991</v>
      </c>
      <c r="I61" s="7">
        <v>45982</v>
      </c>
      <c r="J61" s="5">
        <f>TEMPECN[[#This Row],[Issue Date]]-TEMPECN[[#This Row],[ETA]]</f>
        <v>-9</v>
      </c>
      <c r="K61" s="2" t="str">
        <f t="shared" si="17"/>
        <v>NO</v>
      </c>
      <c r="L61" s="5">
        <v>10</v>
      </c>
    </row>
    <row r="62" spans="2:12" ht="16.5" x14ac:dyDescent="0.25">
      <c r="B62" s="2">
        <v>260777967</v>
      </c>
      <c r="C62" s="2" t="s">
        <v>265</v>
      </c>
      <c r="D62" s="3">
        <v>45972</v>
      </c>
      <c r="E62" s="3">
        <v>45978</v>
      </c>
      <c r="F62" s="5">
        <f t="shared" si="15"/>
        <v>6</v>
      </c>
      <c r="G62" s="3" t="str">
        <f t="shared" si="16"/>
        <v>NO</v>
      </c>
      <c r="H62" s="7">
        <v>45988</v>
      </c>
      <c r="I62" s="7">
        <v>45982</v>
      </c>
      <c r="J62" s="5">
        <f>TEMPECN[[#This Row],[Issue Date]]-TEMPECN[[#This Row],[ETA]]</f>
        <v>-6</v>
      </c>
      <c r="K62" s="2" t="str">
        <f t="shared" si="17"/>
        <v>NO</v>
      </c>
      <c r="L62" s="5">
        <v>6</v>
      </c>
    </row>
    <row r="63" spans="2:12" ht="16.5" x14ac:dyDescent="0.25">
      <c r="B63" s="2">
        <v>261166713</v>
      </c>
      <c r="C63" s="2" t="s">
        <v>265</v>
      </c>
      <c r="D63" s="3">
        <v>45983</v>
      </c>
      <c r="E63" s="3">
        <v>45985</v>
      </c>
      <c r="F63" s="5">
        <f t="shared" si="15"/>
        <v>2</v>
      </c>
      <c r="G63" s="3" t="str">
        <f t="shared" si="16"/>
        <v>YES</v>
      </c>
      <c r="H63" s="7">
        <v>45998</v>
      </c>
      <c r="I63" s="7">
        <v>45989</v>
      </c>
      <c r="J63" s="5">
        <f>TEMPECN[[#This Row],[Issue Date]]-TEMPECN[[#This Row],[ETA]]</f>
        <v>-9</v>
      </c>
      <c r="K63" s="2" t="str">
        <f t="shared" si="17"/>
        <v>NO</v>
      </c>
      <c r="L63" s="5">
        <v>10</v>
      </c>
    </row>
    <row r="64" spans="2:12" ht="16.5" x14ac:dyDescent="0.25">
      <c r="B64" s="2">
        <v>260777975</v>
      </c>
      <c r="C64" s="2" t="s">
        <v>265</v>
      </c>
      <c r="D64" s="3">
        <v>45986</v>
      </c>
      <c r="E64" s="3">
        <v>45988</v>
      </c>
      <c r="F64" s="5">
        <f t="shared" ref="F64:F74" si="18">E64-D64</f>
        <v>2</v>
      </c>
      <c r="G64" s="3" t="str">
        <f t="shared" ref="G64:G74" si="19">IF(ABS(E64 - D64) &gt; 5, "NO", "YES")</f>
        <v>YES</v>
      </c>
      <c r="H64" s="7">
        <v>46001</v>
      </c>
      <c r="I64" s="7">
        <v>46001</v>
      </c>
      <c r="J64" s="5">
        <f>TEMPECN[[#This Row],[Issue Date]]-TEMPECN[[#This Row],[ETA]]</f>
        <v>0</v>
      </c>
      <c r="K64" s="2" t="str">
        <f t="shared" ref="K64:K74" si="20">IF(ABS(I64-H64) &gt; -10, "NO", "YES")</f>
        <v>NO</v>
      </c>
      <c r="L64" s="5">
        <v>5</v>
      </c>
    </row>
    <row r="65" spans="2:12" ht="16.5" x14ac:dyDescent="0.25">
      <c r="B65" s="2">
        <v>261167293</v>
      </c>
      <c r="C65" s="2" t="s">
        <v>265</v>
      </c>
      <c r="D65" s="3">
        <v>45985</v>
      </c>
      <c r="E65" s="3">
        <v>45988</v>
      </c>
      <c r="F65" s="5">
        <f t="shared" si="18"/>
        <v>3</v>
      </c>
      <c r="G65" s="3" t="str">
        <f t="shared" si="19"/>
        <v>YES</v>
      </c>
      <c r="H65" s="7">
        <v>46001</v>
      </c>
      <c r="I65" s="7">
        <v>46001</v>
      </c>
      <c r="J65" s="5">
        <f>TEMPECN[[#This Row],[Issue Date]]-TEMPECN[[#This Row],[ETA]]</f>
        <v>0</v>
      </c>
      <c r="K65" s="2" t="str">
        <f t="shared" si="20"/>
        <v>NO</v>
      </c>
      <c r="L65" s="5">
        <v>6</v>
      </c>
    </row>
    <row r="66" spans="2:12" ht="16.5" x14ac:dyDescent="0.25">
      <c r="B66" s="2">
        <v>261166388</v>
      </c>
      <c r="C66" s="2" t="s">
        <v>265</v>
      </c>
      <c r="D66" s="3">
        <v>45989</v>
      </c>
      <c r="E66" s="3">
        <v>45993</v>
      </c>
      <c r="F66" s="5">
        <f t="shared" si="18"/>
        <v>4</v>
      </c>
      <c r="G66" s="3" t="str">
        <f t="shared" si="19"/>
        <v>YES</v>
      </c>
      <c r="H66" s="7">
        <v>46009</v>
      </c>
      <c r="I66" s="7">
        <v>46001</v>
      </c>
      <c r="J66" s="5">
        <f>TEMPECN[[#This Row],[Issue Date]]-TEMPECN[[#This Row],[ETA]]</f>
        <v>-8</v>
      </c>
      <c r="K66" s="2" t="str">
        <f t="shared" si="20"/>
        <v>NO</v>
      </c>
      <c r="L66" s="5">
        <v>13</v>
      </c>
    </row>
    <row r="67" spans="2:12" ht="16.5" x14ac:dyDescent="0.25">
      <c r="B67" s="2">
        <v>261167294</v>
      </c>
      <c r="C67" s="2" t="s">
        <v>265</v>
      </c>
      <c r="D67" s="3">
        <v>45992</v>
      </c>
      <c r="E67" s="3">
        <v>45994</v>
      </c>
      <c r="F67" s="5">
        <f t="shared" si="18"/>
        <v>2</v>
      </c>
      <c r="G67" s="3" t="str">
        <f t="shared" si="19"/>
        <v>YES</v>
      </c>
      <c r="H67" s="7">
        <v>46009</v>
      </c>
      <c r="I67" s="7">
        <v>46001</v>
      </c>
      <c r="J67" s="5">
        <f>TEMPECN[[#This Row],[Issue Date]]-TEMPECN[[#This Row],[ETA]]</f>
        <v>-8</v>
      </c>
      <c r="K67" s="2" t="str">
        <f t="shared" si="20"/>
        <v>NO</v>
      </c>
      <c r="L67" s="5">
        <v>6</v>
      </c>
    </row>
    <row r="68" spans="2:12" ht="16.5" x14ac:dyDescent="0.25">
      <c r="B68" s="2">
        <v>261166648</v>
      </c>
      <c r="C68" s="2" t="s">
        <v>265</v>
      </c>
      <c r="D68" s="3">
        <v>45995</v>
      </c>
      <c r="E68" s="3">
        <v>46001</v>
      </c>
      <c r="F68" s="5">
        <f t="shared" si="18"/>
        <v>6</v>
      </c>
      <c r="G68" s="3" t="str">
        <f t="shared" si="19"/>
        <v>NO</v>
      </c>
      <c r="H68" s="7">
        <v>46012</v>
      </c>
      <c r="I68" s="7">
        <v>46003</v>
      </c>
      <c r="J68" s="5">
        <f>TEMPECN[[#This Row],[Issue Date]]-TEMPECN[[#This Row],[ETA]]</f>
        <v>-9</v>
      </c>
      <c r="K68" s="2" t="str">
        <f t="shared" si="20"/>
        <v>NO</v>
      </c>
      <c r="L68" s="5">
        <v>10</v>
      </c>
    </row>
    <row r="69" spans="2:12" ht="16.5" x14ac:dyDescent="0.25">
      <c r="B69" s="2">
        <v>261167338</v>
      </c>
      <c r="C69" s="2" t="s">
        <v>265</v>
      </c>
      <c r="D69" s="3">
        <v>46000</v>
      </c>
      <c r="E69" s="3">
        <v>46001</v>
      </c>
      <c r="F69" s="5">
        <f t="shared" si="18"/>
        <v>1</v>
      </c>
      <c r="G69" s="3" t="str">
        <f t="shared" si="19"/>
        <v>YES</v>
      </c>
      <c r="H69" s="7">
        <v>46017</v>
      </c>
      <c r="I69" s="7">
        <v>46008</v>
      </c>
      <c r="J69" s="5">
        <f>TEMPECN[[#This Row],[Issue Date]]-TEMPECN[[#This Row],[ETA]]</f>
        <v>-9</v>
      </c>
      <c r="K69" s="2" t="str">
        <f t="shared" si="20"/>
        <v>NO</v>
      </c>
      <c r="L69" s="5">
        <v>6</v>
      </c>
    </row>
    <row r="70" spans="2:12" ht="16.5" x14ac:dyDescent="0.25">
      <c r="B70" s="2">
        <v>261166651</v>
      </c>
      <c r="C70" s="2" t="s">
        <v>265</v>
      </c>
      <c r="D70" s="3">
        <v>46002</v>
      </c>
      <c r="E70" s="3">
        <v>46006</v>
      </c>
      <c r="F70" s="5">
        <f t="shared" si="18"/>
        <v>4</v>
      </c>
      <c r="G70" s="3" t="str">
        <f t="shared" si="19"/>
        <v>YES</v>
      </c>
      <c r="H70" s="7">
        <v>46020</v>
      </c>
      <c r="I70" s="7">
        <v>46014</v>
      </c>
      <c r="J70" s="5">
        <f>TEMPECN[[#This Row],[Issue Date]]-TEMPECN[[#This Row],[ETA]]</f>
        <v>-6</v>
      </c>
      <c r="K70" s="2" t="str">
        <f t="shared" si="20"/>
        <v>NO</v>
      </c>
      <c r="L70" s="5">
        <v>16</v>
      </c>
    </row>
    <row r="71" spans="2:12" ht="16.5" x14ac:dyDescent="0.25">
      <c r="B71" s="2">
        <v>261167340</v>
      </c>
      <c r="C71" s="2" t="s">
        <v>265</v>
      </c>
      <c r="D71" s="3">
        <v>46014</v>
      </c>
      <c r="E71" s="3">
        <v>46016</v>
      </c>
      <c r="F71" s="5">
        <f t="shared" si="18"/>
        <v>2</v>
      </c>
      <c r="G71" s="3" t="str">
        <f t="shared" si="19"/>
        <v>YES</v>
      </c>
      <c r="H71" s="7">
        <v>46029</v>
      </c>
      <c r="I71" s="7">
        <v>46028</v>
      </c>
      <c r="J71" s="5">
        <f>TEMPECN[[#This Row],[Issue Date]]-TEMPECN[[#This Row],[ETA]]</f>
        <v>-1</v>
      </c>
      <c r="K71" s="2" t="str">
        <f t="shared" si="20"/>
        <v>NO</v>
      </c>
      <c r="L71" s="5">
        <v>6</v>
      </c>
    </row>
    <row r="72" spans="2:12" ht="16.5" x14ac:dyDescent="0.25">
      <c r="B72" s="2">
        <v>261166683</v>
      </c>
      <c r="C72" s="2" t="s">
        <v>265</v>
      </c>
      <c r="D72" s="3">
        <v>46010</v>
      </c>
      <c r="E72" s="3">
        <v>46014</v>
      </c>
      <c r="F72" s="5">
        <f t="shared" si="18"/>
        <v>4</v>
      </c>
      <c r="G72" s="3" t="str">
        <f t="shared" si="19"/>
        <v>YES</v>
      </c>
      <c r="H72" s="7">
        <v>46026</v>
      </c>
      <c r="I72" s="7">
        <v>46028</v>
      </c>
      <c r="J72" s="5">
        <f>TEMPECN[[#This Row],[Issue Date]]-TEMPECN[[#This Row],[ETA]]</f>
        <v>2</v>
      </c>
      <c r="K72" s="2" t="str">
        <f t="shared" si="20"/>
        <v>NO</v>
      </c>
      <c r="L72" s="5">
        <v>13</v>
      </c>
    </row>
    <row r="73" spans="2:12" ht="16.5" x14ac:dyDescent="0.25">
      <c r="B73" s="2">
        <v>261448441</v>
      </c>
      <c r="C73" s="2" t="s">
        <v>265</v>
      </c>
      <c r="D73" s="3">
        <v>46017</v>
      </c>
      <c r="E73" s="3">
        <v>46022</v>
      </c>
      <c r="F73" s="5">
        <f t="shared" si="18"/>
        <v>5</v>
      </c>
      <c r="G73" s="3" t="str">
        <f t="shared" si="19"/>
        <v>YES</v>
      </c>
      <c r="H73" s="7">
        <v>46033</v>
      </c>
      <c r="I73" s="7">
        <v>46030</v>
      </c>
      <c r="J73" s="5">
        <f>TEMPECN[[#This Row],[Issue Date]]-TEMPECN[[#This Row],[ETA]]</f>
        <v>-3</v>
      </c>
      <c r="K73" s="2" t="str">
        <f t="shared" si="20"/>
        <v>NO</v>
      </c>
      <c r="L73" s="5">
        <v>15</v>
      </c>
    </row>
    <row r="74" spans="2:12" ht="16.5" x14ac:dyDescent="0.25">
      <c r="B74" s="2">
        <v>261167339</v>
      </c>
      <c r="C74" s="2" t="s">
        <v>265</v>
      </c>
      <c r="D74" s="3">
        <v>46007</v>
      </c>
      <c r="E74" s="3">
        <v>46022</v>
      </c>
      <c r="F74" s="5">
        <f t="shared" si="18"/>
        <v>15</v>
      </c>
      <c r="G74" s="3" t="str">
        <f t="shared" si="19"/>
        <v>NO</v>
      </c>
      <c r="H74" s="7">
        <v>46022</v>
      </c>
      <c r="I74" s="7">
        <v>46030</v>
      </c>
      <c r="J74" s="5">
        <f>TEMPECN[[#This Row],[Issue Date]]-TEMPECN[[#This Row],[ETA]]</f>
        <v>8</v>
      </c>
      <c r="K74" s="2" t="str">
        <f t="shared" si="20"/>
        <v>NO</v>
      </c>
      <c r="L74" s="5">
        <v>4</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B48C6-98D0-421E-98B8-DD005AC4D6EC}">
  <sheetPr codeName="Sheet9"/>
  <dimension ref="B11:H18"/>
  <sheetViews>
    <sheetView workbookViewId="0">
      <selection activeCell="I24" sqref="I24:I25"/>
    </sheetView>
  </sheetViews>
  <sheetFormatPr defaultColWidth="9.140625" defaultRowHeight="15" x14ac:dyDescent="0.25"/>
  <cols>
    <col min="1" max="1" width="9.140625" style="4"/>
    <col min="2" max="2" width="14.28515625" style="4" bestFit="1" customWidth="1"/>
    <col min="3" max="3" width="15.85546875" style="4" bestFit="1" customWidth="1"/>
    <col min="4" max="4" width="16.140625" style="4" bestFit="1" customWidth="1"/>
    <col min="5" max="5" width="15.7109375" style="4" bestFit="1" customWidth="1"/>
    <col min="6" max="6" width="14.42578125" style="4" bestFit="1" customWidth="1"/>
    <col min="7" max="7" width="10.5703125" style="4" bestFit="1" customWidth="1"/>
    <col min="8" max="8" width="10.28515625" style="4" bestFit="1" customWidth="1"/>
    <col min="9" max="9" width="17.7109375" style="4" bestFit="1" customWidth="1"/>
    <col min="10" max="16384" width="9.140625" style="4"/>
  </cols>
  <sheetData>
    <row r="11" spans="2:8" ht="16.5" x14ac:dyDescent="0.25">
      <c r="B11" s="41" t="s">
        <v>6</v>
      </c>
      <c r="C11" s="41" t="s">
        <v>7</v>
      </c>
      <c r="D11" s="41" t="s">
        <v>8</v>
      </c>
      <c r="E11" s="41" t="s">
        <v>127</v>
      </c>
      <c r="F11" s="41" t="s">
        <v>128</v>
      </c>
      <c r="G11" s="41" t="s">
        <v>129</v>
      </c>
      <c r="H11" s="41" t="s">
        <v>130</v>
      </c>
    </row>
    <row r="12" spans="2:8" ht="16.5" x14ac:dyDescent="0.3">
      <c r="B12" s="42">
        <v>7730463808</v>
      </c>
      <c r="C12" s="43">
        <v>45960</v>
      </c>
      <c r="D12" s="42" t="s">
        <v>253</v>
      </c>
      <c r="E12" s="43">
        <v>45931</v>
      </c>
      <c r="F12" s="43">
        <v>45945</v>
      </c>
      <c r="G12" s="42">
        <f>Table9[[#This Row],[Issue Date]]-Table9[[#This Row],[End Date]]</f>
        <v>15</v>
      </c>
      <c r="H12" s="42" t="str">
        <f t="shared" ref="H12" si="0">IF(ABS(F12 - C12) &gt; 5, "NO", "YES")</f>
        <v>NO</v>
      </c>
    </row>
    <row r="13" spans="2:8" ht="16.5" x14ac:dyDescent="0.3">
      <c r="B13" s="42">
        <v>7730466073</v>
      </c>
      <c r="C13" s="43">
        <v>45971</v>
      </c>
      <c r="D13" s="42" t="s">
        <v>268</v>
      </c>
      <c r="E13" s="43">
        <v>45946</v>
      </c>
      <c r="F13" s="43">
        <v>45961</v>
      </c>
      <c r="G13" s="42">
        <f>Table9[[#This Row],[Issue Date]]-Table9[[#This Row],[End Date]]</f>
        <v>10</v>
      </c>
      <c r="H13" s="42" t="str">
        <f>IF(ABS(F13 - C13) &gt; 5, "NO", "YES")</f>
        <v>NO</v>
      </c>
    </row>
    <row r="14" spans="2:8" ht="16.5" x14ac:dyDescent="0.3">
      <c r="B14" s="67">
        <v>7730470842</v>
      </c>
      <c r="C14" s="68">
        <v>45989</v>
      </c>
      <c r="D14" s="68" t="s">
        <v>285</v>
      </c>
      <c r="E14" s="68">
        <v>45962</v>
      </c>
      <c r="F14" s="68">
        <v>45976</v>
      </c>
      <c r="G14" s="67">
        <f>Table9[[#This Row],[Issue Date]]-Table9[[#This Row],[End Date]]</f>
        <v>13</v>
      </c>
      <c r="H14" s="67" t="str">
        <f>IF(ABS(F14 - C14) &gt; 5, "NO", "YES")</f>
        <v>NO</v>
      </c>
    </row>
    <row r="15" spans="2:8" ht="16.5" x14ac:dyDescent="0.3">
      <c r="B15" s="42">
        <v>7730472299</v>
      </c>
      <c r="C15" s="43">
        <v>45995</v>
      </c>
      <c r="D15" s="42" t="s">
        <v>287</v>
      </c>
      <c r="E15" s="43">
        <v>45977</v>
      </c>
      <c r="F15" s="43">
        <v>45991</v>
      </c>
      <c r="G15" s="42">
        <f>Table9[[#This Row],[Issue Date]]-Table9[[#This Row],[End Date]]</f>
        <v>4</v>
      </c>
      <c r="H15" s="42" t="str">
        <f>IF(ABS(F15 - C15) &gt; 5, "NO", "YES")</f>
        <v>YES</v>
      </c>
    </row>
    <row r="16" spans="2:8" ht="16.5" x14ac:dyDescent="0.3">
      <c r="B16" s="67">
        <v>7730475912</v>
      </c>
      <c r="C16" s="68">
        <v>46009</v>
      </c>
      <c r="D16" s="68" t="s">
        <v>331</v>
      </c>
      <c r="E16" s="68">
        <v>45992</v>
      </c>
      <c r="F16" s="68">
        <v>46006</v>
      </c>
      <c r="G16" s="67">
        <f>Table9[[#This Row],[Issue Date]]-Table9[[#This Row],[End Date]]</f>
        <v>3</v>
      </c>
      <c r="H16" s="67" t="str">
        <f>IF(ABS(F16 - C16) &gt; 5, "NO", "YES")</f>
        <v>YES</v>
      </c>
    </row>
    <row r="17" spans="2:8" ht="16.5" x14ac:dyDescent="0.3">
      <c r="B17" s="42">
        <v>7730480549</v>
      </c>
      <c r="C17" s="43">
        <v>46031</v>
      </c>
      <c r="D17" s="42" t="s">
        <v>350</v>
      </c>
      <c r="E17" s="43">
        <v>46007</v>
      </c>
      <c r="F17" s="43">
        <v>46022</v>
      </c>
      <c r="G17" s="42">
        <f>Table9[[#This Row],[Issue Date]]-Table9[[#This Row],[End Date]]</f>
        <v>9</v>
      </c>
      <c r="H17" s="42" t="str">
        <f>IF(ABS(F17 - C17) &gt; 5, "NO", "YES")</f>
        <v>NO</v>
      </c>
    </row>
    <row r="18" spans="2:8" ht="18.75" x14ac:dyDescent="0.35">
      <c r="B18" s="10" t="s">
        <v>270</v>
      </c>
    </row>
  </sheetData>
  <phoneticPr fontId="10" type="noConversion"/>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97C52-B34C-4BEA-9750-A303A99EF0E3}">
  <sheetPr codeName="Sheet10"/>
  <dimension ref="B10:G23"/>
  <sheetViews>
    <sheetView workbookViewId="0">
      <selection activeCell="G22" sqref="B10:G22"/>
    </sheetView>
  </sheetViews>
  <sheetFormatPr defaultRowHeight="15" x14ac:dyDescent="0.25"/>
  <cols>
    <col min="2" max="2" width="21.42578125" customWidth="1"/>
    <col min="3" max="3" width="17.28515625" bestFit="1" customWidth="1"/>
    <col min="4" max="4" width="15.85546875" bestFit="1" customWidth="1"/>
    <col min="5" max="5" width="14.42578125" bestFit="1" customWidth="1"/>
    <col min="6" max="6" width="10.5703125" bestFit="1" customWidth="1"/>
  </cols>
  <sheetData>
    <row r="10" spans="2:7" s="4" customFormat="1" ht="16.5" x14ac:dyDescent="0.25">
      <c r="B10" s="1" t="s">
        <v>6</v>
      </c>
      <c r="C10" s="1" t="s">
        <v>152</v>
      </c>
      <c r="D10" s="1" t="s">
        <v>7</v>
      </c>
      <c r="E10" s="1" t="s">
        <v>128</v>
      </c>
      <c r="F10" s="1" t="s">
        <v>129</v>
      </c>
      <c r="G10" s="1" t="s">
        <v>139</v>
      </c>
    </row>
    <row r="11" spans="2:7" s="4" customFormat="1" ht="16.5" x14ac:dyDescent="0.25">
      <c r="B11" s="2">
        <v>7730413393</v>
      </c>
      <c r="C11" s="2" t="s">
        <v>153</v>
      </c>
      <c r="D11" s="3">
        <v>45715</v>
      </c>
      <c r="E11" s="3">
        <v>45688</v>
      </c>
      <c r="F11" s="5">
        <f>ABS(QC_6[[#This Row],[End Date]]-QC_6[[#This Row],[Issue Date]])</f>
        <v>27</v>
      </c>
      <c r="G11" s="3" t="str">
        <f t="shared" ref="G11:G16" si="0">IF(ABS(E11 - D11) &gt; 5, "NO", "YES")</f>
        <v>NO</v>
      </c>
    </row>
    <row r="12" spans="2:7" s="4" customFormat="1" ht="16.5" x14ac:dyDescent="0.25">
      <c r="B12" s="2">
        <v>7730415680</v>
      </c>
      <c r="C12" s="2" t="s">
        <v>154</v>
      </c>
      <c r="D12" s="3">
        <v>45733</v>
      </c>
      <c r="E12" s="3">
        <v>45716</v>
      </c>
      <c r="F12" s="5">
        <f>ABS(QC_6[[#This Row],[End Date]]-QC_6[[#This Row],[Issue Date]])</f>
        <v>17</v>
      </c>
      <c r="G12" s="3" t="str">
        <f t="shared" si="0"/>
        <v>NO</v>
      </c>
    </row>
    <row r="13" spans="2:7" s="4" customFormat="1" ht="16.5" x14ac:dyDescent="0.25">
      <c r="B13" s="2">
        <v>7730418361</v>
      </c>
      <c r="C13" s="2" t="s">
        <v>155</v>
      </c>
      <c r="D13" s="3">
        <v>45755</v>
      </c>
      <c r="E13" s="3">
        <v>45747</v>
      </c>
      <c r="F13" s="5">
        <f>ABS(QC_6[[#This Row],[End Date]]-QC_6[[#This Row],[Issue Date]])</f>
        <v>8</v>
      </c>
      <c r="G13" s="3" t="str">
        <f t="shared" si="0"/>
        <v>NO</v>
      </c>
    </row>
    <row r="14" spans="2:7" s="4" customFormat="1" ht="16.5" x14ac:dyDescent="0.25">
      <c r="B14" s="2">
        <v>7730422060</v>
      </c>
      <c r="C14" s="2" t="s">
        <v>156</v>
      </c>
      <c r="D14" s="3">
        <v>45786</v>
      </c>
      <c r="E14" s="3">
        <v>45777</v>
      </c>
      <c r="F14" s="5">
        <f>ABS(QC_6[[#This Row],[End Date]]-QC_6[[#This Row],[Issue Date]])</f>
        <v>9</v>
      </c>
      <c r="G14" s="3" t="str">
        <f t="shared" si="0"/>
        <v>NO</v>
      </c>
    </row>
    <row r="15" spans="2:7" s="4" customFormat="1" ht="16.5" x14ac:dyDescent="0.25">
      <c r="B15" s="11">
        <v>7730425742</v>
      </c>
      <c r="C15" s="11" t="s">
        <v>157</v>
      </c>
      <c r="D15" s="15">
        <v>45810</v>
      </c>
      <c r="E15" s="15">
        <v>45808</v>
      </c>
      <c r="F15" s="16">
        <f>ABS(QC_6[[#This Row],[End Date]]-QC_6[[#This Row],[Issue Date]])</f>
        <v>2</v>
      </c>
      <c r="G15" s="15" t="str">
        <f t="shared" si="0"/>
        <v>YES</v>
      </c>
    </row>
    <row r="16" spans="2:7" s="4" customFormat="1" ht="16.5" x14ac:dyDescent="0.25">
      <c r="B16" s="2">
        <v>7730432185</v>
      </c>
      <c r="C16" s="2" t="s">
        <v>158</v>
      </c>
      <c r="D16" s="3">
        <v>45839</v>
      </c>
      <c r="E16" s="3">
        <v>45838</v>
      </c>
      <c r="F16" s="5">
        <f>ABS(QC_6[[#This Row],[End Date]]-QC_6[[#This Row],[Issue Date]])</f>
        <v>1</v>
      </c>
      <c r="G16" s="3" t="str">
        <f t="shared" si="0"/>
        <v>YES</v>
      </c>
    </row>
    <row r="17" spans="2:7" s="4" customFormat="1" ht="16.5" x14ac:dyDescent="0.25">
      <c r="B17" s="11">
        <v>7730440891</v>
      </c>
      <c r="C17" s="11" t="s">
        <v>182</v>
      </c>
      <c r="D17" s="15">
        <v>45870</v>
      </c>
      <c r="E17" s="15">
        <v>45869</v>
      </c>
      <c r="F17" s="16">
        <f>ABS(QC_6[[#This Row],[End Date]]-QC_6[[#This Row],[Issue Date]])</f>
        <v>1</v>
      </c>
      <c r="G17" s="15" t="str">
        <f t="shared" ref="G17:G22" si="1">IF(ABS(E17 - D17) &gt; 5, "NO", "YES")</f>
        <v>YES</v>
      </c>
    </row>
    <row r="18" spans="2:7" s="4" customFormat="1" ht="16.5" x14ac:dyDescent="0.25">
      <c r="B18" s="2">
        <v>7730448178</v>
      </c>
      <c r="C18" s="2" t="s">
        <v>233</v>
      </c>
      <c r="D18" s="3">
        <v>45902</v>
      </c>
      <c r="E18" s="3">
        <v>45900</v>
      </c>
      <c r="F18" s="5">
        <f>ABS(QC_6[[#This Row],[End Date]]-QC_6[[#This Row],[Issue Date]])</f>
        <v>2</v>
      </c>
      <c r="G18" s="3" t="str">
        <f t="shared" si="1"/>
        <v>YES</v>
      </c>
    </row>
    <row r="19" spans="2:7" s="4" customFormat="1" ht="16.5" x14ac:dyDescent="0.25">
      <c r="B19" s="11">
        <v>7730457319</v>
      </c>
      <c r="C19" s="11" t="s">
        <v>252</v>
      </c>
      <c r="D19" s="15">
        <v>45936</v>
      </c>
      <c r="E19" s="15">
        <v>45930</v>
      </c>
      <c r="F19" s="16">
        <f>ABS(QC_6[[#This Row],[End Date]]-QC_6[[#This Row],[Issue Date]])</f>
        <v>6</v>
      </c>
      <c r="G19" s="15" t="str">
        <f t="shared" si="1"/>
        <v>NO</v>
      </c>
    </row>
    <row r="20" spans="2:7" s="4" customFormat="1" ht="16.5" x14ac:dyDescent="0.25">
      <c r="B20" s="2">
        <v>7730465918</v>
      </c>
      <c r="C20" s="2" t="s">
        <v>269</v>
      </c>
      <c r="D20" s="3">
        <v>45971</v>
      </c>
      <c r="E20" s="3">
        <v>45961</v>
      </c>
      <c r="F20" s="5">
        <f>ABS(QC_6[[#This Row],[End Date]]-QC_6[[#This Row],[Issue Date]])</f>
        <v>10</v>
      </c>
      <c r="G20" s="3" t="str">
        <f t="shared" si="1"/>
        <v>NO</v>
      </c>
    </row>
    <row r="21" spans="2:7" s="4" customFormat="1" ht="16.5" x14ac:dyDescent="0.25">
      <c r="B21" s="11">
        <v>7730473588</v>
      </c>
      <c r="C21" s="11" t="s">
        <v>330</v>
      </c>
      <c r="D21" s="15">
        <v>46001</v>
      </c>
      <c r="E21" s="15">
        <v>45991</v>
      </c>
      <c r="F21" s="16">
        <f>ABS(QC_6[[#This Row],[End Date]]-QC_6[[#This Row],[Issue Date]])</f>
        <v>10</v>
      </c>
      <c r="G21" s="15" t="str">
        <f t="shared" si="1"/>
        <v>NO</v>
      </c>
    </row>
    <row r="22" spans="2:7" s="4" customFormat="1" ht="16.5" x14ac:dyDescent="0.25">
      <c r="B22" s="2">
        <v>7730480701</v>
      </c>
      <c r="C22" s="2" t="s">
        <v>351</v>
      </c>
      <c r="D22" s="3">
        <v>46031</v>
      </c>
      <c r="E22" s="3">
        <v>46022</v>
      </c>
      <c r="F22" s="5">
        <f>ABS(QC_6[[#This Row],[End Date]]-QC_6[[#This Row],[Issue Date]])</f>
        <v>9</v>
      </c>
      <c r="G22" s="3" t="str">
        <f t="shared" si="1"/>
        <v>NO</v>
      </c>
    </row>
    <row r="23" spans="2:7" s="4" customFormat="1" ht="18.75" x14ac:dyDescent="0.35">
      <c r="B23" s="10" t="s">
        <v>146</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B90F3-F3D7-4857-B452-080DA201B134}">
  <sheetPr codeName="Sheet8"/>
  <dimension ref="B1:V49"/>
  <sheetViews>
    <sheetView zoomScale="120" workbookViewId="0">
      <selection activeCell="G22" sqref="G22"/>
    </sheetView>
  </sheetViews>
  <sheetFormatPr defaultRowHeight="15" x14ac:dyDescent="0.25"/>
  <cols>
    <col min="2" max="2" width="13.140625" bestFit="1" customWidth="1"/>
    <col min="3" max="3" width="23.42578125" bestFit="1" customWidth="1"/>
    <col min="4" max="4" width="9.42578125" bestFit="1" customWidth="1"/>
    <col min="5" max="5" width="11.42578125" bestFit="1" customWidth="1"/>
    <col min="6" max="6" width="8.5703125" bestFit="1" customWidth="1"/>
    <col min="7" max="7" width="10.7109375" customWidth="1"/>
    <col min="8" max="8" width="13.140625" bestFit="1" customWidth="1"/>
    <col min="9" max="9" width="7.140625" bestFit="1" customWidth="1"/>
    <col min="10" max="13" width="10.7109375" customWidth="1"/>
    <col min="14" max="15" width="2.85546875" bestFit="1" customWidth="1"/>
    <col min="16" max="22" width="10.7109375" customWidth="1"/>
    <col min="23" max="34" width="2.85546875" bestFit="1" customWidth="1"/>
    <col min="35" max="42" width="3.85546875" bestFit="1" customWidth="1"/>
    <col min="43" max="43" width="5.5703125" bestFit="1" customWidth="1"/>
    <col min="44" max="44" width="12" bestFit="1" customWidth="1"/>
    <col min="45" max="45" width="15.140625" bestFit="1" customWidth="1"/>
    <col min="46" max="46" width="12.140625" bestFit="1" customWidth="1"/>
    <col min="47" max="47" width="15.42578125" bestFit="1" customWidth="1"/>
    <col min="48" max="48" width="8" bestFit="1" customWidth="1"/>
    <col min="49" max="49" width="1.85546875" bestFit="1" customWidth="1"/>
    <col min="50" max="71" width="2.85546875" bestFit="1" customWidth="1"/>
    <col min="72" max="73" width="11.85546875" bestFit="1" customWidth="1"/>
    <col min="74" max="75" width="2.85546875" bestFit="1" customWidth="1"/>
    <col min="76" max="76" width="6.85546875" bestFit="1" customWidth="1"/>
    <col min="77" max="80" width="2.85546875" bestFit="1" customWidth="1"/>
    <col min="81" max="81" width="6.85546875" bestFit="1" customWidth="1"/>
    <col min="82" max="82" width="2.85546875" bestFit="1" customWidth="1"/>
    <col min="83" max="84" width="6.85546875" bestFit="1" customWidth="1"/>
    <col min="85" max="85" width="2.85546875" bestFit="1" customWidth="1"/>
    <col min="86" max="86" width="6.85546875" bestFit="1" customWidth="1"/>
    <col min="87" max="87" width="11.85546875" bestFit="1" customWidth="1"/>
    <col min="88" max="88" width="2.85546875" bestFit="1" customWidth="1"/>
    <col min="89" max="89" width="11.85546875" bestFit="1" customWidth="1"/>
    <col min="90" max="92" width="2.85546875" bestFit="1" customWidth="1"/>
    <col min="93" max="93" width="11.85546875" bestFit="1" customWidth="1"/>
    <col min="94" max="94" width="4.85546875" bestFit="1" customWidth="1"/>
    <col min="95" max="95" width="2.85546875" bestFit="1" customWidth="1"/>
    <col min="96" max="96" width="6.85546875" bestFit="1" customWidth="1"/>
    <col min="97" max="97" width="2.85546875" bestFit="1" customWidth="1"/>
    <col min="98" max="98" width="11.85546875" bestFit="1" customWidth="1"/>
    <col min="99" max="99" width="2.85546875" bestFit="1" customWidth="1"/>
    <col min="100" max="101" width="11.85546875" bestFit="1" customWidth="1"/>
    <col min="102" max="102" width="4.85546875" bestFit="1" customWidth="1"/>
    <col min="103" max="103" width="11.85546875" bestFit="1" customWidth="1"/>
    <col min="104" max="104" width="6.85546875" bestFit="1" customWidth="1"/>
    <col min="105" max="105" width="2.85546875" bestFit="1" customWidth="1"/>
    <col min="106" max="106" width="11.85546875" bestFit="1" customWidth="1"/>
    <col min="107" max="107" width="2.85546875" bestFit="1" customWidth="1"/>
    <col min="108" max="108" width="11.85546875" bestFit="1" customWidth="1"/>
    <col min="109" max="110" width="2.85546875" bestFit="1" customWidth="1"/>
    <col min="111" max="111" width="6.85546875" bestFit="1" customWidth="1"/>
    <col min="112" max="112" width="2.85546875" bestFit="1" customWidth="1"/>
    <col min="113" max="113" width="11.85546875" bestFit="1" customWidth="1"/>
    <col min="114" max="114" width="2.85546875" bestFit="1" customWidth="1"/>
    <col min="115" max="115" width="6.85546875" bestFit="1" customWidth="1"/>
    <col min="116" max="116" width="5.85546875" bestFit="1" customWidth="1"/>
    <col min="117" max="121" width="2.85546875" bestFit="1" customWidth="1"/>
    <col min="122" max="122" width="11.85546875" bestFit="1" customWidth="1"/>
    <col min="123" max="123" width="6.85546875" bestFit="1" customWidth="1"/>
    <col min="124" max="124" width="11.85546875" bestFit="1" customWidth="1"/>
    <col min="125" max="126" width="2.85546875" bestFit="1" customWidth="1"/>
    <col min="127" max="127" width="4.85546875" bestFit="1" customWidth="1"/>
    <col min="128" max="131" width="2.85546875" bestFit="1" customWidth="1"/>
    <col min="132" max="132" width="11.85546875" bestFit="1" customWidth="1"/>
    <col min="133" max="133" width="2.85546875" bestFit="1" customWidth="1"/>
    <col min="134" max="134" width="11.85546875" bestFit="1" customWidth="1"/>
    <col min="135" max="135" width="6.85546875" bestFit="1" customWidth="1"/>
    <col min="136" max="136" width="2.85546875" bestFit="1" customWidth="1"/>
    <col min="137" max="137" width="5.85546875" bestFit="1" customWidth="1"/>
    <col min="138" max="138" width="6.85546875" bestFit="1" customWidth="1"/>
    <col min="139" max="141" width="2.85546875" bestFit="1" customWidth="1"/>
    <col min="142" max="142" width="11.85546875" bestFit="1" customWidth="1"/>
    <col min="143" max="143" width="6.85546875" bestFit="1" customWidth="1"/>
    <col min="144" max="144" width="2.85546875" bestFit="1" customWidth="1"/>
    <col min="145" max="146" width="11.85546875" bestFit="1" customWidth="1"/>
    <col min="147" max="147" width="4.85546875" bestFit="1" customWidth="1"/>
    <col min="148" max="148" width="6.85546875" bestFit="1" customWidth="1"/>
    <col min="149" max="149" width="2.85546875" bestFit="1" customWidth="1"/>
    <col min="150" max="150" width="11.85546875" bestFit="1" customWidth="1"/>
    <col min="151" max="152" width="2.85546875" bestFit="1" customWidth="1"/>
    <col min="153" max="153" width="6.85546875" bestFit="1" customWidth="1"/>
    <col min="154" max="156" width="2.85546875" bestFit="1" customWidth="1"/>
    <col min="157" max="157" width="6.85546875" bestFit="1" customWidth="1"/>
    <col min="158" max="158" width="4.85546875" bestFit="1" customWidth="1"/>
    <col min="159" max="163" width="2.85546875" bestFit="1" customWidth="1"/>
    <col min="164" max="164" width="6.85546875" bestFit="1" customWidth="1"/>
    <col min="165" max="165" width="11.85546875" bestFit="1" customWidth="1"/>
    <col min="166" max="166" width="2.85546875" bestFit="1" customWidth="1"/>
    <col min="167" max="167" width="4.85546875" bestFit="1" customWidth="1"/>
    <col min="168" max="168" width="11.85546875" bestFit="1" customWidth="1"/>
    <col min="169" max="169" width="6.85546875" bestFit="1" customWidth="1"/>
    <col min="170" max="173" width="2.85546875" bestFit="1" customWidth="1"/>
    <col min="174" max="174" width="3.85546875" bestFit="1" customWidth="1"/>
    <col min="175" max="176" width="7.85546875" bestFit="1" customWidth="1"/>
    <col min="177" max="177" width="11.85546875" bestFit="1" customWidth="1"/>
    <col min="178" max="181" width="3.85546875" bestFit="1" customWidth="1"/>
    <col min="182" max="182" width="7.85546875" bestFit="1" customWidth="1"/>
    <col min="183" max="183" width="5.85546875" bestFit="1" customWidth="1"/>
    <col min="184" max="190" width="3.85546875" bestFit="1" customWidth="1"/>
    <col min="191" max="191" width="11.85546875" bestFit="1" customWidth="1"/>
    <col min="192" max="197" width="3.85546875" bestFit="1" customWidth="1"/>
    <col min="198" max="198" width="11.85546875" bestFit="1" customWidth="1"/>
    <col min="199" max="207" width="3.85546875" bestFit="1" customWidth="1"/>
    <col min="208" max="208" width="11.85546875" bestFit="1" customWidth="1"/>
    <col min="209" max="210" width="3.85546875" bestFit="1" customWidth="1"/>
    <col min="211" max="211" width="11.85546875" bestFit="1" customWidth="1"/>
    <col min="212" max="214" width="3.85546875" bestFit="1" customWidth="1"/>
    <col min="215" max="215" width="11.85546875" bestFit="1" customWidth="1"/>
    <col min="216" max="218" width="3.85546875" bestFit="1" customWidth="1"/>
    <col min="219" max="219" width="5.85546875" bestFit="1" customWidth="1"/>
    <col min="220" max="222" width="3.85546875" bestFit="1" customWidth="1"/>
    <col min="223" max="224" width="5.85546875" bestFit="1" customWidth="1"/>
    <col min="225" max="225" width="3.85546875" bestFit="1" customWidth="1"/>
    <col min="226" max="226" width="5.85546875" bestFit="1" customWidth="1"/>
    <col min="227" max="227" width="3.85546875" bestFit="1" customWidth="1"/>
    <col min="228" max="228" width="5.85546875" bestFit="1" customWidth="1"/>
    <col min="229" max="231" width="3.85546875" bestFit="1" customWidth="1"/>
    <col min="232" max="232" width="7.85546875" bestFit="1" customWidth="1"/>
    <col min="233" max="233" width="5.85546875" bestFit="1" customWidth="1"/>
    <col min="234" max="234" width="7.85546875" bestFit="1" customWidth="1"/>
    <col min="235" max="238" width="3.85546875" bestFit="1" customWidth="1"/>
    <col min="239" max="239" width="5.85546875" bestFit="1" customWidth="1"/>
    <col min="240" max="240" width="3.85546875" bestFit="1" customWidth="1"/>
    <col min="241" max="241" width="7.85546875" bestFit="1" customWidth="1"/>
    <col min="242" max="242" width="11" bestFit="1" customWidth="1"/>
    <col min="243" max="243" width="9.140625" bestFit="1" customWidth="1"/>
    <col min="244" max="244" width="2.85546875" bestFit="1" customWidth="1"/>
    <col min="245" max="245" width="3.85546875" bestFit="1" customWidth="1"/>
    <col min="246" max="246" width="12.140625" bestFit="1" customWidth="1"/>
    <col min="247" max="247" width="10.5703125" bestFit="1" customWidth="1"/>
    <col min="248" max="248" width="1.85546875" bestFit="1" customWidth="1"/>
    <col min="249" max="279" width="2.85546875" bestFit="1" customWidth="1"/>
    <col min="280" max="280" width="3.85546875" bestFit="1" customWidth="1"/>
    <col min="281" max="281" width="13.5703125" bestFit="1" customWidth="1"/>
    <col min="282" max="282" width="8.5703125" bestFit="1" customWidth="1"/>
    <col min="283" max="283" width="11.5703125" bestFit="1" customWidth="1"/>
    <col min="284" max="284" width="10.5703125" bestFit="1" customWidth="1"/>
  </cols>
  <sheetData>
    <row r="1" spans="2:22" ht="15.75" thickBot="1" x14ac:dyDescent="0.3">
      <c r="B1" s="104" t="s">
        <v>228</v>
      </c>
      <c r="C1" s="104"/>
      <c r="G1" s="66" t="s">
        <v>177</v>
      </c>
      <c r="P1" s="66" t="s">
        <v>178</v>
      </c>
    </row>
    <row r="2" spans="2:22" x14ac:dyDescent="0.25">
      <c r="B2" s="8" t="s">
        <v>13</v>
      </c>
      <c r="C2" t="s">
        <v>13</v>
      </c>
    </row>
    <row r="3" spans="2:22" ht="15.75" thickBot="1" x14ac:dyDescent="0.3">
      <c r="B3" s="8" t="s">
        <v>226</v>
      </c>
      <c r="C3" s="9">
        <v>11</v>
      </c>
      <c r="G3" s="48" t="s">
        <v>275</v>
      </c>
      <c r="H3" s="48"/>
      <c r="P3" s="48" t="s">
        <v>275</v>
      </c>
      <c r="Q3" s="48"/>
    </row>
    <row r="4" spans="2:22" x14ac:dyDescent="0.25">
      <c r="G4" s="54" t="s">
        <v>160</v>
      </c>
      <c r="H4" s="58" t="s">
        <v>272</v>
      </c>
      <c r="I4" s="56">
        <v>45870</v>
      </c>
      <c r="J4" s="50">
        <v>45901</v>
      </c>
      <c r="K4" s="50">
        <v>45931</v>
      </c>
      <c r="L4" s="50">
        <v>45962</v>
      </c>
      <c r="M4" s="50">
        <v>45992</v>
      </c>
      <c r="P4" s="54" t="s">
        <v>160</v>
      </c>
      <c r="Q4" s="58" t="s">
        <v>272</v>
      </c>
      <c r="R4" s="56">
        <v>45870</v>
      </c>
      <c r="S4" s="50">
        <v>45901</v>
      </c>
      <c r="T4" s="50">
        <v>45931</v>
      </c>
      <c r="U4" s="50">
        <v>45962</v>
      </c>
      <c r="V4" s="50">
        <v>45992</v>
      </c>
    </row>
    <row r="5" spans="2:22" ht="15.75" thickBot="1" x14ac:dyDescent="0.3">
      <c r="B5" s="8" t="s">
        <v>122</v>
      </c>
      <c r="C5" t="s">
        <v>227</v>
      </c>
      <c r="G5" s="55" t="s">
        <v>273</v>
      </c>
      <c r="H5" s="59">
        <f>+SUM(I5:M5)</f>
        <v>1169</v>
      </c>
      <c r="I5" s="57">
        <v>371</v>
      </c>
      <c r="J5" s="45">
        <v>337</v>
      </c>
      <c r="K5" s="45">
        <v>271</v>
      </c>
      <c r="L5" s="45">
        <v>190</v>
      </c>
      <c r="M5" s="45"/>
      <c r="P5" s="55" t="s">
        <v>274</v>
      </c>
      <c r="Q5" s="59">
        <f>+SUM(R5:V5)</f>
        <v>36</v>
      </c>
      <c r="R5" s="57">
        <v>0</v>
      </c>
      <c r="S5" s="45">
        <v>11</v>
      </c>
      <c r="T5" s="45">
        <v>15</v>
      </c>
      <c r="U5" s="45">
        <v>10</v>
      </c>
      <c r="V5" s="45"/>
    </row>
    <row r="6" spans="2:22" x14ac:dyDescent="0.25">
      <c r="B6" s="9" t="s">
        <v>178</v>
      </c>
      <c r="C6" s="108">
        <v>16</v>
      </c>
    </row>
    <row r="7" spans="2:22" ht="15.75" thickBot="1" x14ac:dyDescent="0.3">
      <c r="B7" s="9" t="s">
        <v>123</v>
      </c>
      <c r="C7" s="108">
        <v>16</v>
      </c>
      <c r="G7" s="48" t="s">
        <v>271</v>
      </c>
      <c r="H7" s="48"/>
      <c r="I7" s="46"/>
      <c r="J7" s="47"/>
      <c r="K7" s="47"/>
      <c r="P7" s="48" t="s">
        <v>271</v>
      </c>
      <c r="Q7" s="48"/>
      <c r="R7" s="46"/>
      <c r="S7" s="47"/>
      <c r="T7" s="47"/>
    </row>
    <row r="8" spans="2:22" x14ac:dyDescent="0.25">
      <c r="G8" s="54" t="s">
        <v>160</v>
      </c>
      <c r="H8" s="58" t="s">
        <v>272</v>
      </c>
      <c r="I8" s="56">
        <v>45870</v>
      </c>
      <c r="J8" s="50">
        <v>45901</v>
      </c>
      <c r="K8" s="50">
        <v>45931</v>
      </c>
      <c r="L8" s="50">
        <v>45962</v>
      </c>
      <c r="M8" s="50">
        <v>45992</v>
      </c>
      <c r="P8" s="54" t="s">
        <v>160</v>
      </c>
      <c r="Q8" s="58" t="s">
        <v>272</v>
      </c>
      <c r="R8" s="56">
        <v>45870</v>
      </c>
      <c r="S8" s="50">
        <v>45901</v>
      </c>
      <c r="T8" s="50">
        <v>45931</v>
      </c>
      <c r="U8" s="50">
        <v>45962</v>
      </c>
      <c r="V8" s="50">
        <v>45992</v>
      </c>
    </row>
    <row r="9" spans="2:22" ht="15.75" thickBot="1" x14ac:dyDescent="0.3">
      <c r="G9" s="55" t="s">
        <v>273</v>
      </c>
      <c r="H9" s="65">
        <f>+AVERAGE(I9:M9)</f>
        <v>7.9250000000000001E-2</v>
      </c>
      <c r="I9" s="60">
        <v>0</v>
      </c>
      <c r="J9" s="52">
        <v>4.7E-2</v>
      </c>
      <c r="K9" s="52">
        <v>7.0000000000000007E-2</v>
      </c>
      <c r="L9" s="52">
        <v>0.2</v>
      </c>
      <c r="M9" s="45"/>
      <c r="P9" s="55" t="s">
        <v>274</v>
      </c>
      <c r="Q9" s="65">
        <f>+AVERAGE(R9:V9)</f>
        <v>0</v>
      </c>
      <c r="R9" s="57" t="s">
        <v>83</v>
      </c>
      <c r="S9" s="52">
        <v>0</v>
      </c>
      <c r="T9" s="52">
        <v>0</v>
      </c>
      <c r="U9" s="52">
        <v>0</v>
      </c>
      <c r="V9" s="45"/>
    </row>
    <row r="10" spans="2:22" x14ac:dyDescent="0.25">
      <c r="B10" s="104" t="s">
        <v>229</v>
      </c>
      <c r="C10" s="104"/>
    </row>
    <row r="11" spans="2:22" ht="15.75" thickBot="1" x14ac:dyDescent="0.3">
      <c r="G11" s="48" t="s">
        <v>326</v>
      </c>
      <c r="P11" s="48" t="s">
        <v>276</v>
      </c>
    </row>
    <row r="12" spans="2:22" x14ac:dyDescent="0.25">
      <c r="B12" s="8" t="s">
        <v>13</v>
      </c>
      <c r="C12" t="s">
        <v>13</v>
      </c>
      <c r="E12" s="17"/>
      <c r="G12" s="61" t="s">
        <v>160</v>
      </c>
      <c r="H12" s="63" t="s">
        <v>272</v>
      </c>
      <c r="I12" s="62">
        <v>45870</v>
      </c>
      <c r="J12" s="49">
        <v>45901</v>
      </c>
      <c r="K12" s="49">
        <v>45931</v>
      </c>
      <c r="L12" s="49">
        <v>45962</v>
      </c>
      <c r="M12" s="49">
        <v>45992</v>
      </c>
      <c r="P12" s="61" t="s">
        <v>160</v>
      </c>
      <c r="Q12" s="63" t="s">
        <v>272</v>
      </c>
      <c r="R12" s="62">
        <v>45870</v>
      </c>
      <c r="S12" s="49">
        <v>45901</v>
      </c>
      <c r="T12" s="49">
        <v>45931</v>
      </c>
      <c r="U12" s="49">
        <v>45962</v>
      </c>
      <c r="V12" s="49">
        <v>45992</v>
      </c>
    </row>
    <row r="13" spans="2:22" ht="15.75" thickBot="1" x14ac:dyDescent="0.3">
      <c r="B13" s="8" t="s">
        <v>226</v>
      </c>
      <c r="C13" s="9">
        <v>11</v>
      </c>
      <c r="G13" s="55" t="s">
        <v>273</v>
      </c>
      <c r="H13" s="65">
        <f>+AVERAGE(I13:M13)</f>
        <v>0.10500000000000001</v>
      </c>
      <c r="I13" s="60">
        <v>1.9E-2</v>
      </c>
      <c r="J13" s="52">
        <v>0.13900000000000001</v>
      </c>
      <c r="K13" s="52">
        <v>0.125</v>
      </c>
      <c r="L13" s="52">
        <v>0.13700000000000001</v>
      </c>
      <c r="M13" s="52"/>
      <c r="P13" s="55" t="s">
        <v>274</v>
      </c>
      <c r="Q13" s="65">
        <f>+AVERAGE(R13:V13)</f>
        <v>0.37766666666666665</v>
      </c>
      <c r="R13" s="57" t="s">
        <v>83</v>
      </c>
      <c r="S13" s="52">
        <v>0</v>
      </c>
      <c r="T13" s="53">
        <v>0.53300000000000003</v>
      </c>
      <c r="U13" s="53">
        <v>0.6</v>
      </c>
      <c r="V13" s="45"/>
    </row>
    <row r="15" spans="2:22" ht="15.75" thickBot="1" x14ac:dyDescent="0.3">
      <c r="B15" s="8" t="s">
        <v>122</v>
      </c>
      <c r="C15" t="s">
        <v>225</v>
      </c>
      <c r="G15" s="48" t="s">
        <v>327</v>
      </c>
      <c r="P15" s="48" t="s">
        <v>277</v>
      </c>
    </row>
    <row r="16" spans="2:22" x14ac:dyDescent="0.25">
      <c r="B16" s="9" t="s">
        <v>177</v>
      </c>
      <c r="C16" s="69"/>
      <c r="G16" s="54" t="s">
        <v>160</v>
      </c>
      <c r="H16" s="58" t="s">
        <v>272</v>
      </c>
      <c r="I16" s="56">
        <v>45870</v>
      </c>
      <c r="J16" s="50">
        <v>45901</v>
      </c>
      <c r="K16" s="50">
        <v>45931</v>
      </c>
      <c r="L16" s="50">
        <v>45962</v>
      </c>
      <c r="M16" s="50">
        <v>45992</v>
      </c>
      <c r="P16" s="54" t="s">
        <v>160</v>
      </c>
      <c r="Q16" s="58" t="s">
        <v>272</v>
      </c>
      <c r="R16" s="56">
        <v>45870</v>
      </c>
      <c r="S16" s="50">
        <v>45901</v>
      </c>
      <c r="T16" s="50">
        <v>45931</v>
      </c>
      <c r="U16" s="50">
        <v>45962</v>
      </c>
      <c r="V16" s="50">
        <v>45992</v>
      </c>
    </row>
    <row r="17" spans="2:22" ht="15.75" thickBot="1" x14ac:dyDescent="0.3">
      <c r="B17" s="70" t="s">
        <v>176</v>
      </c>
      <c r="C17" s="18">
        <v>5.0505050505050509E-3</v>
      </c>
      <c r="G17" s="55" t="s">
        <v>273</v>
      </c>
      <c r="H17" s="65">
        <f>+AVERAGE(I17:M17)</f>
        <v>2.5000000000000001E-3</v>
      </c>
      <c r="I17" s="60">
        <v>0</v>
      </c>
      <c r="J17" s="52">
        <v>3.0000000000000001E-3</v>
      </c>
      <c r="K17" s="52">
        <v>7.0000000000000001E-3</v>
      </c>
      <c r="L17" s="52">
        <v>0</v>
      </c>
      <c r="M17" s="52"/>
      <c r="P17" s="55" t="s">
        <v>274</v>
      </c>
      <c r="Q17" s="64">
        <f>+AVERAGE(R17:V17)</f>
        <v>0.56666666666666665</v>
      </c>
      <c r="R17" s="57" t="s">
        <v>83</v>
      </c>
      <c r="S17" s="51">
        <v>1</v>
      </c>
      <c r="T17" s="52">
        <v>0.2</v>
      </c>
      <c r="U17" s="53">
        <v>0.5</v>
      </c>
      <c r="V17" s="45"/>
    </row>
    <row r="18" spans="2:22" x14ac:dyDescent="0.25">
      <c r="B18" s="70" t="s">
        <v>224</v>
      </c>
      <c r="C18" s="18">
        <v>0.99494949494949492</v>
      </c>
      <c r="D18" s="18"/>
      <c r="E18" s="18"/>
    </row>
    <row r="19" spans="2:22" x14ac:dyDescent="0.25">
      <c r="B19" s="9" t="s">
        <v>178</v>
      </c>
      <c r="C19" s="69"/>
      <c r="D19" s="18"/>
      <c r="E19" s="18"/>
    </row>
    <row r="20" spans="2:22" x14ac:dyDescent="0.25">
      <c r="B20" s="70" t="s">
        <v>176</v>
      </c>
      <c r="C20" s="18">
        <v>0.1875</v>
      </c>
      <c r="D20" s="18"/>
      <c r="E20" s="18"/>
    </row>
    <row r="21" spans="2:22" x14ac:dyDescent="0.25">
      <c r="B21" s="70" t="s">
        <v>224</v>
      </c>
      <c r="C21" s="69">
        <v>0.8125</v>
      </c>
      <c r="D21" s="18"/>
      <c r="E21" s="18"/>
    </row>
    <row r="22" spans="2:22" x14ac:dyDescent="0.25">
      <c r="D22" s="18"/>
      <c r="E22" s="18"/>
    </row>
    <row r="23" spans="2:22" x14ac:dyDescent="0.25">
      <c r="D23" s="44"/>
      <c r="E23" s="44"/>
    </row>
    <row r="24" spans="2:22" x14ac:dyDescent="0.25">
      <c r="B24" s="104" t="s">
        <v>328</v>
      </c>
      <c r="C24" s="104"/>
    </row>
    <row r="27" spans="2:22" x14ac:dyDescent="0.25">
      <c r="B27" s="8" t="s">
        <v>13</v>
      </c>
      <c r="C27" t="s">
        <v>13</v>
      </c>
    </row>
    <row r="28" spans="2:22" x14ac:dyDescent="0.25">
      <c r="B28" s="8" t="s">
        <v>226</v>
      </c>
      <c r="C28" s="9">
        <v>11</v>
      </c>
    </row>
    <row r="30" spans="2:22" x14ac:dyDescent="0.25">
      <c r="B30" s="8" t="s">
        <v>122</v>
      </c>
      <c r="C30" t="s">
        <v>225</v>
      </c>
    </row>
    <row r="31" spans="2:22" x14ac:dyDescent="0.25">
      <c r="B31" s="9" t="s">
        <v>177</v>
      </c>
      <c r="C31" s="69"/>
    </row>
    <row r="32" spans="2:22" x14ac:dyDescent="0.25">
      <c r="B32" s="72" t="s">
        <v>176</v>
      </c>
      <c r="C32" s="18">
        <v>0.86868686868686873</v>
      </c>
    </row>
    <row r="33" spans="2:3" x14ac:dyDescent="0.25">
      <c r="B33" s="72" t="s">
        <v>224</v>
      </c>
      <c r="C33" s="18">
        <v>0.13131313131313133</v>
      </c>
    </row>
    <row r="34" spans="2:3" x14ac:dyDescent="0.25">
      <c r="B34" s="71" t="s">
        <v>178</v>
      </c>
      <c r="C34" s="69"/>
    </row>
    <row r="35" spans="2:3" x14ac:dyDescent="0.25">
      <c r="B35" s="72" t="s">
        <v>176</v>
      </c>
      <c r="C35" s="18">
        <v>0.625</v>
      </c>
    </row>
    <row r="36" spans="2:3" x14ac:dyDescent="0.25">
      <c r="B36" s="72" t="s">
        <v>224</v>
      </c>
      <c r="C36" s="18">
        <v>0.375</v>
      </c>
    </row>
    <row r="39" spans="2:3" x14ac:dyDescent="0.25">
      <c r="B39" s="104" t="s">
        <v>179</v>
      </c>
      <c r="C39" s="104"/>
    </row>
    <row r="41" spans="2:3" x14ac:dyDescent="0.25">
      <c r="B41" s="8" t="s">
        <v>13</v>
      </c>
      <c r="C41" t="s">
        <v>13</v>
      </c>
    </row>
    <row r="42" spans="2:3" x14ac:dyDescent="0.25">
      <c r="B42" s="8" t="s">
        <v>226</v>
      </c>
      <c r="C42" s="9">
        <v>11</v>
      </c>
    </row>
    <row r="44" spans="2:3" x14ac:dyDescent="0.25">
      <c r="B44" s="8" t="s">
        <v>122</v>
      </c>
      <c r="C44" t="s">
        <v>225</v>
      </c>
    </row>
    <row r="45" spans="2:3" x14ac:dyDescent="0.25">
      <c r="B45" s="9" t="s">
        <v>177</v>
      </c>
      <c r="C45" s="69"/>
    </row>
    <row r="46" spans="2:3" x14ac:dyDescent="0.25">
      <c r="B46" s="72" t="s">
        <v>176</v>
      </c>
      <c r="C46" s="18">
        <v>1</v>
      </c>
    </row>
    <row r="47" spans="2:3" x14ac:dyDescent="0.25">
      <c r="B47" s="71" t="s">
        <v>178</v>
      </c>
      <c r="C47" s="69"/>
    </row>
    <row r="48" spans="2:3" x14ac:dyDescent="0.25">
      <c r="B48" s="72" t="s">
        <v>176</v>
      </c>
      <c r="C48" s="18">
        <v>0.3125</v>
      </c>
    </row>
    <row r="49" spans="2:3" x14ac:dyDescent="0.25">
      <c r="B49" s="70" t="s">
        <v>224</v>
      </c>
      <c r="C49" s="69">
        <v>0.6875</v>
      </c>
    </row>
  </sheetData>
  <mergeCells count="4">
    <mergeCell ref="B1:C1"/>
    <mergeCell ref="B10:C10"/>
    <mergeCell ref="B39:C39"/>
    <mergeCell ref="B24:C24"/>
  </mergeCells>
  <pageMargins left="0.7" right="0.7" top="0.75" bottom="0.75" header="0.3" footer="0.3"/>
  <headerFooter>
    <oddFooter>&amp;L_x000D_&amp;1#&amp;"Calibri"&amp;10&amp;K000000 Classification: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99BDE-B283-49B3-807E-67E40347CE1B}">
  <sheetPr codeName="Sheet7"/>
  <dimension ref="B7:H13"/>
  <sheetViews>
    <sheetView workbookViewId="0">
      <selection activeCell="C11" sqref="C11"/>
    </sheetView>
  </sheetViews>
  <sheetFormatPr defaultColWidth="9.140625" defaultRowHeight="15" x14ac:dyDescent="0.25"/>
  <cols>
    <col min="1" max="1" width="9.140625" style="37"/>
    <col min="2" max="2" width="41.140625" style="37" bestFit="1" customWidth="1"/>
    <col min="3" max="3" width="25.5703125" style="37" bestFit="1" customWidth="1"/>
    <col min="4" max="4" width="25.42578125" style="37" bestFit="1" customWidth="1"/>
    <col min="5" max="5" width="27.5703125" style="37" bestFit="1" customWidth="1"/>
    <col min="6" max="6" width="27.42578125" style="37" bestFit="1" customWidth="1"/>
    <col min="7" max="7" width="37" style="37" bestFit="1" customWidth="1"/>
    <col min="8" max="8" width="36.85546875" style="37" bestFit="1" customWidth="1"/>
    <col min="9" max="9" width="12" style="37" bestFit="1" customWidth="1"/>
    <col min="10" max="10" width="29.5703125" style="37" bestFit="1" customWidth="1"/>
    <col min="11" max="11" width="29.5703125" style="37" customWidth="1"/>
    <col min="12" max="12" width="31.5703125" style="37" bestFit="1" customWidth="1"/>
    <col min="13" max="13" width="31.5703125" style="37" customWidth="1"/>
    <col min="14" max="14" width="17.42578125" style="37" customWidth="1"/>
    <col min="15" max="15" width="19.85546875" style="37" customWidth="1"/>
    <col min="16" max="16384" width="9.140625" style="37"/>
  </cols>
  <sheetData>
    <row r="7" spans="2:8" ht="35.25" x14ac:dyDescent="0.6">
      <c r="B7" s="23" t="s">
        <v>231</v>
      </c>
      <c r="C7" s="24" t="e">
        <f>GETPIVOTDATA("Vendor Invoice",'ICB - under construction'!#REF!)</f>
        <v>#REF!</v>
      </c>
      <c r="D7" s="38"/>
      <c r="E7" s="38"/>
      <c r="F7" s="38"/>
      <c r="G7" s="38"/>
      <c r="H7" s="38"/>
    </row>
    <row r="8" spans="2:8" ht="17.25" thickBot="1" x14ac:dyDescent="0.35">
      <c r="B8" s="38"/>
      <c r="C8" s="38"/>
      <c r="D8" s="38"/>
      <c r="E8" s="38"/>
      <c r="F8" s="38"/>
      <c r="G8" s="39"/>
      <c r="H8" s="39"/>
    </row>
    <row r="9" spans="2:8" ht="27" thickBot="1" x14ac:dyDescent="0.5">
      <c r="B9" s="40"/>
      <c r="C9" s="105" t="s">
        <v>229</v>
      </c>
      <c r="D9" s="106"/>
      <c r="E9" s="105" t="s">
        <v>179</v>
      </c>
      <c r="F9" s="106"/>
      <c r="G9" s="105" t="s">
        <v>230</v>
      </c>
      <c r="H9" s="107"/>
    </row>
    <row r="10" spans="2:8" ht="27" thickBot="1" x14ac:dyDescent="0.5">
      <c r="B10" s="35" t="s">
        <v>160</v>
      </c>
      <c r="C10" s="36" t="s">
        <v>224</v>
      </c>
      <c r="D10" s="19" t="s">
        <v>176</v>
      </c>
      <c r="E10" s="21" t="s">
        <v>224</v>
      </c>
      <c r="F10" s="20" t="s">
        <v>176</v>
      </c>
      <c r="G10" s="20" t="s">
        <v>224</v>
      </c>
      <c r="H10" s="20" t="s">
        <v>176</v>
      </c>
    </row>
    <row r="11" spans="2:8" ht="27" thickBot="1" x14ac:dyDescent="0.5">
      <c r="B11" s="22" t="s">
        <v>177</v>
      </c>
      <c r="C11" s="33">
        <f>GETPIVOTDATA("Vendor Invoice",'ICB - under construction'!$B$15,"Country","CHINA","ETD vs ICB ISSUE DATE","YES")</f>
        <v>0.99494949494949492</v>
      </c>
      <c r="D11" s="25">
        <f>GETPIVOTDATA("Vendor Invoice",'ICB - under construction'!$B$15,"Country","CHINA","ETD vs ICB ISSUE DATE","NO")</f>
        <v>5.0505050505050509E-3</v>
      </c>
      <c r="E11" s="26" t="e">
        <f>GETPIVOTDATA("Vendor Invoice",'ICB - under construction'!$B$44,"Country","CHINA","INFORMED VS ICB ISSUE DATE","YES")</f>
        <v>#REF!</v>
      </c>
      <c r="F11" s="27">
        <f>GETPIVOTDATA("Vendor Invoice",'ICB - under construction'!$B$44,"Country","CHINA","INFORMED VS ICB ISSUE DATE","NO")</f>
        <v>1</v>
      </c>
      <c r="G11" s="27">
        <f>GETPIVOTDATA("Vendor Invoice",'ICB - under construction'!$B$30,"Country","CHINA","Receipt ICB vs ICB ISSUE DATE","YES")</f>
        <v>0.13131313131313133</v>
      </c>
      <c r="H11" s="25">
        <f>GETPIVOTDATA("Vendor Invoice",'ICB - under construction'!$B$30,"Country","CHINA","Receipt ICB vs ICB ISSUE DATE","NO")</f>
        <v>0.86868686868686873</v>
      </c>
    </row>
    <row r="12" spans="2:8" ht="26.25" x14ac:dyDescent="0.45">
      <c r="B12" s="22" t="s">
        <v>178</v>
      </c>
      <c r="C12" s="34"/>
      <c r="D12" s="28">
        <f>GETPIVOTDATA("Vendor Invoice",'ICB - under construction'!$B$15,"Country","VIETNAM","ETD vs ICB ISSUE DATE","NO")</f>
        <v>0.1875</v>
      </c>
      <c r="E12" s="29">
        <f>GETPIVOTDATA("Vendor Invoice",'ICB - under construction'!$B$44,"Country","VIETNAM","INFORMED VS ICB ISSUE DATE","YES")</f>
        <v>0.6875</v>
      </c>
      <c r="F12" s="31"/>
      <c r="G12" s="29">
        <f>GETPIVOTDATA("Vendor Invoice",'ICB - under construction'!$B$30,"Country","VIETNAM","Receipt ICB vs ICB ISSUE DATE","YES")</f>
        <v>0.375</v>
      </c>
      <c r="H12" s="30">
        <f>GETPIVOTDATA("Vendor Invoice",'ICB - under construction'!$B$30,"Country","VIETNAM","Receipt ICB vs ICB ISSUE DATE","NO")</f>
        <v>0.625</v>
      </c>
    </row>
    <row r="13" spans="2:8" ht="26.25" x14ac:dyDescent="0.45">
      <c r="B13" s="22" t="s">
        <v>232</v>
      </c>
      <c r="C13" s="31"/>
      <c r="D13" s="32" t="e">
        <f>GETPIVOTDATA("Vendor Invoice",'ICB - under construction'!$B$15,"Country","POLAND","ETD vs ICB ISSUE DATE","NO")</f>
        <v>#REF!</v>
      </c>
      <c r="E13" s="32" t="e">
        <f>GETPIVOTDATA("Vendor Invoice",'ICB - under construction'!$B$44,"Country","POLAND","INFORMED VS ICB ISSUE DATE","YES")</f>
        <v>#REF!</v>
      </c>
      <c r="F13" s="31"/>
      <c r="G13" s="31" t="e">
        <f>GETPIVOTDATA("Vendor Invoice",'ICB - under construction'!$B$30,"Country","POLAND","Receipt ICB vs ICB ISSUE DATE","YES")</f>
        <v>#REF!</v>
      </c>
      <c r="H13" s="32" t="e">
        <f>GETPIVOTDATA("Vendor Invoice",'ICB - under construction'!$B$30,"Country","POLAND","Receipt ICB vs ICB ISSUE DATE","NO")</f>
        <v>#REF!</v>
      </c>
    </row>
  </sheetData>
  <mergeCells count="3">
    <mergeCell ref="C9:D9"/>
    <mergeCell ref="E9:F9"/>
    <mergeCell ref="G9:H9"/>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B043DB3F681B44984C3D7ADC99A341" ma:contentTypeVersion="18" ma:contentTypeDescription="Create a new document." ma:contentTypeScope="" ma:versionID="ef354c6f5fd35f3e9c81ca909f626bc2">
  <xsd:schema xmlns:xsd="http://www.w3.org/2001/XMLSchema" xmlns:xs="http://www.w3.org/2001/XMLSchema" xmlns:p="http://schemas.microsoft.com/office/2006/metadata/properties" xmlns:ns2="14ab9404-7a50-478d-a17f-7448589c0c96" xmlns:ns3="6c09688d-7dc8-45b7-a4d0-348b8350008f" targetNamespace="http://schemas.microsoft.com/office/2006/metadata/properties" ma:root="true" ma:fieldsID="d274b54e44caf81edd88097efbbe81e2" ns2:_="" ns3:_="">
    <xsd:import namespace="14ab9404-7a50-478d-a17f-7448589c0c96"/>
    <xsd:import namespace="6c09688d-7dc8-45b7-a4d0-348b8350008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_Flow_SignoffStatu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ab9404-7a50-478d-a17f-7448589c0c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c1972f45-99e4-4d95-9530-8f50712244b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_Flow_SignoffStatus" ma:index="24" nillable="true" ma:displayName="Sign-off status" ma:internalName="Sign_x002d_off_x0020_status">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c09688d-7dc8-45b7-a4d0-348b8350008f"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6778c132-42bf-4d32-a3b2-597065f60638}" ma:internalName="TaxCatchAll" ma:showField="CatchAllData" ma:web="6c09688d-7dc8-45b7-a4d0-348b8350008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4ab9404-7a50-478d-a17f-7448589c0c96">
      <Terms xmlns="http://schemas.microsoft.com/office/infopath/2007/PartnerControls"/>
    </lcf76f155ced4ddcb4097134ff3c332f>
    <TaxCatchAll xmlns="6c09688d-7dc8-45b7-a4d0-348b8350008f" xsi:nil="true"/>
    <_Flow_SignoffStatus xmlns="14ab9404-7a50-478d-a17f-7448589c0c96" xsi:nil="true"/>
  </documentManagement>
</p:properties>
</file>

<file path=customXml/item4.xml>�� 
</file>

<file path=customXml/itemProps1.xml><?xml version="1.0" encoding="utf-8"?>
<ds:datastoreItem xmlns:ds="http://schemas.openxmlformats.org/officeDocument/2006/customXml" ds:itemID="{9979C98A-ED94-4AEB-99DC-AC0A3250F306}">
  <ds:schemaRefs>
    <ds:schemaRef ds:uri="http://schemas.microsoft.com/sharepoint/v3/contenttype/forms"/>
  </ds:schemaRefs>
</ds:datastoreItem>
</file>

<file path=customXml/itemProps2.xml><?xml version="1.0" encoding="utf-8"?>
<ds:datastoreItem xmlns:ds="http://schemas.openxmlformats.org/officeDocument/2006/customXml" ds:itemID="{3DFCE59E-E541-4B13-932F-7FB929D8AC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ab9404-7a50-478d-a17f-7448589c0c96"/>
    <ds:schemaRef ds:uri="6c09688d-7dc8-45b7-a4d0-348b835000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241812-6053-4D5C-944F-B62DB97C4B45}">
  <ds:schemaRefs>
    <ds:schemaRef ds:uri="http://schemas.microsoft.com/office/2006/metadata/properties"/>
    <ds:schemaRef ds:uri="http://schemas.microsoft.com/office/infopath/2007/PartnerControls"/>
    <ds:schemaRef ds:uri="14ab9404-7a50-478d-a17f-7448589c0c96"/>
    <ds:schemaRef ds:uri="6c09688d-7dc8-45b7-a4d0-348b8350008f"/>
  </ds:schemaRefs>
</ds:datastoreItem>
</file>

<file path=customXml/itemProps4.xml><?xml version="1.0" encoding="utf-8"?>
<ds:datastoreItem xmlns:ds="http://schemas.openxmlformats.org/officeDocument/2006/customXml" ds:itemID="{7B499E5C-B418-4F8F-8C14-D747A1B1EF9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RAW DATA</vt:lpstr>
      <vt:lpstr>PIVOTS</vt:lpstr>
      <vt:lpstr>MAIN</vt:lpstr>
      <vt:lpstr>QUINCENAL</vt:lpstr>
      <vt:lpstr>MENSUAL</vt:lpstr>
      <vt:lpstr>TEMPE CN BAF</vt:lpstr>
      <vt:lpstr>TEMPE CN CAF</vt:lpstr>
      <vt:lpstr>QC CHARGE</vt:lpstr>
      <vt:lpstr>ICB - under construction</vt:lpstr>
      <vt:lpstr>Sheet1</vt:lpstr>
      <vt:lpstr>Q</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Irene Lull Cerezo</dc:creator>
  <cp:keywords/>
  <dc:description/>
  <cp:lastModifiedBy>Daniel Caballero Alameda</cp:lastModifiedBy>
  <cp:revision/>
  <dcterms:created xsi:type="dcterms:W3CDTF">2015-06-05T18:17:20Z</dcterms:created>
  <dcterms:modified xsi:type="dcterms:W3CDTF">2026-03-10T12:08:03Z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1bba39d-4745-4e9d-97db-0c1927b54242_Enabled">
    <vt:lpwstr>true</vt:lpwstr>
  </property>
  <property fmtid="{D5CDD505-2E9C-101B-9397-08002B2CF9AE}" pid="3" name="MSIP_Label_71bba39d-4745-4e9d-97db-0c1927b54242_SetDate">
    <vt:lpwstr>2025-04-23T16:41:37Z</vt:lpwstr>
  </property>
  <property fmtid="{D5CDD505-2E9C-101B-9397-08002B2CF9AE}" pid="4" name="MSIP_Label_71bba39d-4745-4e9d-97db-0c1927b54242_Method">
    <vt:lpwstr>Privileged</vt:lpwstr>
  </property>
  <property fmtid="{D5CDD505-2E9C-101B-9397-08002B2CF9AE}" pid="5" name="MSIP_Label_71bba39d-4745-4e9d-97db-0c1927b54242_Name">
    <vt:lpwstr>Internal</vt:lpwstr>
  </property>
  <property fmtid="{D5CDD505-2E9C-101B-9397-08002B2CF9AE}" pid="6" name="MSIP_Label_71bba39d-4745-4e9d-97db-0c1927b54242_SiteId">
    <vt:lpwstr>05d75c05-fa1a-42e7-9cf1-eb416c396f2d</vt:lpwstr>
  </property>
  <property fmtid="{D5CDD505-2E9C-101B-9397-08002B2CF9AE}" pid="7" name="MSIP_Label_71bba39d-4745-4e9d-97db-0c1927b54242_ActionId">
    <vt:lpwstr>e96f1b80-4af1-49a0-98e7-0012fcb362ab</vt:lpwstr>
  </property>
  <property fmtid="{D5CDD505-2E9C-101B-9397-08002B2CF9AE}" pid="8" name="MSIP_Label_71bba39d-4745-4e9d-97db-0c1927b54242_ContentBits">
    <vt:lpwstr>2</vt:lpwstr>
  </property>
  <property fmtid="{D5CDD505-2E9C-101B-9397-08002B2CF9AE}" pid="9" name="MSIP_Label_71bba39d-4745-4e9d-97db-0c1927b54242_Tag">
    <vt:lpwstr>10, 0, 1, 1</vt:lpwstr>
  </property>
  <property fmtid="{D5CDD505-2E9C-101B-9397-08002B2CF9AE}" pid="10" name="ContentTypeId">
    <vt:lpwstr>0x0101001DB043DB3F681B44984C3D7ADC99A341</vt:lpwstr>
  </property>
  <property fmtid="{D5CDD505-2E9C-101B-9397-08002B2CF9AE}" pid="11" name="MediaServiceImageTags">
    <vt:lpwstr/>
  </property>
</Properties>
</file>